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C:\Users\Admin\Documents\PRIMO\ZSE\Financijski izvještaji\Q3 2024\Nacrt nekonsolidirano\"/>
    </mc:Choice>
  </mc:AlternateContent>
  <xr:revisionPtr revIDLastSave="0" documentId="13_ncr:1_{9AE6D9DF-8F9E-4581-857A-225A4916BBD0}"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 i="18" l="1"/>
  <c r="W8" i="22"/>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<sst xmlns="http://schemas.openxmlformats.org/spreadsheetml/2006/main" count="533" uniqueCount="467">
  <si>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</si>
  <si>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</si>
  <si>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</si>
  <si>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</si>
  <si>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</si>
  <si>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</si>
  <si>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</si>
  <si>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</si>
  <si>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</si>
  <si>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</si>
  <si>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</si>
  <si>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</si>
  <si>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</si>
  <si>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</si>
  <si>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</si>
  <si>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</si>
  <si>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</si>
  <si>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</si>
  <si>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</si>
  <si>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</si>
  <si>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</si>
  <si>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</si>
  <si>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</si>
  <si>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</si>
  <si>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</si>
  <si>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</si>
  <si>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</si>
  <si>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</si>
  <si>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</si>
  <si>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</si>
  <si>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</si>
  <si>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</si>
  <si>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</si>
  <si>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</si>
  <si>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</si>
  <si>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</si>
  <si>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</si>
  <si>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</si>
  <si>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</si>
  <si>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</si>
  <si>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</si>
  <si>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</si>
  <si>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</si>
  <si>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</si>
  <si>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</si>
  <si>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</si>
  <si>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</si>
  <si>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</si>
  <si>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</si>
  <si>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</si>
  <si>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</si>
  <si>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</si>
  <si>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</si>
  <si>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</si>
  <si>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</si>
  <si>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</si>
  <si>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</si>
  <si>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</si>
  <si>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</si>
  <si>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</si>
  <si>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</si>
  <si>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</si>
  <si>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</si>
  <si>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</si>
  <si>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</si>
  <si>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</si>
  <si>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</si>
  <si>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</si>
  <si>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</si>
  <si>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</si>
  <si>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</si>
  <si>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</si>
  <si>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</si>
  <si>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</si>
  <si>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</si>
  <si>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</si>
  <si>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</si>
  <si>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</si>
  <si>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</si>
  <si>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</si>
  <si>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</si>
  <si>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</si>
  <si>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</si>
  <si>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</si>
  <si>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</si>
  <si>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</si>
  <si>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</si>
  <si>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</si>
  <si>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</si>
  <si>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</si>
  <si>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</si>
  <si>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</si>
  <si>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</si>
  <si>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</si>
  <si>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</si>
  <si>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</si>
  <si>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</si>
  <si>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</si>
  <si>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</si>
  <si>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</si>
  <si>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</si>
  <si>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</si>
  <si>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</si>
  <si>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</si>
  <si>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</si>
  <si>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</si>
  <si>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</si>
  <si>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</si>
  <si>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</si>
  <si>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</si>
  <si>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</si>
  <si>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</si>
  <si>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</si>
  <si>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</si>
  <si>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</si>
  <si>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</si>
  <si>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</si>
  <si>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</si>
  <si>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</si>
  <si>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</si>
  <si>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</si>
  <si>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</si>
  <si>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</si>
  <si>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</si>
  <si>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</si>
  <si>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</si>
  <si>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</si>
  <si>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</si>
  <si>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</si>
  <si>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</si>
  <si>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</si>
  <si>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</si>
  <si>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</si>
  <si>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</si>
  <si>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</si>
  <si>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</si>
  <si>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</si>
  <si>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</si>
  <si>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</si>
  <si>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</si>
  <si>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</si>
  <si>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</si>
  <si>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</si>
  <si>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</si>
  <si>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</si>
  <si>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</si>
  <si>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</si>
  <si>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</si>
  <si>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</si>
  <si>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</si>
  <si>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</si>
  <si>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</si>
  <si>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</si>
  <si>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</si>
  <si>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</si>
  <si>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</si>
  <si>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</si>
  <si>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</si>
  <si>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</si>
  <si>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</si>
  <si>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</si>
  <si>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</si>
  <si>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</si>
  <si>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</si>
  <si>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</si>
  <si>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</si>
  <si>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</si>
  <si>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</si>
  <si>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</si>
  <si>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</si>
  <si>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</si>
  <si>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</si>
  <si>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</si>
  <si>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</si>
  <si>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</si>
  <si>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</si>
  <si>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</si>
  <si>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</si>
  <si>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</si>
  <si>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</si>
  <si>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</si>
  <si>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</si>
  <si>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</si>
  <si>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</si>
  <si>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</si>
  <si>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</si>
  <si>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</si>
  <si>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</si>
  <si>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</si>
  <si>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</si>
  <si>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</si>
  <si>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</si>
  <si>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</si>
  <si>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</si>
  <si>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</si>
  <si>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</si>
  <si>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</si>
  <si>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</si>
  <si>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</si>
  <si>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</si>
  <si>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</si>
  <si>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</si>
  <si>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</si>
  <si>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</si>
  <si>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</si>
  <si>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</si>
  <si>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</si>
  <si>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</si>
  <si>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</si>
  <si>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</si>
  <si>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</si>
  <si>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</si>
  <si>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</si>
  <si>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</si>
  <si>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</si>
  <si>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</si>
  <si>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</si>
  <si>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</si>
  <si>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</si>
  <si>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</si>
  <si>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</si>
  <si>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</si>
  <si>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</si>
  <si>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</si>
  <si>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</si>
  <si>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</si>
  <si>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</si>
  <si>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</si>
  <si>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</si>
  <si>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</si>
  <si>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</si>
  <si>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</si>
  <si>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</si>
  <si>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</si>
  <si>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</si>
  <si>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</si>
  <si>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</si>
  <si>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</si>
  <si>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</si>
  <si>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</si>
  <si>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</si>
  <si>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</si>
  <si>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</si>
  <si>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</si>
  <si>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</si>
  <si>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</si>
  <si>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</si>
  <si>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</si>
  <si>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</si>
  <si>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</si>
  <si>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</si>
  <si>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</si>
  <si>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</si>
  <si>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</si>
  <si>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</si>
  <si>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</si>
  <si>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</si>
  <si>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</si>
  <si>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</si>
  <si>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</si>
  <si>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</si>
  <si>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</si>
  <si>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</si>
  <si>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</si>
  <si>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</si>
  <si>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</si>
  <si>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</si>
  <si>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</si>
  <si>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</si>
  <si>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</si>
  <si>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</si>
  <si>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</si>
  <si>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</si>
  <si>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</si>
  <si>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</si>
  <si>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</si>
  <si>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</si>
  <si>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</si>
  <si>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</si>
  <si>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</si>
  <si>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</si>
  <si>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</si>
  <si>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</si>
  <si>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</si>
  <si>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</si>
  <si>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</si>
  <si>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</si>
  <si>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</si>
  <si>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</si>
  <si>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</si>
  <si>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</si>
  <si>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</si>
  <si>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</si>
  <si>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</si>
  <si>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</si>
  <si>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</si>
  <si>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</si>
  <si>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</si>
  <si>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</si>
  <si>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</si>
  <si>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</si>
  <si>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</si>
  <si>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</si>
  <si>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</si>
  <si>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</si>
  <si>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</si>
  <si>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</si>
  <si>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</si>
  <si>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</si>
  <si>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</si>
  <si>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</si>
  <si>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</si>
  <si>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</si>
  <si>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</si>
  <si>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</si>
  <si>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</si>
  <si>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</si>
  <si>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</si>
  <si>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</si>
  <si>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</si>
  <si>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</si>
  <si>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</si>
  <si>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</si>
  <si>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</si>
  <si>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</si>
  <si>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</si>
  <si>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</si>
  <si>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</si>
  <si>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</si>
  <si>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</si>
  <si>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</si>
  <si>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</si>
  <si>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</si>
  <si>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</si>
  <si>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</si>
  <si>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</si>
  <si>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</si>
  <si>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</si>
  <si>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</si>
  <si>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</si>
  <si>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</si>
  <si>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</si>
  <si>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</si>
  <si>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</si>
  <si>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</si>
  <si>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</si>
  <si>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</si>
  <si>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</si>
  <si>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</si>
  <si>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</si>
  <si>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</si>
  <si>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</si>
  <si>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</si>
  <si>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</si>
  <si>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</si>
  <si>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</si>
  <si>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</si>
  <si>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</si>
  <si>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</si>
  <si>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</si>
  <si>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</si>
  <si>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</si>
  <si>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</si>
  <si>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</si>
  <si>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</si>
  <si>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</si>
  <si>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</si>
  <si>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</si>
  <si>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</si>
  <si>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</si>
  <si>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</si>
  <si>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</si>
  <si>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</si>
  <si>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</si>
  <si>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</si>
  <si>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</si>
  <si>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</si>
  <si>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</si>
  <si>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</si>
  <si>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</si>
  <si>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</si>
  <si>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</si>
  <si>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</si>
  <si>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</si>
  <si>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</si>
  <si>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</si>
  <si>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</si>
  <si>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</si>
  <si>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</si>
  <si>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</si>
  <si>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</si>
  <si>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</si>
  <si>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</si>
  <si>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</si>
  <si>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</si>
  <si>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</si>
  <si>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</si>
  <si>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</si>
  <si>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</si>
  <si>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</si>
  <si>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</si>
  <si>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</si>
  <si>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</si>
  <si>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</si>
  <si>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</si>
  <si>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</si>
  <si>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</si>
  <si>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</si>
  <si>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</si>
  <si>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</si>
  <si>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</si>
  <si>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</si>
  <si>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</si>
  <si>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</si>
  <si>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</si>
  <si>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</si>
  <si>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</si>
  <si>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</si>
  <si>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</si>
  <si>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</si>
  <si>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</si>
  <si>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</si>
  <si>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</si>
  <si>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</si>
  <si>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</si>
  <si>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</si>
  <si>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</si>
  <si>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</si>
  <si>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</si>
  <si>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</si>
  <si>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</si>
  <si>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</si>
  <si>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</si>
  <si>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</si>
  <si>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</si>
  <si>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</si>
  <si>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</si>
  <si>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</si>
  <si>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</si>
  <si>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</si>
  <si>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</si>
  <si>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</si>
  <si>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</si>
  <si>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</si>
  <si>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</si>
  <si>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</si>
  <si>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</si>
  <si>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</si>
  <si>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</si>
  <si>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30.09.2024.</t>
  </si>
  <si>
    <t>05308968</t>
  </si>
  <si>
    <t>081328074</t>
  </si>
  <si>
    <t>52157649749</t>
  </si>
  <si>
    <t>747800L0PAW57B19B291</t>
  </si>
  <si>
    <t>102837</t>
  </si>
  <si>
    <t>Primo Real Estate d.d.</t>
  </si>
  <si>
    <t>Ulica Miroslava Miholića 2</t>
  </si>
  <si>
    <t>Zagreb</t>
  </si>
  <si>
    <t>info@primo.hr</t>
  </si>
  <si>
    <t>SASSARI d.o.o.</t>
  </si>
  <si>
    <t>0915852627</t>
  </si>
  <si>
    <t>sasa@sassari.hr</t>
  </si>
  <si>
    <t>Obveznik: Primo Real Estate d.d.</t>
  </si>
  <si>
    <t>stanje na dan 30.09.2024.</t>
  </si>
  <si>
    <t>u razdoblju 01.01.2024 do30.09.2024</t>
  </si>
  <si>
    <t>u razdoblju 01.01.2024. do 30.09.2024.</t>
  </si>
  <si>
    <r>
      <t xml:space="preserve">BILJEŠKE UZ FINANCIJSKE IZVJEŠTAJE - TFI
(koji se sastavljaju za tromjesečna razdoblja)
Naziv izdavatelja:  Primo Real Estate d.d.
OIB:  52157649749
Izvještajno razdoblje: 01.01.-30.09.2024.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t>
    </r>
    <r>
      <rPr>
        <sz val="10"/>
        <color theme="4"/>
        <rFont val="Arial"/>
        <family val="2"/>
        <charset val="238"/>
      </rPr>
      <t>U ovom tromjesečju nema većih promjena u odnosu na zadnju poslovnu godinu</t>
    </r>
    <r>
      <rPr>
        <sz val="10"/>
        <rFont val="Arial"/>
        <family val="2"/>
        <charset val="238"/>
      </rPr>
      <t xml:space="preserve">.
b) informacije gdje je omogućen pristup posljednjim godišnjim financijskim izvještajima, radi razumijevanja informacija objavljenih u bilješkama uz financijske izvještaje sastavljene za izvještajno tromjesečno razdoblje, 
www.primo.hr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t>
    </r>
    <r>
      <rPr>
        <sz val="10"/>
        <color theme="4"/>
        <rFont val="Arial"/>
        <family val="2"/>
        <charset val="238"/>
      </rPr>
      <t>Računovodstvene politike nisu se mijenjale u odnosu na posljednje godišnje izvješće. MSFI 17 – Ugovori o osiguranju: Ovaj MSFI stupa na snagu za financijske izvještaje počevši od 01.01.2023. godine te se u cijelosti odnosi na poslovanja društava u segmentu osiguravajućih kuća zbog čega odredbe ovog MSFI-a nisu mjerodavne za poslovanje Društva</t>
    </r>
    <r>
      <rPr>
        <sz val="10"/>
        <rFont val="Arial"/>
        <family val="2"/>
        <charset val="238"/>
      </rPr>
      <t xml:space="preserve">
d) objašnjenje poslovnih rezultata u slučaju da izdavatelj obavlja djelatnost sezonske prirode (točke 37. i 38. MRS 34- Financijsko izvještavanje za razdoblja tijekom godine) 
</t>
    </r>
    <r>
      <rPr>
        <sz val="10"/>
        <color theme="4"/>
        <rFont val="Arial"/>
        <family val="2"/>
        <charset val="238"/>
      </rPr>
      <t>Ne obavljamo djelatnost sezonske prirode.</t>
    </r>
    <r>
      <rPr>
        <sz val="10"/>
        <rFont val="Arial"/>
        <family val="2"/>
        <charset val="238"/>
      </rPr>
      <t xml:space="preserve">
e) ostale objave koje propisuje MRS 34- Financijsko izvještavanje za razdoblja tijekom godine te
</t>
    </r>
    <r>
      <rPr>
        <sz val="10"/>
        <color theme="8" tint="-0.249977111117893"/>
        <rFont val="Arial"/>
        <family val="2"/>
        <charset val="238"/>
      </rPr>
      <t>Nema</t>
    </r>
    <r>
      <rPr>
        <sz val="10"/>
        <rFont val="Arial"/>
        <family val="2"/>
        <charset val="238"/>
      </rPr>
      <t xml:space="preserv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sz val="10"/>
        <color theme="4"/>
        <rFont val="Arial"/>
        <family val="2"/>
        <charset val="238"/>
      </rPr>
      <t>Primo Real Estate d.d., MB: 05308968, OIB: 52157649749</t>
    </r>
    <r>
      <rPr>
        <sz val="10"/>
        <rFont val="Arial"/>
        <family val="2"/>
        <charset val="238"/>
      </rPr>
      <t xml:space="preserve">
2. usvojene računovodstvene politike (samo naznaku je li došlo do promjene u odnosu na prethodno razdoblje)
</t>
    </r>
    <r>
      <rPr>
        <sz val="10"/>
        <color theme="4"/>
        <rFont val="Arial"/>
        <family val="2"/>
        <charset val="238"/>
      </rPr>
      <t>NIje bilo promjena</t>
    </r>
    <r>
      <rPr>
        <sz val="10"/>
        <rFont val="Arial"/>
        <family val="2"/>
        <charset val="238"/>
      </rPr>
      <t xml:space="preserv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sz val="10"/>
        <color theme="4"/>
        <rFont val="Arial"/>
        <family val="2"/>
        <charset val="238"/>
      </rPr>
      <t>Financijske obveze uljučene su u bilancu</t>
    </r>
    <r>
      <rPr>
        <sz val="10"/>
        <rFont val="Arial"/>
        <family val="2"/>
        <charset val="238"/>
      </rPr>
      <t xml:space="preserve">
4. iznos i prirodu pojedinih stavki prihoda ili rashoda izuzetne veličine ili pojave
</t>
    </r>
    <r>
      <rPr>
        <sz val="10"/>
        <color theme="4"/>
        <rFont val="Arial"/>
        <family val="2"/>
        <charset val="238"/>
      </rPr>
      <t>Nema</t>
    </r>
    <r>
      <rPr>
        <sz val="10"/>
        <rFont val="Arial"/>
        <family val="2"/>
        <charset val="238"/>
      </rPr>
      <t xml:space="preserve">
5. iznose koje poduzetnik duguje i koji dospijevaju nakon više od pet godina, kao i ukupna dugovanja poduzetnika pokrivena vrijednim osiguranjem koje je dao poduzetnik, uz naznaku vrste i oblika osiguranja
</t>
    </r>
    <r>
      <rPr>
        <sz val="10"/>
        <color theme="4"/>
        <rFont val="Arial"/>
        <family val="2"/>
        <charset val="238"/>
      </rPr>
      <t>Nema</t>
    </r>
    <r>
      <rPr>
        <sz val="10"/>
        <rFont val="Arial"/>
        <family val="2"/>
        <charset val="238"/>
      </rPr>
      <t xml:space="preserve">
6. prosječan broj zaposlenih tijekom tekućeg razdoblja
</t>
    </r>
    <r>
      <rPr>
        <sz val="10"/>
        <color theme="4"/>
        <rFont val="Arial"/>
        <family val="2"/>
        <charset val="238"/>
      </rPr>
      <t>Prosječan broj zaposlenih tijekom tekućeg razdoblja: 1</t>
    </r>
    <r>
      <rPr>
        <sz val="10"/>
        <rFont val="Arial"/>
        <family val="2"/>
        <charset val="238"/>
      </rPr>
      <t xml:space="preserve">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sz val="10"/>
        <color theme="4"/>
        <rFont val="Arial"/>
        <family val="2"/>
        <charset val="238"/>
      </rPr>
      <t>Nismo kapitalizirali trošak plaća</t>
    </r>
    <r>
      <rPr>
        <sz val="10"/>
        <rFont val="Arial"/>
        <family val="2"/>
        <charset val="238"/>
      </rPr>
      <t xml:space="preserve">
8. ako su u bilanci priznata rezerviranja za odgođeni porez, stanja odgođenog poreza na kraju poslovne godine i kretanja tih stanja tijekom poslovne godine
</t>
    </r>
    <r>
      <rPr>
        <sz val="10"/>
        <color theme="4"/>
        <rFont val="Arial"/>
        <family val="2"/>
        <charset val="238"/>
      </rPr>
      <t>Nije bilo rezerviranja za odgođeni porez</t>
    </r>
    <r>
      <rPr>
        <sz val="10"/>
        <rFont val="Arial"/>
        <family val="2"/>
        <charset val="238"/>
      </rPr>
      <t xml:space="preserv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sz val="10"/>
        <color theme="4"/>
        <rFont val="Arial"/>
        <family val="2"/>
        <charset val="238"/>
      </rPr>
      <t>Ovisno društvo: Nekretnine Alfa Primo d.o.o., OIB: 16303842226  - 100% udjela u vlasništvu</t>
    </r>
    <r>
      <rPr>
        <sz val="10"/>
        <rFont val="Arial"/>
        <family val="2"/>
        <charset val="238"/>
      </rPr>
      <t xml:space="preserve">
10. broj i nominalnu vrijednost, ili ako ne postoji nominalna vrijednost, knjigovodstvenu vrijednost dionica ili udjela upisanih tijekom poslovne godine u okviru odobrenog kapitala
</t>
    </r>
    <r>
      <rPr>
        <sz val="10"/>
        <color theme="4"/>
        <rFont val="Arial"/>
        <family val="2"/>
        <charset val="238"/>
      </rPr>
      <t>Temeljni kapital iznosi 44.384.600,00 EUR uplaćen u cijelosti i podijeljen na 1.707.100 dionica, svaka nominalne vrijednosti 26 EUR. Nije bilo promjena tijekom godine.</t>
    </r>
    <r>
      <rPr>
        <sz val="10"/>
        <rFont val="Arial"/>
        <family val="2"/>
        <charset val="238"/>
      </rPr>
      <t xml:space="preserve">
11. postojanje bilo kakvih potvrda o sudjelovanju, konvertibilnih zadužnica, jamstava, opcija ili sličnih vrijednosnica ili prava, s naznakom njihovog broja i prava koja daju
</t>
    </r>
    <r>
      <rPr>
        <sz val="10"/>
        <color theme="4"/>
        <rFont val="Arial"/>
        <family val="2"/>
        <charset val="238"/>
      </rPr>
      <t>Ne postoji</t>
    </r>
    <r>
      <rPr>
        <sz val="10"/>
        <rFont val="Arial"/>
        <family val="2"/>
        <charset val="238"/>
      </rPr>
      <t xml:space="preserve">
12. naziv, sjedište te pravni oblik svakog poduzetnika u kojemu poduzetnik ima neograničenu odgovornost
</t>
    </r>
    <r>
      <rPr>
        <sz val="10"/>
        <color theme="4"/>
        <rFont val="Arial"/>
        <family val="2"/>
        <charset val="238"/>
      </rPr>
      <t>Ne postoji</t>
    </r>
    <r>
      <rPr>
        <sz val="10"/>
        <rFont val="Arial"/>
        <family val="2"/>
        <charset val="238"/>
      </rPr>
      <t xml:space="preserve">
13. naziv i sjedište poduzetnika koji sastavlja tromjesečni konsolidirani financijski izvještaj najveće grupe poduzetnika u kojoj poduzetnik sudjeluje kao kontrolirani član grupe
</t>
    </r>
    <r>
      <rPr>
        <sz val="10"/>
        <color theme="4"/>
        <rFont val="Arial"/>
        <family val="2"/>
        <charset val="238"/>
      </rPr>
      <t>Ne postoji</t>
    </r>
    <r>
      <rPr>
        <sz val="10"/>
        <rFont val="Arial"/>
        <family val="2"/>
        <charset val="238"/>
      </rPr>
      <t xml:space="preserve">
14. naziv i sjedište poduzetnika koji sastavlja tromjesečni konsolidirani financijski izvještaj najmanje grupe poduzetnika u kojoj poduzetnik sudjeluje kao kontrolirani član i koji je također uključen u grupu poduzetnika iz točke 13. 
</t>
    </r>
    <r>
      <rPr>
        <sz val="10"/>
        <color theme="4"/>
        <rFont val="Arial"/>
        <family val="2"/>
        <charset val="238"/>
      </rPr>
      <t>Ne postoji</t>
    </r>
    <r>
      <rPr>
        <sz val="10"/>
        <rFont val="Arial"/>
        <family val="2"/>
        <charset val="238"/>
      </rPr>
      <t xml:space="preserve">
15. mjesto na kojem je moguće dobiti primjerke tromjesečnih konsolidiranih financijskih izvještaja iz točaka 13. i 14., pod uvjetom da su dostupni
</t>
    </r>
    <r>
      <rPr>
        <sz val="10"/>
        <color theme="4"/>
        <rFont val="Arial"/>
        <family val="2"/>
        <charset val="238"/>
      </rPr>
      <t>www.hanfa.hr, www.zse.hr</t>
    </r>
    <r>
      <rPr>
        <sz val="10"/>
        <rFont val="Arial"/>
        <family val="2"/>
        <charset val="238"/>
      </rPr>
      <t xml:space="preserve">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sz val="10"/>
        <color theme="4"/>
        <rFont val="Arial"/>
        <family val="2"/>
        <charset val="238"/>
      </rPr>
      <t>Takvi aranžmani ne postoje</t>
    </r>
    <r>
      <rPr>
        <sz val="10"/>
        <rFont val="Arial"/>
        <family val="2"/>
        <charset val="238"/>
      </rPr>
      <t xml:space="preserve">
17. prirodu i financijski učinak značajnih događaja koji su nastupili nakon datuma bilance i nisu odraženi u računu dobiti i gubitka ili bilanci
</t>
    </r>
    <r>
      <rPr>
        <sz val="10"/>
        <color theme="4"/>
        <rFont val="Arial"/>
        <family val="2"/>
        <charset val="238"/>
      </rPr>
      <t>Svi dođaji su uključeni u bilanci i računu dobiti i gubitka</t>
    </r>
    <r>
      <rPr>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</si>
</sst>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4"/>
      <name val="Arial"/>
      <family val="2"/>
      <charset val="238"/>
    </font>
    <font>
      <sz val="10"/>
      <color theme="8" tint="-0.249977111117893"/>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topLeftCell="A29" zoomScaleNormal="100" zoomScaleSheetLayoutView="100" workbookViewId="0">
      <selection activeCell="E45" sqref="E45:I45"/>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45292</v>
      </c>
      <c r="F4" s="139"/>
      <c r="G4" s="99" t="s">
        <v>0</v>
      </c>
      <c r="H4" s="138" t="s">
        <v>449</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330</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3</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332</v>
      </c>
      <c r="B10" s="151"/>
      <c r="C10" s="151"/>
      <c r="D10" s="151"/>
      <c r="E10" s="151"/>
      <c r="F10" s="151"/>
      <c r="G10" s="151"/>
      <c r="H10" s="151"/>
      <c r="I10" s="151"/>
      <c r="J10" s="107"/>
    </row>
    <row r="11" spans="1:20" ht="24.6" customHeight="1" x14ac:dyDescent="0.25">
      <c r="A11" s="152" t="s">
        <v>309</v>
      </c>
      <c r="B11" s="153"/>
      <c r="C11" s="145" t="s">
        <v>450</v>
      </c>
      <c r="D11" s="146"/>
      <c r="E11" s="108"/>
      <c r="F11" s="154" t="s">
        <v>333</v>
      </c>
      <c r="G11" s="144"/>
      <c r="H11" s="155"/>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451</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452</v>
      </c>
      <c r="D15" s="146"/>
      <c r="E15" s="163"/>
      <c r="F15" s="164"/>
      <c r="G15" s="109" t="s">
        <v>334</v>
      </c>
      <c r="H15" s="155" t="s">
        <v>453</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335</v>
      </c>
      <c r="C17" s="145" t="s">
        <v>454</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455</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v>10000</v>
      </c>
      <c r="D21" s="156"/>
      <c r="E21" s="149"/>
      <c r="F21" s="149"/>
      <c r="G21" s="160" t="s">
        <v>457</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456</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67" t="s">
        <v>458</v>
      </c>
      <c r="D25" s="168"/>
      <c r="E25" s="168"/>
      <c r="F25" s="168"/>
      <c r="G25" s="168"/>
      <c r="H25" s="168"/>
      <c r="I25" s="168"/>
      <c r="J25" s="169"/>
    </row>
    <row r="26" spans="1:10" x14ac:dyDescent="0.25">
      <c r="A26" s="111"/>
      <c r="B26" s="112"/>
      <c r="C26" s="118"/>
      <c r="D26" s="112"/>
      <c r="E26" s="149"/>
      <c r="F26" s="149"/>
      <c r="G26" s="149"/>
      <c r="H26" s="149"/>
      <c r="I26" s="112"/>
      <c r="J26" s="115"/>
    </row>
    <row r="27" spans="1:10" x14ac:dyDescent="0.25">
      <c r="A27" s="152" t="s">
        <v>315</v>
      </c>
      <c r="B27" s="159"/>
      <c r="C27" s="167"/>
      <c r="D27" s="168"/>
      <c r="E27" s="168"/>
      <c r="F27" s="168"/>
      <c r="G27" s="168"/>
      <c r="H27" s="168"/>
      <c r="I27" s="168"/>
      <c r="J27" s="169"/>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1</v>
      </c>
      <c r="D29" s="119"/>
      <c r="E29" s="166"/>
      <c r="F29" s="166"/>
      <c r="G29" s="166"/>
      <c r="H29" s="166"/>
      <c r="I29" s="120"/>
      <c r="J29" s="121"/>
    </row>
    <row r="30" spans="1:10" x14ac:dyDescent="0.25">
      <c r="A30" s="111"/>
      <c r="B30" s="112"/>
      <c r="C30" s="112"/>
      <c r="D30" s="112"/>
      <c r="E30" s="149"/>
      <c r="F30" s="149"/>
      <c r="G30" s="149"/>
      <c r="H30" s="149"/>
      <c r="I30" s="120"/>
      <c r="J30" s="121"/>
    </row>
    <row r="31" spans="1:10" x14ac:dyDescent="0.25">
      <c r="A31" s="152" t="s">
        <v>316</v>
      </c>
      <c r="B31" s="159"/>
      <c r="C31" s="41" t="s">
        <v>337</v>
      </c>
      <c r="D31" s="170" t="s">
        <v>336</v>
      </c>
      <c r="E31" s="171"/>
      <c r="F31" s="171"/>
      <c r="G31" s="171"/>
      <c r="H31" s="112"/>
      <c r="I31" s="122" t="s">
        <v>337</v>
      </c>
      <c r="J31" s="123" t="s">
        <v>338</v>
      </c>
    </row>
    <row r="32" spans="1:10" x14ac:dyDescent="0.25">
      <c r="A32" s="152"/>
      <c r="B32" s="159"/>
      <c r="C32" s="124"/>
      <c r="D32" s="99"/>
      <c r="E32" s="164"/>
      <c r="F32" s="164"/>
      <c r="G32" s="164"/>
      <c r="H32" s="164"/>
      <c r="I32" s="120"/>
      <c r="J32" s="121"/>
    </row>
    <row r="33" spans="1:10" x14ac:dyDescent="0.25">
      <c r="A33" s="152" t="s">
        <v>326</v>
      </c>
      <c r="B33" s="159"/>
      <c r="C33" s="40" t="s">
        <v>340</v>
      </c>
      <c r="D33" s="170" t="s">
        <v>339</v>
      </c>
      <c r="E33" s="171"/>
      <c r="F33" s="171"/>
      <c r="G33" s="171"/>
      <c r="H33" s="116"/>
      <c r="I33" s="122" t="s">
        <v>340</v>
      </c>
      <c r="J33" s="123" t="s">
        <v>341</v>
      </c>
    </row>
    <row r="34" spans="1:10" x14ac:dyDescent="0.25">
      <c r="A34" s="111"/>
      <c r="B34" s="112"/>
      <c r="C34" s="112"/>
      <c r="D34" s="112"/>
      <c r="E34" s="149"/>
      <c r="F34" s="149"/>
      <c r="G34" s="149"/>
      <c r="H34" s="149"/>
      <c r="I34" s="112"/>
      <c r="J34" s="115"/>
    </row>
    <row r="35" spans="1:10" x14ac:dyDescent="0.25">
      <c r="A35" s="170" t="s">
        <v>327</v>
      </c>
      <c r="B35" s="171"/>
      <c r="C35" s="171"/>
      <c r="D35" s="171"/>
      <c r="E35" s="171" t="s">
        <v>317</v>
      </c>
      <c r="F35" s="171"/>
      <c r="G35" s="171"/>
      <c r="H35" s="171"/>
      <c r="I35" s="171"/>
      <c r="J35" s="125" t="s">
        <v>318</v>
      </c>
    </row>
    <row r="36" spans="1:10" x14ac:dyDescent="0.25">
      <c r="A36" s="111"/>
      <c r="B36" s="112"/>
      <c r="C36" s="112"/>
      <c r="D36" s="112"/>
      <c r="E36" s="149"/>
      <c r="F36" s="149"/>
      <c r="G36" s="149"/>
      <c r="H36" s="149"/>
      <c r="I36" s="112"/>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2"/>
      <c r="E48" s="149"/>
      <c r="F48" s="149"/>
      <c r="G48" s="176"/>
      <c r="H48" s="176"/>
      <c r="I48" s="112"/>
      <c r="J48" s="127" t="s">
        <v>342</v>
      </c>
    </row>
    <row r="49" spans="1:10" x14ac:dyDescent="0.25">
      <c r="A49" s="126"/>
      <c r="B49" s="118"/>
      <c r="C49" s="118"/>
      <c r="D49" s="112"/>
      <c r="E49" s="149"/>
      <c r="F49" s="149"/>
      <c r="G49" s="176"/>
      <c r="H49" s="176"/>
      <c r="I49" s="112"/>
      <c r="J49" s="127" t="s">
        <v>343</v>
      </c>
    </row>
    <row r="50" spans="1:10" ht="14.45" customHeight="1" x14ac:dyDescent="0.25">
      <c r="A50" s="143" t="s">
        <v>319</v>
      </c>
      <c r="B50" s="154"/>
      <c r="C50" s="155" t="s">
        <v>342</v>
      </c>
      <c r="D50" s="156"/>
      <c r="E50" s="182" t="s">
        <v>344</v>
      </c>
      <c r="F50" s="183"/>
      <c r="G50" s="160" t="s">
        <v>459</v>
      </c>
      <c r="H50" s="161"/>
      <c r="I50" s="161"/>
      <c r="J50" s="162"/>
    </row>
    <row r="51" spans="1:10" x14ac:dyDescent="0.25">
      <c r="A51" s="126"/>
      <c r="B51" s="118"/>
      <c r="C51" s="176"/>
      <c r="D51" s="176"/>
      <c r="E51" s="149"/>
      <c r="F51" s="149"/>
      <c r="G51" s="184" t="s">
        <v>345</v>
      </c>
      <c r="H51" s="184"/>
      <c r="I51" s="184"/>
      <c r="J51" s="104"/>
    </row>
    <row r="52" spans="1:10" ht="13.9" customHeight="1" x14ac:dyDescent="0.25">
      <c r="A52" s="143" t="s">
        <v>320</v>
      </c>
      <c r="B52" s="154"/>
      <c r="C52" s="160"/>
      <c r="D52" s="161"/>
      <c r="E52" s="161"/>
      <c r="F52" s="161"/>
      <c r="G52" s="161"/>
      <c r="H52" s="161"/>
      <c r="I52" s="161"/>
      <c r="J52" s="162"/>
    </row>
    <row r="53" spans="1:10" x14ac:dyDescent="0.25">
      <c r="A53" s="111"/>
      <c r="B53" s="112"/>
      <c r="C53" s="166" t="s">
        <v>321</v>
      </c>
      <c r="D53" s="166"/>
      <c r="E53" s="166"/>
      <c r="F53" s="166"/>
      <c r="G53" s="166"/>
      <c r="H53" s="166"/>
      <c r="I53" s="166"/>
      <c r="J53" s="115"/>
    </row>
    <row r="54" spans="1:10" x14ac:dyDescent="0.25">
      <c r="A54" s="143" t="s">
        <v>322</v>
      </c>
      <c r="B54" s="154"/>
      <c r="C54" s="178" t="s">
        <v>460</v>
      </c>
      <c r="D54" s="179"/>
      <c r="E54" s="180"/>
      <c r="F54" s="149"/>
      <c r="G54" s="149"/>
      <c r="H54" s="171"/>
      <c r="I54" s="171"/>
      <c r="J54" s="181"/>
    </row>
    <row r="55" spans="1:10" x14ac:dyDescent="0.25">
      <c r="A55" s="111"/>
      <c r="B55" s="112"/>
      <c r="C55" s="118"/>
      <c r="D55" s="112"/>
      <c r="E55" s="149"/>
      <c r="F55" s="149"/>
      <c r="G55" s="149"/>
      <c r="H55" s="149"/>
      <c r="I55" s="112"/>
      <c r="J55" s="115"/>
    </row>
    <row r="56" spans="1:10" ht="14.45" customHeight="1" x14ac:dyDescent="0.25">
      <c r="A56" s="143" t="s">
        <v>314</v>
      </c>
      <c r="B56" s="154"/>
      <c r="C56" s="185" t="s">
        <v>461</v>
      </c>
      <c r="D56" s="186"/>
      <c r="E56" s="186"/>
      <c r="F56" s="186"/>
      <c r="G56" s="186"/>
      <c r="H56" s="186"/>
      <c r="I56" s="186"/>
      <c r="J56" s="187"/>
    </row>
    <row r="57" spans="1:10" x14ac:dyDescent="0.25">
      <c r="A57" s="111"/>
      <c r="B57" s="112"/>
      <c r="C57" s="112"/>
      <c r="D57" s="112"/>
      <c r="E57" s="149"/>
      <c r="F57" s="149"/>
      <c r="G57" s="149"/>
      <c r="H57" s="149"/>
      <c r="I57" s="112"/>
      <c r="J57" s="115"/>
    </row>
    <row r="58" spans="1:10" x14ac:dyDescent="0.25">
      <c r="A58" s="143" t="s">
        <v>346</v>
      </c>
      <c r="B58" s="154"/>
      <c r="C58" s="185"/>
      <c r="D58" s="186"/>
      <c r="E58" s="186"/>
      <c r="F58" s="186"/>
      <c r="G58" s="186"/>
      <c r="H58" s="186"/>
      <c r="I58" s="186"/>
      <c r="J58" s="187"/>
    </row>
    <row r="59" spans="1:10" ht="14.45" customHeight="1" x14ac:dyDescent="0.25">
      <c r="A59" s="111"/>
      <c r="B59" s="112"/>
      <c r="C59" s="188" t="s">
        <v>347</v>
      </c>
      <c r="D59" s="188"/>
      <c r="E59" s="188"/>
      <c r="F59" s="188"/>
      <c r="G59" s="112"/>
      <c r="H59" s="112"/>
      <c r="I59" s="112"/>
      <c r="J59" s="115"/>
    </row>
    <row r="60" spans="1:10" x14ac:dyDescent="0.25">
      <c r="A60" s="143" t="s">
        <v>348</v>
      </c>
      <c r="B60" s="154"/>
      <c r="C60" s="185"/>
      <c r="D60" s="186"/>
      <c r="E60" s="186"/>
      <c r="F60" s="186"/>
      <c r="G60" s="186"/>
      <c r="H60" s="186"/>
      <c r="I60" s="186"/>
      <c r="J60" s="187"/>
    </row>
    <row r="61" spans="1:10" ht="14.45" customHeight="1" x14ac:dyDescent="0.25">
      <c r="A61" s="128"/>
      <c r="B61" s="129"/>
      <c r="C61" s="189" t="s">
        <v>349</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7" zoomScale="110" zoomScaleNormal="100" zoomScaleSheetLayoutView="110" workbookViewId="0">
      <selection activeCell="I76" sqref="I76"/>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463</v>
      </c>
      <c r="B2" s="196"/>
      <c r="C2" s="196"/>
      <c r="D2" s="196"/>
      <c r="E2" s="196"/>
      <c r="F2" s="196"/>
      <c r="G2" s="196"/>
      <c r="H2" s="196"/>
      <c r="I2" s="196"/>
    </row>
    <row r="3" spans="1:9" x14ac:dyDescent="0.2">
      <c r="A3" s="197" t="s">
        <v>448</v>
      </c>
      <c r="B3" s="197"/>
      <c r="C3" s="197"/>
      <c r="D3" s="197"/>
      <c r="E3" s="197"/>
      <c r="F3" s="197"/>
      <c r="G3" s="197"/>
      <c r="H3" s="197"/>
      <c r="I3" s="197"/>
    </row>
    <row r="4" spans="1:9" x14ac:dyDescent="0.2">
      <c r="A4" s="198" t="s">
        <v>462</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47535066</v>
      </c>
      <c r="I9" s="82">
        <f>I10+I17+I27+I38+I43</f>
        <v>47620098</v>
      </c>
    </row>
    <row r="10" spans="1:9" ht="12.75" customHeight="1" x14ac:dyDescent="0.2">
      <c r="A10" s="191" t="s">
        <v>5</v>
      </c>
      <c r="B10" s="191"/>
      <c r="C10" s="191"/>
      <c r="D10" s="191"/>
      <c r="E10" s="191"/>
      <c r="F10" s="191"/>
      <c r="G10" s="12">
        <v>3</v>
      </c>
      <c r="H10" s="82">
        <f>H11+H12+H13+H14+H15+H16</f>
        <v>6039</v>
      </c>
      <c r="I10" s="82">
        <f>I11+I12+I13+I14+I15+I16</f>
        <v>3775</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0</v>
      </c>
      <c r="I12" s="18">
        <v>0</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6039</v>
      </c>
      <c r="I16" s="18">
        <v>3775</v>
      </c>
    </row>
    <row r="17" spans="1:9" ht="12.75" customHeight="1" x14ac:dyDescent="0.2">
      <c r="A17" s="191" t="s">
        <v>12</v>
      </c>
      <c r="B17" s="191"/>
      <c r="C17" s="191"/>
      <c r="D17" s="191"/>
      <c r="E17" s="191"/>
      <c r="F17" s="191"/>
      <c r="G17" s="12">
        <v>10</v>
      </c>
      <c r="H17" s="82">
        <f>H18+H19+H20+H21+H22+H23+H24+H25+H26</f>
        <v>21884387</v>
      </c>
      <c r="I17" s="82">
        <f>I18+I19+I20+I21+I22+I23+I24+I25+I26</f>
        <v>21971683</v>
      </c>
    </row>
    <row r="18" spans="1:9" ht="12.75" customHeight="1" x14ac:dyDescent="0.2">
      <c r="A18" s="190" t="s">
        <v>13</v>
      </c>
      <c r="B18" s="190"/>
      <c r="C18" s="190"/>
      <c r="D18" s="190"/>
      <c r="E18" s="190"/>
      <c r="F18" s="190"/>
      <c r="G18" s="11">
        <v>11</v>
      </c>
      <c r="H18" s="18">
        <v>0</v>
      </c>
      <c r="I18" s="18">
        <v>0</v>
      </c>
    </row>
    <row r="19" spans="1:9" ht="12.75" customHeight="1" x14ac:dyDescent="0.2">
      <c r="A19" s="190" t="s">
        <v>14</v>
      </c>
      <c r="B19" s="190"/>
      <c r="C19" s="190"/>
      <c r="D19" s="190"/>
      <c r="E19" s="190"/>
      <c r="F19" s="190"/>
      <c r="G19" s="11">
        <v>12</v>
      </c>
      <c r="H19" s="18">
        <v>0</v>
      </c>
      <c r="I19" s="18">
        <v>0</v>
      </c>
    </row>
    <row r="20" spans="1:9" ht="12.75" customHeight="1" x14ac:dyDescent="0.2">
      <c r="A20" s="190" t="s">
        <v>15</v>
      </c>
      <c r="B20" s="190"/>
      <c r="C20" s="190"/>
      <c r="D20" s="190"/>
      <c r="E20" s="190"/>
      <c r="F20" s="190"/>
      <c r="G20" s="11">
        <v>13</v>
      </c>
      <c r="H20" s="18">
        <v>29966</v>
      </c>
      <c r="I20" s="18">
        <v>907936</v>
      </c>
    </row>
    <row r="21" spans="1:9" ht="12.75" customHeight="1" x14ac:dyDescent="0.2">
      <c r="A21" s="190" t="s">
        <v>16</v>
      </c>
      <c r="B21" s="190"/>
      <c r="C21" s="190"/>
      <c r="D21" s="190"/>
      <c r="E21" s="190"/>
      <c r="F21" s="190"/>
      <c r="G21" s="11">
        <v>14</v>
      </c>
      <c r="H21" s="18">
        <v>0</v>
      </c>
      <c r="I21" s="18">
        <v>0</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1523723</v>
      </c>
      <c r="I23" s="18">
        <v>891080</v>
      </c>
    </row>
    <row r="24" spans="1:9" ht="12.75" customHeight="1" x14ac:dyDescent="0.2">
      <c r="A24" s="190" t="s">
        <v>19</v>
      </c>
      <c r="B24" s="190"/>
      <c r="C24" s="190"/>
      <c r="D24" s="190"/>
      <c r="E24" s="190"/>
      <c r="F24" s="190"/>
      <c r="G24" s="11">
        <v>17</v>
      </c>
      <c r="H24" s="18">
        <v>22982</v>
      </c>
      <c r="I24" s="18">
        <v>64914</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20307716</v>
      </c>
      <c r="I26" s="18">
        <v>20107753</v>
      </c>
    </row>
    <row r="27" spans="1:9" ht="12.75" customHeight="1" x14ac:dyDescent="0.2">
      <c r="A27" s="191" t="s">
        <v>22</v>
      </c>
      <c r="B27" s="191"/>
      <c r="C27" s="191"/>
      <c r="D27" s="191"/>
      <c r="E27" s="191"/>
      <c r="F27" s="191"/>
      <c r="G27" s="12">
        <v>20</v>
      </c>
      <c r="H27" s="82">
        <f>SUM(H28:H37)</f>
        <v>25642304</v>
      </c>
      <c r="I27" s="82">
        <f>SUM(I28:I37)</f>
        <v>25642304</v>
      </c>
    </row>
    <row r="28" spans="1:9" ht="12.75" customHeight="1" x14ac:dyDescent="0.2">
      <c r="A28" s="190" t="s">
        <v>23</v>
      </c>
      <c r="B28" s="190"/>
      <c r="C28" s="190"/>
      <c r="D28" s="190"/>
      <c r="E28" s="190"/>
      <c r="F28" s="190"/>
      <c r="G28" s="11">
        <v>21</v>
      </c>
      <c r="H28" s="18">
        <v>22842304</v>
      </c>
      <c r="I28" s="18">
        <v>22842304</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2800000</v>
      </c>
      <c r="I30" s="18">
        <v>2800000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2336</v>
      </c>
      <c r="I43" s="18">
        <v>2336</v>
      </c>
    </row>
    <row r="44" spans="1:9" ht="12.75" customHeight="1" x14ac:dyDescent="0.2">
      <c r="A44" s="192" t="s">
        <v>303</v>
      </c>
      <c r="B44" s="192"/>
      <c r="C44" s="192"/>
      <c r="D44" s="192"/>
      <c r="E44" s="192"/>
      <c r="F44" s="192"/>
      <c r="G44" s="12">
        <v>37</v>
      </c>
      <c r="H44" s="82">
        <f>H45+H53+H60+H70</f>
        <v>2436861</v>
      </c>
      <c r="I44" s="82">
        <f>I45+I53+I60+I70</f>
        <v>2648200</v>
      </c>
    </row>
    <row r="45" spans="1:9" ht="12.75" customHeight="1" x14ac:dyDescent="0.2">
      <c r="A45" s="191" t="s">
        <v>39</v>
      </c>
      <c r="B45" s="191"/>
      <c r="C45" s="191"/>
      <c r="D45" s="191"/>
      <c r="E45" s="191"/>
      <c r="F45" s="191"/>
      <c r="G45" s="12">
        <v>38</v>
      </c>
      <c r="H45" s="82">
        <f>SUM(H46:H52)</f>
        <v>0</v>
      </c>
      <c r="I45" s="82">
        <f>SUM(I46:I52)</f>
        <v>0</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743764</v>
      </c>
      <c r="I53" s="82">
        <f>SUM(I54:I59)</f>
        <v>1327917</v>
      </c>
    </row>
    <row r="54" spans="1:9" ht="12.75" customHeight="1" x14ac:dyDescent="0.2">
      <c r="A54" s="190" t="s">
        <v>48</v>
      </c>
      <c r="B54" s="190"/>
      <c r="C54" s="190"/>
      <c r="D54" s="190"/>
      <c r="E54" s="190"/>
      <c r="F54" s="190"/>
      <c r="G54" s="11">
        <v>47</v>
      </c>
      <c r="H54" s="18">
        <v>691152</v>
      </c>
      <c r="I54" s="18">
        <v>1280928</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52440</v>
      </c>
      <c r="I56" s="18">
        <v>43044</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166</v>
      </c>
      <c r="I58" s="18">
        <v>3945</v>
      </c>
    </row>
    <row r="59" spans="1:9" ht="12.75" customHeight="1" x14ac:dyDescent="0.2">
      <c r="A59" s="190" t="s">
        <v>53</v>
      </c>
      <c r="B59" s="190"/>
      <c r="C59" s="190"/>
      <c r="D59" s="190"/>
      <c r="E59" s="190"/>
      <c r="F59" s="190"/>
      <c r="G59" s="11">
        <v>52</v>
      </c>
      <c r="H59" s="18">
        <v>6</v>
      </c>
      <c r="I59" s="18">
        <v>0</v>
      </c>
    </row>
    <row r="60" spans="1:9" ht="12.75" customHeight="1" x14ac:dyDescent="0.2">
      <c r="A60" s="191" t="s">
        <v>54</v>
      </c>
      <c r="B60" s="191"/>
      <c r="C60" s="191"/>
      <c r="D60" s="191"/>
      <c r="E60" s="191"/>
      <c r="F60" s="191"/>
      <c r="G60" s="12">
        <v>53</v>
      </c>
      <c r="H60" s="82">
        <f>SUM(H61:H69)</f>
        <v>0</v>
      </c>
      <c r="I60" s="82">
        <f>SUM(I61:I69)</f>
        <v>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1693097</v>
      </c>
      <c r="I70" s="18">
        <v>1320283</v>
      </c>
    </row>
    <row r="71" spans="1:9" ht="12.75" customHeight="1" x14ac:dyDescent="0.2">
      <c r="A71" s="206" t="s">
        <v>58</v>
      </c>
      <c r="B71" s="206"/>
      <c r="C71" s="206"/>
      <c r="D71" s="206"/>
      <c r="E71" s="206"/>
      <c r="F71" s="206"/>
      <c r="G71" s="11">
        <v>64</v>
      </c>
      <c r="H71" s="18">
        <v>17270</v>
      </c>
      <c r="I71" s="18">
        <v>10086</v>
      </c>
    </row>
    <row r="72" spans="1:9" ht="12.75" customHeight="1" x14ac:dyDescent="0.2">
      <c r="A72" s="192" t="s">
        <v>304</v>
      </c>
      <c r="B72" s="192"/>
      <c r="C72" s="192"/>
      <c r="D72" s="192"/>
      <c r="E72" s="192"/>
      <c r="F72" s="192"/>
      <c r="G72" s="12">
        <v>65</v>
      </c>
      <c r="H72" s="82">
        <f>H8+H9+H44+H71</f>
        <v>49989197</v>
      </c>
      <c r="I72" s="82">
        <f>I8+I9+I44+I71</f>
        <v>50278384</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354</v>
      </c>
      <c r="B75" s="192"/>
      <c r="C75" s="192"/>
      <c r="D75" s="192"/>
      <c r="E75" s="192"/>
      <c r="F75" s="192"/>
      <c r="G75" s="12">
        <v>67</v>
      </c>
      <c r="H75" s="83">
        <f>H76+H77+H78+H84+H85+H91+H94+H97</f>
        <v>49746913</v>
      </c>
      <c r="I75" s="83">
        <f>I76+I77+I78+I84+I85+I91+I94+I97</f>
        <v>50161635</v>
      </c>
    </row>
    <row r="76" spans="1:9" ht="12.75" customHeight="1" x14ac:dyDescent="0.2">
      <c r="A76" s="190" t="s">
        <v>61</v>
      </c>
      <c r="B76" s="190"/>
      <c r="C76" s="190"/>
      <c r="D76" s="190"/>
      <c r="E76" s="190"/>
      <c r="F76" s="190"/>
      <c r="G76" s="11">
        <v>68</v>
      </c>
      <c r="H76" s="18">
        <v>44384600</v>
      </c>
      <c r="I76" s="18">
        <v>44384600</v>
      </c>
    </row>
    <row r="77" spans="1:9" ht="12.75" customHeight="1" x14ac:dyDescent="0.2">
      <c r="A77" s="190" t="s">
        <v>62</v>
      </c>
      <c r="B77" s="190"/>
      <c r="C77" s="190"/>
      <c r="D77" s="190"/>
      <c r="E77" s="190"/>
      <c r="F77" s="190"/>
      <c r="G77" s="11">
        <v>69</v>
      </c>
      <c r="H77" s="18">
        <v>3320530</v>
      </c>
      <c r="I77" s="18">
        <v>3320530</v>
      </c>
    </row>
    <row r="78" spans="1:9" ht="12.75" customHeight="1" x14ac:dyDescent="0.2">
      <c r="A78" s="191" t="s">
        <v>63</v>
      </c>
      <c r="B78" s="191"/>
      <c r="C78" s="191"/>
      <c r="D78" s="191"/>
      <c r="E78" s="191"/>
      <c r="F78" s="191"/>
      <c r="G78" s="12">
        <v>70</v>
      </c>
      <c r="H78" s="83">
        <f>SUM(H79:H83)</f>
        <v>115061</v>
      </c>
      <c r="I78" s="83">
        <f>SUM(I79:I83)</f>
        <v>211397</v>
      </c>
    </row>
    <row r="79" spans="1:9" ht="12.75" customHeight="1" x14ac:dyDescent="0.2">
      <c r="A79" s="190" t="s">
        <v>64</v>
      </c>
      <c r="B79" s="190"/>
      <c r="C79" s="190"/>
      <c r="D79" s="190"/>
      <c r="E79" s="190"/>
      <c r="F79" s="190"/>
      <c r="G79" s="11">
        <v>71</v>
      </c>
      <c r="H79" s="18">
        <v>109195</v>
      </c>
      <c r="I79" s="18">
        <v>205531</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5866</v>
      </c>
      <c r="I83" s="18">
        <v>5866</v>
      </c>
    </row>
    <row r="84" spans="1:9" ht="12.75" customHeight="1" x14ac:dyDescent="0.2">
      <c r="A84" s="207" t="s">
        <v>69</v>
      </c>
      <c r="B84" s="207"/>
      <c r="C84" s="207"/>
      <c r="D84" s="207"/>
      <c r="E84" s="207"/>
      <c r="F84" s="207"/>
      <c r="G84" s="42">
        <v>76</v>
      </c>
      <c r="H84" s="43">
        <v>0</v>
      </c>
      <c r="I84" s="43">
        <v>0</v>
      </c>
    </row>
    <row r="85" spans="1:9" ht="12.75" customHeight="1" x14ac:dyDescent="0.2">
      <c r="A85" s="191" t="s">
        <v>446</v>
      </c>
      <c r="B85" s="191"/>
      <c r="C85" s="191"/>
      <c r="D85" s="191"/>
      <c r="E85" s="191"/>
      <c r="F85" s="191"/>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1" t="s">
        <v>352</v>
      </c>
      <c r="B91" s="191"/>
      <c r="C91" s="191"/>
      <c r="D91" s="191"/>
      <c r="E91" s="191"/>
      <c r="F91" s="191"/>
      <c r="G91" s="12">
        <v>83</v>
      </c>
      <c r="H91" s="82">
        <f>H92-H93</f>
        <v>0</v>
      </c>
      <c r="I91" s="82">
        <f>I92-I93</f>
        <v>3789</v>
      </c>
    </row>
    <row r="92" spans="1:9" ht="12.75" customHeight="1" x14ac:dyDescent="0.2">
      <c r="A92" s="190" t="s">
        <v>72</v>
      </c>
      <c r="B92" s="190"/>
      <c r="C92" s="190"/>
      <c r="D92" s="190"/>
      <c r="E92" s="190"/>
      <c r="F92" s="190"/>
      <c r="G92" s="11">
        <v>84</v>
      </c>
      <c r="H92" s="18">
        <v>0</v>
      </c>
      <c r="I92" s="18">
        <v>3789</v>
      </c>
    </row>
    <row r="93" spans="1:9" ht="12.75" customHeight="1" x14ac:dyDescent="0.2">
      <c r="A93" s="190" t="s">
        <v>73</v>
      </c>
      <c r="B93" s="190"/>
      <c r="C93" s="190"/>
      <c r="D93" s="190"/>
      <c r="E93" s="190"/>
      <c r="F93" s="190"/>
      <c r="G93" s="11">
        <v>85</v>
      </c>
      <c r="H93" s="18">
        <v>0</v>
      </c>
      <c r="I93" s="18">
        <v>0</v>
      </c>
    </row>
    <row r="94" spans="1:9" ht="12.75" customHeight="1" x14ac:dyDescent="0.2">
      <c r="A94" s="191" t="s">
        <v>353</v>
      </c>
      <c r="B94" s="191"/>
      <c r="C94" s="191"/>
      <c r="D94" s="191"/>
      <c r="E94" s="191"/>
      <c r="F94" s="191"/>
      <c r="G94" s="12">
        <v>86</v>
      </c>
      <c r="H94" s="82">
        <f>H95-H96</f>
        <v>1926722</v>
      </c>
      <c r="I94" s="82">
        <f>I95-I96</f>
        <v>2241319</v>
      </c>
    </row>
    <row r="95" spans="1:9" ht="12.75" customHeight="1" x14ac:dyDescent="0.2">
      <c r="A95" s="190" t="s">
        <v>74</v>
      </c>
      <c r="B95" s="190"/>
      <c r="C95" s="190"/>
      <c r="D95" s="190"/>
      <c r="E95" s="190"/>
      <c r="F95" s="190"/>
      <c r="G95" s="11">
        <v>87</v>
      </c>
      <c r="H95" s="18">
        <v>1926722</v>
      </c>
      <c r="I95" s="18">
        <v>2241319</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14176</v>
      </c>
      <c r="I98" s="82">
        <f>SUM(I99:I104)</f>
        <v>0</v>
      </c>
    </row>
    <row r="99" spans="1:9" ht="12.75" customHeight="1" x14ac:dyDescent="0.2">
      <c r="A99" s="190" t="s">
        <v>77</v>
      </c>
      <c r="B99" s="190"/>
      <c r="C99" s="190"/>
      <c r="D99" s="190"/>
      <c r="E99" s="190"/>
      <c r="F99" s="190"/>
      <c r="G99" s="11">
        <v>91</v>
      </c>
      <c r="H99" s="18">
        <v>1196</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12980</v>
      </c>
      <c r="I104" s="18">
        <v>0</v>
      </c>
    </row>
    <row r="105" spans="1:9" ht="12.75" customHeight="1" x14ac:dyDescent="0.2">
      <c r="A105" s="192" t="s">
        <v>356</v>
      </c>
      <c r="B105" s="192"/>
      <c r="C105" s="192"/>
      <c r="D105" s="192"/>
      <c r="E105" s="192"/>
      <c r="F105" s="192"/>
      <c r="G105" s="12">
        <v>97</v>
      </c>
      <c r="H105" s="82">
        <f>SUM(H106:H116)</f>
        <v>2225</v>
      </c>
      <c r="I105" s="82">
        <f>SUM(I106:I116)</f>
        <v>0</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2225</v>
      </c>
      <c r="I111" s="18">
        <v>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357</v>
      </c>
      <c r="B117" s="192"/>
      <c r="C117" s="192"/>
      <c r="D117" s="192"/>
      <c r="E117" s="192"/>
      <c r="F117" s="192"/>
      <c r="G117" s="12">
        <v>109</v>
      </c>
      <c r="H117" s="82">
        <f>SUM(H118:H131)</f>
        <v>225883</v>
      </c>
      <c r="I117" s="82">
        <f>SUM(I118:I131)</f>
        <v>116749</v>
      </c>
    </row>
    <row r="118" spans="1:9" ht="12.75" customHeight="1" x14ac:dyDescent="0.2">
      <c r="A118" s="190" t="s">
        <v>83</v>
      </c>
      <c r="B118" s="190"/>
      <c r="C118" s="190"/>
      <c r="D118" s="190"/>
      <c r="E118" s="190"/>
      <c r="F118" s="190"/>
      <c r="G118" s="11">
        <v>110</v>
      </c>
      <c r="H118" s="18">
        <v>303</v>
      </c>
      <c r="I118" s="18">
        <v>87</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2114</v>
      </c>
      <c r="I123" s="18">
        <v>2764</v>
      </c>
    </row>
    <row r="124" spans="1:9" ht="12.75" customHeight="1" x14ac:dyDescent="0.2">
      <c r="A124" s="190" t="s">
        <v>89</v>
      </c>
      <c r="B124" s="190"/>
      <c r="C124" s="190"/>
      <c r="D124" s="190"/>
      <c r="E124" s="190"/>
      <c r="F124" s="190"/>
      <c r="G124" s="11">
        <v>116</v>
      </c>
      <c r="H124" s="18">
        <v>0</v>
      </c>
      <c r="I124" s="18">
        <v>0</v>
      </c>
    </row>
    <row r="125" spans="1:9" ht="12.75" customHeight="1" x14ac:dyDescent="0.2">
      <c r="A125" s="190" t="s">
        <v>90</v>
      </c>
      <c r="B125" s="190"/>
      <c r="C125" s="190"/>
      <c r="D125" s="190"/>
      <c r="E125" s="190"/>
      <c r="F125" s="190"/>
      <c r="G125" s="11">
        <v>117</v>
      </c>
      <c r="H125" s="18">
        <v>72815</v>
      </c>
      <c r="I125" s="18">
        <v>15262</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2915</v>
      </c>
      <c r="I127" s="18">
        <v>2915</v>
      </c>
    </row>
    <row r="128" spans="1:9" x14ac:dyDescent="0.2">
      <c r="A128" s="190" t="s">
        <v>95</v>
      </c>
      <c r="B128" s="190"/>
      <c r="C128" s="190"/>
      <c r="D128" s="190"/>
      <c r="E128" s="190"/>
      <c r="F128" s="190"/>
      <c r="G128" s="11">
        <v>120</v>
      </c>
      <c r="H128" s="18">
        <v>147736</v>
      </c>
      <c r="I128" s="18">
        <v>95721</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0</v>
      </c>
      <c r="I131" s="18">
        <v>0</v>
      </c>
    </row>
    <row r="132" spans="1:9" ht="22.15" customHeight="1" x14ac:dyDescent="0.2">
      <c r="A132" s="206" t="s">
        <v>99</v>
      </c>
      <c r="B132" s="206"/>
      <c r="C132" s="206"/>
      <c r="D132" s="206"/>
      <c r="E132" s="206"/>
      <c r="F132" s="206"/>
      <c r="G132" s="11">
        <v>124</v>
      </c>
      <c r="H132" s="18">
        <v>0</v>
      </c>
      <c r="I132" s="18">
        <v>0</v>
      </c>
    </row>
    <row r="133" spans="1:9" ht="12.75" customHeight="1" x14ac:dyDescent="0.2">
      <c r="A133" s="192" t="s">
        <v>358</v>
      </c>
      <c r="B133" s="192"/>
      <c r="C133" s="192"/>
      <c r="D133" s="192"/>
      <c r="E133" s="192"/>
      <c r="F133" s="192"/>
      <c r="G133" s="12">
        <v>125</v>
      </c>
      <c r="H133" s="82">
        <f>H75+H98+H105+H117+H132</f>
        <v>49989197</v>
      </c>
      <c r="I133" s="82">
        <f>I75+I98+I105+I117+I132</f>
        <v>50278384</v>
      </c>
    </row>
    <row r="134" spans="1:9" x14ac:dyDescent="0.2">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102" zoomScale="115" zoomScaleNormal="115" zoomScaleSheetLayoutView="110" workbookViewId="0">
      <selection activeCell="J66" sqref="J66"/>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464</v>
      </c>
      <c r="B2" s="213"/>
      <c r="C2" s="213"/>
      <c r="D2" s="213"/>
      <c r="E2" s="213"/>
      <c r="F2" s="213"/>
      <c r="G2" s="213"/>
      <c r="H2" s="213"/>
      <c r="I2" s="213"/>
    </row>
    <row r="3" spans="1:11" x14ac:dyDescent="0.2">
      <c r="A3" s="214" t="s">
        <v>448</v>
      </c>
      <c r="B3" s="215"/>
      <c r="C3" s="215"/>
      <c r="D3" s="215"/>
      <c r="E3" s="215"/>
      <c r="F3" s="215"/>
      <c r="G3" s="215"/>
      <c r="H3" s="215"/>
      <c r="I3" s="215"/>
      <c r="J3" s="216"/>
      <c r="K3" s="216"/>
    </row>
    <row r="4" spans="1:11" x14ac:dyDescent="0.2">
      <c r="A4" s="217" t="s">
        <v>462</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359</v>
      </c>
      <c r="B8" s="224"/>
      <c r="C8" s="224"/>
      <c r="D8" s="224"/>
      <c r="E8" s="224"/>
      <c r="F8" s="224"/>
      <c r="G8" s="12">
        <v>1</v>
      </c>
      <c r="H8" s="48">
        <f>SUM(H9:H13)</f>
        <v>2086961</v>
      </c>
      <c r="I8" s="48">
        <f>SUM(I9:I13)</f>
        <v>717224</v>
      </c>
      <c r="J8" s="48">
        <f>SUM(J9:J13)</f>
        <v>2023817</v>
      </c>
      <c r="K8" s="48">
        <f>SUM(K9:K13)</f>
        <v>690870</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1980011</v>
      </c>
      <c r="I10" s="49">
        <v>698025</v>
      </c>
      <c r="J10" s="49">
        <v>1992996</v>
      </c>
      <c r="K10" s="49">
        <v>684163</v>
      </c>
    </row>
    <row r="11" spans="1:11" ht="12.75" customHeight="1" x14ac:dyDescent="0.2">
      <c r="A11" s="190" t="s">
        <v>117</v>
      </c>
      <c r="B11" s="190"/>
      <c r="C11" s="190"/>
      <c r="D11" s="190"/>
      <c r="E11" s="190"/>
      <c r="F11" s="190"/>
      <c r="G11" s="11">
        <v>4</v>
      </c>
      <c r="H11" s="49">
        <v>662</v>
      </c>
      <c r="I11" s="49">
        <v>224</v>
      </c>
      <c r="J11" s="49">
        <v>679</v>
      </c>
      <c r="K11" s="49">
        <v>226</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106288</v>
      </c>
      <c r="I13" s="49">
        <v>18975</v>
      </c>
      <c r="J13" s="49">
        <v>30142</v>
      </c>
      <c r="K13" s="49">
        <v>6481</v>
      </c>
    </row>
    <row r="14" spans="1:11" ht="12.75" customHeight="1" x14ac:dyDescent="0.2">
      <c r="A14" s="224" t="s">
        <v>360</v>
      </c>
      <c r="B14" s="224"/>
      <c r="C14" s="224"/>
      <c r="D14" s="224"/>
      <c r="E14" s="224"/>
      <c r="F14" s="224"/>
      <c r="G14" s="12">
        <v>7</v>
      </c>
      <c r="H14" s="48">
        <f>H15+H16+H20+H24+H25+H26+H29+H36</f>
        <v>1026056</v>
      </c>
      <c r="I14" s="48">
        <f>I15+I16+I20+I24+I25+I26+I29+I36</f>
        <v>394993</v>
      </c>
      <c r="J14" s="48">
        <f>J15+J16+J20+J24+J25+J26+J29+J36</f>
        <v>789764</v>
      </c>
      <c r="K14" s="48">
        <f>K15+K16+K20+K24+K25+K26+K29+K36</f>
        <v>289978</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440</v>
      </c>
      <c r="B16" s="191"/>
      <c r="C16" s="191"/>
      <c r="D16" s="191"/>
      <c r="E16" s="191"/>
      <c r="F16" s="191"/>
      <c r="G16" s="12">
        <v>9</v>
      </c>
      <c r="H16" s="48">
        <f>SUM(H17:H19)</f>
        <v>721102</v>
      </c>
      <c r="I16" s="48">
        <f>SUM(I17:I19)</f>
        <v>293802</v>
      </c>
      <c r="J16" s="48">
        <f>SUM(J17:J19)</f>
        <v>482059</v>
      </c>
      <c r="K16" s="48">
        <f>SUM(K17:K19)</f>
        <v>186197</v>
      </c>
    </row>
    <row r="17" spans="1:11" ht="12.75" customHeight="1" x14ac:dyDescent="0.2">
      <c r="A17" s="225" t="s">
        <v>120</v>
      </c>
      <c r="B17" s="225"/>
      <c r="C17" s="225"/>
      <c r="D17" s="225"/>
      <c r="E17" s="225"/>
      <c r="F17" s="225"/>
      <c r="G17" s="11">
        <v>10</v>
      </c>
      <c r="H17" s="49">
        <v>336631</v>
      </c>
      <c r="I17" s="49">
        <v>156300</v>
      </c>
      <c r="J17" s="49">
        <v>116640</v>
      </c>
      <c r="K17" s="49">
        <v>41250</v>
      </c>
    </row>
    <row r="18" spans="1:11" ht="12.75" customHeight="1" x14ac:dyDescent="0.2">
      <c r="A18" s="225" t="s">
        <v>121</v>
      </c>
      <c r="B18" s="225"/>
      <c r="C18" s="225"/>
      <c r="D18" s="225"/>
      <c r="E18" s="225"/>
      <c r="F18" s="225"/>
      <c r="G18" s="11">
        <v>11</v>
      </c>
      <c r="H18" s="49">
        <v>0</v>
      </c>
      <c r="I18" s="49">
        <v>0</v>
      </c>
      <c r="J18" s="49">
        <v>0</v>
      </c>
      <c r="K18" s="49">
        <v>0</v>
      </c>
    </row>
    <row r="19" spans="1:11" ht="12.75" customHeight="1" x14ac:dyDescent="0.2">
      <c r="A19" s="225" t="s">
        <v>122</v>
      </c>
      <c r="B19" s="225"/>
      <c r="C19" s="225"/>
      <c r="D19" s="225"/>
      <c r="E19" s="225"/>
      <c r="F19" s="225"/>
      <c r="G19" s="11">
        <v>12</v>
      </c>
      <c r="H19" s="49">
        <v>384471</v>
      </c>
      <c r="I19" s="49">
        <v>137502</v>
      </c>
      <c r="J19" s="49">
        <v>365419</v>
      </c>
      <c r="K19" s="49">
        <v>144947</v>
      </c>
    </row>
    <row r="20" spans="1:11" ht="12.75" customHeight="1" x14ac:dyDescent="0.2">
      <c r="A20" s="191" t="s">
        <v>441</v>
      </c>
      <c r="B20" s="191"/>
      <c r="C20" s="191"/>
      <c r="D20" s="191"/>
      <c r="E20" s="191"/>
      <c r="F20" s="191"/>
      <c r="G20" s="12">
        <v>13</v>
      </c>
      <c r="H20" s="48">
        <f>SUM(H21:H23)</f>
        <v>64958</v>
      </c>
      <c r="I20" s="48">
        <f>SUM(I21:I23)</f>
        <v>15715</v>
      </c>
      <c r="J20" s="48">
        <f>SUM(J21:J23)</f>
        <v>57685</v>
      </c>
      <c r="K20" s="48">
        <f>SUM(K21:K23)</f>
        <v>15719</v>
      </c>
    </row>
    <row r="21" spans="1:11" ht="12.75" customHeight="1" x14ac:dyDescent="0.2">
      <c r="A21" s="225" t="s">
        <v>105</v>
      </c>
      <c r="B21" s="225"/>
      <c r="C21" s="225"/>
      <c r="D21" s="225"/>
      <c r="E21" s="225"/>
      <c r="F21" s="225"/>
      <c r="G21" s="11">
        <v>14</v>
      </c>
      <c r="H21" s="49">
        <v>35509</v>
      </c>
      <c r="I21" s="49">
        <v>8951</v>
      </c>
      <c r="J21" s="49">
        <v>32091</v>
      </c>
      <c r="K21" s="49">
        <v>8972</v>
      </c>
    </row>
    <row r="22" spans="1:11" ht="12.75" customHeight="1" x14ac:dyDescent="0.2">
      <c r="A22" s="225" t="s">
        <v>106</v>
      </c>
      <c r="B22" s="225"/>
      <c r="C22" s="225"/>
      <c r="D22" s="225"/>
      <c r="E22" s="225"/>
      <c r="F22" s="225"/>
      <c r="G22" s="11">
        <v>15</v>
      </c>
      <c r="H22" s="49">
        <v>20249</v>
      </c>
      <c r="I22" s="49">
        <v>4538</v>
      </c>
      <c r="J22" s="49">
        <v>17424</v>
      </c>
      <c r="K22" s="49">
        <v>4521</v>
      </c>
    </row>
    <row r="23" spans="1:11" ht="12.75" customHeight="1" x14ac:dyDescent="0.2">
      <c r="A23" s="225" t="s">
        <v>107</v>
      </c>
      <c r="B23" s="225"/>
      <c r="C23" s="225"/>
      <c r="D23" s="225"/>
      <c r="E23" s="225"/>
      <c r="F23" s="225"/>
      <c r="G23" s="11">
        <v>16</v>
      </c>
      <c r="H23" s="49">
        <v>9200</v>
      </c>
      <c r="I23" s="49">
        <v>2226</v>
      </c>
      <c r="J23" s="49">
        <v>8170</v>
      </c>
      <c r="K23" s="49">
        <v>2226</v>
      </c>
    </row>
    <row r="24" spans="1:11" ht="12.75" customHeight="1" x14ac:dyDescent="0.2">
      <c r="A24" s="190" t="s">
        <v>108</v>
      </c>
      <c r="B24" s="190"/>
      <c r="C24" s="190"/>
      <c r="D24" s="190"/>
      <c r="E24" s="190"/>
      <c r="F24" s="190"/>
      <c r="G24" s="11">
        <v>17</v>
      </c>
      <c r="H24" s="49">
        <v>203036</v>
      </c>
      <c r="I24" s="49">
        <v>67720</v>
      </c>
      <c r="J24" s="49">
        <v>219338</v>
      </c>
      <c r="K24" s="49">
        <v>79311</v>
      </c>
    </row>
    <row r="25" spans="1:11" ht="12.75" customHeight="1" x14ac:dyDescent="0.2">
      <c r="A25" s="190" t="s">
        <v>109</v>
      </c>
      <c r="B25" s="190"/>
      <c r="C25" s="190"/>
      <c r="D25" s="190"/>
      <c r="E25" s="190"/>
      <c r="F25" s="190"/>
      <c r="G25" s="11">
        <v>18</v>
      </c>
      <c r="H25" s="49">
        <v>36960</v>
      </c>
      <c r="I25" s="49">
        <v>17756</v>
      </c>
      <c r="J25" s="49">
        <v>30682</v>
      </c>
      <c r="K25" s="49">
        <v>8751</v>
      </c>
    </row>
    <row r="26" spans="1:11" ht="12.75" customHeight="1" x14ac:dyDescent="0.2">
      <c r="A26" s="191" t="s">
        <v>442</v>
      </c>
      <c r="B26" s="191"/>
      <c r="C26" s="191"/>
      <c r="D26" s="191"/>
      <c r="E26" s="191"/>
      <c r="F26" s="191"/>
      <c r="G26" s="12">
        <v>19</v>
      </c>
      <c r="H26" s="48">
        <f>H27+H28</f>
        <v>0</v>
      </c>
      <c r="I26" s="48">
        <f>I27+I28</f>
        <v>0</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0</v>
      </c>
      <c r="J28" s="49">
        <v>0</v>
      </c>
      <c r="K28" s="49">
        <v>0</v>
      </c>
    </row>
    <row r="29" spans="1:11" ht="12.75" customHeight="1" x14ac:dyDescent="0.2">
      <c r="A29" s="191" t="s">
        <v>443</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0</v>
      </c>
      <c r="I36" s="49">
        <v>0</v>
      </c>
      <c r="J36" s="49">
        <v>0</v>
      </c>
      <c r="K36" s="49">
        <v>0</v>
      </c>
    </row>
    <row r="37" spans="1:11" ht="12.75" customHeight="1" x14ac:dyDescent="0.2">
      <c r="A37" s="224" t="s">
        <v>361</v>
      </c>
      <c r="B37" s="224"/>
      <c r="C37" s="224"/>
      <c r="D37" s="224"/>
      <c r="E37" s="224"/>
      <c r="F37" s="224"/>
      <c r="G37" s="12">
        <v>30</v>
      </c>
      <c r="H37" s="48">
        <f>SUM(H38:H47)</f>
        <v>716563</v>
      </c>
      <c r="I37" s="48">
        <f>SUM(I38:I47)</f>
        <v>18914</v>
      </c>
      <c r="J37" s="48">
        <f>SUM(J38:J47)</f>
        <v>1240016</v>
      </c>
      <c r="K37" s="48">
        <f>SUM(K38:K47)</f>
        <v>18863</v>
      </c>
    </row>
    <row r="38" spans="1:11" ht="12.75" customHeight="1" x14ac:dyDescent="0.2">
      <c r="A38" s="190" t="s">
        <v>131</v>
      </c>
      <c r="B38" s="190"/>
      <c r="C38" s="190"/>
      <c r="D38" s="190"/>
      <c r="E38" s="190"/>
      <c r="F38" s="190"/>
      <c r="G38" s="11">
        <v>31</v>
      </c>
      <c r="H38" s="49">
        <v>650240</v>
      </c>
      <c r="I38" s="49">
        <v>0</v>
      </c>
      <c r="J38" s="49">
        <v>1183838</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66323</v>
      </c>
      <c r="I41" s="49">
        <v>18914</v>
      </c>
      <c r="J41" s="49">
        <v>56178</v>
      </c>
      <c r="K41" s="49">
        <v>18863</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0</v>
      </c>
      <c r="I44" s="49">
        <v>0</v>
      </c>
      <c r="J44" s="49">
        <v>0</v>
      </c>
      <c r="K44" s="49">
        <v>0</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4" t="s">
        <v>362</v>
      </c>
      <c r="B48" s="224"/>
      <c r="C48" s="224"/>
      <c r="D48" s="224"/>
      <c r="E48" s="224"/>
      <c r="F48" s="224"/>
      <c r="G48" s="12">
        <v>41</v>
      </c>
      <c r="H48" s="48">
        <f>SUM(H49:H55)</f>
        <v>414</v>
      </c>
      <c r="I48" s="48">
        <f>SUM(I49:I55)</f>
        <v>148</v>
      </c>
      <c r="J48" s="48">
        <f>SUM(J49:J55)</f>
        <v>621</v>
      </c>
      <c r="K48" s="48">
        <f>SUM(K49:K55)</f>
        <v>301</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219</v>
      </c>
      <c r="I51" s="49">
        <v>67</v>
      </c>
      <c r="J51" s="49">
        <v>461</v>
      </c>
      <c r="K51" s="49">
        <v>301</v>
      </c>
    </row>
    <row r="52" spans="1:11" ht="12.75" customHeight="1" x14ac:dyDescent="0.2">
      <c r="A52" s="228" t="s">
        <v>144</v>
      </c>
      <c r="B52" s="228"/>
      <c r="C52" s="228"/>
      <c r="D52" s="228"/>
      <c r="E52" s="228"/>
      <c r="F52" s="228"/>
      <c r="G52" s="11">
        <v>45</v>
      </c>
      <c r="H52" s="49">
        <v>195</v>
      </c>
      <c r="I52" s="49">
        <v>81</v>
      </c>
      <c r="J52" s="49">
        <v>160</v>
      </c>
      <c r="K52" s="49">
        <v>0</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0</v>
      </c>
      <c r="I55" s="49">
        <v>0</v>
      </c>
      <c r="J55" s="49">
        <v>0</v>
      </c>
      <c r="K55" s="49">
        <v>0</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363</v>
      </c>
      <c r="B60" s="224"/>
      <c r="C60" s="224"/>
      <c r="D60" s="224"/>
      <c r="E60" s="224"/>
      <c r="F60" s="224"/>
      <c r="G60" s="12">
        <v>53</v>
      </c>
      <c r="H60" s="48">
        <f>H8+H37+H56+H57</f>
        <v>2803524</v>
      </c>
      <c r="I60" s="48">
        <f t="shared" ref="I60:K60" si="0">I8+I37+I56+I57</f>
        <v>736138</v>
      </c>
      <c r="J60" s="48">
        <f t="shared" si="0"/>
        <v>3263833</v>
      </c>
      <c r="K60" s="48">
        <f t="shared" si="0"/>
        <v>709733</v>
      </c>
    </row>
    <row r="61" spans="1:11" ht="12.75" customHeight="1" x14ac:dyDescent="0.2">
      <c r="A61" s="224" t="s">
        <v>364</v>
      </c>
      <c r="B61" s="224"/>
      <c r="C61" s="224"/>
      <c r="D61" s="224"/>
      <c r="E61" s="224"/>
      <c r="F61" s="224"/>
      <c r="G61" s="12">
        <v>54</v>
      </c>
      <c r="H61" s="48">
        <f>H14+H48+H58+H59</f>
        <v>1026470</v>
      </c>
      <c r="I61" s="48">
        <f t="shared" ref="I61:K61" si="1">I14+I48+I58+I59</f>
        <v>395141</v>
      </c>
      <c r="J61" s="48">
        <f t="shared" si="1"/>
        <v>790385</v>
      </c>
      <c r="K61" s="48">
        <f t="shared" si="1"/>
        <v>290279</v>
      </c>
    </row>
    <row r="62" spans="1:11" ht="12.75" customHeight="1" x14ac:dyDescent="0.2">
      <c r="A62" s="224" t="s">
        <v>365</v>
      </c>
      <c r="B62" s="224"/>
      <c r="C62" s="224"/>
      <c r="D62" s="224"/>
      <c r="E62" s="224"/>
      <c r="F62" s="224"/>
      <c r="G62" s="12">
        <v>55</v>
      </c>
      <c r="H62" s="48">
        <f>H60-H61</f>
        <v>1777054</v>
      </c>
      <c r="I62" s="48">
        <f t="shared" ref="I62:K62" si="2">I60-I61</f>
        <v>340997</v>
      </c>
      <c r="J62" s="48">
        <f t="shared" si="2"/>
        <v>2473448</v>
      </c>
      <c r="K62" s="48">
        <f t="shared" si="2"/>
        <v>419454</v>
      </c>
    </row>
    <row r="63" spans="1:11" ht="12.75" customHeight="1" x14ac:dyDescent="0.2">
      <c r="A63" s="229" t="s">
        <v>366</v>
      </c>
      <c r="B63" s="229"/>
      <c r="C63" s="229"/>
      <c r="D63" s="229"/>
      <c r="E63" s="229"/>
      <c r="F63" s="229"/>
      <c r="G63" s="12">
        <v>56</v>
      </c>
      <c r="H63" s="48">
        <f>+IF((H60-H61)&gt;0,(H60-H61),0)</f>
        <v>1777054</v>
      </c>
      <c r="I63" s="48">
        <f t="shared" ref="I63:K63" si="3">+IF((I60-I61)&gt;0,(I60-I61),0)</f>
        <v>340997</v>
      </c>
      <c r="J63" s="48">
        <f t="shared" si="3"/>
        <v>2473448</v>
      </c>
      <c r="K63" s="48">
        <f t="shared" si="3"/>
        <v>419454</v>
      </c>
    </row>
    <row r="64" spans="1:11" ht="12.75" customHeight="1" x14ac:dyDescent="0.2">
      <c r="A64" s="229" t="s">
        <v>367</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202687</v>
      </c>
      <c r="I65" s="49">
        <v>61379</v>
      </c>
      <c r="J65" s="49">
        <v>232129</v>
      </c>
      <c r="K65" s="49">
        <v>75502</v>
      </c>
    </row>
    <row r="66" spans="1:11" ht="12.75" customHeight="1" x14ac:dyDescent="0.2">
      <c r="A66" s="224" t="s">
        <v>368</v>
      </c>
      <c r="B66" s="224"/>
      <c r="C66" s="224"/>
      <c r="D66" s="224"/>
      <c r="E66" s="224"/>
      <c r="F66" s="224"/>
      <c r="G66" s="12">
        <v>59</v>
      </c>
      <c r="H66" s="48">
        <f>H62-H65</f>
        <v>1574367</v>
      </c>
      <c r="I66" s="48">
        <f t="shared" ref="I66:K66" si="5">I62-I65</f>
        <v>279618</v>
      </c>
      <c r="J66" s="48">
        <f t="shared" si="5"/>
        <v>2241319</v>
      </c>
      <c r="K66" s="48">
        <f t="shared" si="5"/>
        <v>343952</v>
      </c>
    </row>
    <row r="67" spans="1:11" ht="12.75" customHeight="1" x14ac:dyDescent="0.2">
      <c r="A67" s="229" t="s">
        <v>369</v>
      </c>
      <c r="B67" s="229"/>
      <c r="C67" s="229"/>
      <c r="D67" s="229"/>
      <c r="E67" s="229"/>
      <c r="F67" s="229"/>
      <c r="G67" s="12">
        <v>60</v>
      </c>
      <c r="H67" s="48">
        <f>+IF((H62-H65)&gt;0,(H62-H65),0)</f>
        <v>1574367</v>
      </c>
      <c r="I67" s="48">
        <f t="shared" ref="I67:K67" si="6">+IF((I62-I65)&gt;0,(I62-I65),0)</f>
        <v>279618</v>
      </c>
      <c r="J67" s="48">
        <f t="shared" si="6"/>
        <v>2241319</v>
      </c>
      <c r="K67" s="48">
        <f t="shared" si="6"/>
        <v>343952</v>
      </c>
    </row>
    <row r="68" spans="1:11" ht="12.75" customHeight="1" x14ac:dyDescent="0.2">
      <c r="A68" s="229" t="s">
        <v>370</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371</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372</v>
      </c>
      <c r="B74" s="229"/>
      <c r="C74" s="229"/>
      <c r="D74" s="229"/>
      <c r="E74" s="229"/>
      <c r="F74" s="229"/>
      <c r="G74" s="12">
        <v>66</v>
      </c>
      <c r="H74" s="71">
        <v>0</v>
      </c>
      <c r="I74" s="71">
        <v>0</v>
      </c>
      <c r="J74" s="71">
        <v>0</v>
      </c>
      <c r="K74" s="71">
        <v>0</v>
      </c>
    </row>
    <row r="75" spans="1:11" ht="12.75" customHeight="1" x14ac:dyDescent="0.2">
      <c r="A75" s="229" t="s">
        <v>373</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374</v>
      </c>
      <c r="B77" s="224"/>
      <c r="C77" s="224"/>
      <c r="D77" s="224"/>
      <c r="E77" s="224"/>
      <c r="F77" s="224"/>
      <c r="G77" s="12">
        <v>68</v>
      </c>
      <c r="H77" s="71">
        <v>0</v>
      </c>
      <c r="I77" s="71">
        <v>0</v>
      </c>
      <c r="J77" s="71">
        <v>0</v>
      </c>
      <c r="K77" s="71">
        <v>0</v>
      </c>
    </row>
    <row r="78" spans="1:11" ht="12.75" customHeight="1" x14ac:dyDescent="0.2">
      <c r="A78" s="234" t="s">
        <v>375</v>
      </c>
      <c r="B78" s="234"/>
      <c r="C78" s="234"/>
      <c r="D78" s="234"/>
      <c r="E78" s="234"/>
      <c r="F78" s="234"/>
      <c r="G78" s="42">
        <v>69</v>
      </c>
      <c r="H78" s="50">
        <v>0</v>
      </c>
      <c r="I78" s="50">
        <v>0</v>
      </c>
      <c r="J78" s="50">
        <v>0</v>
      </c>
      <c r="K78" s="50">
        <v>0</v>
      </c>
    </row>
    <row r="79" spans="1:11" ht="12.75" customHeight="1" x14ac:dyDescent="0.2">
      <c r="A79" s="234" t="s">
        <v>376</v>
      </c>
      <c r="B79" s="234"/>
      <c r="C79" s="234"/>
      <c r="D79" s="234"/>
      <c r="E79" s="234"/>
      <c r="F79" s="234"/>
      <c r="G79" s="42">
        <v>70</v>
      </c>
      <c r="H79" s="50">
        <v>0</v>
      </c>
      <c r="I79" s="50">
        <v>0</v>
      </c>
      <c r="J79" s="50">
        <v>0</v>
      </c>
      <c r="K79" s="50">
        <v>0</v>
      </c>
    </row>
    <row r="80" spans="1:11" ht="12.75" customHeight="1" x14ac:dyDescent="0.2">
      <c r="A80" s="224" t="s">
        <v>377</v>
      </c>
      <c r="B80" s="224"/>
      <c r="C80" s="224"/>
      <c r="D80" s="224"/>
      <c r="E80" s="224"/>
      <c r="F80" s="224"/>
      <c r="G80" s="12">
        <v>71</v>
      </c>
      <c r="H80" s="71">
        <v>0</v>
      </c>
      <c r="I80" s="71">
        <v>0</v>
      </c>
      <c r="J80" s="71">
        <v>0</v>
      </c>
      <c r="K80" s="71">
        <v>0</v>
      </c>
    </row>
    <row r="81" spans="1:11" ht="12.75" customHeight="1" x14ac:dyDescent="0.2">
      <c r="A81" s="224" t="s">
        <v>378</v>
      </c>
      <c r="B81" s="224"/>
      <c r="C81" s="224"/>
      <c r="D81" s="224"/>
      <c r="E81" s="224"/>
      <c r="F81" s="224"/>
      <c r="G81" s="12">
        <v>72</v>
      </c>
      <c r="H81" s="71">
        <v>0</v>
      </c>
      <c r="I81" s="71">
        <v>0</v>
      </c>
      <c r="J81" s="71">
        <v>0</v>
      </c>
      <c r="K81" s="71">
        <v>0</v>
      </c>
    </row>
    <row r="82" spans="1:11" ht="12.75" customHeight="1" x14ac:dyDescent="0.2">
      <c r="A82" s="229" t="s">
        <v>379</v>
      </c>
      <c r="B82" s="229"/>
      <c r="C82" s="229"/>
      <c r="D82" s="229"/>
      <c r="E82" s="229"/>
      <c r="F82" s="229"/>
      <c r="G82" s="12">
        <v>73</v>
      </c>
      <c r="H82" s="71">
        <v>0</v>
      </c>
      <c r="I82" s="71">
        <v>0</v>
      </c>
      <c r="J82" s="71">
        <v>0</v>
      </c>
      <c r="K82" s="71">
        <v>0</v>
      </c>
    </row>
    <row r="83" spans="1:11" ht="12.75" customHeight="1" x14ac:dyDescent="0.2">
      <c r="A83" s="229" t="s">
        <v>380</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381</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1574367</v>
      </c>
      <c r="I89" s="52">
        <v>279618</v>
      </c>
      <c r="J89" s="52">
        <v>2241319</v>
      </c>
      <c r="K89" s="52">
        <v>343952</v>
      </c>
    </row>
    <row r="90" spans="1:11" ht="24" customHeight="1" x14ac:dyDescent="0.2">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
      <c r="A91" s="239" t="s">
        <v>444</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382</v>
      </c>
      <c r="B92" s="228"/>
      <c r="C92" s="228"/>
      <c r="D92" s="228"/>
      <c r="E92" s="228"/>
      <c r="F92" s="228"/>
      <c r="G92" s="12">
        <v>81</v>
      </c>
      <c r="H92" s="52">
        <v>0</v>
      </c>
      <c r="I92" s="52">
        <v>0</v>
      </c>
      <c r="J92" s="52">
        <v>0</v>
      </c>
      <c r="K92" s="52">
        <v>0</v>
      </c>
    </row>
    <row r="93" spans="1:11" ht="38.25" customHeight="1" x14ac:dyDescent="0.2">
      <c r="A93" s="228" t="s">
        <v>383</v>
      </c>
      <c r="B93" s="228"/>
      <c r="C93" s="228"/>
      <c r="D93" s="228"/>
      <c r="E93" s="228"/>
      <c r="F93" s="228"/>
      <c r="G93" s="12">
        <v>82</v>
      </c>
      <c r="H93" s="52">
        <v>0</v>
      </c>
      <c r="I93" s="52">
        <v>0</v>
      </c>
      <c r="J93" s="52">
        <v>0</v>
      </c>
      <c r="K93" s="52">
        <v>0</v>
      </c>
    </row>
    <row r="94" spans="1:11" ht="38.25" customHeight="1" x14ac:dyDescent="0.2">
      <c r="A94" s="228" t="s">
        <v>384</v>
      </c>
      <c r="B94" s="228"/>
      <c r="C94" s="228"/>
      <c r="D94" s="228"/>
      <c r="E94" s="228"/>
      <c r="F94" s="228"/>
      <c r="G94" s="12">
        <v>83</v>
      </c>
      <c r="H94" s="52">
        <v>0</v>
      </c>
      <c r="I94" s="52">
        <v>0</v>
      </c>
      <c r="J94" s="52">
        <v>0</v>
      </c>
      <c r="K94" s="52">
        <v>0</v>
      </c>
    </row>
    <row r="95" spans="1:11" x14ac:dyDescent="0.2">
      <c r="A95" s="228" t="s">
        <v>385</v>
      </c>
      <c r="B95" s="228"/>
      <c r="C95" s="228"/>
      <c r="D95" s="228"/>
      <c r="E95" s="228"/>
      <c r="F95" s="228"/>
      <c r="G95" s="12">
        <v>84</v>
      </c>
      <c r="H95" s="52">
        <v>0</v>
      </c>
      <c r="I95" s="52">
        <v>0</v>
      </c>
      <c r="J95" s="52">
        <v>0</v>
      </c>
      <c r="K95" s="52">
        <v>0</v>
      </c>
    </row>
    <row r="96" spans="1:11" x14ac:dyDescent="0.2">
      <c r="A96" s="228" t="s">
        <v>386</v>
      </c>
      <c r="B96" s="228"/>
      <c r="C96" s="228"/>
      <c r="D96" s="228"/>
      <c r="E96" s="228"/>
      <c r="F96" s="228"/>
      <c r="G96" s="12">
        <v>85</v>
      </c>
      <c r="H96" s="52">
        <v>0</v>
      </c>
      <c r="I96" s="52">
        <v>0</v>
      </c>
      <c r="J96" s="52">
        <v>0</v>
      </c>
      <c r="K96" s="52">
        <v>0</v>
      </c>
    </row>
    <row r="97" spans="1:11" ht="26.25" customHeight="1" x14ac:dyDescent="0.2">
      <c r="A97" s="228" t="s">
        <v>387</v>
      </c>
      <c r="B97" s="228"/>
      <c r="C97" s="228"/>
      <c r="D97" s="228"/>
      <c r="E97" s="228"/>
      <c r="F97" s="228"/>
      <c r="G97" s="12">
        <v>86</v>
      </c>
      <c r="H97" s="52">
        <v>0</v>
      </c>
      <c r="I97" s="52">
        <v>0</v>
      </c>
      <c r="J97" s="52">
        <v>0</v>
      </c>
      <c r="K97" s="52">
        <v>0</v>
      </c>
    </row>
    <row r="98" spans="1:11" ht="25.5" customHeight="1" x14ac:dyDescent="0.2">
      <c r="A98" s="239" t="s">
        <v>438</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388</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389</v>
      </c>
      <c r="B104" s="228"/>
      <c r="C104" s="228"/>
      <c r="D104" s="228"/>
      <c r="E104" s="228"/>
      <c r="F104" s="228"/>
      <c r="G104" s="11">
        <v>93</v>
      </c>
      <c r="H104" s="52">
        <v>0</v>
      </c>
      <c r="I104" s="52">
        <v>0</v>
      </c>
      <c r="J104" s="52">
        <v>0</v>
      </c>
      <c r="K104" s="52">
        <v>0</v>
      </c>
    </row>
    <row r="105" spans="1:11" ht="26.25" customHeight="1" x14ac:dyDescent="0.2">
      <c r="A105" s="228" t="s">
        <v>390</v>
      </c>
      <c r="B105" s="228"/>
      <c r="C105" s="228"/>
      <c r="D105" s="228"/>
      <c r="E105" s="228"/>
      <c r="F105" s="228"/>
      <c r="G105" s="11">
        <v>94</v>
      </c>
      <c r="H105" s="52">
        <v>0</v>
      </c>
      <c r="I105" s="52">
        <v>0</v>
      </c>
      <c r="J105" s="52">
        <v>0</v>
      </c>
      <c r="K105" s="52">
        <v>0</v>
      </c>
    </row>
    <row r="106" spans="1:11" x14ac:dyDescent="0.2">
      <c r="A106" s="228" t="s">
        <v>391</v>
      </c>
      <c r="B106" s="228"/>
      <c r="C106" s="228"/>
      <c r="D106" s="228"/>
      <c r="E106" s="228"/>
      <c r="F106" s="228"/>
      <c r="G106" s="11">
        <v>95</v>
      </c>
      <c r="H106" s="52">
        <v>0</v>
      </c>
      <c r="I106" s="52">
        <v>0</v>
      </c>
      <c r="J106" s="52">
        <v>0</v>
      </c>
      <c r="K106" s="52">
        <v>0</v>
      </c>
    </row>
    <row r="107" spans="1:11" ht="24.75" customHeight="1" x14ac:dyDescent="0.2">
      <c r="A107" s="228" t="s">
        <v>392</v>
      </c>
      <c r="B107" s="228"/>
      <c r="C107" s="228"/>
      <c r="D107" s="228"/>
      <c r="E107" s="228"/>
      <c r="F107" s="228"/>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393</v>
      </c>
      <c r="B109" s="192"/>
      <c r="C109" s="192"/>
      <c r="D109" s="192"/>
      <c r="E109" s="192"/>
      <c r="F109" s="192"/>
      <c r="G109" s="12">
        <v>98</v>
      </c>
      <c r="H109" s="51">
        <f>H89+H108</f>
        <v>1574367</v>
      </c>
      <c r="I109" s="51">
        <f>I89+I108</f>
        <v>279618</v>
      </c>
      <c r="J109" s="51">
        <f t="shared" ref="J109:K109" si="12">J89+J108</f>
        <v>2241319</v>
      </c>
      <c r="K109" s="51">
        <f t="shared" si="12"/>
        <v>343952</v>
      </c>
    </row>
    <row r="110" spans="1:11" x14ac:dyDescent="0.2">
      <c r="A110" s="231" t="s">
        <v>164</v>
      </c>
      <c r="B110" s="231"/>
      <c r="C110" s="231"/>
      <c r="D110" s="231"/>
      <c r="E110" s="231"/>
      <c r="F110" s="231"/>
      <c r="G110" s="232"/>
      <c r="H110" s="232"/>
      <c r="I110" s="232"/>
      <c r="J110" s="233"/>
      <c r="K110" s="233"/>
    </row>
    <row r="111" spans="1:11" ht="12.75" customHeight="1" x14ac:dyDescent="0.2">
      <c r="A111" s="235" t="s">
        <v>394</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13" zoomScale="115" zoomScaleNormal="100" zoomScaleSheetLayoutView="115" workbookViewId="0">
      <selection activeCell="I49" sqref="I4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465</v>
      </c>
      <c r="B2" s="196"/>
      <c r="C2" s="196"/>
      <c r="D2" s="196"/>
      <c r="E2" s="196"/>
      <c r="F2" s="196"/>
      <c r="G2" s="196"/>
      <c r="H2" s="196"/>
      <c r="I2" s="196"/>
    </row>
    <row r="3" spans="1:9" x14ac:dyDescent="0.2">
      <c r="A3" s="245" t="s">
        <v>448</v>
      </c>
      <c r="B3" s="246"/>
      <c r="C3" s="246"/>
      <c r="D3" s="246"/>
      <c r="E3" s="246"/>
      <c r="F3" s="246"/>
      <c r="G3" s="246"/>
      <c r="H3" s="246"/>
      <c r="I3" s="246"/>
    </row>
    <row r="4" spans="1:9" x14ac:dyDescent="0.2">
      <c r="A4" s="244" t="s">
        <v>462</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1777054</v>
      </c>
      <c r="I8" s="64">
        <v>2473448</v>
      </c>
    </row>
    <row r="9" spans="1:9" ht="12.75" customHeight="1" x14ac:dyDescent="0.2">
      <c r="A9" s="248" t="s">
        <v>171</v>
      </c>
      <c r="B9" s="248"/>
      <c r="C9" s="248"/>
      <c r="D9" s="248"/>
      <c r="E9" s="248"/>
      <c r="F9" s="248"/>
      <c r="G9" s="65">
        <v>2</v>
      </c>
      <c r="H9" s="66">
        <f>H10+H11+H12+H13+H14+H15+H16+H17</f>
        <v>136932</v>
      </c>
      <c r="I9" s="66">
        <f>I10+I11+I12+I13+I14+I15+I16+I17</f>
        <v>-1020217</v>
      </c>
    </row>
    <row r="10" spans="1:9" ht="12.75" customHeight="1" x14ac:dyDescent="0.2">
      <c r="A10" s="225" t="s">
        <v>172</v>
      </c>
      <c r="B10" s="225"/>
      <c r="C10" s="225"/>
      <c r="D10" s="225"/>
      <c r="E10" s="225"/>
      <c r="F10" s="225"/>
      <c r="G10" s="63">
        <v>3</v>
      </c>
      <c r="H10" s="64">
        <v>203036</v>
      </c>
      <c r="I10" s="64">
        <v>219338</v>
      </c>
    </row>
    <row r="11" spans="1:9" ht="22.15" customHeight="1" x14ac:dyDescent="0.2">
      <c r="A11" s="225" t="s">
        <v>173</v>
      </c>
      <c r="B11" s="225"/>
      <c r="C11" s="225"/>
      <c r="D11" s="225"/>
      <c r="E11" s="225"/>
      <c r="F11" s="225"/>
      <c r="G11" s="63">
        <v>4</v>
      </c>
      <c r="H11" s="64">
        <v>0</v>
      </c>
      <c r="I11" s="64">
        <v>0</v>
      </c>
    </row>
    <row r="12" spans="1:9" ht="23.45" customHeight="1" x14ac:dyDescent="0.2">
      <c r="A12" s="225" t="s">
        <v>174</v>
      </c>
      <c r="B12" s="225"/>
      <c r="C12" s="225"/>
      <c r="D12" s="225"/>
      <c r="E12" s="225"/>
      <c r="F12" s="225"/>
      <c r="G12" s="63">
        <v>5</v>
      </c>
      <c r="H12" s="64">
        <v>0</v>
      </c>
      <c r="I12" s="64">
        <v>0</v>
      </c>
    </row>
    <row r="13" spans="1:9" ht="12.75" customHeight="1" x14ac:dyDescent="0.2">
      <c r="A13" s="225" t="s">
        <v>175</v>
      </c>
      <c r="B13" s="225"/>
      <c r="C13" s="225"/>
      <c r="D13" s="225"/>
      <c r="E13" s="225"/>
      <c r="F13" s="225"/>
      <c r="G13" s="63">
        <v>6</v>
      </c>
      <c r="H13" s="64">
        <v>-66323</v>
      </c>
      <c r="I13" s="64">
        <v>-1240016</v>
      </c>
    </row>
    <row r="14" spans="1:9" ht="12.75" customHeight="1" x14ac:dyDescent="0.2">
      <c r="A14" s="225" t="s">
        <v>176</v>
      </c>
      <c r="B14" s="225"/>
      <c r="C14" s="225"/>
      <c r="D14" s="225"/>
      <c r="E14" s="225"/>
      <c r="F14" s="225"/>
      <c r="G14" s="63">
        <v>7</v>
      </c>
      <c r="H14" s="64">
        <v>219</v>
      </c>
      <c r="I14" s="64">
        <v>461</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0</v>
      </c>
      <c r="I17" s="64">
        <v>0</v>
      </c>
    </row>
    <row r="18" spans="1:9" ht="28.15" customHeight="1" x14ac:dyDescent="0.2">
      <c r="A18" s="247" t="s">
        <v>306</v>
      </c>
      <c r="B18" s="247"/>
      <c r="C18" s="247"/>
      <c r="D18" s="247"/>
      <c r="E18" s="247"/>
      <c r="F18" s="247"/>
      <c r="G18" s="65">
        <v>11</v>
      </c>
      <c r="H18" s="66">
        <f>H8+H9</f>
        <v>1913986</v>
      </c>
      <c r="I18" s="66">
        <f>I8+I9</f>
        <v>1453231</v>
      </c>
    </row>
    <row r="19" spans="1:9" ht="12.75" customHeight="1" x14ac:dyDescent="0.2">
      <c r="A19" s="248" t="s">
        <v>180</v>
      </c>
      <c r="B19" s="248"/>
      <c r="C19" s="248"/>
      <c r="D19" s="248"/>
      <c r="E19" s="248"/>
      <c r="F19" s="248"/>
      <c r="G19" s="65">
        <v>12</v>
      </c>
      <c r="H19" s="66">
        <f>H20+H21+H22+H23</f>
        <v>-564165</v>
      </c>
      <c r="I19" s="66">
        <f>I20+I21+I22+I23</f>
        <v>-86286</v>
      </c>
    </row>
    <row r="20" spans="1:9" ht="12.75" customHeight="1" x14ac:dyDescent="0.2">
      <c r="A20" s="225" t="s">
        <v>181</v>
      </c>
      <c r="B20" s="225"/>
      <c r="C20" s="225"/>
      <c r="D20" s="225"/>
      <c r="E20" s="225"/>
      <c r="F20" s="225"/>
      <c r="G20" s="63">
        <v>13</v>
      </c>
      <c r="H20" s="64">
        <v>-11336</v>
      </c>
      <c r="I20" s="64">
        <v>-109134</v>
      </c>
    </row>
    <row r="21" spans="1:9" ht="12.75" customHeight="1" x14ac:dyDescent="0.2">
      <c r="A21" s="225" t="s">
        <v>182</v>
      </c>
      <c r="B21" s="225"/>
      <c r="C21" s="225"/>
      <c r="D21" s="225"/>
      <c r="E21" s="225"/>
      <c r="F21" s="225"/>
      <c r="G21" s="63">
        <v>14</v>
      </c>
      <c r="H21" s="64">
        <v>-635925</v>
      </c>
      <c r="I21" s="64">
        <v>5623</v>
      </c>
    </row>
    <row r="22" spans="1:9" ht="12.75" customHeight="1" x14ac:dyDescent="0.2">
      <c r="A22" s="225" t="s">
        <v>183</v>
      </c>
      <c r="B22" s="225"/>
      <c r="C22" s="225"/>
      <c r="D22" s="225"/>
      <c r="E22" s="225"/>
      <c r="F22" s="225"/>
      <c r="G22" s="63">
        <v>15</v>
      </c>
      <c r="H22" s="64">
        <v>0</v>
      </c>
      <c r="I22" s="64">
        <v>0</v>
      </c>
    </row>
    <row r="23" spans="1:9" ht="12.75" customHeight="1" x14ac:dyDescent="0.2">
      <c r="A23" s="225" t="s">
        <v>184</v>
      </c>
      <c r="B23" s="225"/>
      <c r="C23" s="225"/>
      <c r="D23" s="225"/>
      <c r="E23" s="225"/>
      <c r="F23" s="225"/>
      <c r="G23" s="63">
        <v>16</v>
      </c>
      <c r="H23" s="64">
        <v>83096</v>
      </c>
      <c r="I23" s="64">
        <v>17225</v>
      </c>
    </row>
    <row r="24" spans="1:9" ht="12.75" customHeight="1" x14ac:dyDescent="0.2">
      <c r="A24" s="247" t="s">
        <v>185</v>
      </c>
      <c r="B24" s="247"/>
      <c r="C24" s="247"/>
      <c r="D24" s="247"/>
      <c r="E24" s="247"/>
      <c r="F24" s="247"/>
      <c r="G24" s="65">
        <v>17</v>
      </c>
      <c r="H24" s="66">
        <f>H18+H19</f>
        <v>1349821</v>
      </c>
      <c r="I24" s="66">
        <f>I18+I19</f>
        <v>1366945</v>
      </c>
    </row>
    <row r="25" spans="1:9" ht="12.75" customHeight="1" x14ac:dyDescent="0.2">
      <c r="A25" s="190" t="s">
        <v>186</v>
      </c>
      <c r="B25" s="190"/>
      <c r="C25" s="190"/>
      <c r="D25" s="190"/>
      <c r="E25" s="190"/>
      <c r="F25" s="190"/>
      <c r="G25" s="63">
        <v>18</v>
      </c>
      <c r="H25" s="64">
        <v>-219</v>
      </c>
      <c r="I25" s="64">
        <v>-461</v>
      </c>
    </row>
    <row r="26" spans="1:9" ht="12.75" customHeight="1" x14ac:dyDescent="0.2">
      <c r="A26" s="190" t="s">
        <v>187</v>
      </c>
      <c r="B26" s="190"/>
      <c r="C26" s="190"/>
      <c r="D26" s="190"/>
      <c r="E26" s="190"/>
      <c r="F26" s="190"/>
      <c r="G26" s="63">
        <v>19</v>
      </c>
      <c r="H26" s="64">
        <v>-236199</v>
      </c>
      <c r="I26" s="64">
        <v>-258573</v>
      </c>
    </row>
    <row r="27" spans="1:9" ht="25.9" customHeight="1" x14ac:dyDescent="0.2">
      <c r="A27" s="252" t="s">
        <v>188</v>
      </c>
      <c r="B27" s="252"/>
      <c r="C27" s="252"/>
      <c r="D27" s="252"/>
      <c r="E27" s="252"/>
      <c r="F27" s="252"/>
      <c r="G27" s="65">
        <v>20</v>
      </c>
      <c r="H27" s="66">
        <f>H24+H25+H26</f>
        <v>1113403</v>
      </c>
      <c r="I27" s="66">
        <f>I24+I25+I26</f>
        <v>1107911</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66323</v>
      </c>
      <c r="I31" s="67">
        <v>0</v>
      </c>
    </row>
    <row r="32" spans="1:9" ht="12.75" customHeight="1" x14ac:dyDescent="0.2">
      <c r="A32" s="190" t="s">
        <v>193</v>
      </c>
      <c r="B32" s="190"/>
      <c r="C32" s="190"/>
      <c r="D32" s="190"/>
      <c r="E32" s="190"/>
      <c r="F32" s="190"/>
      <c r="G32" s="63">
        <v>24</v>
      </c>
      <c r="H32" s="67">
        <v>0</v>
      </c>
      <c r="I32" s="67">
        <v>650240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66323</v>
      </c>
      <c r="I35" s="68">
        <f>I29+I30+I31+I32+I33+I34</f>
        <v>650240</v>
      </c>
    </row>
    <row r="36" spans="1:9" ht="22.9" customHeight="1" x14ac:dyDescent="0.2">
      <c r="A36" s="190" t="s">
        <v>197</v>
      </c>
      <c r="B36" s="190"/>
      <c r="C36" s="190"/>
      <c r="D36" s="190"/>
      <c r="E36" s="190"/>
      <c r="F36" s="190"/>
      <c r="G36" s="63">
        <v>28</v>
      </c>
      <c r="H36" s="67">
        <v>-1491039</v>
      </c>
      <c r="I36" s="67">
        <v>-304368</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7" t="s">
        <v>202</v>
      </c>
      <c r="B41" s="247"/>
      <c r="C41" s="247"/>
      <c r="D41" s="247"/>
      <c r="E41" s="247"/>
      <c r="F41" s="247"/>
      <c r="G41" s="65">
        <v>33</v>
      </c>
      <c r="H41" s="68">
        <f>H36+H37+H38+H39+H40</f>
        <v>-1491039</v>
      </c>
      <c r="I41" s="68">
        <f>I36+I37+I38+I39+I40</f>
        <v>-304368</v>
      </c>
    </row>
    <row r="42" spans="1:9" ht="29.45" customHeight="1" x14ac:dyDescent="0.2">
      <c r="A42" s="252" t="s">
        <v>203</v>
      </c>
      <c r="B42" s="252"/>
      <c r="C42" s="252"/>
      <c r="D42" s="252"/>
      <c r="E42" s="252"/>
      <c r="F42" s="252"/>
      <c r="G42" s="65">
        <v>34</v>
      </c>
      <c r="H42" s="68">
        <f>H35+H41</f>
        <v>-1424716</v>
      </c>
      <c r="I42" s="68">
        <f>I35+I41</f>
        <v>345872</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836605</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7" t="s">
        <v>209</v>
      </c>
      <c r="B48" s="247"/>
      <c r="C48" s="247"/>
      <c r="D48" s="247"/>
      <c r="E48" s="247"/>
      <c r="F48" s="247"/>
      <c r="G48" s="65">
        <v>39</v>
      </c>
      <c r="H48" s="68">
        <f>H44+H45+H46+H47</f>
        <v>836605</v>
      </c>
      <c r="I48" s="68">
        <f>I44+I45+I46+I47</f>
        <v>0</v>
      </c>
    </row>
    <row r="49" spans="1:9" ht="24.6" customHeight="1" x14ac:dyDescent="0.2">
      <c r="A49" s="190" t="s">
        <v>305</v>
      </c>
      <c r="B49" s="190"/>
      <c r="C49" s="190"/>
      <c r="D49" s="190"/>
      <c r="E49" s="190"/>
      <c r="F49" s="190"/>
      <c r="G49" s="63">
        <v>40</v>
      </c>
      <c r="H49" s="67">
        <v>0</v>
      </c>
      <c r="I49" s="67">
        <v>0</v>
      </c>
    </row>
    <row r="50" spans="1:9" ht="12.75" customHeight="1" x14ac:dyDescent="0.2">
      <c r="A50" s="190" t="s">
        <v>210</v>
      </c>
      <c r="B50" s="190"/>
      <c r="C50" s="190"/>
      <c r="D50" s="190"/>
      <c r="E50" s="190"/>
      <c r="F50" s="190"/>
      <c r="G50" s="63">
        <v>41</v>
      </c>
      <c r="H50" s="67">
        <v>-1083572</v>
      </c>
      <c r="I50" s="67">
        <v>-1826597</v>
      </c>
    </row>
    <row r="51" spans="1:9" ht="12.75" customHeight="1" x14ac:dyDescent="0.2">
      <c r="A51" s="190" t="s">
        <v>211</v>
      </c>
      <c r="B51" s="190"/>
      <c r="C51" s="190"/>
      <c r="D51" s="190"/>
      <c r="E51" s="190"/>
      <c r="F51" s="190"/>
      <c r="G51" s="63">
        <v>42</v>
      </c>
      <c r="H51" s="67">
        <v>-1496</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7" t="s">
        <v>214</v>
      </c>
      <c r="B54" s="247"/>
      <c r="C54" s="247"/>
      <c r="D54" s="247"/>
      <c r="E54" s="247"/>
      <c r="F54" s="247"/>
      <c r="G54" s="65">
        <v>45</v>
      </c>
      <c r="H54" s="68">
        <f>H49+H50+H51+H52+H53</f>
        <v>-1085068</v>
      </c>
      <c r="I54" s="68">
        <f>I49+I50+I51+I52+I53</f>
        <v>-1826597</v>
      </c>
    </row>
    <row r="55" spans="1:9" ht="29.45" customHeight="1" x14ac:dyDescent="0.2">
      <c r="A55" s="252" t="s">
        <v>215</v>
      </c>
      <c r="B55" s="252"/>
      <c r="C55" s="252"/>
      <c r="D55" s="252"/>
      <c r="E55" s="252"/>
      <c r="F55" s="252"/>
      <c r="G55" s="65">
        <v>46</v>
      </c>
      <c r="H55" s="68">
        <f>H48+H54</f>
        <v>-248463</v>
      </c>
      <c r="I55" s="68">
        <f>I48+I54</f>
        <v>-1826597</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-559776</v>
      </c>
      <c r="I57" s="68">
        <f>I27+I42+I55+I56</f>
        <v>-372814</v>
      </c>
    </row>
    <row r="58" spans="1:9" x14ac:dyDescent="0.2">
      <c r="A58" s="253" t="s">
        <v>218</v>
      </c>
      <c r="B58" s="253"/>
      <c r="C58" s="253"/>
      <c r="D58" s="253"/>
      <c r="E58" s="253"/>
      <c r="F58" s="253"/>
      <c r="G58" s="63">
        <v>49</v>
      </c>
      <c r="H58" s="67">
        <v>1962288</v>
      </c>
      <c r="I58" s="67">
        <v>1693097</v>
      </c>
    </row>
    <row r="59" spans="1:9" ht="31.15" customHeight="1" x14ac:dyDescent="0.2">
      <c r="A59" s="252" t="s">
        <v>219</v>
      </c>
      <c r="B59" s="252"/>
      <c r="C59" s="252"/>
      <c r="D59" s="252"/>
      <c r="E59" s="252"/>
      <c r="F59" s="252"/>
      <c r="G59" s="65">
        <v>50</v>
      </c>
      <c r="H59" s="68">
        <f>H57+H58</f>
        <v>1402512</v>
      </c>
      <c r="I59" s="68">
        <f>I57+I58</f>
        <v>1320283</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3" zoomScaleNormal="100" zoomScaleSheetLayoutView="100" workbookViewId="0">
      <selection activeCell="H52" sqref="H52:I52"/>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328</v>
      </c>
      <c r="B2" s="196"/>
      <c r="C2" s="196"/>
      <c r="D2" s="196"/>
      <c r="E2" s="196"/>
      <c r="F2" s="196"/>
      <c r="G2" s="196"/>
      <c r="H2" s="196"/>
      <c r="I2" s="196"/>
    </row>
    <row r="3" spans="1:9" x14ac:dyDescent="0.2">
      <c r="A3" s="267" t="s">
        <v>448</v>
      </c>
      <c r="B3" s="268"/>
      <c r="C3" s="268"/>
      <c r="D3" s="268"/>
      <c r="E3" s="268"/>
      <c r="F3" s="268"/>
      <c r="G3" s="268"/>
      <c r="H3" s="268"/>
      <c r="I3" s="268"/>
    </row>
    <row r="4" spans="1:9" x14ac:dyDescent="0.2">
      <c r="A4" s="244" t="s">
        <v>329</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395</v>
      </c>
      <c r="B12" s="258"/>
      <c r="C12" s="258"/>
      <c r="D12" s="258"/>
      <c r="E12" s="258"/>
      <c r="F12" s="258"/>
      <c r="G12" s="17">
        <v>5</v>
      </c>
      <c r="H12" s="24">
        <v>0</v>
      </c>
      <c r="I12" s="24">
        <v>0</v>
      </c>
    </row>
    <row r="13" spans="1:9" x14ac:dyDescent="0.2">
      <c r="A13" s="266" t="s">
        <v>396</v>
      </c>
      <c r="B13" s="266"/>
      <c r="C13" s="266"/>
      <c r="D13" s="266"/>
      <c r="E13" s="266"/>
      <c r="F13" s="266"/>
      <c r="G13" s="53">
        <v>6</v>
      </c>
      <c r="H13" s="56">
        <f>SUM(H8:H12)</f>
        <v>0</v>
      </c>
      <c r="I13" s="56">
        <f>SUM(I8:I12)</f>
        <v>0</v>
      </c>
    </row>
    <row r="14" spans="1:9" ht="12.75" customHeight="1" x14ac:dyDescent="0.2">
      <c r="A14" s="258" t="s">
        <v>397</v>
      </c>
      <c r="B14" s="258"/>
      <c r="C14" s="258"/>
      <c r="D14" s="258"/>
      <c r="E14" s="258"/>
      <c r="F14" s="258"/>
      <c r="G14" s="17">
        <v>7</v>
      </c>
      <c r="H14" s="24">
        <v>0</v>
      </c>
      <c r="I14" s="24">
        <v>0</v>
      </c>
    </row>
    <row r="15" spans="1:9" ht="12.75" customHeight="1" x14ac:dyDescent="0.2">
      <c r="A15" s="258" t="s">
        <v>398</v>
      </c>
      <c r="B15" s="258"/>
      <c r="C15" s="258"/>
      <c r="D15" s="258"/>
      <c r="E15" s="258"/>
      <c r="F15" s="258"/>
      <c r="G15" s="17">
        <v>8</v>
      </c>
      <c r="H15" s="24">
        <v>0</v>
      </c>
      <c r="I15" s="24">
        <v>0</v>
      </c>
    </row>
    <row r="16" spans="1:9" ht="12.75" customHeight="1" x14ac:dyDescent="0.2">
      <c r="A16" s="258" t="s">
        <v>399</v>
      </c>
      <c r="B16" s="258"/>
      <c r="C16" s="258"/>
      <c r="D16" s="258"/>
      <c r="E16" s="258"/>
      <c r="F16" s="258"/>
      <c r="G16" s="17">
        <v>9</v>
      </c>
      <c r="H16" s="24">
        <v>0</v>
      </c>
      <c r="I16" s="24">
        <v>0</v>
      </c>
    </row>
    <row r="17" spans="1:9" ht="12.75" customHeight="1" x14ac:dyDescent="0.2">
      <c r="A17" s="258" t="s">
        <v>400</v>
      </c>
      <c r="B17" s="258"/>
      <c r="C17" s="258"/>
      <c r="D17" s="258"/>
      <c r="E17" s="258"/>
      <c r="F17" s="258"/>
      <c r="G17" s="17">
        <v>10</v>
      </c>
      <c r="H17" s="24">
        <v>0</v>
      </c>
      <c r="I17" s="24">
        <v>0</v>
      </c>
    </row>
    <row r="18" spans="1:9" ht="12.75" customHeight="1" x14ac:dyDescent="0.2">
      <c r="A18" s="258" t="s">
        <v>401</v>
      </c>
      <c r="B18" s="258"/>
      <c r="C18" s="258"/>
      <c r="D18" s="258"/>
      <c r="E18" s="258"/>
      <c r="F18" s="258"/>
      <c r="G18" s="17">
        <v>11</v>
      </c>
      <c r="H18" s="24">
        <v>0</v>
      </c>
      <c r="I18" s="24">
        <v>0</v>
      </c>
    </row>
    <row r="19" spans="1:9" ht="12.75" customHeight="1" x14ac:dyDescent="0.2">
      <c r="A19" s="258" t="s">
        <v>402</v>
      </c>
      <c r="B19" s="258"/>
      <c r="C19" s="258"/>
      <c r="D19" s="258"/>
      <c r="E19" s="258"/>
      <c r="F19" s="258"/>
      <c r="G19" s="17">
        <v>12</v>
      </c>
      <c r="H19" s="24">
        <v>0</v>
      </c>
      <c r="I19" s="24">
        <v>0</v>
      </c>
    </row>
    <row r="20" spans="1:9" ht="26.25" customHeight="1" x14ac:dyDescent="0.2">
      <c r="A20" s="266" t="s">
        <v>403</v>
      </c>
      <c r="B20" s="266"/>
      <c r="C20" s="266"/>
      <c r="D20" s="266"/>
      <c r="E20" s="266"/>
      <c r="F20" s="266"/>
      <c r="G20" s="53">
        <v>13</v>
      </c>
      <c r="H20" s="56">
        <f>SUM(H14:H19)</f>
        <v>0</v>
      </c>
      <c r="I20" s="56">
        <f>SUM(I14:I19)</f>
        <v>0</v>
      </c>
    </row>
    <row r="21" spans="1:9" ht="27.6" customHeight="1" x14ac:dyDescent="0.2">
      <c r="A21" s="264" t="s">
        <v>404</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405</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406</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407</v>
      </c>
      <c r="B35" s="259"/>
      <c r="C35" s="259"/>
      <c r="D35" s="259"/>
      <c r="E35" s="259"/>
      <c r="F35" s="259"/>
      <c r="G35" s="53">
        <v>27</v>
      </c>
      <c r="H35" s="57">
        <f>SUM(H30:H34)</f>
        <v>0</v>
      </c>
      <c r="I35" s="57">
        <f>SUM(I30:I34)</f>
        <v>0</v>
      </c>
    </row>
    <row r="36" spans="1:9" ht="28.15" customHeight="1" x14ac:dyDescent="0.2">
      <c r="A36" s="264" t="s">
        <v>408</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409</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410</v>
      </c>
      <c r="B48" s="259"/>
      <c r="C48" s="259"/>
      <c r="D48" s="259"/>
      <c r="E48" s="259"/>
      <c r="F48" s="259"/>
      <c r="G48" s="53">
        <v>39</v>
      </c>
      <c r="H48" s="57">
        <f>H47+H46+H45+H44+H43</f>
        <v>0</v>
      </c>
      <c r="I48" s="57">
        <f>I47+I46+I45+I44+I43</f>
        <v>0</v>
      </c>
    </row>
    <row r="49" spans="1:9" ht="25.9" customHeight="1" x14ac:dyDescent="0.2">
      <c r="A49" s="270" t="s">
        <v>445</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411</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12" zoomScaleNormal="100" zoomScaleSheetLayoutView="100" workbookViewId="0">
      <selection activeCell="N30" sqref="N3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45292</v>
      </c>
      <c r="F2" s="4" t="s">
        <v>0</v>
      </c>
      <c r="G2" s="9">
        <v>45565</v>
      </c>
      <c r="H2" s="27"/>
      <c r="I2" s="27"/>
      <c r="J2" s="27"/>
      <c r="K2" s="26"/>
      <c r="X2" s="28" t="s">
        <v>448</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45314221</v>
      </c>
      <c r="I7" s="33">
        <v>2390908</v>
      </c>
      <c r="J7" s="33">
        <v>55016</v>
      </c>
      <c r="K7" s="33">
        <v>0</v>
      </c>
      <c r="L7" s="33">
        <v>0</v>
      </c>
      <c r="M7" s="33">
        <v>0</v>
      </c>
      <c r="N7" s="33">
        <v>733</v>
      </c>
      <c r="O7" s="33">
        <v>0</v>
      </c>
      <c r="P7" s="33">
        <v>0</v>
      </c>
      <c r="Q7" s="33">
        <v>0</v>
      </c>
      <c r="R7" s="33">
        <v>0</v>
      </c>
      <c r="S7" s="33">
        <v>0</v>
      </c>
      <c r="T7" s="33">
        <v>0</v>
      </c>
      <c r="U7" s="33">
        <v>0</v>
      </c>
      <c r="V7" s="33">
        <v>1083573</v>
      </c>
      <c r="W7" s="34">
        <f>H7+I7+J7+K7-L7+M7+N7+O7+P7+Q7+R7+U7+V7+S7+T7</f>
        <v>48844451</v>
      </c>
      <c r="X7" s="33">
        <v>0</v>
      </c>
      <c r="Y7" s="34">
        <f>W7+X7</f>
        <v>48844451</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45314221</v>
      </c>
      <c r="I10" s="34">
        <f t="shared" ref="I10:Y10" si="2">I7+I8+I9</f>
        <v>2390908</v>
      </c>
      <c r="J10" s="34">
        <f t="shared" si="2"/>
        <v>55016</v>
      </c>
      <c r="K10" s="34">
        <f>K7+K8+K9</f>
        <v>0</v>
      </c>
      <c r="L10" s="34">
        <f t="shared" si="2"/>
        <v>0</v>
      </c>
      <c r="M10" s="34">
        <f t="shared" si="2"/>
        <v>0</v>
      </c>
      <c r="N10" s="34">
        <f t="shared" si="2"/>
        <v>733</v>
      </c>
      <c r="O10" s="34">
        <f t="shared" si="2"/>
        <v>0</v>
      </c>
      <c r="P10" s="34">
        <f t="shared" si="2"/>
        <v>0</v>
      </c>
      <c r="Q10" s="34">
        <f t="shared" si="2"/>
        <v>0</v>
      </c>
      <c r="R10" s="34">
        <f t="shared" si="2"/>
        <v>0</v>
      </c>
      <c r="S10" s="34">
        <f t="shared" si="2"/>
        <v>0</v>
      </c>
      <c r="T10" s="34">
        <f t="shared" si="2"/>
        <v>0</v>
      </c>
      <c r="U10" s="34">
        <f t="shared" si="2"/>
        <v>0</v>
      </c>
      <c r="V10" s="34">
        <f t="shared" si="2"/>
        <v>1083573</v>
      </c>
      <c r="W10" s="34">
        <f t="shared" si="2"/>
        <v>48844451</v>
      </c>
      <c r="X10" s="34">
        <f t="shared" si="2"/>
        <v>0</v>
      </c>
      <c r="Y10" s="34">
        <f t="shared" si="2"/>
        <v>48844451</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1926722</v>
      </c>
      <c r="W11" s="34">
        <f t="shared" ref="W11:W29" si="3">H11+I11+J11+K11-L11+M11+N11+O11+P11+Q11+R11+U11+V11+S11+T11</f>
        <v>1926722</v>
      </c>
      <c r="X11" s="33">
        <v>0</v>
      </c>
      <c r="Y11" s="34">
        <f t="shared" ref="Y11:Y29" si="4">W11+X11</f>
        <v>1926722</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8" t="s">
        <v>419</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420</v>
      </c>
      <c r="B21" s="278"/>
      <c r="C21" s="278"/>
      <c r="D21" s="278"/>
      <c r="E21" s="278"/>
      <c r="F21" s="278"/>
      <c r="G21" s="6">
        <v>15</v>
      </c>
      <c r="H21" s="33">
        <v>-929621</v>
      </c>
      <c r="I21" s="33">
        <v>929621</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421</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422</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423</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431</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-1024260</v>
      </c>
      <c r="V26" s="33">
        <v>0</v>
      </c>
      <c r="W26" s="34">
        <f t="shared" si="3"/>
        <v>-1024260</v>
      </c>
      <c r="X26" s="33">
        <v>0</v>
      </c>
      <c r="Y26" s="34">
        <f t="shared" si="4"/>
        <v>-1024260</v>
      </c>
    </row>
    <row r="27" spans="1:25" ht="12.75" customHeight="1" x14ac:dyDescent="0.2">
      <c r="A27" s="278" t="s">
        <v>424</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425</v>
      </c>
      <c r="B28" s="278"/>
      <c r="C28" s="278"/>
      <c r="D28" s="278"/>
      <c r="E28" s="278"/>
      <c r="F28" s="278"/>
      <c r="G28" s="6">
        <v>22</v>
      </c>
      <c r="H28" s="33">
        <v>0</v>
      </c>
      <c r="I28" s="33">
        <v>0</v>
      </c>
      <c r="J28" s="33">
        <v>54179</v>
      </c>
      <c r="K28" s="33">
        <v>0</v>
      </c>
      <c r="L28" s="33">
        <v>0</v>
      </c>
      <c r="M28" s="33">
        <v>0</v>
      </c>
      <c r="N28" s="33">
        <v>5133</v>
      </c>
      <c r="O28" s="33">
        <v>0</v>
      </c>
      <c r="P28" s="33">
        <v>0</v>
      </c>
      <c r="Q28" s="33">
        <v>0</v>
      </c>
      <c r="R28" s="33">
        <v>0</v>
      </c>
      <c r="S28" s="33">
        <v>0</v>
      </c>
      <c r="T28" s="33">
        <v>0</v>
      </c>
      <c r="U28" s="33">
        <v>1024260</v>
      </c>
      <c r="V28" s="33">
        <v>-1083573</v>
      </c>
      <c r="W28" s="34">
        <f t="shared" si="3"/>
        <v>-1</v>
      </c>
      <c r="X28" s="33">
        <v>0</v>
      </c>
      <c r="Y28" s="34">
        <f t="shared" si="4"/>
        <v>-1</v>
      </c>
    </row>
    <row r="29" spans="1:25" ht="12.75" customHeight="1" x14ac:dyDescent="0.2">
      <c r="A29" s="278" t="s">
        <v>426</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427</v>
      </c>
      <c r="B30" s="296"/>
      <c r="C30" s="296"/>
      <c r="D30" s="296"/>
      <c r="E30" s="296"/>
      <c r="F30" s="296"/>
      <c r="G30" s="8">
        <v>24</v>
      </c>
      <c r="H30" s="36">
        <f>SUM(H10:H29)</f>
        <v>44384600</v>
      </c>
      <c r="I30" s="36">
        <f t="shared" ref="I30:Y30" si="5">SUM(I10:I29)</f>
        <v>3320529</v>
      </c>
      <c r="J30" s="36">
        <f t="shared" si="5"/>
        <v>109195</v>
      </c>
      <c r="K30" s="36">
        <f t="shared" si="5"/>
        <v>0</v>
      </c>
      <c r="L30" s="36">
        <f t="shared" si="5"/>
        <v>0</v>
      </c>
      <c r="M30" s="36">
        <f t="shared" si="5"/>
        <v>0</v>
      </c>
      <c r="N30" s="36">
        <f t="shared" si="5"/>
        <v>5866</v>
      </c>
      <c r="O30" s="36">
        <f t="shared" si="5"/>
        <v>0</v>
      </c>
      <c r="P30" s="36">
        <f t="shared" si="5"/>
        <v>0</v>
      </c>
      <c r="Q30" s="36">
        <f t="shared" si="5"/>
        <v>0</v>
      </c>
      <c r="R30" s="36">
        <f t="shared" si="5"/>
        <v>0</v>
      </c>
      <c r="S30" s="36">
        <f t="shared" si="5"/>
        <v>0</v>
      </c>
      <c r="T30" s="36">
        <f t="shared" si="5"/>
        <v>0</v>
      </c>
      <c r="U30" s="36">
        <f t="shared" si="5"/>
        <v>0</v>
      </c>
      <c r="V30" s="36">
        <f t="shared" si="5"/>
        <v>1926722</v>
      </c>
      <c r="W30" s="36">
        <f t="shared" si="5"/>
        <v>49746912</v>
      </c>
      <c r="X30" s="36">
        <f t="shared" si="5"/>
        <v>0</v>
      </c>
      <c r="Y30" s="36">
        <f t="shared" si="5"/>
        <v>49746912</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99" t="s">
        <v>428</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1926722</v>
      </c>
      <c r="W33" s="34">
        <f t="shared" si="8"/>
        <v>1926722</v>
      </c>
      <c r="X33" s="34">
        <f t="shared" si="8"/>
        <v>0</v>
      </c>
      <c r="Y33" s="34">
        <f t="shared" si="8"/>
        <v>1926722</v>
      </c>
    </row>
    <row r="34" spans="1:25" ht="30.75" customHeight="1" x14ac:dyDescent="0.2">
      <c r="A34" s="300" t="s">
        <v>429</v>
      </c>
      <c r="B34" s="300"/>
      <c r="C34" s="300"/>
      <c r="D34" s="300"/>
      <c r="E34" s="300"/>
      <c r="F34" s="300"/>
      <c r="G34" s="8">
        <v>27</v>
      </c>
      <c r="H34" s="36">
        <f>SUM(H21:H29)</f>
        <v>-929621</v>
      </c>
      <c r="I34" s="36">
        <f t="shared" ref="I34:Y34" si="10">SUM(I21:I29)</f>
        <v>929621</v>
      </c>
      <c r="J34" s="36">
        <f t="shared" si="10"/>
        <v>54179</v>
      </c>
      <c r="K34" s="36">
        <f t="shared" si="10"/>
        <v>0</v>
      </c>
      <c r="L34" s="36">
        <f t="shared" si="10"/>
        <v>0</v>
      </c>
      <c r="M34" s="36">
        <f t="shared" si="10"/>
        <v>0</v>
      </c>
      <c r="N34" s="36">
        <f t="shared" si="10"/>
        <v>5133</v>
      </c>
      <c r="O34" s="36">
        <f t="shared" si="10"/>
        <v>0</v>
      </c>
      <c r="P34" s="36">
        <f t="shared" si="10"/>
        <v>0</v>
      </c>
      <c r="Q34" s="36">
        <f t="shared" si="10"/>
        <v>0</v>
      </c>
      <c r="R34" s="36">
        <f t="shared" si="10"/>
        <v>0</v>
      </c>
      <c r="S34" s="36">
        <f t="shared" ref="S34:T34" si="11">SUM(S21:S29)</f>
        <v>0</v>
      </c>
      <c r="T34" s="36">
        <f t="shared" si="11"/>
        <v>0</v>
      </c>
      <c r="U34" s="36">
        <f t="shared" si="10"/>
        <v>0</v>
      </c>
      <c r="V34" s="36">
        <f t="shared" si="10"/>
        <v>-1083573</v>
      </c>
      <c r="W34" s="36">
        <f t="shared" si="10"/>
        <v>-1024261</v>
      </c>
      <c r="X34" s="36">
        <f t="shared" si="10"/>
        <v>0</v>
      </c>
      <c r="Y34" s="36">
        <f t="shared" si="10"/>
        <v>-1024261</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44384600</v>
      </c>
      <c r="I36" s="33">
        <v>3320529</v>
      </c>
      <c r="J36" s="33">
        <v>109195</v>
      </c>
      <c r="K36" s="33">
        <v>0</v>
      </c>
      <c r="L36" s="33">
        <v>0</v>
      </c>
      <c r="M36" s="33">
        <v>0</v>
      </c>
      <c r="N36" s="33">
        <v>5866</v>
      </c>
      <c r="O36" s="33">
        <v>0</v>
      </c>
      <c r="P36" s="33">
        <v>0</v>
      </c>
      <c r="Q36" s="33">
        <v>0</v>
      </c>
      <c r="R36" s="33">
        <v>0</v>
      </c>
      <c r="S36" s="33">
        <v>0</v>
      </c>
      <c r="T36" s="33">
        <v>0</v>
      </c>
      <c r="U36" s="33">
        <v>0</v>
      </c>
      <c r="V36" s="33">
        <v>1926722</v>
      </c>
      <c r="W36" s="37">
        <f>H36+I36+J36+K36-L36+M36+N36+O36+P36+Q36+R36+U36+V36+S36+T36</f>
        <v>49746912</v>
      </c>
      <c r="X36" s="33">
        <v>0</v>
      </c>
      <c r="Y36" s="37">
        <f t="shared" ref="Y36:Y38" si="12">W36+X36</f>
        <v>49746912</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430</v>
      </c>
      <c r="B39" s="279"/>
      <c r="C39" s="279"/>
      <c r="D39" s="279"/>
      <c r="E39" s="279"/>
      <c r="F39" s="279"/>
      <c r="G39" s="7">
        <v>31</v>
      </c>
      <c r="H39" s="34">
        <f>H36+H37+H38</f>
        <v>44384600</v>
      </c>
      <c r="I39" s="34">
        <f t="shared" ref="I39:Y39" si="14">I36+I37+I38</f>
        <v>3320529</v>
      </c>
      <c r="J39" s="34">
        <f t="shared" si="14"/>
        <v>109195</v>
      </c>
      <c r="K39" s="34">
        <f t="shared" si="14"/>
        <v>0</v>
      </c>
      <c r="L39" s="34">
        <f t="shared" si="14"/>
        <v>0</v>
      </c>
      <c r="M39" s="34">
        <f t="shared" si="14"/>
        <v>0</v>
      </c>
      <c r="N39" s="34">
        <f t="shared" si="14"/>
        <v>5866</v>
      </c>
      <c r="O39" s="34">
        <f t="shared" si="14"/>
        <v>0</v>
      </c>
      <c r="P39" s="34">
        <f t="shared" si="14"/>
        <v>0</v>
      </c>
      <c r="Q39" s="34">
        <f t="shared" si="14"/>
        <v>0</v>
      </c>
      <c r="R39" s="34">
        <f t="shared" si="14"/>
        <v>0</v>
      </c>
      <c r="S39" s="34">
        <f t="shared" si="14"/>
        <v>0</v>
      </c>
      <c r="T39" s="34">
        <f t="shared" si="14"/>
        <v>0</v>
      </c>
      <c r="U39" s="34">
        <f t="shared" si="14"/>
        <v>0</v>
      </c>
      <c r="V39" s="34">
        <f t="shared" si="14"/>
        <v>1926722</v>
      </c>
      <c r="W39" s="34">
        <f t="shared" si="14"/>
        <v>49746912</v>
      </c>
      <c r="X39" s="34">
        <f t="shared" si="14"/>
        <v>0</v>
      </c>
      <c r="Y39" s="34">
        <f t="shared" si="14"/>
        <v>49746912</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2241319</v>
      </c>
      <c r="W40" s="37">
        <f t="shared" ref="W40:W58" si="15">H40+I40+J40+K40-L40+M40+N40+O40+P40+Q40+R40+U40+V40+S40+T40</f>
        <v>2241319</v>
      </c>
      <c r="X40" s="33">
        <v>0</v>
      </c>
      <c r="Y40" s="37">
        <f t="shared" ref="Y40:Y58" si="16">W40+X40</f>
        <v>2241319</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419</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420</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421</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422</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423</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431</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-1826597</v>
      </c>
      <c r="V55" s="33">
        <v>0</v>
      </c>
      <c r="W55" s="37">
        <f t="shared" si="15"/>
        <v>-1826597</v>
      </c>
      <c r="X55" s="33">
        <v>0</v>
      </c>
      <c r="Y55" s="37">
        <f t="shared" si="16"/>
        <v>-1826597</v>
      </c>
    </row>
    <row r="56" spans="1:25" ht="12.75" customHeight="1" x14ac:dyDescent="0.2">
      <c r="A56" s="278" t="s">
        <v>424</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432</v>
      </c>
      <c r="B57" s="278"/>
      <c r="C57" s="278"/>
      <c r="D57" s="278"/>
      <c r="E57" s="278"/>
      <c r="F57" s="278"/>
      <c r="G57" s="6">
        <v>49</v>
      </c>
      <c r="H57" s="33">
        <v>0</v>
      </c>
      <c r="I57" s="33">
        <v>0</v>
      </c>
      <c r="J57" s="33">
        <v>96336</v>
      </c>
      <c r="K57" s="33">
        <v>0</v>
      </c>
      <c r="L57" s="33">
        <v>0</v>
      </c>
      <c r="M57" s="33">
        <v>0</v>
      </c>
      <c r="N57" s="33">
        <v>0</v>
      </c>
      <c r="O57" s="33">
        <v>0</v>
      </c>
      <c r="P57" s="33">
        <v>0</v>
      </c>
      <c r="Q57" s="33">
        <v>0</v>
      </c>
      <c r="R57" s="33">
        <v>0</v>
      </c>
      <c r="S57" s="33">
        <v>0</v>
      </c>
      <c r="T57" s="33">
        <v>0</v>
      </c>
      <c r="U57" s="33">
        <v>1830386</v>
      </c>
      <c r="V57" s="33">
        <v>-1926722</v>
      </c>
      <c r="W57" s="37">
        <f t="shared" si="15"/>
        <v>0</v>
      </c>
      <c r="X57" s="33">
        <v>0</v>
      </c>
      <c r="Y57" s="37">
        <f t="shared" si="16"/>
        <v>0</v>
      </c>
    </row>
    <row r="58" spans="1:25" ht="12.75" customHeight="1" x14ac:dyDescent="0.2">
      <c r="A58" s="278" t="s">
        <v>426</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433</v>
      </c>
      <c r="B59" s="296"/>
      <c r="C59" s="296"/>
      <c r="D59" s="296"/>
      <c r="E59" s="296"/>
      <c r="F59" s="296"/>
      <c r="G59" s="8">
        <v>51</v>
      </c>
      <c r="H59" s="36">
        <f>SUM(H39:H58)</f>
        <v>44384600</v>
      </c>
      <c r="I59" s="36">
        <f t="shared" ref="I59:Y59" si="17">SUM(I39:I58)</f>
        <v>3320529</v>
      </c>
      <c r="J59" s="36">
        <f t="shared" si="17"/>
        <v>205531</v>
      </c>
      <c r="K59" s="36">
        <f t="shared" si="17"/>
        <v>0</v>
      </c>
      <c r="L59" s="36">
        <f t="shared" si="17"/>
        <v>0</v>
      </c>
      <c r="M59" s="36">
        <f t="shared" si="17"/>
        <v>0</v>
      </c>
      <c r="N59" s="36">
        <f t="shared" si="17"/>
        <v>5866</v>
      </c>
      <c r="O59" s="36">
        <f t="shared" si="17"/>
        <v>0</v>
      </c>
      <c r="P59" s="36">
        <f t="shared" si="17"/>
        <v>0</v>
      </c>
      <c r="Q59" s="36">
        <f t="shared" si="17"/>
        <v>0</v>
      </c>
      <c r="R59" s="36">
        <f t="shared" si="17"/>
        <v>0</v>
      </c>
      <c r="S59" s="36">
        <f t="shared" si="17"/>
        <v>0</v>
      </c>
      <c r="T59" s="36">
        <f t="shared" si="17"/>
        <v>0</v>
      </c>
      <c r="U59" s="36">
        <f t="shared" si="17"/>
        <v>3789</v>
      </c>
      <c r="V59" s="36">
        <f t="shared" si="17"/>
        <v>2241319</v>
      </c>
      <c r="W59" s="36">
        <f t="shared" si="17"/>
        <v>50161634</v>
      </c>
      <c r="X59" s="36">
        <f t="shared" si="17"/>
        <v>0</v>
      </c>
      <c r="Y59" s="36">
        <f t="shared" si="17"/>
        <v>50161634</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434</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9" t="s">
        <v>435</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2241319</v>
      </c>
      <c r="W62" s="37">
        <f t="shared" si="20"/>
        <v>2241319</v>
      </c>
      <c r="X62" s="37">
        <f t="shared" si="20"/>
        <v>0</v>
      </c>
      <c r="Y62" s="37">
        <f t="shared" si="20"/>
        <v>2241319</v>
      </c>
    </row>
    <row r="63" spans="1:25" ht="29.25" customHeight="1" x14ac:dyDescent="0.2">
      <c r="A63" s="300" t="s">
        <v>436</v>
      </c>
      <c r="B63" s="300"/>
      <c r="C63" s="300"/>
      <c r="D63" s="300"/>
      <c r="E63" s="300"/>
      <c r="F63" s="300"/>
      <c r="G63" s="8">
        <v>54</v>
      </c>
      <c r="H63" s="38">
        <f>SUM(H50:H58)</f>
        <v>0</v>
      </c>
      <c r="I63" s="38">
        <f t="shared" ref="I63:Y63" si="22">SUM(I50:I58)</f>
        <v>0</v>
      </c>
      <c r="J63" s="38">
        <f t="shared" si="22"/>
        <v>96336</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3789</v>
      </c>
      <c r="V63" s="38">
        <f t="shared" si="22"/>
        <v>-1926722</v>
      </c>
      <c r="W63" s="38">
        <f t="shared" si="22"/>
        <v>-1826597</v>
      </c>
      <c r="X63" s="38">
        <f t="shared" si="22"/>
        <v>0</v>
      </c>
      <c r="Y63" s="38">
        <f t="shared" si="22"/>
        <v>-1826597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120" zoomScaleNormal="120" workbookViewId="0">
      <selection activeCell="J7" sqref="J7"/>
    </sheetView>
  </sheetViews>
  <sheetFormatPr defaultRowHeight="12.75" x14ac:dyDescent="0.2"/>
  <cols>
    <col min="9" max="9" width="95" customWidth="1"/>
  </cols>
  <sheetData>
    <row r="1" spans="1:9" ht="12.75" customHeight="1" x14ac:dyDescent="0.2">
      <c r="A1" s="302" t="s">
        <v>466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Saša Novosel</cp:lastModifiedBy>
  <cp:lastPrinted>2018-04-25T06:49:36Z</cp:lastPrinted>
  <dcterms:created xsi:type="dcterms:W3CDTF">2008-10-17T11:51:54Z</dcterms:created>
  <dcterms:modified xsi:type="dcterms:W3CDTF">2024-10-28T17:34:43Z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