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Admin\Documents\PRIMO\ZSE\Financijski izvještaji\Q4 2024\Nacrt nekonsolidirano\"/>
    </mc:Choice>
  </mc:AlternateContent>
  <xr:revisionPtr revIDLastSave="0" documentId="13_ncr:1_{A7D80465-D4B4-4FE1-8EA6-959F50B0A529}" xr6:coauthVersionLast="47" xr6:coauthVersionMax="47" xr10:uidLastSave="{00000000-0000-0000-0000-000000000000}"/>
  <bookViews>
    <workbookView xWindow="-110" yWindow="-110" windowWidth="19420" windowHeight="1030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18" l="1"/>
  <c r="H94" i="18"/>
  <c r="W8" i="22"/>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<sst xmlns="http://schemas.openxmlformats.org/spreadsheetml/2006/main" count="536" uniqueCount="471">
  <si>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</si>
  <si>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</si>
  <si>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</si>
  <si>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</si>
  <si>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</si>
  <si>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</si>
  <si>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</si>
  <si>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</si>
  <si>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</si>
  <si>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</si>
  <si>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</si>
  <si>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</si>
  <si>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</si>
  <si>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</si>
  <si>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</si>
  <si>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</si>
  <si>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</si>
  <si>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</si>
  <si>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</si>
  <si>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</si>
  <si>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</si>
  <si>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</si>
  <si>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</si>
  <si>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</si>
  <si>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</si>
  <si>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</si>
  <si>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</si>
  <si>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</si>
  <si>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</si>
  <si>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</si>
  <si>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</si>
  <si>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</si>
  <si>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</si>
  <si>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</si>
  <si>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</si>
  <si>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</si>
  <si>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</si>
  <si>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</si>
  <si>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</si>
  <si>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</si>
  <si>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</si>
  <si>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</si>
  <si>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</si>
  <si>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</si>
  <si>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</si>
  <si>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</si>
  <si>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</si>
  <si>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</si>
  <si>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</si>
  <si>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</si>
  <si>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</si>
  <si>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</si>
  <si>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</si>
  <si>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</si>
  <si>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</si>
  <si>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</si>
  <si>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</si>
  <si>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</si>
  <si>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</si>
  <si>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</si>
  <si>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</si>
  <si>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</si>
  <si>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</si>
  <si>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</si>
  <si>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</si>
  <si>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</si>
  <si>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</si>
  <si>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</si>
  <si>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</si>
  <si>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</si>
  <si>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</si>
  <si>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</si>
  <si>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</si>
  <si>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</si>
  <si>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</si>
  <si>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</si>
  <si>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</si>
  <si>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</si>
  <si>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</si>
  <si>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</si>
  <si>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</si>
  <si>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</si>
  <si>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</si>
  <si>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</si>
  <si>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</si>
  <si>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</si>
  <si>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</si>
  <si>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</si>
  <si>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</si>
  <si>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</si>
  <si>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</si>
  <si>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</si>
  <si>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</si>
  <si>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</si>
  <si>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</si>
  <si>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</si>
  <si>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</si>
  <si>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</si>
  <si>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</si>
  <si>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</si>
  <si>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</si>
  <si>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</si>
  <si>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</si>
  <si>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</si>
  <si>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</si>
  <si>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</si>
  <si>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</si>
  <si>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</si>
  <si>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</si>
  <si>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</si>
  <si>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</si>
  <si>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</si>
  <si>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</si>
  <si>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</si>
  <si>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</si>
  <si>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</si>
  <si>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</si>
  <si>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</si>
  <si>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</si>
  <si>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</si>
  <si>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</si>
  <si>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</si>
  <si>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</si>
  <si>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</si>
  <si>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</si>
  <si>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</si>
  <si>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</si>
  <si>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</si>
  <si>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</si>
  <si>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</si>
  <si>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</si>
  <si>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</si>
  <si>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</si>
  <si>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</si>
  <si>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</si>
  <si>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</si>
  <si>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</si>
  <si>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</si>
  <si>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</si>
  <si>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</si>
  <si>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</si>
  <si>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</si>
  <si>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</si>
  <si>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</si>
  <si>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</si>
  <si>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</si>
  <si>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</si>
  <si>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</si>
  <si>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</si>
  <si>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</si>
  <si>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</si>
  <si>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</si>
  <si>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</si>
  <si>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</si>
  <si>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</si>
  <si>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</si>
  <si>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</si>
  <si>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</si>
  <si>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</si>
  <si>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</si>
  <si>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</si>
  <si>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</si>
  <si>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</si>
  <si>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</si>
  <si>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</si>
  <si>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</si>
  <si>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</si>
  <si>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</si>
  <si>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</si>
  <si>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</si>
  <si>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</si>
  <si>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</si>
  <si>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</si>
  <si>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</si>
  <si>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</si>
  <si>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</si>
  <si>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</si>
  <si>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</si>
  <si>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</si>
  <si>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</si>
  <si>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</si>
  <si>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</si>
  <si>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</si>
  <si>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</si>
  <si>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</si>
  <si>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</si>
  <si>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</si>
  <si>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</si>
  <si>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</si>
  <si>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</si>
  <si>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</si>
  <si>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</si>
  <si>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</si>
  <si>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</si>
  <si>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</si>
  <si>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</si>
  <si>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</si>
  <si>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</si>
  <si>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</si>
  <si>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</si>
  <si>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</si>
  <si>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</si>
  <si>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</si>
  <si>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</si>
  <si>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</si>
  <si>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</si>
  <si>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</si>
  <si>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</si>
  <si>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</si>
  <si>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</si>
  <si>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</si>
  <si>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</si>
  <si>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</si>
  <si>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</si>
  <si>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</si>
  <si>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</si>
  <si>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</si>
  <si>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</si>
  <si>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</si>
  <si>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</si>
  <si>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</si>
  <si>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</si>
  <si>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</si>
  <si>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</si>
  <si>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</si>
  <si>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</si>
  <si>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</si>
  <si>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</si>
  <si>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</si>
  <si>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</si>
  <si>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</si>
  <si>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</si>
  <si>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</si>
  <si>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</si>
  <si>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</si>
  <si>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</si>
  <si>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</si>
  <si>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</si>
  <si>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</si>
  <si>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</si>
  <si>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</si>
  <si>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</si>
  <si>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</si>
  <si>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</si>
  <si>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</si>
  <si>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</si>
  <si>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</si>
  <si>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</si>
  <si>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</si>
  <si>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</si>
  <si>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</si>
  <si>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</si>
  <si>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</si>
  <si>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</si>
  <si>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</si>
  <si>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</si>
  <si>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</si>
  <si>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</si>
  <si>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</si>
  <si>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</si>
  <si>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</si>
  <si>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</si>
  <si>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</si>
  <si>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</si>
  <si>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</si>
  <si>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</si>
  <si>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</si>
  <si>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</si>
  <si>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</si>
  <si>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</si>
  <si>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</si>
  <si>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</si>
  <si>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</si>
  <si>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</si>
  <si>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</si>
  <si>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</si>
  <si>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</si>
  <si>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</si>
  <si>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</si>
  <si>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</si>
  <si>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</si>
  <si>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</si>
  <si>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</si>
  <si>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</si>
  <si>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</si>
  <si>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</si>
  <si>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</si>
  <si>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</si>
  <si>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</si>
  <si>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</si>
  <si>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</si>
  <si>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</si>
  <si>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</si>
  <si>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</si>
  <si>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</si>
  <si>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</si>
  <si>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</si>
  <si>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</si>
  <si>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</si>
  <si>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</si>
  <si>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</si>
  <si>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</si>
  <si>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</si>
  <si>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</si>
  <si>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</si>
  <si>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</si>
  <si>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</si>
  <si>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</si>
  <si>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</si>
  <si>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</si>
  <si>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</si>
  <si>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</si>
  <si>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</si>
  <si>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</si>
  <si>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</si>
  <si>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</si>
  <si>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</si>
  <si>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</si>
  <si>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</si>
  <si>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</si>
  <si>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</si>
  <si>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</si>
  <si>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</si>
  <si>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</si>
  <si>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</si>
  <si>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</si>
  <si>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</si>
  <si>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</si>
  <si>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</si>
  <si>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</si>
  <si>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</si>
  <si>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</si>
  <si>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</si>
  <si>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</si>
  <si>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</si>
  <si>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</si>
  <si>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</si>
  <si>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</si>
  <si>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</si>
  <si>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</si>
  <si>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</si>
  <si>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</si>
  <si>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</si>
  <si>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</si>
  <si>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</si>
  <si>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</si>
  <si>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</si>
  <si>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</si>
  <si>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</si>
  <si>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</si>
  <si>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</si>
  <si>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</si>
  <si>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</si>
  <si>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</si>
  <si>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</si>
  <si>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</si>
  <si>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</si>
  <si>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</si>
  <si>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</si>
  <si>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</si>
  <si>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</si>
  <si>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</si>
  <si>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</si>
  <si>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</si>
  <si>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</si>
  <si>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</si>
  <si>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</si>
  <si>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</si>
  <si>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</si>
  <si>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</si>
  <si>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</si>
  <si>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</si>
  <si>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</si>
  <si>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</si>
  <si>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</si>
  <si>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</si>
  <si>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</si>
  <si>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</si>
  <si>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</si>
  <si>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</si>
  <si>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</si>
  <si>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</si>
  <si>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</si>
  <si>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</si>
  <si>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</si>
  <si>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</si>
  <si>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</si>
  <si>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</si>
  <si>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</si>
  <si>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</si>
  <si>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</si>
  <si>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</si>
  <si>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</si>
  <si>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</si>
  <si>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</si>
  <si>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</si>
  <si>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</si>
  <si>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</si>
  <si>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</si>
  <si>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</si>
  <si>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</si>
  <si>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</si>
  <si>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</si>
  <si>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</si>
  <si>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</si>
  <si>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</si>
  <si>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</si>
  <si>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</si>
  <si>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</si>
  <si>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</si>
  <si>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</si>
  <si>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</si>
  <si>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</si>
  <si>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</si>
  <si>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</si>
  <si>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</si>
  <si>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</si>
  <si>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</si>
  <si>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</si>
  <si>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</si>
  <si>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</si>
  <si>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</si>
  <si>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</si>
  <si>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</si>
  <si>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</si>
  <si>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</si>
  <si>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</si>
  <si>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</si>
  <si>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</si>
  <si>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</si>
  <si>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</si>
  <si>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</si>
  <si>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</si>
  <si>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</si>
  <si>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</si>
  <si>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</si>
  <si>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</si>
  <si>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</si>
  <si>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</si>
  <si>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</si>
  <si>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</si>
  <si>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</si>
  <si>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</si>
  <si>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</si>
  <si>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</si>
  <si>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</si>
  <si>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</si>
  <si>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</si>
  <si>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</si>
  <si>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</si>
  <si>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31.12.2024.</t>
  </si>
  <si>
    <t>05308968</t>
  </si>
  <si>
    <t>081328074</t>
  </si>
  <si>
    <t>HR</t>
  </si>
  <si>
    <t>52157649749</t>
  </si>
  <si>
    <t>747800L0PAW57B19B291</t>
  </si>
  <si>
    <t>102837</t>
  </si>
  <si>
    <t>Primo Real Estate d.d.</t>
  </si>
  <si>
    <t>Ulica Miroslava Miholića 2</t>
  </si>
  <si>
    <t>Zagreb</t>
  </si>
  <si>
    <t>info@primo.hr</t>
  </si>
  <si>
    <t>SASSARI d.o.o.</t>
  </si>
  <si>
    <t>0915852627</t>
  </si>
  <si>
    <t>SAŠA BEĆIROVIĆ</t>
  </si>
  <si>
    <t>sasa@sassari.hr</t>
  </si>
  <si>
    <t>Obveznik: Primo Real Estate d.d.</t>
  </si>
  <si>
    <t>Obveznik:Primo Real Estate d.d.</t>
  </si>
  <si>
    <t>u razdoblju 01.01.2024 do 31.12.2024</t>
  </si>
  <si>
    <t>stanje na dan  31.12.2024</t>
  </si>
  <si>
    <t>u razdoblju 01.01.2024. do 31.12.2024.</t>
  </si>
  <si>
    <r>
      <t xml:space="preserve">BILJEŠKE UZ FINANCIJSKE IZVJEŠTAJE - TFI
(koji se sastavljaju za tromjesečna razdoblja)
Naziv izdavatelja:  Primo Real Estate d.d.
OIB:  52157649749
Izvještajno razdoblje: 01.01.-31.12.2024.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sz val="10"/>
        <color theme="4"/>
        <rFont val="Arial"/>
        <family val="2"/>
        <charset val="238"/>
      </rPr>
      <t>U ovom tromjesečju nema većih promjena u odnosu na zadnju poslovnu godinu</t>
    </r>
    <r>
      <rPr>
        <sz val="10"/>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www.primo.hr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4"/>
        <rFont val="Arial"/>
        <family val="2"/>
        <charset val="238"/>
      </rPr>
      <t>Računovodstvene politike nisu se mijenjale u odnosu na posljednje godišnje izvješće. MSFI 17 – Ugovori o osiguranju: Ovaj MSFI stupa na snagu za financijske izvještaje počevši od 01.01.2023. godine te se u cijelosti odnosi na poslovanja društava u segmentu osiguravajućih kuća zbog čega odredbe ovog MSFI-a nisu mjerodavne za poslovanje Društva</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theme="4"/>
        <rFont val="Arial"/>
        <family val="2"/>
        <charset val="238"/>
      </rPr>
      <t>Ne obavljamo djelatnost sezonske prirode.</t>
    </r>
    <r>
      <rPr>
        <sz val="10"/>
        <rFont val="Arial"/>
        <family val="2"/>
        <charset val="238"/>
      </rPr>
      <t xml:space="preserve">
e) ostale objave koje propisuje MRS 34- Financijsko izvještavanje za razdoblja tijekom godine te
</t>
    </r>
    <r>
      <rPr>
        <sz val="10"/>
        <color theme="8" tint="-0.249977111117893"/>
        <rFont val="Arial"/>
        <family val="2"/>
        <charset val="238"/>
      </rPr>
      <t>Nema</t>
    </r>
    <r>
      <rPr>
        <sz val="10"/>
        <rFont val="Arial"/>
        <family val="2"/>
        <charset val="238"/>
      </rPr>
      <t xml:space="preserv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4"/>
        <rFont val="Arial"/>
        <family val="2"/>
        <charset val="238"/>
      </rPr>
      <t>Primo Real Estate d.d., MB: 05308968, OIB: 52157649749</t>
    </r>
    <r>
      <rPr>
        <sz val="10"/>
        <rFont val="Arial"/>
        <family val="2"/>
        <charset val="238"/>
      </rPr>
      <t xml:space="preserve">
2. usvojene računovodstvene politike (samo naznaku je li došlo do promjene u odnosu na prethodno razdoblje)
</t>
    </r>
    <r>
      <rPr>
        <sz val="10"/>
        <color theme="4"/>
        <rFont val="Arial"/>
        <family val="2"/>
        <charset val="238"/>
      </rPr>
      <t>NIje bilo promjena</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4"/>
        <rFont val="Arial"/>
        <family val="2"/>
        <charset val="238"/>
      </rPr>
      <t>Financijske obveze uljučene su u bilancu</t>
    </r>
    <r>
      <rPr>
        <sz val="10"/>
        <rFont val="Arial"/>
        <family val="2"/>
        <charset val="238"/>
      </rPr>
      <t xml:space="preserve">
4. iznos i prirodu pojedinih stavki prihoda ili rashoda izuzetne veličine ili pojave
</t>
    </r>
    <r>
      <rPr>
        <sz val="10"/>
        <color theme="4"/>
        <rFont val="Arial"/>
        <family val="2"/>
        <charset val="238"/>
      </rPr>
      <t>Nema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4"/>
        <rFont val="Arial"/>
        <family val="2"/>
        <charset val="238"/>
      </rPr>
      <t>Nema</t>
    </r>
    <r>
      <rPr>
        <sz val="10"/>
        <rFont val="Arial"/>
        <family val="2"/>
        <charset val="238"/>
      </rPr>
      <t xml:space="preserve">
6. prosječan broj zaposlenih tijekom tekućeg razdoblja
</t>
    </r>
    <r>
      <rPr>
        <sz val="10"/>
        <color theme="4"/>
        <rFont val="Arial"/>
        <family val="2"/>
        <charset val="238"/>
      </rPr>
      <t>Prosječan broj zaposlenih tijekom tekućeg razdoblja: 1</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theme="4"/>
        <rFont val="Arial"/>
        <family val="2"/>
        <charset val="238"/>
      </rPr>
      <t>Nismo kapitalizirali trošak plaća</t>
    </r>
    <r>
      <rPr>
        <sz val="10"/>
        <rFont val="Arial"/>
        <family val="2"/>
        <charset val="238"/>
      </rPr>
      <t xml:space="preserve">
8. ako su u bilanci priznata rezerviranja za odgođeni porez, stanja odgođenog poreza na kraju poslovne godine i kretanja tih stanja tijekom poslovne godine
</t>
    </r>
    <r>
      <rPr>
        <sz val="10"/>
        <color theme="4"/>
        <rFont val="Arial"/>
        <family val="2"/>
        <charset val="238"/>
      </rPr>
      <t>Nije bilo rezerviranja za odgođeni porez</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theme="4"/>
        <rFont val="Arial"/>
        <family val="2"/>
        <charset val="238"/>
      </rPr>
      <t>Ovisno društvo: Nekretnine Alfa Primo d.o.o., OIB: 16303842226  - 100% udjela u vlasništvu</t>
    </r>
    <r>
      <rPr>
        <sz val="10"/>
        <rFont val="Arial"/>
        <family val="2"/>
        <charset val="238"/>
      </rPr>
      <t xml:space="preserve">
10. broj i nominalnu vrijednost, ili ako ne postoji nominalna vrijednost, knjigovodstvenu vrijednost dionica ili udjela upisanih tijekom poslovne godine u okviru odobrenog kapitala
</t>
    </r>
    <r>
      <rPr>
        <sz val="10"/>
        <color theme="4"/>
        <rFont val="Arial"/>
        <family val="2"/>
        <charset val="238"/>
      </rPr>
      <t>Odlukom skupštine društva Primo Real Estate d.d. od 11. listopada 2024. godine povećan je temeljni kapital društva sa iznosa od 44.384.600,00 EUR (četrdeset četiri milijuna tristo osamdeset četiri tisuće i šesto eura) za iznos od 19.251.622,00  EUR (devetnaest milijuna dvjesto pedeset i jednu tisuću šesto dvadeset i dva eura) na iznos od 63.636.222,00 EUR (šezdeset i tri milijuna šesto trideset i šest tisuća dvjesto dvadeset i dva eura). Izdano je 740.447 (sedamsto četrdeset tisuća četiristo četrdeset i sedam) redovitih nematerijaliziranih dionica na ime, nominalne vrijednosti 26,00 EUR.</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theme="4"/>
        <rFont val="Arial"/>
        <family val="2"/>
        <charset val="238"/>
      </rPr>
      <t>Ne postoji</t>
    </r>
    <r>
      <rPr>
        <sz val="10"/>
        <rFont val="Arial"/>
        <family val="2"/>
        <charset val="238"/>
      </rPr>
      <t xml:space="preserve">
12. naziv, sjedište te pravni oblik svakog poduzetnika u kojemu poduzetnik ima neograničenu odgovornost
</t>
    </r>
    <r>
      <rPr>
        <sz val="10"/>
        <color theme="4"/>
        <rFont val="Arial"/>
        <family val="2"/>
        <charset val="238"/>
      </rPr>
      <t>Ne postoji</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4"/>
        <rFont val="Arial"/>
        <family val="2"/>
        <charset val="238"/>
      </rPr>
      <t>Ne postoji</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4"/>
        <rFont val="Arial"/>
        <family val="2"/>
        <charset val="238"/>
      </rPr>
      <t>Ne postoji</t>
    </r>
    <r>
      <rPr>
        <sz val="10"/>
        <rFont val="Arial"/>
        <family val="2"/>
        <charset val="238"/>
      </rPr>
      <t xml:space="preserve">
15. mjesto na kojem je moguće dobiti primjerke tromjesečnih konsolidiranih financijskih izvještaja iz točaka 13. i 14., pod uvjetom da su dostupni
</t>
    </r>
    <r>
      <rPr>
        <sz val="10"/>
        <color theme="4"/>
        <rFont val="Arial"/>
        <family val="2"/>
        <charset val="238"/>
      </rPr>
      <t>www.hanfa.hr, www.zse.hr</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4"/>
        <rFont val="Arial"/>
        <family val="2"/>
        <charset val="238"/>
      </rPr>
      <t>Takvi aranžmani ne postoje</t>
    </r>
    <r>
      <rPr>
        <sz val="10"/>
        <rFont val="Arial"/>
        <family val="2"/>
        <charset val="238"/>
      </rPr>
      <t xml:space="preserve">
17. prirodu i financijski učinak značajnih događaja koji su nastupili nakon datuma bilance i nisu odraženi u računu dobiti i gubitka ili bilanci
</t>
    </r>
    <r>
      <rPr>
        <sz val="10"/>
        <color theme="4"/>
        <rFont val="Arial"/>
        <family val="2"/>
        <charset val="238"/>
      </rPr>
      <t>Svi dođaji su uključeni u bilanci i računu dobiti i gubitka</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</si>
</sst>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4"/>
      <name val="Arial"/>
      <family val="2"/>
      <charset val="238"/>
    </font>
    <font>
      <sz val="10"/>
      <color theme="8" tint="-0.249977111117893"/>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3" zoomScaleNormal="100" zoomScaleSheetLayoutView="100" workbookViewId="0">
      <selection activeCell="C19" sqref="C19:J19"/>
    </sheetView>
  </sheetViews>
  <sheetFormatPr defaultColWidth="9.1796875" defaultRowHeight="14.5" x14ac:dyDescent="0.35"/>
  <cols>
    <col min="1" max="8" width="9.1796875" style="74"/>
    <col min="9" max="9" width="15.26953125" style="74" customWidth="1"/>
    <col min="10" max="10" width="9.1796875" style="74"/>
    <col min="11" max="13" width="9.1796875" style="72"/>
    <col min="14" max="14" width="9.1796875" style="73"/>
    <col min="15" max="20" width="9.1796875" style="72"/>
    <col min="21" max="16384" width="9.1796875" style="74"/>
  </cols>
  <sheetData>
    <row r="1" spans="1:20" ht="15.5" x14ac:dyDescent="0.35">
      <c r="A1" s="177" t="s">
        <v>307</v>
      </c>
      <c r="B1" s="178"/>
      <c r="C1" s="178"/>
      <c r="D1" s="92"/>
      <c r="E1" s="92"/>
      <c r="F1" s="92"/>
      <c r="G1" s="92"/>
      <c r="H1" s="92"/>
      <c r="I1" s="92"/>
      <c r="J1" s="93"/>
    </row>
    <row r="2" spans="1:20" ht="14.5" customHeight="1" x14ac:dyDescent="0.35">
      <c r="A2" s="179" t="s">
        <v>323</v>
      </c>
      <c r="B2" s="180"/>
      <c r="C2" s="180"/>
      <c r="D2" s="180"/>
      <c r="E2" s="180"/>
      <c r="F2" s="180"/>
      <c r="G2" s="180"/>
      <c r="H2" s="180"/>
      <c r="I2" s="180"/>
      <c r="J2" s="181"/>
      <c r="N2" s="73">
        <v>1</v>
      </c>
    </row>
    <row r="3" spans="1:20" x14ac:dyDescent="0.35">
      <c r="A3" s="94"/>
      <c r="B3" s="95"/>
      <c r="C3" s="95"/>
      <c r="D3" s="95"/>
      <c r="E3" s="95"/>
      <c r="F3" s="95"/>
      <c r="G3" s="95"/>
      <c r="H3" s="95"/>
      <c r="I3" s="95"/>
      <c r="J3" s="96"/>
      <c r="N3" s="73">
        <v>2</v>
      </c>
    </row>
    <row r="4" spans="1:20" ht="33.65" customHeight="1" x14ac:dyDescent="0.35">
      <c r="A4" s="182" t="s">
        <v>308</v>
      </c>
      <c r="B4" s="183"/>
      <c r="C4" s="183"/>
      <c r="D4" s="183"/>
      <c r="E4" s="184" t="s">
        <v>449</v>
      </c>
      <c r="F4" s="185"/>
      <c r="G4" s="99" t="s">
        <v>0</v>
      </c>
      <c r="H4" s="184" t="s">
        <v>450</v>
      </c>
      <c r="I4" s="185"/>
      <c r="J4" s="100"/>
      <c r="N4" s="73">
        <v>3</v>
      </c>
    </row>
    <row r="5" spans="1:20" s="72" customFormat="1" ht="10.15" customHeight="1" x14ac:dyDescent="0.35">
      <c r="A5" s="186"/>
      <c r="B5" s="187"/>
      <c r="C5" s="187"/>
      <c r="D5" s="187"/>
      <c r="E5" s="187"/>
      <c r="F5" s="187"/>
      <c r="G5" s="187"/>
      <c r="H5" s="187"/>
      <c r="I5" s="187"/>
      <c r="J5" s="188"/>
      <c r="N5" s="73">
        <v>4</v>
      </c>
    </row>
    <row r="6" spans="1:20" ht="20.5" customHeight="1" x14ac:dyDescent="0.35">
      <c r="A6" s="97"/>
      <c r="B6" s="101" t="s">
        <v>330</v>
      </c>
      <c r="C6" s="98"/>
      <c r="D6" s="98"/>
      <c r="E6" s="39">
        <v>2024</v>
      </c>
      <c r="F6" s="102"/>
      <c r="G6" s="99"/>
      <c r="H6" s="102"/>
      <c r="I6" s="103"/>
      <c r="J6" s="104"/>
    </row>
    <row r="7" spans="1:20" s="77" customFormat="1" ht="10.9" customHeight="1" x14ac:dyDescent="0.35">
      <c r="A7" s="97"/>
      <c r="B7" s="98"/>
      <c r="C7" s="98"/>
      <c r="D7" s="98"/>
      <c r="E7" s="105"/>
      <c r="F7" s="105"/>
      <c r="G7" s="99"/>
      <c r="H7" s="102"/>
      <c r="I7" s="103"/>
      <c r="J7" s="104"/>
      <c r="K7" s="75"/>
      <c r="L7" s="75"/>
      <c r="M7" s="75"/>
      <c r="N7" s="76"/>
      <c r="O7" s="75"/>
      <c r="P7" s="75"/>
      <c r="Q7" s="75"/>
      <c r="R7" s="75"/>
      <c r="S7" s="75"/>
      <c r="T7" s="75"/>
    </row>
    <row r="8" spans="1:20" ht="20.5" customHeight="1" x14ac:dyDescent="0.35">
      <c r="A8" s="97"/>
      <c r="B8" s="101" t="s">
        <v>331</v>
      </c>
      <c r="C8" s="98"/>
      <c r="D8" s="98"/>
      <c r="E8" s="39">
        <v>4</v>
      </c>
      <c r="F8" s="102"/>
      <c r="G8" s="99"/>
      <c r="H8" s="102"/>
      <c r="I8" s="103"/>
      <c r="J8" s="104"/>
    </row>
    <row r="9" spans="1:20" s="77" customFormat="1" ht="10.9" customHeight="1" x14ac:dyDescent="0.35">
      <c r="A9" s="97"/>
      <c r="B9" s="98"/>
      <c r="C9" s="98"/>
      <c r="D9" s="98"/>
      <c r="E9" s="105"/>
      <c r="F9" s="105"/>
      <c r="G9" s="99"/>
      <c r="H9" s="105"/>
      <c r="I9" s="106"/>
      <c r="J9" s="104"/>
      <c r="K9" s="75"/>
      <c r="L9" s="75"/>
      <c r="M9" s="75"/>
      <c r="N9" s="76"/>
      <c r="O9" s="75"/>
      <c r="P9" s="75"/>
      <c r="Q9" s="75"/>
      <c r="R9" s="75"/>
      <c r="S9" s="75"/>
      <c r="T9" s="75"/>
    </row>
    <row r="10" spans="1:20" ht="37.9" customHeight="1" x14ac:dyDescent="0.35">
      <c r="A10" s="173" t="s">
        <v>332</v>
      </c>
      <c r="B10" s="174"/>
      <c r="C10" s="174"/>
      <c r="D10" s="174"/>
      <c r="E10" s="174"/>
      <c r="F10" s="174"/>
      <c r="G10" s="174"/>
      <c r="H10" s="174"/>
      <c r="I10" s="174"/>
      <c r="J10" s="107"/>
    </row>
    <row r="11" spans="1:20" ht="24.65" customHeight="1" x14ac:dyDescent="0.35">
      <c r="A11" s="161" t="s">
        <v>309</v>
      </c>
      <c r="B11" s="175"/>
      <c r="C11" s="167" t="s">
        <v>451</v>
      </c>
      <c r="D11" s="168"/>
      <c r="E11" s="108"/>
      <c r="F11" s="132" t="s">
        <v>333</v>
      </c>
      <c r="G11" s="171"/>
      <c r="H11" s="148" t="s">
        <v>453</v>
      </c>
      <c r="I11" s="149"/>
      <c r="J11" s="110"/>
    </row>
    <row r="12" spans="1:20" ht="14.5" customHeight="1" x14ac:dyDescent="0.35">
      <c r="A12" s="111"/>
      <c r="B12" s="112"/>
      <c r="C12" s="112"/>
      <c r="D12" s="112"/>
      <c r="E12" s="176"/>
      <c r="F12" s="176"/>
      <c r="G12" s="176"/>
      <c r="H12" s="176"/>
      <c r="I12" s="113"/>
      <c r="J12" s="110"/>
    </row>
    <row r="13" spans="1:20" ht="21" customHeight="1" x14ac:dyDescent="0.35">
      <c r="A13" s="131" t="s">
        <v>324</v>
      </c>
      <c r="B13" s="171"/>
      <c r="C13" s="167" t="s">
        <v>452</v>
      </c>
      <c r="D13" s="168"/>
      <c r="E13" s="189"/>
      <c r="F13" s="176"/>
      <c r="G13" s="176"/>
      <c r="H13" s="176"/>
      <c r="I13" s="113"/>
      <c r="J13" s="110"/>
    </row>
    <row r="14" spans="1:20" ht="10.9" customHeight="1" x14ac:dyDescent="0.35">
      <c r="A14" s="108"/>
      <c r="B14" s="113"/>
      <c r="C14" s="88"/>
      <c r="D14" s="88"/>
      <c r="E14" s="138"/>
      <c r="F14" s="138"/>
      <c r="G14" s="138"/>
      <c r="H14" s="138"/>
      <c r="I14" s="112"/>
      <c r="J14" s="115"/>
    </row>
    <row r="15" spans="1:20" ht="22.9" customHeight="1" x14ac:dyDescent="0.35">
      <c r="A15" s="131" t="s">
        <v>310</v>
      </c>
      <c r="B15" s="171"/>
      <c r="C15" s="167" t="s">
        <v>454</v>
      </c>
      <c r="D15" s="168"/>
      <c r="E15" s="172"/>
      <c r="F15" s="163"/>
      <c r="G15" s="109" t="s">
        <v>334</v>
      </c>
      <c r="H15" s="148" t="s">
        <v>455</v>
      </c>
      <c r="I15" s="149"/>
      <c r="J15" s="117"/>
    </row>
    <row r="16" spans="1:20" ht="10.9" customHeight="1" x14ac:dyDescent="0.35">
      <c r="A16" s="108"/>
      <c r="B16" s="113"/>
      <c r="C16" s="112"/>
      <c r="D16" s="112"/>
      <c r="E16" s="138"/>
      <c r="F16" s="138"/>
      <c r="G16" s="158"/>
      <c r="H16" s="158"/>
      <c r="I16" s="112"/>
      <c r="J16" s="115"/>
    </row>
    <row r="17" spans="1:10" ht="22.9" customHeight="1" x14ac:dyDescent="0.35">
      <c r="A17" s="114"/>
      <c r="B17" s="109" t="s">
        <v>335</v>
      </c>
      <c r="C17" s="167" t="s">
        <v>456</v>
      </c>
      <c r="D17" s="168"/>
      <c r="E17" s="116"/>
      <c r="F17" s="116"/>
      <c r="G17" s="116"/>
      <c r="H17" s="116"/>
      <c r="I17" s="116"/>
      <c r="J17" s="117"/>
    </row>
    <row r="18" spans="1:10" x14ac:dyDescent="0.35">
      <c r="A18" s="169"/>
      <c r="B18" s="170"/>
      <c r="C18" s="138"/>
      <c r="D18" s="138"/>
      <c r="E18" s="138"/>
      <c r="F18" s="138"/>
      <c r="G18" s="138"/>
      <c r="H18" s="138"/>
      <c r="I18" s="112"/>
      <c r="J18" s="115"/>
    </row>
    <row r="19" spans="1:10" x14ac:dyDescent="0.35">
      <c r="A19" s="161" t="s">
        <v>311</v>
      </c>
      <c r="B19" s="162"/>
      <c r="C19" s="139" t="s">
        <v>457</v>
      </c>
      <c r="D19" s="140"/>
      <c r="E19" s="140"/>
      <c r="F19" s="140"/>
      <c r="G19" s="140"/>
      <c r="H19" s="140"/>
      <c r="I19" s="140"/>
      <c r="J19" s="141"/>
    </row>
    <row r="20" spans="1:10" x14ac:dyDescent="0.35">
      <c r="A20" s="111"/>
      <c r="B20" s="112"/>
      <c r="C20" s="118"/>
      <c r="D20" s="112"/>
      <c r="E20" s="138"/>
      <c r="F20" s="138"/>
      <c r="G20" s="138"/>
      <c r="H20" s="138"/>
      <c r="I20" s="112"/>
      <c r="J20" s="115"/>
    </row>
    <row r="21" spans="1:10" x14ac:dyDescent="0.35">
      <c r="A21" s="161" t="s">
        <v>312</v>
      </c>
      <c r="B21" s="162"/>
      <c r="C21" s="148">
        <v>10000</v>
      </c>
      <c r="D21" s="149"/>
      <c r="E21" s="138"/>
      <c r="F21" s="138"/>
      <c r="G21" s="139" t="s">
        <v>459</v>
      </c>
      <c r="H21" s="140"/>
      <c r="I21" s="140"/>
      <c r="J21" s="141"/>
    </row>
    <row r="22" spans="1:10" x14ac:dyDescent="0.35">
      <c r="A22" s="111"/>
      <c r="B22" s="112"/>
      <c r="C22" s="112"/>
      <c r="D22" s="112"/>
      <c r="E22" s="138"/>
      <c r="F22" s="138"/>
      <c r="G22" s="138"/>
      <c r="H22" s="138"/>
      <c r="I22" s="112"/>
      <c r="J22" s="115"/>
    </row>
    <row r="23" spans="1:10" x14ac:dyDescent="0.35">
      <c r="A23" s="161" t="s">
        <v>313</v>
      </c>
      <c r="B23" s="162"/>
      <c r="C23" s="139" t="s">
        <v>458</v>
      </c>
      <c r="D23" s="140"/>
      <c r="E23" s="140"/>
      <c r="F23" s="140"/>
      <c r="G23" s="140"/>
      <c r="H23" s="140"/>
      <c r="I23" s="140"/>
      <c r="J23" s="141"/>
    </row>
    <row r="24" spans="1:10" x14ac:dyDescent="0.35">
      <c r="A24" s="111"/>
      <c r="B24" s="112"/>
      <c r="C24" s="88"/>
      <c r="D24" s="112"/>
      <c r="E24" s="138"/>
      <c r="F24" s="138"/>
      <c r="G24" s="138"/>
      <c r="H24" s="138"/>
      <c r="I24" s="112"/>
      <c r="J24" s="115"/>
    </row>
    <row r="25" spans="1:10" x14ac:dyDescent="0.35">
      <c r="A25" s="161" t="s">
        <v>314</v>
      </c>
      <c r="B25" s="162"/>
      <c r="C25" s="164" t="s">
        <v>460</v>
      </c>
      <c r="D25" s="165"/>
      <c r="E25" s="165"/>
      <c r="F25" s="165"/>
      <c r="G25" s="165"/>
      <c r="H25" s="165"/>
      <c r="I25" s="165"/>
      <c r="J25" s="166"/>
    </row>
    <row r="26" spans="1:10" x14ac:dyDescent="0.35">
      <c r="A26" s="111"/>
      <c r="B26" s="112"/>
      <c r="C26" s="118"/>
      <c r="D26" s="112"/>
      <c r="E26" s="138"/>
      <c r="F26" s="138"/>
      <c r="G26" s="138"/>
      <c r="H26" s="138"/>
      <c r="I26" s="112"/>
      <c r="J26" s="115"/>
    </row>
    <row r="27" spans="1:10" x14ac:dyDescent="0.35">
      <c r="A27" s="161" t="s">
        <v>315</v>
      </c>
      <c r="B27" s="162"/>
      <c r="C27" s="164"/>
      <c r="D27" s="165"/>
      <c r="E27" s="165"/>
      <c r="F27" s="165"/>
      <c r="G27" s="165"/>
      <c r="H27" s="165"/>
      <c r="I27" s="165"/>
      <c r="J27" s="166"/>
    </row>
    <row r="28" spans="1:10" ht="13.9" customHeight="1" x14ac:dyDescent="0.35">
      <c r="A28" s="111"/>
      <c r="B28" s="112"/>
      <c r="C28" s="118"/>
      <c r="D28" s="112"/>
      <c r="E28" s="138"/>
      <c r="F28" s="138"/>
      <c r="G28" s="138"/>
      <c r="H28" s="138"/>
      <c r="I28" s="112"/>
      <c r="J28" s="115"/>
    </row>
    <row r="29" spans="1:10" ht="22.9" customHeight="1" x14ac:dyDescent="0.35">
      <c r="A29" s="131" t="s">
        <v>325</v>
      </c>
      <c r="B29" s="162"/>
      <c r="C29" s="40">
        <v>1</v>
      </c>
      <c r="D29" s="119"/>
      <c r="E29" s="142"/>
      <c r="F29" s="142"/>
      <c r="G29" s="142"/>
      <c r="H29" s="142"/>
      <c r="I29" s="120"/>
      <c r="J29" s="121"/>
    </row>
    <row r="30" spans="1:10" x14ac:dyDescent="0.35">
      <c r="A30" s="111"/>
      <c r="B30" s="112"/>
      <c r="C30" s="112"/>
      <c r="D30" s="112"/>
      <c r="E30" s="138"/>
      <c r="F30" s="138"/>
      <c r="G30" s="138"/>
      <c r="H30" s="138"/>
      <c r="I30" s="120"/>
      <c r="J30" s="121"/>
    </row>
    <row r="31" spans="1:10" x14ac:dyDescent="0.35">
      <c r="A31" s="161" t="s">
        <v>316</v>
      </c>
      <c r="B31" s="162"/>
      <c r="C31" s="41" t="s">
        <v>337</v>
      </c>
      <c r="D31" s="160" t="s">
        <v>336</v>
      </c>
      <c r="E31" s="146"/>
      <c r="F31" s="146"/>
      <c r="G31" s="146"/>
      <c r="H31" s="112"/>
      <c r="I31" s="122" t="s">
        <v>337</v>
      </c>
      <c r="J31" s="123" t="s">
        <v>338</v>
      </c>
    </row>
    <row r="32" spans="1:10" x14ac:dyDescent="0.35">
      <c r="A32" s="161"/>
      <c r="B32" s="162"/>
      <c r="C32" s="124"/>
      <c r="D32" s="99"/>
      <c r="E32" s="163"/>
      <c r="F32" s="163"/>
      <c r="G32" s="163"/>
      <c r="H32" s="163"/>
      <c r="I32" s="120"/>
      <c r="J32" s="121"/>
    </row>
    <row r="33" spans="1:10" x14ac:dyDescent="0.35">
      <c r="A33" s="161" t="s">
        <v>326</v>
      </c>
      <c r="B33" s="162"/>
      <c r="C33" s="40" t="s">
        <v>340</v>
      </c>
      <c r="D33" s="160" t="s">
        <v>339</v>
      </c>
      <c r="E33" s="146"/>
      <c r="F33" s="146"/>
      <c r="G33" s="146"/>
      <c r="H33" s="116"/>
      <c r="I33" s="122" t="s">
        <v>340</v>
      </c>
      <c r="J33" s="123" t="s">
        <v>341</v>
      </c>
    </row>
    <row r="34" spans="1:10" x14ac:dyDescent="0.35">
      <c r="A34" s="111"/>
      <c r="B34" s="112"/>
      <c r="C34" s="112"/>
      <c r="D34" s="112"/>
      <c r="E34" s="138"/>
      <c r="F34" s="138"/>
      <c r="G34" s="138"/>
      <c r="H34" s="138"/>
      <c r="I34" s="112"/>
      <c r="J34" s="115"/>
    </row>
    <row r="35" spans="1:10" x14ac:dyDescent="0.35">
      <c r="A35" s="160" t="s">
        <v>327</v>
      </c>
      <c r="B35" s="146"/>
      <c r="C35" s="146"/>
      <c r="D35" s="146"/>
      <c r="E35" s="146" t="s">
        <v>317</v>
      </c>
      <c r="F35" s="146"/>
      <c r="G35" s="146"/>
      <c r="H35" s="146"/>
      <c r="I35" s="146"/>
      <c r="J35" s="125" t="s">
        <v>318</v>
      </c>
    </row>
    <row r="36" spans="1:10" x14ac:dyDescent="0.35">
      <c r="A36" s="111"/>
      <c r="B36" s="112"/>
      <c r="C36" s="112"/>
      <c r="D36" s="112"/>
      <c r="E36" s="138"/>
      <c r="F36" s="138"/>
      <c r="G36" s="138"/>
      <c r="H36" s="138"/>
      <c r="I36" s="112"/>
      <c r="J36" s="121"/>
    </row>
    <row r="37" spans="1:10" x14ac:dyDescent="0.35">
      <c r="A37" s="154"/>
      <c r="B37" s="155"/>
      <c r="C37" s="155"/>
      <c r="D37" s="155"/>
      <c r="E37" s="154"/>
      <c r="F37" s="155"/>
      <c r="G37" s="155"/>
      <c r="H37" s="155"/>
      <c r="I37" s="156"/>
      <c r="J37" s="89"/>
    </row>
    <row r="38" spans="1:10" x14ac:dyDescent="0.35">
      <c r="A38" s="78"/>
      <c r="B38" s="88"/>
      <c r="C38" s="91"/>
      <c r="D38" s="159"/>
      <c r="E38" s="159"/>
      <c r="F38" s="159"/>
      <c r="G38" s="159"/>
      <c r="H38" s="159"/>
      <c r="I38" s="159"/>
      <c r="J38" s="79"/>
    </row>
    <row r="39" spans="1:10" x14ac:dyDescent="0.35">
      <c r="A39" s="154"/>
      <c r="B39" s="155"/>
      <c r="C39" s="155"/>
      <c r="D39" s="156"/>
      <c r="E39" s="154"/>
      <c r="F39" s="155"/>
      <c r="G39" s="155"/>
      <c r="H39" s="155"/>
      <c r="I39" s="156"/>
      <c r="J39" s="40"/>
    </row>
    <row r="40" spans="1:10" x14ac:dyDescent="0.35">
      <c r="A40" s="78"/>
      <c r="B40" s="88"/>
      <c r="C40" s="91"/>
      <c r="D40" s="90"/>
      <c r="E40" s="159"/>
      <c r="F40" s="159"/>
      <c r="G40" s="159"/>
      <c r="H40" s="159"/>
      <c r="I40" s="87"/>
      <c r="J40" s="79"/>
    </row>
    <row r="41" spans="1:10" x14ac:dyDescent="0.35">
      <c r="A41" s="154"/>
      <c r="B41" s="155"/>
      <c r="C41" s="155"/>
      <c r="D41" s="156"/>
      <c r="E41" s="154"/>
      <c r="F41" s="155"/>
      <c r="G41" s="155"/>
      <c r="H41" s="155"/>
      <c r="I41" s="156"/>
      <c r="J41" s="40"/>
    </row>
    <row r="42" spans="1:10" x14ac:dyDescent="0.35">
      <c r="A42" s="78"/>
      <c r="B42" s="88"/>
      <c r="C42" s="91"/>
      <c r="D42" s="90"/>
      <c r="E42" s="159"/>
      <c r="F42" s="159"/>
      <c r="G42" s="159"/>
      <c r="H42" s="159"/>
      <c r="I42" s="87"/>
      <c r="J42" s="79"/>
    </row>
    <row r="43" spans="1:10" x14ac:dyDescent="0.35">
      <c r="A43" s="154"/>
      <c r="B43" s="155"/>
      <c r="C43" s="155"/>
      <c r="D43" s="156"/>
      <c r="E43" s="154"/>
      <c r="F43" s="155"/>
      <c r="G43" s="155"/>
      <c r="H43" s="155"/>
      <c r="I43" s="156"/>
      <c r="J43" s="40"/>
    </row>
    <row r="44" spans="1:10" x14ac:dyDescent="0.35">
      <c r="A44" s="80"/>
      <c r="B44" s="91"/>
      <c r="C44" s="157"/>
      <c r="D44" s="157"/>
      <c r="E44" s="158"/>
      <c r="F44" s="158"/>
      <c r="G44" s="157"/>
      <c r="H44" s="157"/>
      <c r="I44" s="157"/>
      <c r="J44" s="79"/>
    </row>
    <row r="45" spans="1:10" x14ac:dyDescent="0.35">
      <c r="A45" s="154"/>
      <c r="B45" s="155"/>
      <c r="C45" s="155"/>
      <c r="D45" s="156"/>
      <c r="E45" s="154"/>
      <c r="F45" s="155"/>
      <c r="G45" s="155"/>
      <c r="H45" s="155"/>
      <c r="I45" s="156"/>
      <c r="J45" s="40"/>
    </row>
    <row r="46" spans="1:10" x14ac:dyDescent="0.35">
      <c r="A46" s="80"/>
      <c r="B46" s="91"/>
      <c r="C46" s="91"/>
      <c r="D46" s="88"/>
      <c r="E46" s="158"/>
      <c r="F46" s="158"/>
      <c r="G46" s="157"/>
      <c r="H46" s="157"/>
      <c r="I46" s="88"/>
      <c r="J46" s="79"/>
    </row>
    <row r="47" spans="1:10" x14ac:dyDescent="0.35">
      <c r="A47" s="154"/>
      <c r="B47" s="155"/>
      <c r="C47" s="155"/>
      <c r="D47" s="156"/>
      <c r="E47" s="154"/>
      <c r="F47" s="155"/>
      <c r="G47" s="155"/>
      <c r="H47" s="155"/>
      <c r="I47" s="156"/>
      <c r="J47" s="40"/>
    </row>
    <row r="48" spans="1:10" x14ac:dyDescent="0.35">
      <c r="A48" s="126"/>
      <c r="B48" s="118"/>
      <c r="C48" s="118"/>
      <c r="D48" s="112"/>
      <c r="E48" s="138"/>
      <c r="F48" s="138"/>
      <c r="G48" s="152"/>
      <c r="H48" s="152"/>
      <c r="I48" s="112"/>
      <c r="J48" s="127" t="s">
        <v>342</v>
      </c>
    </row>
    <row r="49" spans="1:10" x14ac:dyDescent="0.35">
      <c r="A49" s="126"/>
      <c r="B49" s="118"/>
      <c r="C49" s="118"/>
      <c r="D49" s="112"/>
      <c r="E49" s="138"/>
      <c r="F49" s="138"/>
      <c r="G49" s="152"/>
      <c r="H49" s="152"/>
      <c r="I49" s="112"/>
      <c r="J49" s="127" t="s">
        <v>343</v>
      </c>
    </row>
    <row r="50" spans="1:10" ht="14.5" customHeight="1" x14ac:dyDescent="0.35">
      <c r="A50" s="131" t="s">
        <v>319</v>
      </c>
      <c r="B50" s="132"/>
      <c r="C50" s="148" t="s">
        <v>342</v>
      </c>
      <c r="D50" s="149"/>
      <c r="E50" s="150" t="s">
        <v>344</v>
      </c>
      <c r="F50" s="151"/>
      <c r="G50" s="139" t="s">
        <v>461</v>
      </c>
      <c r="H50" s="140"/>
      <c r="I50" s="140"/>
      <c r="J50" s="141"/>
    </row>
    <row r="51" spans="1:10" x14ac:dyDescent="0.35">
      <c r="A51" s="126"/>
      <c r="B51" s="118"/>
      <c r="C51" s="152"/>
      <c r="D51" s="152"/>
      <c r="E51" s="138"/>
      <c r="F51" s="138"/>
      <c r="G51" s="153" t="s">
        <v>345</v>
      </c>
      <c r="H51" s="153"/>
      <c r="I51" s="153"/>
      <c r="J51" s="104"/>
    </row>
    <row r="52" spans="1:10" ht="13.9" customHeight="1" x14ac:dyDescent="0.35">
      <c r="A52" s="131" t="s">
        <v>320</v>
      </c>
      <c r="B52" s="132"/>
      <c r="C52" s="139" t="s">
        <v>463</v>
      </c>
      <c r="D52" s="140"/>
      <c r="E52" s="140"/>
      <c r="F52" s="140"/>
      <c r="G52" s="140"/>
      <c r="H52" s="140"/>
      <c r="I52" s="140"/>
      <c r="J52" s="141"/>
    </row>
    <row r="53" spans="1:10" x14ac:dyDescent="0.35">
      <c r="A53" s="111"/>
      <c r="B53" s="112"/>
      <c r="C53" s="142" t="s">
        <v>321</v>
      </c>
      <c r="D53" s="142"/>
      <c r="E53" s="142"/>
      <c r="F53" s="142"/>
      <c r="G53" s="142"/>
      <c r="H53" s="142"/>
      <c r="I53" s="142"/>
      <c r="J53" s="115"/>
    </row>
    <row r="54" spans="1:10" x14ac:dyDescent="0.35">
      <c r="A54" s="131" t="s">
        <v>322</v>
      </c>
      <c r="B54" s="132"/>
      <c r="C54" s="143" t="s">
        <v>462</v>
      </c>
      <c r="D54" s="144"/>
      <c r="E54" s="145"/>
      <c r="F54" s="138"/>
      <c r="G54" s="138"/>
      <c r="H54" s="146"/>
      <c r="I54" s="146"/>
      <c r="J54" s="147"/>
    </row>
    <row r="55" spans="1:10" x14ac:dyDescent="0.35">
      <c r="A55" s="111"/>
      <c r="B55" s="112"/>
      <c r="C55" s="118"/>
      <c r="D55" s="112"/>
      <c r="E55" s="138"/>
      <c r="F55" s="138"/>
      <c r="G55" s="138"/>
      <c r="H55" s="138"/>
      <c r="I55" s="112"/>
      <c r="J55" s="115"/>
    </row>
    <row r="56" spans="1:10" ht="14.5" customHeight="1" x14ac:dyDescent="0.35">
      <c r="A56" s="131" t="s">
        <v>314</v>
      </c>
      <c r="B56" s="132"/>
      <c r="C56" s="133" t="s">
        <v>464</v>
      </c>
      <c r="D56" s="134"/>
      <c r="E56" s="134"/>
      <c r="F56" s="134"/>
      <c r="G56" s="134"/>
      <c r="H56" s="134"/>
      <c r="I56" s="134"/>
      <c r="J56" s="135"/>
    </row>
    <row r="57" spans="1:10" x14ac:dyDescent="0.35">
      <c r="A57" s="111"/>
      <c r="B57" s="112"/>
      <c r="C57" s="112"/>
      <c r="D57" s="112"/>
      <c r="E57" s="138"/>
      <c r="F57" s="138"/>
      <c r="G57" s="138"/>
      <c r="H57" s="138"/>
      <c r="I57" s="112"/>
      <c r="J57" s="115"/>
    </row>
    <row r="58" spans="1:10" x14ac:dyDescent="0.35">
      <c r="A58" s="131" t="s">
        <v>346</v>
      </c>
      <c r="B58" s="132"/>
      <c r="C58" s="133"/>
      <c r="D58" s="134"/>
      <c r="E58" s="134"/>
      <c r="F58" s="134"/>
      <c r="G58" s="134"/>
      <c r="H58" s="134"/>
      <c r="I58" s="134"/>
      <c r="J58" s="135"/>
    </row>
    <row r="59" spans="1:10" ht="14.5" customHeight="1" x14ac:dyDescent="0.35">
      <c r="A59" s="111"/>
      <c r="B59" s="112"/>
      <c r="C59" s="136" t="s">
        <v>347</v>
      </c>
      <c r="D59" s="136"/>
      <c r="E59" s="136"/>
      <c r="F59" s="136"/>
      <c r="G59" s="112"/>
      <c r="H59" s="112"/>
      <c r="I59" s="112"/>
      <c r="J59" s="115"/>
    </row>
    <row r="60" spans="1:10" x14ac:dyDescent="0.35">
      <c r="A60" s="131" t="s">
        <v>348</v>
      </c>
      <c r="B60" s="132"/>
      <c r="C60" s="133"/>
      <c r="D60" s="134"/>
      <c r="E60" s="134"/>
      <c r="F60" s="134"/>
      <c r="G60" s="134"/>
      <c r="H60" s="134"/>
      <c r="I60" s="134"/>
      <c r="J60" s="135"/>
    </row>
    <row r="61" spans="1:10" ht="14.5" customHeight="1" x14ac:dyDescent="0.35">
      <c r="A61" s="128"/>
      <c r="B61" s="129"/>
      <c r="C61" s="137" t="s">
        <v>349</v>
      </c>
      <c r="D61" s="137"/>
      <c r="E61" s="137"/>
      <c r="F61" s="137"/>
      <c r="G61" s="137"/>
      <c r="H61" s="129"/>
      <c r="I61" s="129"/>
      <c r="J61" s="130"/>
    </row>
    <row r="68" ht="27" customHeight="1" x14ac:dyDescent="0.35"/>
    <row r="72" ht="38.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124" sqref="H124"/>
    </sheetView>
  </sheetViews>
  <sheetFormatPr defaultColWidth="8.81640625" defaultRowHeight="12.5" x14ac:dyDescent="0.25"/>
  <cols>
    <col min="1" max="7" width="8.81640625" style="81"/>
    <col min="8" max="9" width="16.453125" style="84" customWidth="1"/>
    <col min="10" max="10" width="10.26953125" style="81" bestFit="1" customWidth="1"/>
    <col min="11" max="16384" width="8.81640625" style="81"/>
  </cols>
  <sheetData>
    <row r="1" spans="1:9" x14ac:dyDescent="0.25">
      <c r="A1" s="197" t="s">
        <v>1</v>
      </c>
      <c r="B1" s="198"/>
      <c r="C1" s="198"/>
      <c r="D1" s="198"/>
      <c r="E1" s="198"/>
      <c r="F1" s="198"/>
      <c r="G1" s="198"/>
      <c r="H1" s="198"/>
      <c r="I1" s="198"/>
    </row>
    <row r="2" spans="1:9" x14ac:dyDescent="0.25">
      <c r="A2" s="199" t="s">
        <v>468</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465</v>
      </c>
      <c r="B4" s="203"/>
      <c r="C4" s="203"/>
      <c r="D4" s="203"/>
      <c r="E4" s="203"/>
      <c r="F4" s="203"/>
      <c r="G4" s="203"/>
      <c r="H4" s="203"/>
      <c r="I4" s="204"/>
    </row>
    <row r="5" spans="1:9" ht="31.5"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47535066</v>
      </c>
      <c r="I9" s="82">
        <f>I10+I17+I27+I38+I43</f>
        <v>47901813</v>
      </c>
    </row>
    <row r="10" spans="1:9" ht="12.75" customHeight="1" x14ac:dyDescent="0.25">
      <c r="A10" s="194" t="s">
        <v>5</v>
      </c>
      <c r="B10" s="194"/>
      <c r="C10" s="194"/>
      <c r="D10" s="194"/>
      <c r="E10" s="194"/>
      <c r="F10" s="194"/>
      <c r="G10" s="12">
        <v>3</v>
      </c>
      <c r="H10" s="82">
        <f>H11+H12+H13+H14+H15+H16</f>
        <v>6039</v>
      </c>
      <c r="I10" s="82">
        <f>I11+I12+I13+I14+I15+I16</f>
        <v>3020</v>
      </c>
    </row>
    <row r="11" spans="1:9" ht="12.75" customHeight="1" x14ac:dyDescent="0.25">
      <c r="A11" s="190" t="s">
        <v>6</v>
      </c>
      <c r="B11" s="190"/>
      <c r="C11" s="190"/>
      <c r="D11" s="190"/>
      <c r="E11" s="190"/>
      <c r="F11" s="190"/>
      <c r="G11" s="11">
        <v>4</v>
      </c>
      <c r="H11" s="18">
        <v>0</v>
      </c>
      <c r="I11" s="18">
        <v>0</v>
      </c>
    </row>
    <row r="12" spans="1:9" ht="22.9"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6039</v>
      </c>
      <c r="I16" s="18">
        <v>3020</v>
      </c>
    </row>
    <row r="17" spans="1:9" ht="12.75" customHeight="1" x14ac:dyDescent="0.25">
      <c r="A17" s="194" t="s">
        <v>12</v>
      </c>
      <c r="B17" s="194"/>
      <c r="C17" s="194"/>
      <c r="D17" s="194"/>
      <c r="E17" s="194"/>
      <c r="F17" s="194"/>
      <c r="G17" s="12">
        <v>10</v>
      </c>
      <c r="H17" s="82">
        <f>H18+H19+H20+H21+H22+H23+H24+H25+H26</f>
        <v>21884387</v>
      </c>
      <c r="I17" s="82">
        <f>I18+I19+I20+I21+I22+I23+I24+I25+I26</f>
        <v>22106159</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29966</v>
      </c>
      <c r="I20" s="18">
        <v>896034</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1523723</v>
      </c>
      <c r="I23" s="18">
        <v>162345</v>
      </c>
    </row>
    <row r="24" spans="1:9" ht="12.75" customHeight="1" x14ac:dyDescent="0.25">
      <c r="A24" s="190" t="s">
        <v>19</v>
      </c>
      <c r="B24" s="190"/>
      <c r="C24" s="190"/>
      <c r="D24" s="190"/>
      <c r="E24" s="190"/>
      <c r="F24" s="190"/>
      <c r="G24" s="11">
        <v>17</v>
      </c>
      <c r="H24" s="18">
        <v>22982</v>
      </c>
      <c r="I24" s="18">
        <v>1006681</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20307716</v>
      </c>
      <c r="I26" s="18">
        <v>20041099</v>
      </c>
    </row>
    <row r="27" spans="1:9" ht="12.75" customHeight="1" x14ac:dyDescent="0.25">
      <c r="A27" s="194" t="s">
        <v>22</v>
      </c>
      <c r="B27" s="194"/>
      <c r="C27" s="194"/>
      <c r="D27" s="194"/>
      <c r="E27" s="194"/>
      <c r="F27" s="194"/>
      <c r="G27" s="12">
        <v>20</v>
      </c>
      <c r="H27" s="82">
        <f>SUM(H28:H37)</f>
        <v>25642304</v>
      </c>
      <c r="I27" s="82">
        <f>SUM(I28:I37)</f>
        <v>25790274</v>
      </c>
    </row>
    <row r="28" spans="1:9" ht="12.75" customHeight="1" x14ac:dyDescent="0.25">
      <c r="A28" s="190" t="s">
        <v>23</v>
      </c>
      <c r="B28" s="190"/>
      <c r="C28" s="190"/>
      <c r="D28" s="190"/>
      <c r="E28" s="190"/>
      <c r="F28" s="190"/>
      <c r="G28" s="11">
        <v>21</v>
      </c>
      <c r="H28" s="18">
        <v>22842304</v>
      </c>
      <c r="I28" s="18">
        <v>22990274</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2800000</v>
      </c>
      <c r="I30" s="18">
        <v>2800000</v>
      </c>
    </row>
    <row r="31" spans="1:9" ht="24" customHeight="1" x14ac:dyDescent="0.25">
      <c r="A31" s="190" t="s">
        <v>26</v>
      </c>
      <c r="B31" s="190"/>
      <c r="C31" s="190"/>
      <c r="D31" s="190"/>
      <c r="E31" s="190"/>
      <c r="F31" s="190"/>
      <c r="G31" s="11">
        <v>24</v>
      </c>
      <c r="H31" s="18">
        <v>0</v>
      </c>
      <c r="I31" s="18">
        <v>0</v>
      </c>
    </row>
    <row r="32" spans="1:9" ht="23.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2336</v>
      </c>
      <c r="I43" s="18">
        <v>2360</v>
      </c>
    </row>
    <row r="44" spans="1:9" ht="12.75" customHeight="1" x14ac:dyDescent="0.25">
      <c r="A44" s="192" t="s">
        <v>303</v>
      </c>
      <c r="B44" s="192"/>
      <c r="C44" s="192"/>
      <c r="D44" s="192"/>
      <c r="E44" s="192"/>
      <c r="F44" s="192"/>
      <c r="G44" s="12">
        <v>37</v>
      </c>
      <c r="H44" s="82">
        <f>H45+H53+H60+H70</f>
        <v>2436861</v>
      </c>
      <c r="I44" s="82">
        <f>I45+I53+I60+I70</f>
        <v>2784393</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743764</v>
      </c>
      <c r="I53" s="82">
        <f>SUM(I54:I59)</f>
        <v>1357489</v>
      </c>
    </row>
    <row r="54" spans="1:9" ht="12.75" customHeight="1" x14ac:dyDescent="0.25">
      <c r="A54" s="190" t="s">
        <v>48</v>
      </c>
      <c r="B54" s="190"/>
      <c r="C54" s="190"/>
      <c r="D54" s="190"/>
      <c r="E54" s="190"/>
      <c r="F54" s="190"/>
      <c r="G54" s="11">
        <v>47</v>
      </c>
      <c r="H54" s="18">
        <v>691152</v>
      </c>
      <c r="I54" s="18">
        <v>1299791</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52440</v>
      </c>
      <c r="I56" s="18">
        <v>57532</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166</v>
      </c>
      <c r="I58" s="18">
        <v>166</v>
      </c>
    </row>
    <row r="59" spans="1:9" ht="12.75" customHeight="1" x14ac:dyDescent="0.25">
      <c r="A59" s="190" t="s">
        <v>53</v>
      </c>
      <c r="B59" s="190"/>
      <c r="C59" s="190"/>
      <c r="D59" s="190"/>
      <c r="E59" s="190"/>
      <c r="F59" s="190"/>
      <c r="G59" s="11">
        <v>52</v>
      </c>
      <c r="H59" s="18">
        <v>6</v>
      </c>
      <c r="I59" s="18">
        <v>0</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1693097</v>
      </c>
      <c r="I70" s="18">
        <v>1426904</v>
      </c>
    </row>
    <row r="71" spans="1:9" ht="12.75" customHeight="1" x14ac:dyDescent="0.25">
      <c r="A71" s="191" t="s">
        <v>58</v>
      </c>
      <c r="B71" s="191"/>
      <c r="C71" s="191"/>
      <c r="D71" s="191"/>
      <c r="E71" s="191"/>
      <c r="F71" s="191"/>
      <c r="G71" s="11">
        <v>64</v>
      </c>
      <c r="H71" s="18">
        <v>17270</v>
      </c>
      <c r="I71" s="18">
        <v>36128</v>
      </c>
    </row>
    <row r="72" spans="1:9" ht="12.75" customHeight="1" x14ac:dyDescent="0.25">
      <c r="A72" s="192" t="s">
        <v>304</v>
      </c>
      <c r="B72" s="192"/>
      <c r="C72" s="192"/>
      <c r="D72" s="192"/>
      <c r="E72" s="192"/>
      <c r="F72" s="192"/>
      <c r="G72" s="12">
        <v>65</v>
      </c>
      <c r="H72" s="82">
        <f>H8+H9+H44+H71</f>
        <v>49989197</v>
      </c>
      <c r="I72" s="82">
        <f>I8+I9+I44+I71</f>
        <v>50722334</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49746913</v>
      </c>
      <c r="I75" s="83">
        <f>I76+I77+I78+I84+I85+I91+I94+I97</f>
        <v>50489949</v>
      </c>
    </row>
    <row r="76" spans="1:9" ht="12.75" customHeight="1" x14ac:dyDescent="0.25">
      <c r="A76" s="190" t="s">
        <v>61</v>
      </c>
      <c r="B76" s="190"/>
      <c r="C76" s="190"/>
      <c r="D76" s="190"/>
      <c r="E76" s="190"/>
      <c r="F76" s="190"/>
      <c r="G76" s="11">
        <v>68</v>
      </c>
      <c r="H76" s="18">
        <v>44384600</v>
      </c>
      <c r="I76" s="18">
        <v>44384600</v>
      </c>
    </row>
    <row r="77" spans="1:9" ht="12.75" customHeight="1" x14ac:dyDescent="0.25">
      <c r="A77" s="190" t="s">
        <v>62</v>
      </c>
      <c r="B77" s="190"/>
      <c r="C77" s="190"/>
      <c r="D77" s="190"/>
      <c r="E77" s="190"/>
      <c r="F77" s="190"/>
      <c r="G77" s="11">
        <v>69</v>
      </c>
      <c r="H77" s="18">
        <v>3320530</v>
      </c>
      <c r="I77" s="18">
        <v>3320530</v>
      </c>
    </row>
    <row r="78" spans="1:9" ht="12.75" customHeight="1" x14ac:dyDescent="0.25">
      <c r="A78" s="194" t="s">
        <v>63</v>
      </c>
      <c r="B78" s="194"/>
      <c r="C78" s="194"/>
      <c r="D78" s="194"/>
      <c r="E78" s="194"/>
      <c r="F78" s="194"/>
      <c r="G78" s="12">
        <v>70</v>
      </c>
      <c r="H78" s="83">
        <f>SUM(H79:H83)</f>
        <v>115061</v>
      </c>
      <c r="I78" s="83">
        <f>SUM(I79:I83)</f>
        <v>211397</v>
      </c>
    </row>
    <row r="79" spans="1:9" ht="12.75" customHeight="1" x14ac:dyDescent="0.25">
      <c r="A79" s="190" t="s">
        <v>64</v>
      </c>
      <c r="B79" s="190"/>
      <c r="C79" s="190"/>
      <c r="D79" s="190"/>
      <c r="E79" s="190"/>
      <c r="F79" s="190"/>
      <c r="G79" s="11">
        <v>71</v>
      </c>
      <c r="H79" s="18">
        <v>109195</v>
      </c>
      <c r="I79" s="18">
        <v>205531</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5866</v>
      </c>
      <c r="I83" s="18">
        <v>5866</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v>0</v>
      </c>
      <c r="I91" s="82">
        <f>I92-I93</f>
        <v>3789</v>
      </c>
    </row>
    <row r="92" spans="1:9" ht="12.75" customHeight="1" x14ac:dyDescent="0.25">
      <c r="A92" s="190" t="s">
        <v>72</v>
      </c>
      <c r="B92" s="190"/>
      <c r="C92" s="190"/>
      <c r="D92" s="190"/>
      <c r="E92" s="190"/>
      <c r="F92" s="190"/>
      <c r="G92" s="11">
        <v>84</v>
      </c>
      <c r="H92" s="18">
        <v>0</v>
      </c>
      <c r="I92" s="18">
        <v>3789</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1926722</v>
      </c>
      <c r="I94" s="82">
        <f>I95-I96</f>
        <v>2569633</v>
      </c>
    </row>
    <row r="95" spans="1:9" ht="12.75" customHeight="1" x14ac:dyDescent="0.25">
      <c r="A95" s="190" t="s">
        <v>74</v>
      </c>
      <c r="B95" s="190"/>
      <c r="C95" s="190"/>
      <c r="D95" s="190"/>
      <c r="E95" s="190"/>
      <c r="F95" s="190"/>
      <c r="G95" s="11">
        <v>87</v>
      </c>
      <c r="H95" s="18">
        <v>1926722</v>
      </c>
      <c r="I95" s="18">
        <v>2569633</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14176</v>
      </c>
      <c r="I98" s="82">
        <f>SUM(I99:I104)</f>
        <v>14734</v>
      </c>
    </row>
    <row r="99" spans="1:9" ht="12.75" customHeight="1" x14ac:dyDescent="0.25">
      <c r="A99" s="190" t="s">
        <v>77</v>
      </c>
      <c r="B99" s="190"/>
      <c r="C99" s="190"/>
      <c r="D99" s="190"/>
      <c r="E99" s="190"/>
      <c r="F99" s="190"/>
      <c r="G99" s="11">
        <v>91</v>
      </c>
      <c r="H99" s="18">
        <v>1196</v>
      </c>
      <c r="I99" s="18">
        <v>1626</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12980</v>
      </c>
      <c r="I104" s="18">
        <v>13108</v>
      </c>
    </row>
    <row r="105" spans="1:9" ht="12.75" customHeight="1" x14ac:dyDescent="0.25">
      <c r="A105" s="192" t="s">
        <v>356</v>
      </c>
      <c r="B105" s="192"/>
      <c r="C105" s="192"/>
      <c r="D105" s="192"/>
      <c r="E105" s="192"/>
      <c r="F105" s="192"/>
      <c r="G105" s="12">
        <v>97</v>
      </c>
      <c r="H105" s="82">
        <f>SUM(H106:H116)</f>
        <v>2225</v>
      </c>
      <c r="I105" s="82">
        <f>SUM(I106:I116)</f>
        <v>0</v>
      </c>
    </row>
    <row r="106" spans="1:9" ht="12.75" customHeight="1" x14ac:dyDescent="0.25">
      <c r="A106" s="190" t="s">
        <v>83</v>
      </c>
      <c r="B106" s="190"/>
      <c r="C106" s="190"/>
      <c r="D106" s="190"/>
      <c r="E106" s="190"/>
      <c r="F106" s="190"/>
      <c r="G106" s="11">
        <v>98</v>
      </c>
      <c r="H106" s="18">
        <v>0</v>
      </c>
      <c r="I106" s="18">
        <v>0</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2225</v>
      </c>
      <c r="I111" s="18">
        <v>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225883</v>
      </c>
      <c r="I117" s="82">
        <f>SUM(I118:I131)</f>
        <v>217651</v>
      </c>
    </row>
    <row r="118" spans="1:9" ht="12.75" customHeight="1" x14ac:dyDescent="0.25">
      <c r="A118" s="190" t="s">
        <v>83</v>
      </c>
      <c r="B118" s="190"/>
      <c r="C118" s="190"/>
      <c r="D118" s="190"/>
      <c r="E118" s="190"/>
      <c r="F118" s="190"/>
      <c r="G118" s="11">
        <v>110</v>
      </c>
      <c r="H118" s="18">
        <v>303</v>
      </c>
      <c r="I118" s="18">
        <v>183</v>
      </c>
    </row>
    <row r="119" spans="1:9" ht="22.15"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5"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2114</v>
      </c>
      <c r="I123" s="18">
        <v>2225</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72815</v>
      </c>
      <c r="I125" s="18">
        <v>115467</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2915</v>
      </c>
      <c r="I127" s="18">
        <v>2923</v>
      </c>
    </row>
    <row r="128" spans="1:9" x14ac:dyDescent="0.25">
      <c r="A128" s="190" t="s">
        <v>95</v>
      </c>
      <c r="B128" s="190"/>
      <c r="C128" s="190"/>
      <c r="D128" s="190"/>
      <c r="E128" s="190"/>
      <c r="F128" s="190"/>
      <c r="G128" s="11">
        <v>120</v>
      </c>
      <c r="H128" s="18">
        <v>147736</v>
      </c>
      <c r="I128" s="18">
        <v>96519</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0</v>
      </c>
      <c r="I131" s="18">
        <v>334</v>
      </c>
    </row>
    <row r="132" spans="1:9" ht="22.15" customHeight="1" x14ac:dyDescent="0.25">
      <c r="A132" s="191" t="s">
        <v>99</v>
      </c>
      <c r="B132" s="191"/>
      <c r="C132" s="191"/>
      <c r="D132" s="191"/>
      <c r="E132" s="191"/>
      <c r="F132" s="191"/>
      <c r="G132" s="11">
        <v>124</v>
      </c>
      <c r="H132" s="18">
        <v>0</v>
      </c>
      <c r="I132" s="18">
        <v>0</v>
      </c>
    </row>
    <row r="133" spans="1:9" ht="12.75" customHeight="1" x14ac:dyDescent="0.25">
      <c r="A133" s="192" t="s">
        <v>358</v>
      </c>
      <c r="B133" s="192"/>
      <c r="C133" s="192"/>
      <c r="D133" s="192"/>
      <c r="E133" s="192"/>
      <c r="F133" s="192"/>
      <c r="G133" s="12">
        <v>125</v>
      </c>
      <c r="H133" s="82">
        <f>H75+H98+H105+H117+H132</f>
        <v>49989197</v>
      </c>
      <c r="I133" s="82">
        <f>I75+I98+I105+I117+I132</f>
        <v>50722334</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115" zoomScaleNormal="115" zoomScaleSheetLayoutView="110" workbookViewId="0">
      <selection activeCell="H67" sqref="H67"/>
    </sheetView>
  </sheetViews>
  <sheetFormatPr defaultRowHeight="12.5" x14ac:dyDescent="0.25"/>
  <cols>
    <col min="1" max="7" width="9.1796875" style="45"/>
    <col min="8" max="11" width="19.1796875" style="44" customWidth="1"/>
    <col min="12" max="263" width="9.1796875" style="45"/>
    <col min="264" max="264" width="9.81640625" style="45" bestFit="1" customWidth="1"/>
    <col min="265" max="265" width="11.7265625" style="45" bestFit="1" customWidth="1"/>
    <col min="266" max="519" width="9.1796875" style="45"/>
    <col min="520" max="520" width="9.81640625" style="45" bestFit="1" customWidth="1"/>
    <col min="521" max="521" width="11.7265625" style="45" bestFit="1" customWidth="1"/>
    <col min="522" max="775" width="9.1796875" style="45"/>
    <col min="776" max="776" width="9.81640625" style="45" bestFit="1" customWidth="1"/>
    <col min="777" max="777" width="11.7265625" style="45" bestFit="1" customWidth="1"/>
    <col min="778" max="1031" width="9.1796875" style="45"/>
    <col min="1032" max="1032" width="9.81640625" style="45" bestFit="1" customWidth="1"/>
    <col min="1033" max="1033" width="11.7265625" style="45" bestFit="1" customWidth="1"/>
    <col min="1034" max="1287" width="9.1796875" style="45"/>
    <col min="1288" max="1288" width="9.81640625" style="45" bestFit="1" customWidth="1"/>
    <col min="1289" max="1289" width="11.7265625" style="45" bestFit="1" customWidth="1"/>
    <col min="1290" max="1543" width="9.1796875" style="45"/>
    <col min="1544" max="1544" width="9.81640625" style="45" bestFit="1" customWidth="1"/>
    <col min="1545" max="1545" width="11.7265625" style="45" bestFit="1" customWidth="1"/>
    <col min="1546" max="1799" width="9.1796875" style="45"/>
    <col min="1800" max="1800" width="9.81640625" style="45" bestFit="1" customWidth="1"/>
    <col min="1801" max="1801" width="11.7265625" style="45" bestFit="1" customWidth="1"/>
    <col min="1802" max="2055" width="9.1796875" style="45"/>
    <col min="2056" max="2056" width="9.81640625" style="45" bestFit="1" customWidth="1"/>
    <col min="2057" max="2057" width="11.7265625" style="45" bestFit="1" customWidth="1"/>
    <col min="2058" max="2311" width="9.1796875" style="45"/>
    <col min="2312" max="2312" width="9.81640625" style="45" bestFit="1" customWidth="1"/>
    <col min="2313" max="2313" width="11.7265625" style="45" bestFit="1" customWidth="1"/>
    <col min="2314" max="2567" width="9.1796875" style="45"/>
    <col min="2568" max="2568" width="9.81640625" style="45" bestFit="1" customWidth="1"/>
    <col min="2569" max="2569" width="11.7265625" style="45" bestFit="1" customWidth="1"/>
    <col min="2570" max="2823" width="9.1796875" style="45"/>
    <col min="2824" max="2824" width="9.81640625" style="45" bestFit="1" customWidth="1"/>
    <col min="2825" max="2825" width="11.7265625" style="45" bestFit="1" customWidth="1"/>
    <col min="2826" max="3079" width="9.1796875" style="45"/>
    <col min="3080" max="3080" width="9.81640625" style="45" bestFit="1" customWidth="1"/>
    <col min="3081" max="3081" width="11.7265625" style="45" bestFit="1" customWidth="1"/>
    <col min="3082" max="3335" width="9.1796875" style="45"/>
    <col min="3336" max="3336" width="9.81640625" style="45" bestFit="1" customWidth="1"/>
    <col min="3337" max="3337" width="11.7265625" style="45" bestFit="1" customWidth="1"/>
    <col min="3338" max="3591" width="9.1796875" style="45"/>
    <col min="3592" max="3592" width="9.81640625" style="45" bestFit="1" customWidth="1"/>
    <col min="3593" max="3593" width="11.7265625" style="45" bestFit="1" customWidth="1"/>
    <col min="3594" max="3847" width="9.1796875" style="45"/>
    <col min="3848" max="3848" width="9.81640625" style="45" bestFit="1" customWidth="1"/>
    <col min="3849" max="3849" width="11.7265625" style="45" bestFit="1" customWidth="1"/>
    <col min="3850" max="4103" width="9.1796875" style="45"/>
    <col min="4104" max="4104" width="9.81640625" style="45" bestFit="1" customWidth="1"/>
    <col min="4105" max="4105" width="11.7265625" style="45" bestFit="1" customWidth="1"/>
    <col min="4106" max="4359" width="9.1796875" style="45"/>
    <col min="4360" max="4360" width="9.81640625" style="45" bestFit="1" customWidth="1"/>
    <col min="4361" max="4361" width="11.7265625" style="45" bestFit="1" customWidth="1"/>
    <col min="4362" max="4615" width="9.1796875" style="45"/>
    <col min="4616" max="4616" width="9.81640625" style="45" bestFit="1" customWidth="1"/>
    <col min="4617" max="4617" width="11.7265625" style="45" bestFit="1" customWidth="1"/>
    <col min="4618" max="4871" width="9.1796875" style="45"/>
    <col min="4872" max="4872" width="9.81640625" style="45" bestFit="1" customWidth="1"/>
    <col min="4873" max="4873" width="11.7265625" style="45" bestFit="1" customWidth="1"/>
    <col min="4874" max="5127" width="9.1796875" style="45"/>
    <col min="5128" max="5128" width="9.81640625" style="45" bestFit="1" customWidth="1"/>
    <col min="5129" max="5129" width="11.7265625" style="45" bestFit="1" customWidth="1"/>
    <col min="5130" max="5383" width="9.1796875" style="45"/>
    <col min="5384" max="5384" width="9.81640625" style="45" bestFit="1" customWidth="1"/>
    <col min="5385" max="5385" width="11.7265625" style="45" bestFit="1" customWidth="1"/>
    <col min="5386" max="5639" width="9.1796875" style="45"/>
    <col min="5640" max="5640" width="9.81640625" style="45" bestFit="1" customWidth="1"/>
    <col min="5641" max="5641" width="11.7265625" style="45" bestFit="1" customWidth="1"/>
    <col min="5642" max="5895" width="9.1796875" style="45"/>
    <col min="5896" max="5896" width="9.81640625" style="45" bestFit="1" customWidth="1"/>
    <col min="5897" max="5897" width="11.7265625" style="45" bestFit="1" customWidth="1"/>
    <col min="5898" max="6151" width="9.1796875" style="45"/>
    <col min="6152" max="6152" width="9.81640625" style="45" bestFit="1" customWidth="1"/>
    <col min="6153" max="6153" width="11.7265625" style="45" bestFit="1" customWidth="1"/>
    <col min="6154" max="6407" width="9.1796875" style="45"/>
    <col min="6408" max="6408" width="9.81640625" style="45" bestFit="1" customWidth="1"/>
    <col min="6409" max="6409" width="11.7265625" style="45" bestFit="1" customWidth="1"/>
    <col min="6410" max="6663" width="9.1796875" style="45"/>
    <col min="6664" max="6664" width="9.81640625" style="45" bestFit="1" customWidth="1"/>
    <col min="6665" max="6665" width="11.7265625" style="45" bestFit="1" customWidth="1"/>
    <col min="6666" max="6919" width="9.1796875" style="45"/>
    <col min="6920" max="6920" width="9.81640625" style="45" bestFit="1" customWidth="1"/>
    <col min="6921" max="6921" width="11.7265625" style="45" bestFit="1" customWidth="1"/>
    <col min="6922" max="7175" width="9.1796875" style="45"/>
    <col min="7176" max="7176" width="9.81640625" style="45" bestFit="1" customWidth="1"/>
    <col min="7177" max="7177" width="11.7265625" style="45" bestFit="1" customWidth="1"/>
    <col min="7178" max="7431" width="9.1796875" style="45"/>
    <col min="7432" max="7432" width="9.81640625" style="45" bestFit="1" customWidth="1"/>
    <col min="7433" max="7433" width="11.7265625" style="45" bestFit="1" customWidth="1"/>
    <col min="7434" max="7687" width="9.1796875" style="45"/>
    <col min="7688" max="7688" width="9.81640625" style="45" bestFit="1" customWidth="1"/>
    <col min="7689" max="7689" width="11.7265625" style="45" bestFit="1" customWidth="1"/>
    <col min="7690" max="7943" width="9.1796875" style="45"/>
    <col min="7944" max="7944" width="9.81640625" style="45" bestFit="1" customWidth="1"/>
    <col min="7945" max="7945" width="11.7265625" style="45" bestFit="1" customWidth="1"/>
    <col min="7946" max="8199" width="9.1796875" style="45"/>
    <col min="8200" max="8200" width="9.81640625" style="45" bestFit="1" customWidth="1"/>
    <col min="8201" max="8201" width="11.7265625" style="45" bestFit="1" customWidth="1"/>
    <col min="8202" max="8455" width="9.1796875" style="45"/>
    <col min="8456" max="8456" width="9.81640625" style="45" bestFit="1" customWidth="1"/>
    <col min="8457" max="8457" width="11.7265625" style="45" bestFit="1" customWidth="1"/>
    <col min="8458" max="8711" width="9.1796875" style="45"/>
    <col min="8712" max="8712" width="9.81640625" style="45" bestFit="1" customWidth="1"/>
    <col min="8713" max="8713" width="11.7265625" style="45" bestFit="1" customWidth="1"/>
    <col min="8714" max="8967" width="9.1796875" style="45"/>
    <col min="8968" max="8968" width="9.81640625" style="45" bestFit="1" customWidth="1"/>
    <col min="8969" max="8969" width="11.7265625" style="45" bestFit="1" customWidth="1"/>
    <col min="8970" max="9223" width="9.1796875" style="45"/>
    <col min="9224" max="9224" width="9.81640625" style="45" bestFit="1" customWidth="1"/>
    <col min="9225" max="9225" width="11.7265625" style="45" bestFit="1" customWidth="1"/>
    <col min="9226" max="9479" width="9.1796875" style="45"/>
    <col min="9480" max="9480" width="9.81640625" style="45" bestFit="1" customWidth="1"/>
    <col min="9481" max="9481" width="11.7265625" style="45" bestFit="1" customWidth="1"/>
    <col min="9482" max="9735" width="9.1796875" style="45"/>
    <col min="9736" max="9736" width="9.81640625" style="45" bestFit="1" customWidth="1"/>
    <col min="9737" max="9737" width="11.7265625" style="45" bestFit="1" customWidth="1"/>
    <col min="9738" max="9991" width="9.1796875" style="45"/>
    <col min="9992" max="9992" width="9.81640625" style="45" bestFit="1" customWidth="1"/>
    <col min="9993" max="9993" width="11.7265625" style="45" bestFit="1" customWidth="1"/>
    <col min="9994" max="10247" width="9.1796875" style="45"/>
    <col min="10248" max="10248" width="9.81640625" style="45" bestFit="1" customWidth="1"/>
    <col min="10249" max="10249" width="11.7265625" style="45" bestFit="1" customWidth="1"/>
    <col min="10250" max="10503" width="9.1796875" style="45"/>
    <col min="10504" max="10504" width="9.81640625" style="45" bestFit="1" customWidth="1"/>
    <col min="10505" max="10505" width="11.7265625" style="45" bestFit="1" customWidth="1"/>
    <col min="10506" max="10759" width="9.1796875" style="45"/>
    <col min="10760" max="10760" width="9.81640625" style="45" bestFit="1" customWidth="1"/>
    <col min="10761" max="10761" width="11.7265625" style="45" bestFit="1" customWidth="1"/>
    <col min="10762" max="11015" width="9.1796875" style="45"/>
    <col min="11016" max="11016" width="9.81640625" style="45" bestFit="1" customWidth="1"/>
    <col min="11017" max="11017" width="11.7265625" style="45" bestFit="1" customWidth="1"/>
    <col min="11018" max="11271" width="9.1796875" style="45"/>
    <col min="11272" max="11272" width="9.81640625" style="45" bestFit="1" customWidth="1"/>
    <col min="11273" max="11273" width="11.7265625" style="45" bestFit="1" customWidth="1"/>
    <col min="11274" max="11527" width="9.1796875" style="45"/>
    <col min="11528" max="11528" width="9.81640625" style="45" bestFit="1" customWidth="1"/>
    <col min="11529" max="11529" width="11.7265625" style="45" bestFit="1" customWidth="1"/>
    <col min="11530" max="11783" width="9.1796875" style="45"/>
    <col min="11784" max="11784" width="9.81640625" style="45" bestFit="1" customWidth="1"/>
    <col min="11785" max="11785" width="11.7265625" style="45" bestFit="1" customWidth="1"/>
    <col min="11786" max="12039" width="9.1796875" style="45"/>
    <col min="12040" max="12040" width="9.81640625" style="45" bestFit="1" customWidth="1"/>
    <col min="12041" max="12041" width="11.7265625" style="45" bestFit="1" customWidth="1"/>
    <col min="12042" max="12295" width="9.1796875" style="45"/>
    <col min="12296" max="12296" width="9.81640625" style="45" bestFit="1" customWidth="1"/>
    <col min="12297" max="12297" width="11.7265625" style="45" bestFit="1" customWidth="1"/>
    <col min="12298" max="12551" width="9.1796875" style="45"/>
    <col min="12552" max="12552" width="9.81640625" style="45" bestFit="1" customWidth="1"/>
    <col min="12553" max="12553" width="11.7265625" style="45" bestFit="1" customWidth="1"/>
    <col min="12554" max="12807" width="9.1796875" style="45"/>
    <col min="12808" max="12808" width="9.81640625" style="45" bestFit="1" customWidth="1"/>
    <col min="12809" max="12809" width="11.7265625" style="45" bestFit="1" customWidth="1"/>
    <col min="12810" max="13063" width="9.1796875" style="45"/>
    <col min="13064" max="13064" width="9.81640625" style="45" bestFit="1" customWidth="1"/>
    <col min="13065" max="13065" width="11.7265625" style="45" bestFit="1" customWidth="1"/>
    <col min="13066" max="13319" width="9.1796875" style="45"/>
    <col min="13320" max="13320" width="9.81640625" style="45" bestFit="1" customWidth="1"/>
    <col min="13321" max="13321" width="11.7265625" style="45" bestFit="1" customWidth="1"/>
    <col min="13322" max="13575" width="9.1796875" style="45"/>
    <col min="13576" max="13576" width="9.81640625" style="45" bestFit="1" customWidth="1"/>
    <col min="13577" max="13577" width="11.7265625" style="45" bestFit="1" customWidth="1"/>
    <col min="13578" max="13831" width="9.1796875" style="45"/>
    <col min="13832" max="13832" width="9.81640625" style="45" bestFit="1" customWidth="1"/>
    <col min="13833" max="13833" width="11.7265625" style="45" bestFit="1" customWidth="1"/>
    <col min="13834" max="14087" width="9.1796875" style="45"/>
    <col min="14088" max="14088" width="9.81640625" style="45" bestFit="1" customWidth="1"/>
    <col min="14089" max="14089" width="11.7265625" style="45" bestFit="1" customWidth="1"/>
    <col min="14090" max="14343" width="9.1796875" style="45"/>
    <col min="14344" max="14344" width="9.81640625" style="45" bestFit="1" customWidth="1"/>
    <col min="14345" max="14345" width="11.7265625" style="45" bestFit="1" customWidth="1"/>
    <col min="14346" max="14599" width="9.1796875" style="45"/>
    <col min="14600" max="14600" width="9.81640625" style="45" bestFit="1" customWidth="1"/>
    <col min="14601" max="14601" width="11.7265625" style="45" bestFit="1" customWidth="1"/>
    <col min="14602" max="14855" width="9.1796875" style="45"/>
    <col min="14856" max="14856" width="9.81640625" style="45" bestFit="1" customWidth="1"/>
    <col min="14857" max="14857" width="11.7265625" style="45" bestFit="1" customWidth="1"/>
    <col min="14858" max="15111" width="9.1796875" style="45"/>
    <col min="15112" max="15112" width="9.81640625" style="45" bestFit="1" customWidth="1"/>
    <col min="15113" max="15113" width="11.7265625" style="45" bestFit="1" customWidth="1"/>
    <col min="15114" max="15367" width="9.1796875" style="45"/>
    <col min="15368" max="15368" width="9.81640625" style="45" bestFit="1" customWidth="1"/>
    <col min="15369" max="15369" width="11.7265625" style="45" bestFit="1" customWidth="1"/>
    <col min="15370" max="15623" width="9.1796875" style="45"/>
    <col min="15624" max="15624" width="9.81640625" style="45" bestFit="1" customWidth="1"/>
    <col min="15625" max="15625" width="11.7265625" style="45" bestFit="1" customWidth="1"/>
    <col min="15626" max="15879" width="9.1796875" style="45"/>
    <col min="15880" max="15880" width="9.81640625" style="45" bestFit="1" customWidth="1"/>
    <col min="15881" max="15881" width="11.7265625" style="45" bestFit="1" customWidth="1"/>
    <col min="15882" max="16135" width="9.1796875" style="45"/>
    <col min="16136" max="16136" width="9.81640625" style="45" bestFit="1" customWidth="1"/>
    <col min="16137" max="16137" width="11.7265625" style="45" bestFit="1" customWidth="1"/>
    <col min="16138" max="16384" width="9.17968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466</v>
      </c>
      <c r="B4" s="235"/>
      <c r="C4" s="235"/>
      <c r="D4" s="235"/>
      <c r="E4" s="235"/>
      <c r="F4" s="235"/>
      <c r="G4" s="235"/>
      <c r="H4" s="235"/>
      <c r="I4" s="235"/>
      <c r="J4" s="236"/>
      <c r="K4" s="236"/>
    </row>
    <row r="5" spans="1:11" ht="22.15"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2808899</v>
      </c>
      <c r="I8" s="48">
        <f>SUM(I9:I13)</f>
        <v>721938</v>
      </c>
      <c r="J8" s="48">
        <f>SUM(J9:J13)</f>
        <v>2727752</v>
      </c>
      <c r="K8" s="48">
        <f>SUM(K9:K13)</f>
        <v>703934</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2662944</v>
      </c>
      <c r="I10" s="49">
        <v>682933</v>
      </c>
      <c r="J10" s="49">
        <v>2684747</v>
      </c>
      <c r="K10" s="49">
        <v>691751</v>
      </c>
    </row>
    <row r="11" spans="1:11" ht="12.75" customHeight="1" x14ac:dyDescent="0.25">
      <c r="A11" s="190" t="s">
        <v>117</v>
      </c>
      <c r="B11" s="190"/>
      <c r="C11" s="190"/>
      <c r="D11" s="190"/>
      <c r="E11" s="190"/>
      <c r="F11" s="190"/>
      <c r="G11" s="11">
        <v>4</v>
      </c>
      <c r="H11" s="49">
        <v>889</v>
      </c>
      <c r="I11" s="49">
        <v>227</v>
      </c>
      <c r="J11" s="49">
        <v>904</v>
      </c>
      <c r="K11" s="49">
        <v>225</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145066</v>
      </c>
      <c r="I13" s="49">
        <v>38778</v>
      </c>
      <c r="J13" s="49">
        <v>42101</v>
      </c>
      <c r="K13" s="49">
        <v>11958</v>
      </c>
    </row>
    <row r="14" spans="1:11" ht="12.75" customHeight="1" x14ac:dyDescent="0.25">
      <c r="A14" s="221" t="s">
        <v>360</v>
      </c>
      <c r="B14" s="221"/>
      <c r="C14" s="221"/>
      <c r="D14" s="221"/>
      <c r="E14" s="221"/>
      <c r="F14" s="221"/>
      <c r="G14" s="12">
        <v>7</v>
      </c>
      <c r="H14" s="48">
        <f>H15+H16+H20+H24+H25+H26+H29+H36</f>
        <v>1336631</v>
      </c>
      <c r="I14" s="48">
        <f>I15+I16+I20+I24+I25+I26+I29+I36</f>
        <v>331494</v>
      </c>
      <c r="J14" s="48">
        <f>J15+J16+J20+J24+J25+J26+J29+J36</f>
        <v>1111737</v>
      </c>
      <c r="K14" s="48">
        <f>K15+K16+K20+K24+K25+K26+K29+K36</f>
        <v>321993</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923724</v>
      </c>
      <c r="I16" s="48">
        <f>SUM(I17:I19)</f>
        <v>223541</v>
      </c>
      <c r="J16" s="48">
        <f>SUM(J17:J19)</f>
        <v>681348</v>
      </c>
      <c r="K16" s="48">
        <f>SUM(K17:K19)</f>
        <v>199290</v>
      </c>
    </row>
    <row r="17" spans="1:11" ht="12.75" customHeight="1" x14ac:dyDescent="0.25">
      <c r="A17" s="224" t="s">
        <v>120</v>
      </c>
      <c r="B17" s="224"/>
      <c r="C17" s="224"/>
      <c r="D17" s="224"/>
      <c r="E17" s="224"/>
      <c r="F17" s="224"/>
      <c r="G17" s="11">
        <v>10</v>
      </c>
      <c r="H17" s="49">
        <v>411869</v>
      </c>
      <c r="I17" s="49">
        <v>96158</v>
      </c>
      <c r="J17" s="49">
        <v>150498</v>
      </c>
      <c r="K17" s="49">
        <v>33857</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511855</v>
      </c>
      <c r="I19" s="49">
        <v>127383</v>
      </c>
      <c r="J19" s="49">
        <v>530850</v>
      </c>
      <c r="K19" s="49">
        <v>165433</v>
      </c>
    </row>
    <row r="20" spans="1:11" ht="12.75" customHeight="1" x14ac:dyDescent="0.25">
      <c r="A20" s="194" t="s">
        <v>441</v>
      </c>
      <c r="B20" s="194"/>
      <c r="C20" s="194"/>
      <c r="D20" s="194"/>
      <c r="E20" s="194"/>
      <c r="F20" s="194"/>
      <c r="G20" s="12">
        <v>13</v>
      </c>
      <c r="H20" s="48">
        <f>SUM(H21:H23)</f>
        <v>80678</v>
      </c>
      <c r="I20" s="48">
        <f>SUM(I21:I23)</f>
        <v>15720</v>
      </c>
      <c r="J20" s="48">
        <f>SUM(J21:J23)</f>
        <v>73404</v>
      </c>
      <c r="K20" s="48">
        <f>SUM(K21:K23)</f>
        <v>15718</v>
      </c>
    </row>
    <row r="21" spans="1:11" ht="12.75" customHeight="1" x14ac:dyDescent="0.25">
      <c r="A21" s="224" t="s">
        <v>105</v>
      </c>
      <c r="B21" s="224"/>
      <c r="C21" s="224"/>
      <c r="D21" s="224"/>
      <c r="E21" s="224"/>
      <c r="F21" s="224"/>
      <c r="G21" s="11">
        <v>14</v>
      </c>
      <c r="H21" s="49">
        <v>45476</v>
      </c>
      <c r="I21" s="49">
        <v>9968</v>
      </c>
      <c r="J21" s="49">
        <v>41070</v>
      </c>
      <c r="K21" s="49">
        <v>8979</v>
      </c>
    </row>
    <row r="22" spans="1:11" ht="12.75" customHeight="1" x14ac:dyDescent="0.25">
      <c r="A22" s="224" t="s">
        <v>106</v>
      </c>
      <c r="B22" s="224"/>
      <c r="C22" s="224"/>
      <c r="D22" s="224"/>
      <c r="E22" s="224"/>
      <c r="F22" s="224"/>
      <c r="G22" s="11">
        <v>15</v>
      </c>
      <c r="H22" s="49">
        <v>23776</v>
      </c>
      <c r="I22" s="49">
        <v>3526</v>
      </c>
      <c r="J22" s="49">
        <v>21938</v>
      </c>
      <c r="K22" s="49">
        <v>4513</v>
      </c>
    </row>
    <row r="23" spans="1:11" ht="12.75" customHeight="1" x14ac:dyDescent="0.25">
      <c r="A23" s="224" t="s">
        <v>107</v>
      </c>
      <c r="B23" s="224"/>
      <c r="C23" s="224"/>
      <c r="D23" s="224"/>
      <c r="E23" s="224"/>
      <c r="F23" s="224"/>
      <c r="G23" s="11">
        <v>16</v>
      </c>
      <c r="H23" s="49">
        <v>11426</v>
      </c>
      <c r="I23" s="49">
        <v>2226</v>
      </c>
      <c r="J23" s="49">
        <v>10396</v>
      </c>
      <c r="K23" s="49">
        <v>2226</v>
      </c>
    </row>
    <row r="24" spans="1:11" ht="12.75" customHeight="1" x14ac:dyDescent="0.25">
      <c r="A24" s="190" t="s">
        <v>108</v>
      </c>
      <c r="B24" s="190"/>
      <c r="C24" s="190"/>
      <c r="D24" s="190"/>
      <c r="E24" s="190"/>
      <c r="F24" s="190"/>
      <c r="G24" s="11">
        <v>17</v>
      </c>
      <c r="H24" s="49">
        <v>270934</v>
      </c>
      <c r="I24" s="49">
        <v>67897</v>
      </c>
      <c r="J24" s="49">
        <v>298649</v>
      </c>
      <c r="K24" s="49">
        <v>79311</v>
      </c>
    </row>
    <row r="25" spans="1:11" ht="12.75" customHeight="1" x14ac:dyDescent="0.25">
      <c r="A25" s="190" t="s">
        <v>109</v>
      </c>
      <c r="B25" s="190"/>
      <c r="C25" s="190"/>
      <c r="D25" s="190"/>
      <c r="E25" s="190"/>
      <c r="F25" s="190"/>
      <c r="G25" s="11">
        <v>18</v>
      </c>
      <c r="H25" s="49">
        <v>47119</v>
      </c>
      <c r="I25" s="49">
        <v>10160</v>
      </c>
      <c r="J25" s="49">
        <v>43602</v>
      </c>
      <c r="K25" s="49">
        <v>12940</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14176</v>
      </c>
      <c r="I29" s="48">
        <f>SUM(I30:I35)</f>
        <v>14176</v>
      </c>
      <c r="J29" s="48">
        <f>SUM(J30:J35)</f>
        <v>14734</v>
      </c>
      <c r="K29" s="48">
        <f>SUM(K30:K35)</f>
        <v>14734</v>
      </c>
    </row>
    <row r="30" spans="1:11" ht="12.75" customHeight="1" x14ac:dyDescent="0.25">
      <c r="A30" s="224" t="s">
        <v>125</v>
      </c>
      <c r="B30" s="224"/>
      <c r="C30" s="224"/>
      <c r="D30" s="224"/>
      <c r="E30" s="224"/>
      <c r="F30" s="224"/>
      <c r="G30" s="11">
        <v>23</v>
      </c>
      <c r="H30" s="49">
        <v>14176</v>
      </c>
      <c r="I30" s="49">
        <v>14176</v>
      </c>
      <c r="J30" s="49">
        <v>14734</v>
      </c>
      <c r="K30" s="49">
        <v>14734</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0</v>
      </c>
      <c r="I36" s="49">
        <v>0</v>
      </c>
      <c r="J36" s="49">
        <v>0</v>
      </c>
      <c r="K36" s="49">
        <v>0</v>
      </c>
    </row>
    <row r="37" spans="1:11" ht="12.75" customHeight="1" x14ac:dyDescent="0.25">
      <c r="A37" s="221" t="s">
        <v>361</v>
      </c>
      <c r="B37" s="221"/>
      <c r="C37" s="221"/>
      <c r="D37" s="221"/>
      <c r="E37" s="221"/>
      <c r="F37" s="221"/>
      <c r="G37" s="12">
        <v>30</v>
      </c>
      <c r="H37" s="48">
        <f>SUM(H38:H47)</f>
        <v>735477</v>
      </c>
      <c r="I37" s="48">
        <f>SUM(I38:I47)</f>
        <v>18914</v>
      </c>
      <c r="J37" s="48">
        <f>SUM(J38:J47)</f>
        <v>1258879</v>
      </c>
      <c r="K37" s="48">
        <f>SUM(K38:K47)</f>
        <v>18863</v>
      </c>
    </row>
    <row r="38" spans="1:11" ht="12.75" customHeight="1" x14ac:dyDescent="0.25">
      <c r="A38" s="190" t="s">
        <v>131</v>
      </c>
      <c r="B38" s="190"/>
      <c r="C38" s="190"/>
      <c r="D38" s="190"/>
      <c r="E38" s="190"/>
      <c r="F38" s="190"/>
      <c r="G38" s="11">
        <v>31</v>
      </c>
      <c r="H38" s="49">
        <v>650240</v>
      </c>
      <c r="I38" s="49">
        <v>0</v>
      </c>
      <c r="J38" s="49">
        <v>1183839</v>
      </c>
      <c r="K38" s="49">
        <v>0</v>
      </c>
    </row>
    <row r="39" spans="1:11" ht="25.15" customHeight="1" x14ac:dyDescent="0.25">
      <c r="A39" s="190" t="s">
        <v>132</v>
      </c>
      <c r="B39" s="190"/>
      <c r="C39" s="190"/>
      <c r="D39" s="190"/>
      <c r="E39" s="190"/>
      <c r="F39" s="190"/>
      <c r="G39" s="11">
        <v>32</v>
      </c>
      <c r="H39" s="49">
        <v>0</v>
      </c>
      <c r="I39" s="49">
        <v>0</v>
      </c>
      <c r="J39" s="49">
        <v>0</v>
      </c>
      <c r="K39" s="49">
        <v>0</v>
      </c>
    </row>
    <row r="40" spans="1:11" ht="25.15" customHeight="1" x14ac:dyDescent="0.25">
      <c r="A40" s="190" t="s">
        <v>133</v>
      </c>
      <c r="B40" s="190"/>
      <c r="C40" s="190"/>
      <c r="D40" s="190"/>
      <c r="E40" s="190"/>
      <c r="F40" s="190"/>
      <c r="G40" s="11">
        <v>33</v>
      </c>
      <c r="H40" s="49">
        <v>0</v>
      </c>
      <c r="I40" s="49">
        <v>0</v>
      </c>
      <c r="J40" s="49">
        <v>0</v>
      </c>
      <c r="K40" s="49">
        <v>0</v>
      </c>
    </row>
    <row r="41" spans="1:11" ht="25.15" customHeight="1" x14ac:dyDescent="0.25">
      <c r="A41" s="190" t="s">
        <v>134</v>
      </c>
      <c r="B41" s="190"/>
      <c r="C41" s="190"/>
      <c r="D41" s="190"/>
      <c r="E41" s="190"/>
      <c r="F41" s="190"/>
      <c r="G41" s="11">
        <v>34</v>
      </c>
      <c r="H41" s="49">
        <v>85237</v>
      </c>
      <c r="I41" s="49">
        <v>18914</v>
      </c>
      <c r="J41" s="49">
        <v>75040</v>
      </c>
      <c r="K41" s="49">
        <v>18863</v>
      </c>
    </row>
    <row r="42" spans="1:11" ht="25.1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0</v>
      </c>
      <c r="K44" s="49">
        <v>0</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568</v>
      </c>
      <c r="I48" s="48">
        <f>SUM(I49:I55)</f>
        <v>154</v>
      </c>
      <c r="J48" s="48">
        <f>SUM(J49:J55)</f>
        <v>812</v>
      </c>
      <c r="K48" s="48">
        <f>SUM(K49:K55)</f>
        <v>191</v>
      </c>
    </row>
    <row r="49" spans="1:11" ht="25.15"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568</v>
      </c>
      <c r="I51" s="49">
        <v>154</v>
      </c>
      <c r="J51" s="49">
        <v>485</v>
      </c>
      <c r="K51" s="49">
        <v>107</v>
      </c>
    </row>
    <row r="52" spans="1:11" ht="12.75" customHeight="1" x14ac:dyDescent="0.25">
      <c r="A52" s="214" t="s">
        <v>144</v>
      </c>
      <c r="B52" s="214"/>
      <c r="C52" s="214"/>
      <c r="D52" s="214"/>
      <c r="E52" s="214"/>
      <c r="F52" s="214"/>
      <c r="G52" s="11">
        <v>45</v>
      </c>
      <c r="H52" s="49">
        <v>0</v>
      </c>
      <c r="I52" s="49">
        <v>0</v>
      </c>
      <c r="J52" s="49">
        <v>327</v>
      </c>
      <c r="K52" s="49">
        <v>84</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15"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5"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3544376</v>
      </c>
      <c r="I60" s="48">
        <f t="shared" ref="I60:K60" si="0">I8+I37+I56+I57</f>
        <v>740852</v>
      </c>
      <c r="J60" s="48">
        <f t="shared" si="0"/>
        <v>3986631</v>
      </c>
      <c r="K60" s="48">
        <f t="shared" si="0"/>
        <v>722797</v>
      </c>
    </row>
    <row r="61" spans="1:11" ht="12.75" customHeight="1" x14ac:dyDescent="0.25">
      <c r="A61" s="221" t="s">
        <v>364</v>
      </c>
      <c r="B61" s="221"/>
      <c r="C61" s="221"/>
      <c r="D61" s="221"/>
      <c r="E61" s="221"/>
      <c r="F61" s="221"/>
      <c r="G61" s="12">
        <v>54</v>
      </c>
      <c r="H61" s="48">
        <f>H14+H48+H58+H59</f>
        <v>1337199</v>
      </c>
      <c r="I61" s="48">
        <f t="shared" ref="I61:K61" si="1">I14+I48+I58+I59</f>
        <v>331648</v>
      </c>
      <c r="J61" s="48">
        <f t="shared" si="1"/>
        <v>1112549</v>
      </c>
      <c r="K61" s="48">
        <f t="shared" si="1"/>
        <v>322184</v>
      </c>
    </row>
    <row r="62" spans="1:11" ht="12.75" customHeight="1" x14ac:dyDescent="0.25">
      <c r="A62" s="221" t="s">
        <v>365</v>
      </c>
      <c r="B62" s="221"/>
      <c r="C62" s="221"/>
      <c r="D62" s="221"/>
      <c r="E62" s="221"/>
      <c r="F62" s="221"/>
      <c r="G62" s="12">
        <v>55</v>
      </c>
      <c r="H62" s="48">
        <f>H60-H61</f>
        <v>2207177</v>
      </c>
      <c r="I62" s="48">
        <f t="shared" ref="I62:K62" si="2">I60-I61</f>
        <v>409204</v>
      </c>
      <c r="J62" s="48">
        <f t="shared" si="2"/>
        <v>2874082</v>
      </c>
      <c r="K62" s="48">
        <f t="shared" si="2"/>
        <v>400613</v>
      </c>
    </row>
    <row r="63" spans="1:11" ht="12.75" customHeight="1" x14ac:dyDescent="0.25">
      <c r="A63" s="222" t="s">
        <v>366</v>
      </c>
      <c r="B63" s="222"/>
      <c r="C63" s="222"/>
      <c r="D63" s="222"/>
      <c r="E63" s="222"/>
      <c r="F63" s="222"/>
      <c r="G63" s="12">
        <v>56</v>
      </c>
      <c r="H63" s="48">
        <f>+IF((H60-H61)&gt;0,(H60-H61),0)</f>
        <v>2207177</v>
      </c>
      <c r="I63" s="48">
        <f t="shared" ref="I63:K63" si="3">+IF((I60-I61)&gt;0,(I60-I61),0)</f>
        <v>409204</v>
      </c>
      <c r="J63" s="48">
        <f t="shared" si="3"/>
        <v>2874082</v>
      </c>
      <c r="K63" s="48">
        <f t="shared" si="3"/>
        <v>400613</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280455</v>
      </c>
      <c r="I65" s="49">
        <v>73656</v>
      </c>
      <c r="J65" s="49">
        <v>304449</v>
      </c>
      <c r="K65" s="49">
        <v>72110</v>
      </c>
    </row>
    <row r="66" spans="1:11" ht="12.75" customHeight="1" x14ac:dyDescent="0.25">
      <c r="A66" s="221" t="s">
        <v>368</v>
      </c>
      <c r="B66" s="221"/>
      <c r="C66" s="221"/>
      <c r="D66" s="221"/>
      <c r="E66" s="221"/>
      <c r="F66" s="221"/>
      <c r="G66" s="12">
        <v>59</v>
      </c>
      <c r="H66" s="48">
        <f>H62-H65</f>
        <v>1926722</v>
      </c>
      <c r="I66" s="48">
        <f t="shared" ref="I66:K66" si="5">I62-I65</f>
        <v>335548</v>
      </c>
      <c r="J66" s="48">
        <f t="shared" si="5"/>
        <v>2569633</v>
      </c>
      <c r="K66" s="48">
        <f t="shared" si="5"/>
        <v>328503</v>
      </c>
    </row>
    <row r="67" spans="1:11" ht="12.75" customHeight="1" x14ac:dyDescent="0.25">
      <c r="A67" s="222" t="s">
        <v>369</v>
      </c>
      <c r="B67" s="222"/>
      <c r="C67" s="222"/>
      <c r="D67" s="222"/>
      <c r="E67" s="222"/>
      <c r="F67" s="222"/>
      <c r="G67" s="12">
        <v>60</v>
      </c>
      <c r="H67" s="48">
        <f>+IF((H62-H65)&gt;0,(H62-H65),0)</f>
        <v>1926722</v>
      </c>
      <c r="I67" s="48">
        <f t="shared" ref="I67:K67" si="6">+IF((I62-I65)&gt;0,(I62-I65),0)</f>
        <v>335548</v>
      </c>
      <c r="J67" s="48">
        <f t="shared" si="6"/>
        <v>2569633</v>
      </c>
      <c r="K67" s="48">
        <f t="shared" si="6"/>
        <v>328503</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15"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1926722</v>
      </c>
      <c r="I89" s="52">
        <v>335548</v>
      </c>
      <c r="J89" s="52">
        <v>2569633</v>
      </c>
      <c r="K89" s="52">
        <v>328503</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15" customHeight="1" x14ac:dyDescent="0.25">
      <c r="A101" s="213" t="s">
        <v>161</v>
      </c>
      <c r="B101" s="213"/>
      <c r="C101" s="213"/>
      <c r="D101" s="213"/>
      <c r="E101" s="213"/>
      <c r="F101" s="213"/>
      <c r="G101" s="11">
        <v>90</v>
      </c>
      <c r="H101" s="52">
        <v>0</v>
      </c>
      <c r="I101" s="52">
        <v>0</v>
      </c>
      <c r="J101" s="52">
        <v>0</v>
      </c>
      <c r="K101" s="52">
        <v>0</v>
      </c>
    </row>
    <row r="102" spans="1:11" ht="22.15" customHeight="1" x14ac:dyDescent="0.25">
      <c r="A102" s="213" t="s">
        <v>162</v>
      </c>
      <c r="B102" s="213"/>
      <c r="C102" s="213"/>
      <c r="D102" s="213"/>
      <c r="E102" s="213"/>
      <c r="F102" s="213"/>
      <c r="G102" s="11">
        <v>91</v>
      </c>
      <c r="H102" s="52">
        <v>0</v>
      </c>
      <c r="I102" s="52">
        <v>0</v>
      </c>
      <c r="J102" s="52">
        <v>0</v>
      </c>
      <c r="K102" s="52">
        <v>0</v>
      </c>
    </row>
    <row r="103" spans="1:11" ht="22.15"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1926722</v>
      </c>
      <c r="I109" s="51">
        <f>I89+I108</f>
        <v>335548</v>
      </c>
      <c r="J109" s="51">
        <f t="shared" ref="J109:K109" si="12">J89+J108</f>
        <v>2569633</v>
      </c>
      <c r="K109" s="51">
        <f t="shared" si="12"/>
        <v>328503</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16" sqref="I16"/>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46" t="s">
        <v>166</v>
      </c>
      <c r="B1" s="247"/>
      <c r="C1" s="247"/>
      <c r="D1" s="247"/>
      <c r="E1" s="247"/>
      <c r="F1" s="247"/>
      <c r="G1" s="247"/>
      <c r="H1" s="247"/>
      <c r="I1" s="247"/>
    </row>
    <row r="2" spans="1:9" x14ac:dyDescent="0.25">
      <c r="A2" s="248" t="s">
        <v>469</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465</v>
      </c>
      <c r="B4" s="203"/>
      <c r="C4" s="203"/>
      <c r="D4" s="203"/>
      <c r="E4" s="203"/>
      <c r="F4" s="203"/>
      <c r="G4" s="203"/>
      <c r="H4" s="203"/>
      <c r="I4" s="204"/>
    </row>
    <row r="5" spans="1:9" ht="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2207177</v>
      </c>
      <c r="I8" s="64">
        <v>2874082</v>
      </c>
    </row>
    <row r="9" spans="1:9" ht="12.75" customHeight="1" x14ac:dyDescent="0.25">
      <c r="A9" s="245" t="s">
        <v>171</v>
      </c>
      <c r="B9" s="245"/>
      <c r="C9" s="245"/>
      <c r="D9" s="245"/>
      <c r="E9" s="245"/>
      <c r="F9" s="245"/>
      <c r="G9" s="65">
        <v>2</v>
      </c>
      <c r="H9" s="66">
        <f>H10+H11+H12+H13+H14+H15+H16+H17</f>
        <v>-20060</v>
      </c>
      <c r="I9" s="66">
        <f>I10+I11+I12+I13+I14+I15+I16+I17</f>
        <v>-1062647</v>
      </c>
    </row>
    <row r="10" spans="1:9" ht="12.75" customHeight="1" x14ac:dyDescent="0.25">
      <c r="A10" s="224" t="s">
        <v>172</v>
      </c>
      <c r="B10" s="224"/>
      <c r="C10" s="224"/>
      <c r="D10" s="224"/>
      <c r="E10" s="224"/>
      <c r="F10" s="224"/>
      <c r="G10" s="63">
        <v>3</v>
      </c>
      <c r="H10" s="64">
        <v>270934</v>
      </c>
      <c r="I10" s="64">
        <v>298649</v>
      </c>
    </row>
    <row r="11" spans="1:9" ht="22.15" customHeight="1" x14ac:dyDescent="0.25">
      <c r="A11" s="224" t="s">
        <v>173</v>
      </c>
      <c r="B11" s="224"/>
      <c r="C11" s="224"/>
      <c r="D11" s="224"/>
      <c r="E11" s="224"/>
      <c r="F11" s="224"/>
      <c r="G11" s="63">
        <v>4</v>
      </c>
      <c r="H11" s="64">
        <v>0</v>
      </c>
      <c r="I11" s="64">
        <v>0</v>
      </c>
    </row>
    <row r="12" spans="1:9" ht="23.5"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-655368</v>
      </c>
      <c r="I13" s="64">
        <v>-1258879</v>
      </c>
    </row>
    <row r="14" spans="1:9" ht="12.75" customHeight="1" x14ac:dyDescent="0.25">
      <c r="A14" s="224" t="s">
        <v>176</v>
      </c>
      <c r="B14" s="224"/>
      <c r="C14" s="224"/>
      <c r="D14" s="224"/>
      <c r="E14" s="224"/>
      <c r="F14" s="224"/>
      <c r="G14" s="63">
        <v>7</v>
      </c>
      <c r="H14" s="64">
        <v>568</v>
      </c>
      <c r="I14" s="64">
        <v>485</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15" customHeight="1" x14ac:dyDescent="0.25">
      <c r="A17" s="224" t="s">
        <v>179</v>
      </c>
      <c r="B17" s="224"/>
      <c r="C17" s="224"/>
      <c r="D17" s="224"/>
      <c r="E17" s="224"/>
      <c r="F17" s="224"/>
      <c r="G17" s="63">
        <v>10</v>
      </c>
      <c r="H17" s="64">
        <v>363806</v>
      </c>
      <c r="I17" s="64">
        <v>-102902</v>
      </c>
    </row>
    <row r="18" spans="1:9" ht="28.15" customHeight="1" x14ac:dyDescent="0.25">
      <c r="A18" s="241" t="s">
        <v>306</v>
      </c>
      <c r="B18" s="241"/>
      <c r="C18" s="241"/>
      <c r="D18" s="241"/>
      <c r="E18" s="241"/>
      <c r="F18" s="241"/>
      <c r="G18" s="65">
        <v>11</v>
      </c>
      <c r="H18" s="66">
        <f>H8+H9</f>
        <v>2187117</v>
      </c>
      <c r="I18" s="66">
        <f>I8+I9</f>
        <v>1811435</v>
      </c>
    </row>
    <row r="19" spans="1:9" ht="12.75" customHeight="1" x14ac:dyDescent="0.25">
      <c r="A19" s="245" t="s">
        <v>180</v>
      </c>
      <c r="B19" s="245"/>
      <c r="C19" s="245"/>
      <c r="D19" s="245"/>
      <c r="E19" s="245"/>
      <c r="F19" s="245"/>
      <c r="G19" s="65">
        <v>12</v>
      </c>
      <c r="H19" s="66">
        <f>H20+H21+H22+H23</f>
        <v>-641306</v>
      </c>
      <c r="I19" s="66">
        <f>I20+I21+I22+I23</f>
        <v>37438</v>
      </c>
    </row>
    <row r="20" spans="1:9" ht="12.75" customHeight="1" x14ac:dyDescent="0.25">
      <c r="A20" s="224" t="s">
        <v>181</v>
      </c>
      <c r="B20" s="224"/>
      <c r="C20" s="224"/>
      <c r="D20" s="224"/>
      <c r="E20" s="224"/>
      <c r="F20" s="224"/>
      <c r="G20" s="63">
        <v>13</v>
      </c>
      <c r="H20" s="64">
        <v>340397</v>
      </c>
      <c r="I20" s="64">
        <v>42531</v>
      </c>
    </row>
    <row r="21" spans="1:9" ht="12.75" customHeight="1" x14ac:dyDescent="0.25">
      <c r="A21" s="224" t="s">
        <v>182</v>
      </c>
      <c r="B21" s="224"/>
      <c r="C21" s="224"/>
      <c r="D21" s="224"/>
      <c r="E21" s="224"/>
      <c r="F21" s="224"/>
      <c r="G21" s="63">
        <v>14</v>
      </c>
      <c r="H21" s="64">
        <v>-52082</v>
      </c>
      <c r="I21" s="64">
        <v>-5093</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-929621</v>
      </c>
      <c r="I23" s="64">
        <v>0</v>
      </c>
    </row>
    <row r="24" spans="1:9" ht="12.75" customHeight="1" x14ac:dyDescent="0.25">
      <c r="A24" s="241" t="s">
        <v>185</v>
      </c>
      <c r="B24" s="241"/>
      <c r="C24" s="241"/>
      <c r="D24" s="241"/>
      <c r="E24" s="241"/>
      <c r="F24" s="241"/>
      <c r="G24" s="65">
        <v>17</v>
      </c>
      <c r="H24" s="66">
        <f>H18+H19</f>
        <v>1545811</v>
      </c>
      <c r="I24" s="66">
        <f>I18+I19</f>
        <v>1848873</v>
      </c>
    </row>
    <row r="25" spans="1:9" ht="12.75" customHeight="1" x14ac:dyDescent="0.25">
      <c r="A25" s="190" t="s">
        <v>186</v>
      </c>
      <c r="B25" s="190"/>
      <c r="C25" s="190"/>
      <c r="D25" s="190"/>
      <c r="E25" s="190"/>
      <c r="F25" s="190"/>
      <c r="G25" s="63">
        <v>18</v>
      </c>
      <c r="H25" s="64">
        <v>-568</v>
      </c>
      <c r="I25" s="64">
        <v>-485</v>
      </c>
    </row>
    <row r="26" spans="1:9" ht="12.75" customHeight="1" x14ac:dyDescent="0.25">
      <c r="A26" s="190" t="s">
        <v>187</v>
      </c>
      <c r="B26" s="190"/>
      <c r="C26" s="190"/>
      <c r="D26" s="190"/>
      <c r="E26" s="190"/>
      <c r="F26" s="190"/>
      <c r="G26" s="63">
        <v>19</v>
      </c>
      <c r="H26" s="64">
        <v>0</v>
      </c>
      <c r="I26" s="64">
        <v>-328534</v>
      </c>
    </row>
    <row r="27" spans="1:9" ht="25.9" customHeight="1" x14ac:dyDescent="0.25">
      <c r="A27" s="242" t="s">
        <v>188</v>
      </c>
      <c r="B27" s="242"/>
      <c r="C27" s="242"/>
      <c r="D27" s="242"/>
      <c r="E27" s="242"/>
      <c r="F27" s="242"/>
      <c r="G27" s="65">
        <v>20</v>
      </c>
      <c r="H27" s="66">
        <f>H24+H25+H26</f>
        <v>1545243</v>
      </c>
      <c r="I27" s="66">
        <f>I24+I25+I26</f>
        <v>1519854</v>
      </c>
    </row>
    <row r="28" spans="1:9" x14ac:dyDescent="0.25">
      <c r="A28" s="243" t="s">
        <v>189</v>
      </c>
      <c r="B28" s="243"/>
      <c r="C28" s="243"/>
      <c r="D28" s="243"/>
      <c r="E28" s="243"/>
      <c r="F28" s="243"/>
      <c r="G28" s="243"/>
      <c r="H28" s="243"/>
      <c r="I28" s="243"/>
    </row>
    <row r="29" spans="1:9" ht="30.65"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650240</v>
      </c>
    </row>
    <row r="33" spans="1:9" ht="12.75" customHeight="1" x14ac:dyDescent="0.25">
      <c r="A33" s="190" t="s">
        <v>194</v>
      </c>
      <c r="B33" s="190"/>
      <c r="C33" s="190"/>
      <c r="D33" s="190"/>
      <c r="E33" s="190"/>
      <c r="F33" s="190"/>
      <c r="G33" s="63">
        <v>25</v>
      </c>
      <c r="H33" s="67">
        <v>836605</v>
      </c>
      <c r="I33" s="67">
        <v>0</v>
      </c>
    </row>
    <row r="34" spans="1:9" ht="12.75" customHeight="1" x14ac:dyDescent="0.25">
      <c r="A34" s="190" t="s">
        <v>195</v>
      </c>
      <c r="B34" s="190"/>
      <c r="C34" s="190"/>
      <c r="D34" s="190"/>
      <c r="E34" s="190"/>
      <c r="F34" s="190"/>
      <c r="G34" s="63">
        <v>26</v>
      </c>
      <c r="H34" s="67">
        <v>0</v>
      </c>
      <c r="I34" s="67">
        <v>0</v>
      </c>
    </row>
    <row r="35" spans="1:9" ht="26.5" customHeight="1" x14ac:dyDescent="0.25">
      <c r="A35" s="241" t="s">
        <v>196</v>
      </c>
      <c r="B35" s="241"/>
      <c r="C35" s="241"/>
      <c r="D35" s="241"/>
      <c r="E35" s="241"/>
      <c r="F35" s="241"/>
      <c r="G35" s="65">
        <v>27</v>
      </c>
      <c r="H35" s="68">
        <f>H29+H30+H31+H32+H33+H34</f>
        <v>836605</v>
      </c>
      <c r="I35" s="68">
        <f>I29+I30+I31+I32+I33+I34</f>
        <v>650240</v>
      </c>
    </row>
    <row r="36" spans="1:9" ht="22.9" customHeight="1" x14ac:dyDescent="0.25">
      <c r="A36" s="190" t="s">
        <v>197</v>
      </c>
      <c r="B36" s="190"/>
      <c r="C36" s="190"/>
      <c r="D36" s="190"/>
      <c r="E36" s="190"/>
      <c r="F36" s="190"/>
      <c r="G36" s="63">
        <v>28</v>
      </c>
      <c r="H36" s="67">
        <v>-1624685</v>
      </c>
      <c r="I36" s="67">
        <v>-459576</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-147970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-1624685</v>
      </c>
      <c r="I41" s="68">
        <f>I36+I37+I38+I39+I40</f>
        <v>-607546</v>
      </c>
    </row>
    <row r="42" spans="1:9" ht="29.5" customHeight="1" x14ac:dyDescent="0.25">
      <c r="A42" s="242" t="s">
        <v>203</v>
      </c>
      <c r="B42" s="242"/>
      <c r="C42" s="242"/>
      <c r="D42" s="242"/>
      <c r="E42" s="242"/>
      <c r="F42" s="242"/>
      <c r="G42" s="65">
        <v>34</v>
      </c>
      <c r="H42" s="68">
        <f>H35+H41</f>
        <v>-788080</v>
      </c>
      <c r="I42" s="68">
        <f>I35+I41</f>
        <v>42694</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1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0</v>
      </c>
    </row>
    <row r="48" spans="1:9" ht="22.15" customHeight="1" x14ac:dyDescent="0.25">
      <c r="A48" s="241" t="s">
        <v>209</v>
      </c>
      <c r="B48" s="241"/>
      <c r="C48" s="241"/>
      <c r="D48" s="241"/>
      <c r="E48" s="241"/>
      <c r="F48" s="241"/>
      <c r="G48" s="65">
        <v>39</v>
      </c>
      <c r="H48" s="68">
        <f>H44+H45+H46+H47</f>
        <v>0</v>
      </c>
      <c r="I48" s="68">
        <f>I44+I45+I46+I47</f>
        <v>0</v>
      </c>
    </row>
    <row r="49" spans="1:9" ht="24.65" customHeight="1" x14ac:dyDescent="0.25">
      <c r="A49" s="190" t="s">
        <v>305</v>
      </c>
      <c r="B49" s="190"/>
      <c r="C49" s="190"/>
      <c r="D49" s="190"/>
      <c r="E49" s="190"/>
      <c r="F49" s="190"/>
      <c r="G49" s="63">
        <v>40</v>
      </c>
      <c r="H49" s="67">
        <v>-2095</v>
      </c>
      <c r="I49" s="67">
        <v>-2144</v>
      </c>
    </row>
    <row r="50" spans="1:9" ht="12.75" customHeight="1" x14ac:dyDescent="0.25">
      <c r="A50" s="190" t="s">
        <v>210</v>
      </c>
      <c r="B50" s="190"/>
      <c r="C50" s="190"/>
      <c r="D50" s="190"/>
      <c r="E50" s="190"/>
      <c r="F50" s="190"/>
      <c r="G50" s="63">
        <v>41</v>
      </c>
      <c r="H50" s="67">
        <v>-1024260</v>
      </c>
      <c r="I50" s="67">
        <v>-1826597</v>
      </c>
    </row>
    <row r="51" spans="1:9" ht="12.75" customHeight="1" x14ac:dyDescent="0.25">
      <c r="A51" s="190" t="s">
        <v>211</v>
      </c>
      <c r="B51" s="190"/>
      <c r="C51" s="190"/>
      <c r="D51" s="190"/>
      <c r="E51" s="190"/>
      <c r="F51" s="190"/>
      <c r="G51" s="63">
        <v>42</v>
      </c>
      <c r="H51" s="67">
        <v>0</v>
      </c>
      <c r="I51" s="67">
        <v>0</v>
      </c>
    </row>
    <row r="52" spans="1:9" ht="22.9"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5" customHeight="1" x14ac:dyDescent="0.25">
      <c r="A54" s="241" t="s">
        <v>214</v>
      </c>
      <c r="B54" s="241"/>
      <c r="C54" s="241"/>
      <c r="D54" s="241"/>
      <c r="E54" s="241"/>
      <c r="F54" s="241"/>
      <c r="G54" s="65">
        <v>45</v>
      </c>
      <c r="H54" s="68">
        <f>H49+H50+H51+H52+H53</f>
        <v>-1026355</v>
      </c>
      <c r="I54" s="68">
        <f>I49+I50+I51+I52+I53</f>
        <v>-1828741</v>
      </c>
    </row>
    <row r="55" spans="1:9" ht="29.5" customHeight="1" x14ac:dyDescent="0.25">
      <c r="A55" s="242" t="s">
        <v>215</v>
      </c>
      <c r="B55" s="242"/>
      <c r="C55" s="242"/>
      <c r="D55" s="242"/>
      <c r="E55" s="242"/>
      <c r="F55" s="242"/>
      <c r="G55" s="65">
        <v>46</v>
      </c>
      <c r="H55" s="68">
        <f>H48+H54</f>
        <v>-1026355</v>
      </c>
      <c r="I55" s="68">
        <f>I48+I54</f>
        <v>-1828741</v>
      </c>
    </row>
    <row r="56" spans="1:9" x14ac:dyDescent="0.25">
      <c r="A56" s="190" t="s">
        <v>216</v>
      </c>
      <c r="B56" s="190"/>
      <c r="C56" s="190"/>
      <c r="D56" s="190"/>
      <c r="E56" s="190"/>
      <c r="F56" s="190"/>
      <c r="G56" s="63">
        <v>47</v>
      </c>
      <c r="H56" s="67">
        <v>0</v>
      </c>
      <c r="I56" s="67">
        <v>0</v>
      </c>
    </row>
    <row r="57" spans="1:9" ht="26.5" customHeight="1" x14ac:dyDescent="0.25">
      <c r="A57" s="242" t="s">
        <v>217</v>
      </c>
      <c r="B57" s="242"/>
      <c r="C57" s="242"/>
      <c r="D57" s="242"/>
      <c r="E57" s="242"/>
      <c r="F57" s="242"/>
      <c r="G57" s="65">
        <v>48</v>
      </c>
      <c r="H57" s="68">
        <f>H27+H42+H55+H56</f>
        <v>-269192</v>
      </c>
      <c r="I57" s="68">
        <f>I27+I42+I55+I56</f>
        <v>-266193</v>
      </c>
    </row>
    <row r="58" spans="1:9" x14ac:dyDescent="0.25">
      <c r="A58" s="244" t="s">
        <v>218</v>
      </c>
      <c r="B58" s="244"/>
      <c r="C58" s="244"/>
      <c r="D58" s="244"/>
      <c r="E58" s="244"/>
      <c r="F58" s="244"/>
      <c r="G58" s="63">
        <v>49</v>
      </c>
      <c r="H58" s="67">
        <v>1962289</v>
      </c>
      <c r="I58" s="67">
        <v>1693097</v>
      </c>
    </row>
    <row r="59" spans="1:9" ht="31.15" customHeight="1" x14ac:dyDescent="0.25">
      <c r="A59" s="242" t="s">
        <v>219</v>
      </c>
      <c r="B59" s="242"/>
      <c r="C59" s="242"/>
      <c r="D59" s="242"/>
      <c r="E59" s="242"/>
      <c r="F59" s="242"/>
      <c r="G59" s="65">
        <v>50</v>
      </c>
      <c r="H59" s="68">
        <f>H57+H58</f>
        <v>1693097</v>
      </c>
      <c r="I59" s="68">
        <f>I57+I58</f>
        <v>1426904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K20" sqref="K20"/>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5"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5"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5"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 customHeight="1" x14ac:dyDescent="0.25">
      <c r="A35" s="260" t="s">
        <v>407</v>
      </c>
      <c r="B35" s="260"/>
      <c r="C35" s="260"/>
      <c r="D35" s="260"/>
      <c r="E35" s="260"/>
      <c r="F35" s="260"/>
      <c r="G35" s="53">
        <v>27</v>
      </c>
      <c r="H35" s="57">
        <f>SUM(H30:H34)</f>
        <v>0</v>
      </c>
      <c r="I35" s="57">
        <f>SUM(I30:I34)</f>
        <v>0</v>
      </c>
    </row>
    <row r="36" spans="1:9" ht="28.15"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15"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 customHeight="1" x14ac:dyDescent="0.25">
      <c r="A42" s="260" t="s">
        <v>409</v>
      </c>
      <c r="B42" s="260"/>
      <c r="C42" s="260"/>
      <c r="D42" s="260"/>
      <c r="E42" s="260"/>
      <c r="F42" s="260"/>
      <c r="G42" s="53">
        <v>33</v>
      </c>
      <c r="H42" s="57">
        <f>H41+H40+H39+H38</f>
        <v>0</v>
      </c>
      <c r="I42" s="57">
        <f>I41+I40+I39+I38</f>
        <v>0</v>
      </c>
    </row>
    <row r="43" spans="1:9" ht="24.65"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 customHeight="1" x14ac:dyDescent="0.25">
      <c r="A48" s="260" t="s">
        <v>410</v>
      </c>
      <c r="B48" s="260"/>
      <c r="C48" s="260"/>
      <c r="D48" s="260"/>
      <c r="E48" s="260"/>
      <c r="F48" s="260"/>
      <c r="G48" s="53">
        <v>39</v>
      </c>
      <c r="H48" s="57">
        <f>H47+H46+H45+H44+H43</f>
        <v>0</v>
      </c>
      <c r="I48" s="57">
        <f>I47+I46+I45+I44+I43</f>
        <v>0</v>
      </c>
    </row>
    <row r="49" spans="1:9" ht="25.9"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1" zoomScaleNormal="100" zoomScaleSheetLayoutView="100" workbookViewId="0">
      <selection activeCell="V30" sqref="V30"/>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93" t="s">
        <v>245</v>
      </c>
      <c r="B1" s="294"/>
      <c r="C1" s="294"/>
      <c r="D1" s="294"/>
      <c r="E1" s="294"/>
      <c r="F1" s="294"/>
      <c r="G1" s="294"/>
      <c r="H1" s="294"/>
      <c r="I1" s="294"/>
      <c r="J1" s="294"/>
      <c r="K1" s="26"/>
    </row>
    <row r="2" spans="1:25" ht="15.5" x14ac:dyDescent="0.25">
      <c r="A2" s="2"/>
      <c r="B2" s="3"/>
      <c r="C2" s="295" t="s">
        <v>246</v>
      </c>
      <c r="D2" s="295"/>
      <c r="E2" s="9">
        <v>45292</v>
      </c>
      <c r="F2" s="4" t="s">
        <v>0</v>
      </c>
      <c r="G2" s="9">
        <v>45657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4"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1"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45314221</v>
      </c>
      <c r="I7" s="33">
        <v>2390909</v>
      </c>
      <c r="J7" s="33">
        <v>55016</v>
      </c>
      <c r="K7" s="33">
        <v>0</v>
      </c>
      <c r="L7" s="33">
        <v>0</v>
      </c>
      <c r="M7" s="33">
        <v>0</v>
      </c>
      <c r="N7" s="33">
        <v>733</v>
      </c>
      <c r="O7" s="33">
        <v>0</v>
      </c>
      <c r="P7" s="33">
        <v>0</v>
      </c>
      <c r="Q7" s="33">
        <v>0</v>
      </c>
      <c r="R7" s="33">
        <v>0</v>
      </c>
      <c r="S7" s="33">
        <v>0</v>
      </c>
      <c r="T7" s="33">
        <v>0</v>
      </c>
      <c r="U7" s="33">
        <v>0</v>
      </c>
      <c r="V7" s="33">
        <v>1083573</v>
      </c>
      <c r="W7" s="34">
        <f>H7+I7+J7+K7-L7+M7+N7+O7+P7+Q7+R7+U7+V7+S7+T7</f>
        <v>48844452</v>
      </c>
      <c r="X7" s="33">
        <v>0</v>
      </c>
      <c r="Y7" s="34">
        <f>W7+X7</f>
        <v>48844452</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45314221</v>
      </c>
      <c r="I10" s="34">
        <f t="shared" ref="I10:Y10" si="2">I7+I8+I9</f>
        <v>2390909</v>
      </c>
      <c r="J10" s="34">
        <f t="shared" si="2"/>
        <v>55016</v>
      </c>
      <c r="K10" s="34">
        <f>K7+K8+K9</f>
        <v>0</v>
      </c>
      <c r="L10" s="34">
        <f t="shared" si="2"/>
        <v>0</v>
      </c>
      <c r="M10" s="34">
        <f t="shared" si="2"/>
        <v>0</v>
      </c>
      <c r="N10" s="34">
        <f t="shared" si="2"/>
        <v>733</v>
      </c>
      <c r="O10" s="34">
        <f t="shared" si="2"/>
        <v>0</v>
      </c>
      <c r="P10" s="34">
        <f t="shared" si="2"/>
        <v>0</v>
      </c>
      <c r="Q10" s="34">
        <f t="shared" si="2"/>
        <v>0</v>
      </c>
      <c r="R10" s="34">
        <f t="shared" si="2"/>
        <v>0</v>
      </c>
      <c r="S10" s="34">
        <f t="shared" si="2"/>
        <v>0</v>
      </c>
      <c r="T10" s="34">
        <f t="shared" si="2"/>
        <v>0</v>
      </c>
      <c r="U10" s="34">
        <f t="shared" si="2"/>
        <v>0</v>
      </c>
      <c r="V10" s="34">
        <f t="shared" si="2"/>
        <v>1083573</v>
      </c>
      <c r="W10" s="34">
        <f t="shared" si="2"/>
        <v>48844452</v>
      </c>
      <c r="X10" s="34">
        <f t="shared" si="2"/>
        <v>0</v>
      </c>
      <c r="Y10" s="34">
        <f t="shared" si="2"/>
        <v>48844452</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1926722</v>
      </c>
      <c r="W11" s="34">
        <f t="shared" ref="W11:W29" si="3">H11+I11+J11+K11-L11+M11+N11+O11+P11+Q11+R11+U11+V11+S11+T11</f>
        <v>1926722</v>
      </c>
      <c r="X11" s="33">
        <v>0</v>
      </c>
      <c r="Y11" s="34">
        <f t="shared" ref="Y11:Y29" si="4">W11+X11</f>
        <v>1926722</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-929621</v>
      </c>
      <c r="I21" s="33">
        <v>929621</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-1024260</v>
      </c>
      <c r="V26" s="33">
        <v>0</v>
      </c>
      <c r="W26" s="34">
        <f t="shared" si="3"/>
        <v>-1024260</v>
      </c>
      <c r="X26" s="33">
        <v>0</v>
      </c>
      <c r="Y26" s="34">
        <f t="shared" si="4"/>
        <v>-1024260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54179</v>
      </c>
      <c r="K28" s="33">
        <v>0</v>
      </c>
      <c r="L28" s="33">
        <v>0</v>
      </c>
      <c r="M28" s="33">
        <v>0</v>
      </c>
      <c r="N28" s="33">
        <v>5133</v>
      </c>
      <c r="O28" s="33">
        <v>0</v>
      </c>
      <c r="P28" s="33">
        <v>0</v>
      </c>
      <c r="Q28" s="33">
        <v>0</v>
      </c>
      <c r="R28" s="33">
        <v>0</v>
      </c>
      <c r="S28" s="33">
        <v>0</v>
      </c>
      <c r="T28" s="33">
        <v>0</v>
      </c>
      <c r="U28" s="33">
        <v>1024260</v>
      </c>
      <c r="V28" s="33">
        <v>-1083573</v>
      </c>
      <c r="W28" s="34">
        <f t="shared" si="3"/>
        <v>-1</v>
      </c>
      <c r="X28" s="33">
        <v>0</v>
      </c>
      <c r="Y28" s="34">
        <f t="shared" si="4"/>
        <v>-1</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44384600</v>
      </c>
      <c r="I30" s="36">
        <f t="shared" ref="I30:Y30" si="5">SUM(I10:I29)</f>
        <v>3320530</v>
      </c>
      <c r="J30" s="36">
        <f t="shared" si="5"/>
        <v>109195</v>
      </c>
      <c r="K30" s="36">
        <f t="shared" si="5"/>
        <v>0</v>
      </c>
      <c r="L30" s="36">
        <f t="shared" si="5"/>
        <v>0</v>
      </c>
      <c r="M30" s="36">
        <f t="shared" si="5"/>
        <v>0</v>
      </c>
      <c r="N30" s="36">
        <f t="shared" si="5"/>
        <v>5866</v>
      </c>
      <c r="O30" s="36">
        <f t="shared" si="5"/>
        <v>0</v>
      </c>
      <c r="P30" s="36">
        <f t="shared" si="5"/>
        <v>0</v>
      </c>
      <c r="Q30" s="36">
        <f t="shared" si="5"/>
        <v>0</v>
      </c>
      <c r="R30" s="36">
        <f t="shared" si="5"/>
        <v>0</v>
      </c>
      <c r="S30" s="36">
        <f t="shared" si="5"/>
        <v>0</v>
      </c>
      <c r="T30" s="36">
        <f t="shared" si="5"/>
        <v>0</v>
      </c>
      <c r="U30" s="36">
        <f t="shared" si="5"/>
        <v>0</v>
      </c>
      <c r="V30" s="36">
        <f t="shared" si="5"/>
        <v>1926722</v>
      </c>
      <c r="W30" s="36">
        <f t="shared" si="5"/>
        <v>49746913</v>
      </c>
      <c r="X30" s="36">
        <f t="shared" si="5"/>
        <v>0</v>
      </c>
      <c r="Y30" s="36">
        <f t="shared" si="5"/>
        <v>49746913</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1926722</v>
      </c>
      <c r="W33" s="34">
        <f t="shared" si="8"/>
        <v>1926722</v>
      </c>
      <c r="X33" s="34">
        <f t="shared" si="8"/>
        <v>0</v>
      </c>
      <c r="Y33" s="34">
        <f t="shared" si="8"/>
        <v>1926722</v>
      </c>
    </row>
    <row r="34" spans="1:25" ht="30.75" customHeight="1" x14ac:dyDescent="0.25">
      <c r="A34" s="276" t="s">
        <v>429</v>
      </c>
      <c r="B34" s="276"/>
      <c r="C34" s="276"/>
      <c r="D34" s="276"/>
      <c r="E34" s="276"/>
      <c r="F34" s="276"/>
      <c r="G34" s="8">
        <v>27</v>
      </c>
      <c r="H34" s="36">
        <f>SUM(H21:H29)</f>
        <v>-929621</v>
      </c>
      <c r="I34" s="36">
        <f t="shared" ref="I34:Y34" si="10">SUM(I21:I29)</f>
        <v>929621</v>
      </c>
      <c r="J34" s="36">
        <f t="shared" si="10"/>
        <v>54179</v>
      </c>
      <c r="K34" s="36">
        <f t="shared" si="10"/>
        <v>0</v>
      </c>
      <c r="L34" s="36">
        <f t="shared" si="10"/>
        <v>0</v>
      </c>
      <c r="M34" s="36">
        <f t="shared" si="10"/>
        <v>0</v>
      </c>
      <c r="N34" s="36">
        <f t="shared" si="10"/>
        <v>5133</v>
      </c>
      <c r="O34" s="36">
        <f t="shared" si="10"/>
        <v>0</v>
      </c>
      <c r="P34" s="36">
        <f t="shared" si="10"/>
        <v>0</v>
      </c>
      <c r="Q34" s="36">
        <f t="shared" si="10"/>
        <v>0</v>
      </c>
      <c r="R34" s="36">
        <f t="shared" si="10"/>
        <v>0</v>
      </c>
      <c r="S34" s="36">
        <f t="shared" ref="S34:T34" si="11">SUM(S21:S29)</f>
        <v>0</v>
      </c>
      <c r="T34" s="36">
        <f t="shared" si="11"/>
        <v>0</v>
      </c>
      <c r="U34" s="36">
        <f t="shared" si="10"/>
        <v>0</v>
      </c>
      <c r="V34" s="36">
        <f t="shared" si="10"/>
        <v>-1083573</v>
      </c>
      <c r="W34" s="36">
        <f t="shared" si="10"/>
        <v>-1024261</v>
      </c>
      <c r="X34" s="36">
        <f t="shared" si="10"/>
        <v>0</v>
      </c>
      <c r="Y34" s="36">
        <f t="shared" si="10"/>
        <v>-1024261</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44384600</v>
      </c>
      <c r="I36" s="33">
        <v>3320530</v>
      </c>
      <c r="J36" s="33">
        <v>109195</v>
      </c>
      <c r="K36" s="33">
        <v>0</v>
      </c>
      <c r="L36" s="33">
        <v>0</v>
      </c>
      <c r="M36" s="33">
        <v>0</v>
      </c>
      <c r="N36" s="33">
        <v>5866</v>
      </c>
      <c r="O36" s="33">
        <v>0</v>
      </c>
      <c r="P36" s="33">
        <v>0</v>
      </c>
      <c r="Q36" s="33">
        <v>0</v>
      </c>
      <c r="R36" s="33">
        <v>0</v>
      </c>
      <c r="S36" s="33">
        <v>0</v>
      </c>
      <c r="T36" s="33">
        <v>0</v>
      </c>
      <c r="U36" s="33">
        <v>0</v>
      </c>
      <c r="V36" s="33">
        <v>1926722</v>
      </c>
      <c r="W36" s="37">
        <f>H36+I36+J36+K36-L36+M36+N36+O36+P36+Q36+R36+U36+V36+S36+T36</f>
        <v>49746913</v>
      </c>
      <c r="X36" s="33">
        <v>0</v>
      </c>
      <c r="Y36" s="37">
        <f t="shared" ref="Y36:Y38" si="12">W36+X36</f>
        <v>49746913</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44384600</v>
      </c>
      <c r="I39" s="34">
        <f t="shared" ref="I39:Y39" si="14">I36+I37+I38</f>
        <v>3320530</v>
      </c>
      <c r="J39" s="34">
        <f t="shared" si="14"/>
        <v>109195</v>
      </c>
      <c r="K39" s="34">
        <f t="shared" si="14"/>
        <v>0</v>
      </c>
      <c r="L39" s="34">
        <f t="shared" si="14"/>
        <v>0</v>
      </c>
      <c r="M39" s="34">
        <f t="shared" si="14"/>
        <v>0</v>
      </c>
      <c r="N39" s="34">
        <f t="shared" si="14"/>
        <v>5866</v>
      </c>
      <c r="O39" s="34">
        <f t="shared" si="14"/>
        <v>0</v>
      </c>
      <c r="P39" s="34">
        <f t="shared" si="14"/>
        <v>0</v>
      </c>
      <c r="Q39" s="34">
        <f t="shared" si="14"/>
        <v>0</v>
      </c>
      <c r="R39" s="34">
        <f t="shared" si="14"/>
        <v>0</v>
      </c>
      <c r="S39" s="34">
        <f t="shared" si="14"/>
        <v>0</v>
      </c>
      <c r="T39" s="34">
        <f t="shared" si="14"/>
        <v>0</v>
      </c>
      <c r="U39" s="34">
        <f t="shared" si="14"/>
        <v>0</v>
      </c>
      <c r="V39" s="34">
        <f t="shared" si="14"/>
        <v>1926722</v>
      </c>
      <c r="W39" s="34">
        <f t="shared" si="14"/>
        <v>49746913</v>
      </c>
      <c r="X39" s="34">
        <f t="shared" si="14"/>
        <v>0</v>
      </c>
      <c r="Y39" s="34">
        <f t="shared" si="14"/>
        <v>49746913</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2569633</v>
      </c>
      <c r="W40" s="37">
        <f t="shared" ref="W40:W58" si="15">H40+I40+J40+K40-L40+M40+N40+O40+P40+Q40+R40+U40+V40+S40+T40</f>
        <v>2569633</v>
      </c>
      <c r="X40" s="33">
        <v>0</v>
      </c>
      <c r="Y40" s="37">
        <f t="shared" ref="Y40:Y58" si="16">W40+X40</f>
        <v>2569633</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-1826597</v>
      </c>
      <c r="V55" s="33">
        <v>0</v>
      </c>
      <c r="W55" s="37">
        <f t="shared" si="15"/>
        <v>-1826597</v>
      </c>
      <c r="X55" s="33">
        <v>0</v>
      </c>
      <c r="Y55" s="37">
        <f t="shared" si="16"/>
        <v>-1826597</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96336</v>
      </c>
      <c r="K57" s="33">
        <v>0</v>
      </c>
      <c r="L57" s="33">
        <v>0</v>
      </c>
      <c r="M57" s="33">
        <v>0</v>
      </c>
      <c r="N57" s="33">
        <v>0</v>
      </c>
      <c r="O57" s="33">
        <v>0</v>
      </c>
      <c r="P57" s="33">
        <v>0</v>
      </c>
      <c r="Q57" s="33">
        <v>0</v>
      </c>
      <c r="R57" s="33">
        <v>0</v>
      </c>
      <c r="S57" s="33">
        <v>0</v>
      </c>
      <c r="T57" s="33">
        <v>0</v>
      </c>
      <c r="U57" s="33">
        <v>1830386</v>
      </c>
      <c r="V57" s="33">
        <v>-1926722</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44384600</v>
      </c>
      <c r="I59" s="36">
        <f t="shared" ref="I59:Y59" si="17">SUM(I39:I58)</f>
        <v>3320530</v>
      </c>
      <c r="J59" s="36">
        <f t="shared" si="17"/>
        <v>205531</v>
      </c>
      <c r="K59" s="36">
        <f t="shared" si="17"/>
        <v>0</v>
      </c>
      <c r="L59" s="36">
        <f t="shared" si="17"/>
        <v>0</v>
      </c>
      <c r="M59" s="36">
        <f t="shared" si="17"/>
        <v>0</v>
      </c>
      <c r="N59" s="36">
        <f t="shared" si="17"/>
        <v>5866</v>
      </c>
      <c r="O59" s="36">
        <f t="shared" si="17"/>
        <v>0</v>
      </c>
      <c r="P59" s="36">
        <f t="shared" si="17"/>
        <v>0</v>
      </c>
      <c r="Q59" s="36">
        <f t="shared" si="17"/>
        <v>0</v>
      </c>
      <c r="R59" s="36">
        <f t="shared" si="17"/>
        <v>0</v>
      </c>
      <c r="S59" s="36">
        <f t="shared" si="17"/>
        <v>0</v>
      </c>
      <c r="T59" s="36">
        <f t="shared" si="17"/>
        <v>0</v>
      </c>
      <c r="U59" s="36">
        <f t="shared" si="17"/>
        <v>3789</v>
      </c>
      <c r="V59" s="36">
        <f t="shared" si="17"/>
        <v>2569633</v>
      </c>
      <c r="W59" s="36">
        <f t="shared" si="17"/>
        <v>50489949</v>
      </c>
      <c r="X59" s="36">
        <f t="shared" si="17"/>
        <v>0</v>
      </c>
      <c r="Y59" s="36">
        <f t="shared" si="17"/>
        <v>50489949</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2569633</v>
      </c>
      <c r="W62" s="37">
        <f t="shared" si="20"/>
        <v>2569633</v>
      </c>
      <c r="X62" s="37">
        <f t="shared" si="20"/>
        <v>0</v>
      </c>
      <c r="Y62" s="37">
        <f t="shared" si="20"/>
        <v>2569633</v>
      </c>
    </row>
    <row r="63" spans="1:25" ht="29.25" customHeight="1" x14ac:dyDescent="0.25">
      <c r="A63" s="276" t="s">
        <v>436</v>
      </c>
      <c r="B63" s="276"/>
      <c r="C63" s="276"/>
      <c r="D63" s="276"/>
      <c r="E63" s="276"/>
      <c r="F63" s="276"/>
      <c r="G63" s="8">
        <v>54</v>
      </c>
      <c r="H63" s="38">
        <f>SUM(H50:H58)</f>
        <v>0</v>
      </c>
      <c r="I63" s="38">
        <f t="shared" ref="I63:Y63" si="22">SUM(I50:I58)</f>
        <v>0</v>
      </c>
      <c r="J63" s="38">
        <f t="shared" si="22"/>
        <v>96336</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3789</v>
      </c>
      <c r="V63" s="38">
        <f t="shared" si="22"/>
        <v>-1926722</v>
      </c>
      <c r="W63" s="38">
        <f t="shared" si="22"/>
        <v>-1826597</v>
      </c>
      <c r="X63" s="38">
        <f t="shared" si="22"/>
        <v>0</v>
      </c>
      <c r="Y63" s="38">
        <f t="shared" si="22"/>
        <v>-1826597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66" zoomScaleNormal="66" workbookViewId="0">
      <selection sqref="A1:XFD1048576"/>
    </sheetView>
  </sheetViews>
  <sheetFormatPr defaultRowHeight="12.5" x14ac:dyDescent="0.25"/>
  <cols>
    <col min="9" max="9" width="95" customWidth="1"/>
  </cols>
  <sheetData>
    <row r="1" spans="1:9" ht="12.75" customHeight="1" x14ac:dyDescent="0.25">
      <c r="A1" s="302" t="s">
        <v>470</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Saša Novosel</cp:lastModifiedBy>
  <cp:lastPrinted>2018-04-25T06:49:36Z</cp:lastPrinted>
  <dcterms:created xsi:type="dcterms:W3CDTF">2008-10-17T11:51:54Z</dcterms:created>
  <dcterms:modified xsi:type="dcterms:W3CDTF">2025-02-26T20:44:56Z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