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alakovic\OneDrive - LRH\Desktop\TREASURY\Kvartalne objave\Q2 2026\Za objavu\"/>
    </mc:Choice>
  </mc:AlternateContent>
  <xr:revisionPtr revIDLastSave="0" documentId="13_ncr:1_{EBB38A87-02D3-4CF2-91ED-242F17E6AC4A}" xr6:coauthVersionLast="47" xr6:coauthVersionMax="47" xr10:uidLastSave="{00000000-0000-0000-0000-000000000000}"/>
  <bookViews>
    <workbookView xWindow="-120" yWindow="-120" windowWidth="38640" windowHeight="2124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<sst xmlns="http://schemas.openxmlformats.org/spreadsheetml/2006/main" count="549" uniqueCount="478">
  <si>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</si>
  <si>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</si>
  <si>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</si>
  <si>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</si>
  <si>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</si>
  <si>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</si>
  <si>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</si>
  <si>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</si>
  <si>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</si>
  <si>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</si>
  <si>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</si>
  <si>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</si>
  <si>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</si>
  <si>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</si>
  <si>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</si>
  <si>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</si>
  <si>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</si>
  <si>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</si>
  <si>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</si>
  <si>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</si>
  <si>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</si>
  <si>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</si>
  <si>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</si>
  <si>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</si>
  <si>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</si>
  <si>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</si>
  <si>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</si>
  <si>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</si>
  <si>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</si>
  <si>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</si>
  <si>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</si>
  <si>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</si>
  <si>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</si>
  <si>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</si>
  <si>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</si>
  <si>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</si>
  <si>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</si>
  <si>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</si>
  <si>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</si>
  <si>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</si>
  <si>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</si>
  <si>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</si>
  <si>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</si>
  <si>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</si>
  <si>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</si>
  <si>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</si>
  <si>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</si>
  <si>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</si>
  <si>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</si>
  <si>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</si>
  <si>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</si>
  <si>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</si>
  <si>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</si>
  <si>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</si>
  <si>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</si>
  <si>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</si>
  <si>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</si>
  <si>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</si>
  <si>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</si>
  <si>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</si>
  <si>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</si>
  <si>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</si>
  <si>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</si>
  <si>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</si>
  <si>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</si>
  <si>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</si>
  <si>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</si>
  <si>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</si>
  <si>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</si>
  <si>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</si>
  <si>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</si>
  <si>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</si>
  <si>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</si>
  <si>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</si>
  <si>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</si>
  <si>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</si>
  <si>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</si>
  <si>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</si>
  <si>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</si>
  <si>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</si>
  <si>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</si>
  <si>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</si>
  <si>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</si>
  <si>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</si>
  <si>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</si>
  <si>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</si>
  <si>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</si>
  <si>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</si>
  <si>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</si>
  <si>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</si>
  <si>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</si>
  <si>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</si>
  <si>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</si>
  <si>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</si>
  <si>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</si>
  <si>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</si>
  <si>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</si>
  <si>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</si>
  <si>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</si>
  <si>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</si>
  <si>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</si>
  <si>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</si>
  <si>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</si>
  <si>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</si>
  <si>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</si>
  <si>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</si>
  <si>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</si>
  <si>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</si>
  <si>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</si>
  <si>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</si>
  <si>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</si>
  <si>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</si>
  <si>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</si>
  <si>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</si>
  <si>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</si>
  <si>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</si>
  <si>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</si>
  <si>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</si>
  <si>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</si>
  <si>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</si>
  <si>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</si>
  <si>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</si>
  <si>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</si>
  <si>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</si>
  <si>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</si>
  <si>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</si>
  <si>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</si>
  <si>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</si>
  <si>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</si>
  <si>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</si>
  <si>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</si>
  <si>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</si>
  <si>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</si>
  <si>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</si>
  <si>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</si>
  <si>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</si>
  <si>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</si>
  <si>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</si>
  <si>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</si>
  <si>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</si>
  <si>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</si>
  <si>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</si>
  <si>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</si>
  <si>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</si>
  <si>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</si>
  <si>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</si>
  <si>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</si>
  <si>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</si>
  <si>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</si>
  <si>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</si>
  <si>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</si>
  <si>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</si>
  <si>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</si>
  <si>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</si>
  <si>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</si>
  <si>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</si>
  <si>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</si>
  <si>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</si>
  <si>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</si>
  <si>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</si>
  <si>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</si>
  <si>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</si>
  <si>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</si>
  <si>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</si>
  <si>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</si>
  <si>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</si>
  <si>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</si>
  <si>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</si>
  <si>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</si>
  <si>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</si>
  <si>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</si>
  <si>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</si>
  <si>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</si>
  <si>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</si>
  <si>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</si>
  <si>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</si>
  <si>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</si>
  <si>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</si>
  <si>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</si>
  <si>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</si>
  <si>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</si>
  <si>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</si>
  <si>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</si>
  <si>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</si>
  <si>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</si>
  <si>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</si>
  <si>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</si>
  <si>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</si>
  <si>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</si>
  <si>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</si>
  <si>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</si>
  <si>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</si>
  <si>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</si>
  <si>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</si>
  <si>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</si>
  <si>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</si>
  <si>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</si>
  <si>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</si>
  <si>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</si>
  <si>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</si>
  <si>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</si>
  <si>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</si>
  <si>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</si>
  <si>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</si>
  <si>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</si>
  <si>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</si>
  <si>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</si>
  <si>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</si>
  <si>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</si>
  <si>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</si>
  <si>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</si>
  <si>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</si>
  <si>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</si>
  <si>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</si>
  <si>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</si>
  <si>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</si>
  <si>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</si>
  <si>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</si>
  <si>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</si>
  <si>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</si>
  <si>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</si>
  <si>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</si>
  <si>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</si>
  <si>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</si>
  <si>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</si>
  <si>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</si>
  <si>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</si>
  <si>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</si>
  <si>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</si>
  <si>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</si>
  <si>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</si>
  <si>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</si>
  <si>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</si>
  <si>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</si>
  <si>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</si>
  <si>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</si>
  <si>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</si>
  <si>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</si>
  <si>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</si>
  <si>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</si>
  <si>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</si>
  <si>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</si>
  <si>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</si>
  <si>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</si>
  <si>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</si>
  <si>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</si>
  <si>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</si>
  <si>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</si>
  <si>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</si>
  <si>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</si>
  <si>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</si>
  <si>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</si>
  <si>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</si>
  <si>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</si>
  <si>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</si>
  <si>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</si>
  <si>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</si>
  <si>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</si>
  <si>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</si>
  <si>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</si>
  <si>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</si>
  <si>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</si>
  <si>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</si>
  <si>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</si>
  <si>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</si>
  <si>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</si>
  <si>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</si>
  <si>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</si>
  <si>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</si>
  <si>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</si>
  <si>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</si>
  <si>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</si>
  <si>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</si>
  <si>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</si>
  <si>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</si>
  <si>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</si>
  <si>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</si>
  <si>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</si>
  <si>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</si>
  <si>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</si>
  <si>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</si>
  <si>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</si>
  <si>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</si>
  <si>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</si>
  <si>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</si>
  <si>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</si>
  <si>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</si>
  <si>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</si>
  <si>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</si>
  <si>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</si>
  <si>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</si>
  <si>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</si>
  <si>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</si>
  <si>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</si>
  <si>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</si>
  <si>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</si>
  <si>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</si>
  <si>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</si>
  <si>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</si>
  <si>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</si>
  <si>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</si>
  <si>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</si>
  <si>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</si>
  <si>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</si>
  <si>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</si>
  <si>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</si>
  <si>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</si>
  <si>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</si>
  <si>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</si>
  <si>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</si>
  <si>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</si>
  <si>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</si>
  <si>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</si>
  <si>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</si>
  <si>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</si>
  <si>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</si>
  <si>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</si>
  <si>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</si>
  <si>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</si>
  <si>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</si>
  <si>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</si>
  <si>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</si>
  <si>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</si>
  <si>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</si>
  <si>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</si>
  <si>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</si>
  <si>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</si>
  <si>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</si>
  <si>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</si>
  <si>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</si>
  <si>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</si>
  <si>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</si>
  <si>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</si>
  <si>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</si>
  <si>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</si>
  <si>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</si>
  <si>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</si>
  <si>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</si>
  <si>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</si>
  <si>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</si>
  <si>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</si>
  <si>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</si>
  <si>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</si>
  <si>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</si>
  <si>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</si>
  <si>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</si>
  <si>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</si>
  <si>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</si>
  <si>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</si>
  <si>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</si>
  <si>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</si>
  <si>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</si>
  <si>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</si>
  <si>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</si>
  <si>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</si>
  <si>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</si>
  <si>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</si>
  <si>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</si>
  <si>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</si>
  <si>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</si>
  <si>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</si>
  <si>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</si>
  <si>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</si>
  <si>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</si>
  <si>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</si>
  <si>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</si>
  <si>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</si>
  <si>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</si>
  <si>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</si>
  <si>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</si>
  <si>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</si>
  <si>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</si>
  <si>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</si>
  <si>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</si>
  <si>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</si>
  <si>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</si>
  <si>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</si>
  <si>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</si>
  <si>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</si>
  <si>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</si>
  <si>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</si>
  <si>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</si>
  <si>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</si>
  <si>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</si>
  <si>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</si>
  <si>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</si>
  <si>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</si>
  <si>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</si>
  <si>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</si>
  <si>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</si>
  <si>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</si>
  <si>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</si>
  <si>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</si>
  <si>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</si>
  <si>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</si>
  <si>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</si>
  <si>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</si>
  <si>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</si>
  <si>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</si>
  <si>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</si>
  <si>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</si>
  <si>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</si>
  <si>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</si>
  <si>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</si>
  <si>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</si>
  <si>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</si>
  <si>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</si>
  <si>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</si>
  <si>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</si>
  <si>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</si>
  <si>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</si>
  <si>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</si>
  <si>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</si>
  <si>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</si>
  <si>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</si>
  <si>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</si>
  <si>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</si>
  <si>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</si>
  <si>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</si>
  <si>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</si>
  <si>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</si>
  <si>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</si>
  <si>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</si>
  <si>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</si>
  <si>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</si>
  <si>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</si>
  <si>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</si>
  <si>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</si>
  <si>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</si>
  <si>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</si>
  <si>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</si>
  <si>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</si>
  <si>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</si>
  <si>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</si>
  <si>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</si>
  <si>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</si>
  <si>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</si>
  <si>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</si>
  <si>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</si>
  <si>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</si>
  <si>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</si>
  <si>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</si>
  <si>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</si>
  <si>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</si>
  <si>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</si>
  <si>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</si>
  <si>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</si>
  <si>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</si>
  <si>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03166619</t>
  </si>
  <si>
    <t>HR</t>
  </si>
  <si>
    <t>040008080</t>
  </si>
  <si>
    <t>15573308024</t>
  </si>
  <si>
    <t>74780000COJHFR9WBI35</t>
  </si>
  <si>
    <t>1121</t>
  </si>
  <si>
    <t xml:space="preserve">LIBURNIA RIVIERA HOTELI d.d. </t>
  </si>
  <si>
    <t>OPATIJA</t>
  </si>
  <si>
    <t>MARŠALA TITA 198</t>
  </si>
  <si>
    <t>liburnia@liburnia.hr</t>
  </si>
  <si>
    <t>www.liburnia.hr</t>
  </si>
  <si>
    <t>Alen Laković</t>
  </si>
  <si>
    <t>+385 51 710 391</t>
  </si>
  <si>
    <t>alen.lakovic@liburnia.hr</t>
  </si>
  <si>
    <t>AERIS d. o. o.</t>
  </si>
  <si>
    <t>Opatija</t>
  </si>
  <si>
    <t>LIDO OPATIJA d.o.o.</t>
  </si>
  <si>
    <t>Zagreb</t>
  </si>
  <si>
    <t>KVARNER LIDO d.o.o</t>
  </si>
  <si>
    <t>PROJEKT ZAPAD d.o.o.</t>
  </si>
  <si>
    <t xml:space="preserve"> 02209578 </t>
  </si>
  <si>
    <t>02214601</t>
  </si>
  <si>
    <t>05476283</t>
  </si>
  <si>
    <t>02956721</t>
  </si>
  <si>
    <t>Submitter: LIBURNIA RIVIERA HOTELI d.d.</t>
  </si>
  <si>
    <t>balance as at 30.06.2026.</t>
  </si>
  <si>
    <t>for the period 1.1.2026. to 30.06.2026.</t>
  </si>
  <si>
    <t>LIBURNIJA INŽINJERING d. o. o.</t>
  </si>
  <si>
    <t>03703240</t>
  </si>
  <si>
    <t>NOTES TO FINANCIAL STATEMENTS - TFI 
(Drawn up for quarterly reporting periods) 
Name of the issuer: LIBURNIA RIVIERA HOTELI d.d. (consolidated) 
Personal identification number (OIB): 1557308024 
Reporting period: from 1.1.2026 to 30.6.2026
Notes to financial statements for quarterly periods include: 
a) explanation of business events relevant to understanding changes in the statement of financial position and financial performance for the reporting quarterly period of the issuer with respect to the last business year: information is provided regarding these events and relevant information published in the last annual financial statement is updated (items 15 to 15C IAS 34 - Interim financial reporting)
The Group's financial statements have been prepared in accordance with International Financial Reporting Standards as adopted by the European Union (IFRS). They are made using the historical cost method. Significant business events and transactions in the observed period are explained in the report “Business results from 1.1.2026 to 30.6.2026” which was published simultaneously with this document on the Company's website as well as on the website of the Zagreb Stock Exchange and submitted to the Official Register at the Croatian Financial Services Supervisory Agency.
b) information on the access to the latest annual financial statements, for the purpose of understanding information published in the notes to financial statements drawn up for the semi-annual reporting period 
Report "Business results from 1.1.2026 to 30.6.2026” as well as all officially published reports so far are available on the website of the Zagreb Stock Exchange and on the Company's website. 
Audited annual reports of Liburnia Riviera Hotels d.d. for 2025 are available on the website of the Zagreb Stock Exchange as well as on the Company's website (www.liburnia.hr, www.hanfa.hr, www.zse.hr).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The Group declares that the accounting policies applied in the preparation of the financial statements for the reporting period ending on 30.6.2026 are identical to those applied in the last published annual audited financial statements.
d) a description of the financial performance in the case of the issuer whose business is seasonal (items 37 and 38 IAS 34 - Interim financial reporting)      
Report "Business results from 1.1.2026 to 30.6.2026” as well as all officially published reports so far are available on the website of the Zagreb Stock Exchange and on the Company's website (www.liburnia.hr, www.hanfa.hr, www.zse.hr).
e) other comments prescribed by IAS 34 - Interim financial reporting 
All other announcements can be found in the Report "Business Results from 1.1.2026 until 30.6.2026” which is available on the website of the Zagreb Stock Exchange and on the Company's website (www.liburnia.hr, www.hanfa.hr, www.zse.hr).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Name of the issuer: LIBURNIA RIVIERA HOTELI d.d. 
Headquarters: Maršala Tita 198, 51410 Opatija 
Legal form: joint stock company 
Country of establishment: Republic of Croatia 
OIB: 1557308024 
Statistic number of the subject: 040008080
2. adopted accounting policies (only an indication of whether there has been a change from the previous period)
No changes were applied to the accounting policies.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All financial liabilities of the Company are included in the balance sheet.
4.  the amount and nature of individual items of income or expenditure which are of exceptional size or incidence
Details are available in the published report "Business results from 1.1.2026 until 30.6.2026"
5. amounts owed by the undertaking and falling due after more than five years, as well as the total debts of the undertaking covered by valuable security furnished by the undertaking, specifying the type and form of security
On 30.6.2026 long-term and short-term loans liabilities and liabilities under operational and financial lease contracts of the Group amounted to EUR 31,514 thousand of which EUR 8,738 thousand matures after more than 5 years.
Bank loans are secured primarily by mortgages on the real estate, while lease liabilities are secured by issued debentures.
Liabilities for leases according to IFRS 16 as of 30.6.2026, based on signed concession agreements, amount to EUR 884 thousand, of which EUR 569 thousand is due after more than 5 years.
6. average number of employees during the financial year
The average number of employees in the period from 1.1.2026 to 30.6.2026 was 805. 
7. where, in accordance with the regulations, the undertaking capitalized on the cost of salaries in part or in full, information on the amount of the total cost of employees during the year broken down into the amount directly debiting the costs of the period and the amount capitalized on the value of the assets during the period, showing separately the total amount of net salaries and the amount of taxes, contributions from salaries and contributions on salaries
During the period from 1.1.2026 to 30.6.2026 the Group capitalized salary expenses in the amount of EUR 54 thousand.
8. where a provision for deferred tax is recognized in the balance sheet, the deferred tax balances at the end of the financial year, and the movement in those balances during the financial year 
Deferred tax assets amounted to EUR 2,170 thousand, increasing by EUR 4 thousand, primarily due to an increase in the tax base in the first half of 2026 arising from temporarily non-deductible expenses.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The Company holds 100% ownership in the following limited liability companies, which are included in the consolidation: a) Aeris d.o.o., headquartered at Ulica maršala Tita 198, Opatija; b) Lido Opatija d.o.o., headquartered at Ulica Andrije Hebranga 32, Zagreb; c) Projekt Zapad d.o.o., headquartered at Ulica maršala Tita 198, Opatija; d) Kvarner Lido d.o.o., headquartered at Park Angiolina 1A, Opatija; Liburnija Inžinjering d.o.o., headquartered at Joakima Rakovca 7, Opatija.
10. the number and the nominal value or, in the absence of a nominal value, the accounting par value of the shares subscribed during the financial year within the limits of the authorized capital 
During the business year, there were no new share subscriptions.
11. the existence of any participation certificates, convertible debentures, warrants, options or similar securities or rights, with an indication of their number and the rights they confer
There are no certificates of participation, convertible debentures, guarantees, options or similar securities or rights related to the reporting period. 
12. the name, registered office and legal form of each of the undertakings of which the undertaking is a member having unlimited liability  
Not applicable. 
13. the name and registered office of the undertaking which draws up the consolidated financial statements of the largest group of undertakings of which the undertaking forms part as a controlled group member
Not applicable.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Not applicable. 
15. the place where copies of the consolidated financial statements referred to in points 13 and 14 may be obtained, provided that they are available
Not applicable.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There are no arrangements with companies that are not included in the financial statements as of 30.6.2026.
17. the nature and the financial effect of material events arising after the balance sheet date which are not reflected in the profit and loss account or balance sheet
There are no events with material effect in the financial position after the balance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</si>
</sst>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49" fontId="4" fillId="12" borderId="15" xfId="4" applyNumberFormat="1" applyFont="1" applyFill="1" applyBorder="1" applyAlignment="1" applyProtection="1">
      <alignment horizontal="center" vertical="center"/>
      <protection locked="0"/>
    </xf>
    <xf numFmtId="14" fontId="6" fillId="0" borderId="0" xfId="1" applyNumberFormat="1" applyFont="1" applyAlignment="1">
      <alignment horizontal="center" vertical="center"/>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8" fillId="11" borderId="0" xfId="4" applyFont="1" applyFill="1" applyAlignment="1" applyProtection="1">
      <alignment vertical="top" wrapText="1"/>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en.lakovic@liburnia.hr" TargetMode="External"/><Relationship Id="rId2" Type="http://schemas.openxmlformats.org/officeDocument/2006/relationships/hyperlink" Target="http://www.liburnia.hr/" TargetMode="External"/><Relationship Id="rId1" Type="http://schemas.openxmlformats.org/officeDocument/2006/relationships/hyperlink" Target="mailto:liburnia@liburni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sqref="A1:C1"/>
    </sheetView>
  </sheetViews>
  <sheetFormatPr defaultColWidth="9.140625" defaultRowHeight="15" x14ac:dyDescent="0.25"/>
  <cols>
    <col min="1" max="8" width="9.140625" style="34"/>
    <col min="9" max="9" width="15.28515625" style="34" customWidth="1"/>
    <col min="10" max="10" width="9.140625" style="34"/>
    <col min="11" max="13" width="9.140625" style="32"/>
    <col min="14" max="14" width="9.140625" style="33"/>
    <col min="15" max="20" width="9.140625" style="32"/>
    <col min="21" max="16384" width="9.140625" style="34"/>
  </cols>
  <sheetData>
    <row r="1" spans="1:20" ht="15.75" x14ac:dyDescent="0.25">
      <c r="A1" s="123" t="s">
        <v>0</v>
      </c>
      <c r="B1" s="124"/>
      <c r="C1" s="124"/>
      <c r="D1" s="49"/>
      <c r="E1" s="49"/>
      <c r="F1" s="49"/>
      <c r="G1" s="49"/>
      <c r="H1" s="49"/>
      <c r="I1" s="49"/>
      <c r="J1" s="50"/>
    </row>
    <row r="2" spans="1:20" ht="14.45" customHeight="1" x14ac:dyDescent="0.25">
      <c r="A2" s="125" t="s">
        <v>1</v>
      </c>
      <c r="B2" s="126"/>
      <c r="C2" s="126"/>
      <c r="D2" s="126"/>
      <c r="E2" s="126"/>
      <c r="F2" s="126"/>
      <c r="G2" s="126"/>
      <c r="H2" s="126"/>
      <c r="I2" s="126"/>
      <c r="J2" s="127"/>
      <c r="N2" s="33">
        <v>1</v>
      </c>
    </row>
    <row r="3" spans="1:20" x14ac:dyDescent="0.25">
      <c r="A3" s="51"/>
      <c r="B3" s="52"/>
      <c r="C3" s="52"/>
      <c r="D3" s="52"/>
      <c r="E3" s="52"/>
      <c r="F3" s="52"/>
      <c r="G3" s="52"/>
      <c r="H3" s="52"/>
      <c r="I3" s="52"/>
      <c r="J3" s="53"/>
      <c r="N3" s="33">
        <v>2</v>
      </c>
    </row>
    <row r="4" spans="1:20" ht="33.6" customHeight="1" x14ac:dyDescent="0.25">
      <c r="A4" s="128" t="s">
        <v>2</v>
      </c>
      <c r="B4" s="129"/>
      <c r="C4" s="129"/>
      <c r="D4" s="129"/>
      <c r="E4" s="130">
        <v>46023</v>
      </c>
      <c r="F4" s="131"/>
      <c r="G4" s="54" t="s">
        <v>3</v>
      </c>
      <c r="H4" s="130">
        <v>46203</v>
      </c>
      <c r="I4" s="131"/>
      <c r="J4" s="55"/>
      <c r="N4" s="33">
        <v>3</v>
      </c>
    </row>
    <row r="5" spans="1:20" s="32" customFormat="1" ht="10.15" customHeight="1" x14ac:dyDescent="0.25">
      <c r="A5" s="132"/>
      <c r="B5" s="133"/>
      <c r="C5" s="133"/>
      <c r="D5" s="133"/>
      <c r="E5" s="133"/>
      <c r="F5" s="133"/>
      <c r="G5" s="133"/>
      <c r="H5" s="133"/>
      <c r="I5" s="133"/>
      <c r="J5" s="134"/>
      <c r="N5" s="33">
        <v>4</v>
      </c>
    </row>
    <row r="6" spans="1:20" ht="20.45" customHeight="1" x14ac:dyDescent="0.25">
      <c r="A6" s="56"/>
      <c r="B6" s="57" t="s">
        <v>4</v>
      </c>
      <c r="C6" s="58"/>
      <c r="D6" s="58"/>
      <c r="E6" s="16">
        <v>2026</v>
      </c>
      <c r="F6" s="59"/>
      <c r="G6" s="54"/>
      <c r="H6" s="59"/>
      <c r="I6" s="60"/>
      <c r="J6" s="61"/>
    </row>
    <row r="7" spans="1:20" s="37" customFormat="1" ht="10.9" customHeight="1" x14ac:dyDescent="0.25">
      <c r="A7" s="56"/>
      <c r="B7" s="58"/>
      <c r="C7" s="58"/>
      <c r="D7" s="58"/>
      <c r="E7" s="62"/>
      <c r="F7" s="62"/>
      <c r="G7" s="54"/>
      <c r="H7" s="59"/>
      <c r="I7" s="60"/>
      <c r="J7" s="61"/>
      <c r="K7" s="35"/>
      <c r="L7" s="35"/>
      <c r="M7" s="35"/>
      <c r="N7" s="36"/>
      <c r="O7" s="35"/>
      <c r="P7" s="35"/>
      <c r="Q7" s="35"/>
      <c r="R7" s="35"/>
      <c r="S7" s="35"/>
      <c r="T7" s="35"/>
    </row>
    <row r="8" spans="1:20" ht="20.45" customHeight="1" x14ac:dyDescent="0.25">
      <c r="A8" s="56"/>
      <c r="B8" s="57" t="s">
        <v>5</v>
      </c>
      <c r="C8" s="58"/>
      <c r="D8" s="58"/>
      <c r="E8" s="16">
        <v>2</v>
      </c>
      <c r="F8" s="59"/>
      <c r="G8" s="54"/>
      <c r="H8" s="59"/>
      <c r="I8" s="60"/>
      <c r="J8" s="61"/>
    </row>
    <row r="9" spans="1:20" s="37" customFormat="1" ht="10.9" customHeight="1" x14ac:dyDescent="0.25">
      <c r="A9" s="56"/>
      <c r="B9" s="58"/>
      <c r="C9" s="58"/>
      <c r="D9" s="58"/>
      <c r="E9" s="62"/>
      <c r="F9" s="62"/>
      <c r="G9" s="54"/>
      <c r="H9" s="62"/>
      <c r="I9" s="63"/>
      <c r="J9" s="61"/>
      <c r="K9" s="35"/>
      <c r="L9" s="35"/>
      <c r="M9" s="35"/>
      <c r="N9" s="36"/>
      <c r="O9" s="35"/>
      <c r="P9" s="35"/>
      <c r="Q9" s="35"/>
      <c r="R9" s="35"/>
      <c r="S9" s="35"/>
      <c r="T9" s="35"/>
    </row>
    <row r="10" spans="1:20" ht="37.9" customHeight="1" x14ac:dyDescent="0.25">
      <c r="A10" s="142" t="s">
        <v>6</v>
      </c>
      <c r="B10" s="143"/>
      <c r="C10" s="143"/>
      <c r="D10" s="143"/>
      <c r="E10" s="143"/>
      <c r="F10" s="143"/>
      <c r="G10" s="143"/>
      <c r="H10" s="143"/>
      <c r="I10" s="143"/>
      <c r="J10" s="64"/>
    </row>
    <row r="11" spans="1:20" ht="24.6" customHeight="1" x14ac:dyDescent="0.25">
      <c r="A11" s="144" t="s">
        <v>7</v>
      </c>
      <c r="B11" s="145"/>
      <c r="C11" s="137" t="s">
        <v>448</v>
      </c>
      <c r="D11" s="138"/>
      <c r="E11" s="65"/>
      <c r="F11" s="146" t="s">
        <v>8</v>
      </c>
      <c r="G11" s="136"/>
      <c r="H11" s="147" t="s">
        <v>449</v>
      </c>
      <c r="I11" s="148"/>
      <c r="J11" s="66"/>
    </row>
    <row r="12" spans="1:20" ht="14.45" customHeight="1" x14ac:dyDescent="0.25">
      <c r="A12" s="67"/>
      <c r="B12" s="68"/>
      <c r="C12" s="68"/>
      <c r="D12" s="68"/>
      <c r="E12" s="140"/>
      <c r="F12" s="140"/>
      <c r="G12" s="140"/>
      <c r="H12" s="140"/>
      <c r="I12" s="69"/>
      <c r="J12" s="66"/>
    </row>
    <row r="13" spans="1:20" ht="21" customHeight="1" x14ac:dyDescent="0.25">
      <c r="A13" s="135" t="s">
        <v>9</v>
      </c>
      <c r="B13" s="136"/>
      <c r="C13" s="137" t="s">
        <v>450</v>
      </c>
      <c r="D13" s="138"/>
      <c r="E13" s="139"/>
      <c r="F13" s="140"/>
      <c r="G13" s="140"/>
      <c r="H13" s="140"/>
      <c r="I13" s="69"/>
      <c r="J13" s="66"/>
    </row>
    <row r="14" spans="1:20" ht="10.9" customHeight="1" x14ac:dyDescent="0.25">
      <c r="A14" s="65"/>
      <c r="B14" s="69"/>
      <c r="C14" s="46"/>
      <c r="D14" s="46"/>
      <c r="E14" s="141"/>
      <c r="F14" s="141"/>
      <c r="G14" s="141"/>
      <c r="H14" s="141"/>
      <c r="I14" s="68"/>
      <c r="J14" s="70"/>
    </row>
    <row r="15" spans="1:20" ht="22.9" customHeight="1" x14ac:dyDescent="0.25">
      <c r="A15" s="135" t="s">
        <v>10</v>
      </c>
      <c r="B15" s="136"/>
      <c r="C15" s="137" t="s">
        <v>451</v>
      </c>
      <c r="D15" s="138"/>
      <c r="E15" s="155"/>
      <c r="F15" s="156"/>
      <c r="G15" s="71" t="s">
        <v>11</v>
      </c>
      <c r="H15" s="147" t="s">
        <v>452</v>
      </c>
      <c r="I15" s="148"/>
      <c r="J15" s="72"/>
    </row>
    <row r="16" spans="1:20" ht="10.9" customHeight="1" x14ac:dyDescent="0.25">
      <c r="A16" s="65"/>
      <c r="B16" s="69"/>
      <c r="C16" s="68"/>
      <c r="D16" s="68"/>
      <c r="E16" s="141"/>
      <c r="F16" s="141"/>
      <c r="G16" s="157"/>
      <c r="H16" s="157"/>
      <c r="I16" s="68"/>
      <c r="J16" s="70"/>
    </row>
    <row r="17" spans="1:10" ht="22.9" customHeight="1" x14ac:dyDescent="0.25">
      <c r="A17" s="73"/>
      <c r="B17" s="71" t="s">
        <v>12</v>
      </c>
      <c r="C17" s="137" t="s">
        <v>453</v>
      </c>
      <c r="D17" s="138"/>
      <c r="E17" s="74"/>
      <c r="F17" s="74"/>
      <c r="G17" s="74"/>
      <c r="H17" s="74"/>
      <c r="I17" s="74"/>
      <c r="J17" s="72"/>
    </row>
    <row r="18" spans="1:10" x14ac:dyDescent="0.25">
      <c r="A18" s="149"/>
      <c r="B18" s="150"/>
      <c r="C18" s="141"/>
      <c r="D18" s="141"/>
      <c r="E18" s="141"/>
      <c r="F18" s="141"/>
      <c r="G18" s="141"/>
      <c r="H18" s="141"/>
      <c r="I18" s="68"/>
      <c r="J18" s="70"/>
    </row>
    <row r="19" spans="1:10" x14ac:dyDescent="0.25">
      <c r="A19" s="144" t="s">
        <v>13</v>
      </c>
      <c r="B19" s="151"/>
      <c r="C19" s="152" t="s">
        <v>454</v>
      </c>
      <c r="D19" s="153"/>
      <c r="E19" s="153"/>
      <c r="F19" s="153"/>
      <c r="G19" s="153"/>
      <c r="H19" s="153"/>
      <c r="I19" s="153"/>
      <c r="J19" s="154"/>
    </row>
    <row r="20" spans="1:10" x14ac:dyDescent="0.25">
      <c r="A20" s="67"/>
      <c r="B20" s="68"/>
      <c r="C20" s="75"/>
      <c r="D20" s="68"/>
      <c r="E20" s="141"/>
      <c r="F20" s="141"/>
      <c r="G20" s="141"/>
      <c r="H20" s="141"/>
      <c r="I20" s="68"/>
      <c r="J20" s="70"/>
    </row>
    <row r="21" spans="1:10" x14ac:dyDescent="0.25">
      <c r="A21" s="144" t="s">
        <v>14</v>
      </c>
      <c r="B21" s="151"/>
      <c r="C21" s="147">
        <v>51410</v>
      </c>
      <c r="D21" s="148"/>
      <c r="E21" s="141"/>
      <c r="F21" s="141"/>
      <c r="G21" s="152" t="s">
        <v>455</v>
      </c>
      <c r="H21" s="153"/>
      <c r="I21" s="153"/>
      <c r="J21" s="154"/>
    </row>
    <row r="22" spans="1:10" x14ac:dyDescent="0.25">
      <c r="A22" s="67"/>
      <c r="B22" s="68"/>
      <c r="C22" s="68"/>
      <c r="D22" s="68"/>
      <c r="E22" s="141"/>
      <c r="F22" s="141"/>
      <c r="G22" s="141"/>
      <c r="H22" s="141"/>
      <c r="I22" s="68"/>
      <c r="J22" s="70"/>
    </row>
    <row r="23" spans="1:10" x14ac:dyDescent="0.25">
      <c r="A23" s="144" t="s">
        <v>15</v>
      </c>
      <c r="B23" s="151"/>
      <c r="C23" s="152" t="s">
        <v>456</v>
      </c>
      <c r="D23" s="153"/>
      <c r="E23" s="153"/>
      <c r="F23" s="153"/>
      <c r="G23" s="153"/>
      <c r="H23" s="153"/>
      <c r="I23" s="153"/>
      <c r="J23" s="154"/>
    </row>
    <row r="24" spans="1:10" x14ac:dyDescent="0.25">
      <c r="A24" s="67"/>
      <c r="B24" s="68"/>
      <c r="C24" s="46"/>
      <c r="D24" s="68"/>
      <c r="E24" s="141"/>
      <c r="F24" s="141"/>
      <c r="G24" s="141"/>
      <c r="H24" s="141"/>
      <c r="I24" s="68"/>
      <c r="J24" s="70"/>
    </row>
    <row r="25" spans="1:10" x14ac:dyDescent="0.25">
      <c r="A25" s="144" t="s">
        <v>16</v>
      </c>
      <c r="B25" s="151"/>
      <c r="C25" s="159" t="s">
        <v>457</v>
      </c>
      <c r="D25" s="160"/>
      <c r="E25" s="160"/>
      <c r="F25" s="160"/>
      <c r="G25" s="160"/>
      <c r="H25" s="160"/>
      <c r="I25" s="160"/>
      <c r="J25" s="161"/>
    </row>
    <row r="26" spans="1:10" x14ac:dyDescent="0.25">
      <c r="A26" s="67"/>
      <c r="B26" s="68"/>
      <c r="C26" s="75"/>
      <c r="D26" s="68"/>
      <c r="E26" s="141"/>
      <c r="F26" s="141"/>
      <c r="G26" s="141"/>
      <c r="H26" s="141"/>
      <c r="I26" s="68"/>
      <c r="J26" s="70"/>
    </row>
    <row r="27" spans="1:10" x14ac:dyDescent="0.25">
      <c r="A27" s="144" t="s">
        <v>17</v>
      </c>
      <c r="B27" s="151"/>
      <c r="C27" s="159" t="s">
        <v>458</v>
      </c>
      <c r="D27" s="160"/>
      <c r="E27" s="160"/>
      <c r="F27" s="160"/>
      <c r="G27" s="160"/>
      <c r="H27" s="160"/>
      <c r="I27" s="160"/>
      <c r="J27" s="161"/>
    </row>
    <row r="28" spans="1:10" ht="13.9" customHeight="1" x14ac:dyDescent="0.25">
      <c r="A28" s="67"/>
      <c r="B28" s="68"/>
      <c r="C28" s="75"/>
      <c r="D28" s="68"/>
      <c r="E28" s="141"/>
      <c r="F28" s="141"/>
      <c r="G28" s="141"/>
      <c r="H28" s="141"/>
      <c r="I28" s="68"/>
      <c r="J28" s="70"/>
    </row>
    <row r="29" spans="1:10" ht="22.9" customHeight="1" x14ac:dyDescent="0.25">
      <c r="A29" s="135" t="s">
        <v>18</v>
      </c>
      <c r="B29" s="151"/>
      <c r="C29" s="17">
        <v>886</v>
      </c>
      <c r="D29" s="76"/>
      <c r="E29" s="158"/>
      <c r="F29" s="158"/>
      <c r="G29" s="158"/>
      <c r="H29" s="158"/>
      <c r="I29" s="77"/>
      <c r="J29" s="78"/>
    </row>
    <row r="30" spans="1:10" x14ac:dyDescent="0.25">
      <c r="A30" s="67"/>
      <c r="B30" s="68"/>
      <c r="C30" s="68"/>
      <c r="D30" s="68"/>
      <c r="E30" s="141"/>
      <c r="F30" s="141"/>
      <c r="G30" s="141"/>
      <c r="H30" s="141"/>
      <c r="I30" s="77"/>
      <c r="J30" s="78"/>
    </row>
    <row r="31" spans="1:10" x14ac:dyDescent="0.25">
      <c r="A31" s="144" t="s">
        <v>19</v>
      </c>
      <c r="B31" s="151"/>
      <c r="C31" s="18" t="s">
        <v>22</v>
      </c>
      <c r="D31" s="162" t="s">
        <v>20</v>
      </c>
      <c r="E31" s="163"/>
      <c r="F31" s="163"/>
      <c r="G31" s="163"/>
      <c r="H31" s="68"/>
      <c r="I31" s="79" t="s">
        <v>21</v>
      </c>
      <c r="J31" s="80" t="s">
        <v>22</v>
      </c>
    </row>
    <row r="32" spans="1:10" x14ac:dyDescent="0.25">
      <c r="A32" s="144"/>
      <c r="B32" s="151"/>
      <c r="C32" s="81"/>
      <c r="D32" s="54"/>
      <c r="E32" s="156"/>
      <c r="F32" s="156"/>
      <c r="G32" s="156"/>
      <c r="H32" s="156"/>
      <c r="I32" s="77"/>
      <c r="J32" s="78"/>
    </row>
    <row r="33" spans="1:10" x14ac:dyDescent="0.25">
      <c r="A33" s="144" t="s">
        <v>23</v>
      </c>
      <c r="B33" s="151"/>
      <c r="C33" s="17" t="s">
        <v>25</v>
      </c>
      <c r="D33" s="162" t="s">
        <v>24</v>
      </c>
      <c r="E33" s="163"/>
      <c r="F33" s="163"/>
      <c r="G33" s="163"/>
      <c r="H33" s="74"/>
      <c r="I33" s="79" t="s">
        <v>25</v>
      </c>
      <c r="J33" s="80" t="s">
        <v>26</v>
      </c>
    </row>
    <row r="34" spans="1:10" x14ac:dyDescent="0.25">
      <c r="A34" s="67"/>
      <c r="B34" s="68"/>
      <c r="C34" s="68"/>
      <c r="D34" s="68"/>
      <c r="E34" s="141"/>
      <c r="F34" s="141"/>
      <c r="G34" s="141"/>
      <c r="H34" s="141"/>
      <c r="I34" s="68"/>
      <c r="J34" s="70"/>
    </row>
    <row r="35" spans="1:10" x14ac:dyDescent="0.25">
      <c r="A35" s="162" t="s">
        <v>27</v>
      </c>
      <c r="B35" s="163"/>
      <c r="C35" s="163"/>
      <c r="D35" s="163"/>
      <c r="E35" s="163" t="s">
        <v>28</v>
      </c>
      <c r="F35" s="163"/>
      <c r="G35" s="163"/>
      <c r="H35" s="163"/>
      <c r="I35" s="163"/>
      <c r="J35" s="82" t="s">
        <v>29</v>
      </c>
    </row>
    <row r="36" spans="1:10" x14ac:dyDescent="0.25">
      <c r="A36" s="67"/>
      <c r="B36" s="68"/>
      <c r="C36" s="68"/>
      <c r="D36" s="68"/>
      <c r="E36" s="141"/>
      <c r="F36" s="141"/>
      <c r="G36" s="141"/>
      <c r="H36" s="141"/>
      <c r="I36" s="68"/>
      <c r="J36" s="78"/>
    </row>
    <row r="37" spans="1:10" x14ac:dyDescent="0.25">
      <c r="A37" s="164" t="s">
        <v>462</v>
      </c>
      <c r="B37" s="165"/>
      <c r="C37" s="165"/>
      <c r="D37" s="165"/>
      <c r="E37" s="164" t="s">
        <v>463</v>
      </c>
      <c r="F37" s="165"/>
      <c r="G37" s="165"/>
      <c r="H37" s="165"/>
      <c r="I37" s="166"/>
      <c r="J37" s="121" t="s">
        <v>469</v>
      </c>
    </row>
    <row r="38" spans="1:10" x14ac:dyDescent="0.25">
      <c r="A38" s="38"/>
      <c r="B38" s="46"/>
      <c r="C38" s="48"/>
      <c r="D38" s="167"/>
      <c r="E38" s="167"/>
      <c r="F38" s="167"/>
      <c r="G38" s="167"/>
      <c r="H38" s="167"/>
      <c r="I38" s="167"/>
      <c r="J38" s="39"/>
    </row>
    <row r="39" spans="1:10" x14ac:dyDescent="0.25">
      <c r="A39" s="164" t="s">
        <v>464</v>
      </c>
      <c r="B39" s="165"/>
      <c r="C39" s="165"/>
      <c r="D39" s="166"/>
      <c r="E39" s="164" t="s">
        <v>465</v>
      </c>
      <c r="F39" s="165"/>
      <c r="G39" s="165"/>
      <c r="H39" s="165"/>
      <c r="I39" s="166"/>
      <c r="J39" s="18" t="s">
        <v>470</v>
      </c>
    </row>
    <row r="40" spans="1:10" x14ac:dyDescent="0.25">
      <c r="A40" s="38"/>
      <c r="B40" s="46"/>
      <c r="C40" s="48"/>
      <c r="D40" s="47"/>
      <c r="E40" s="167"/>
      <c r="F40" s="167"/>
      <c r="G40" s="167"/>
      <c r="H40" s="167"/>
      <c r="I40" s="45"/>
      <c r="J40" s="39"/>
    </row>
    <row r="41" spans="1:10" x14ac:dyDescent="0.25">
      <c r="A41" s="164" t="s">
        <v>466</v>
      </c>
      <c r="B41" s="165"/>
      <c r="C41" s="165"/>
      <c r="D41" s="166"/>
      <c r="E41" s="164" t="s">
        <v>463</v>
      </c>
      <c r="F41" s="165"/>
      <c r="G41" s="165"/>
      <c r="H41" s="165"/>
      <c r="I41" s="166"/>
      <c r="J41" s="18" t="s">
        <v>471</v>
      </c>
    </row>
    <row r="42" spans="1:10" x14ac:dyDescent="0.25">
      <c r="A42" s="38"/>
      <c r="B42" s="46"/>
      <c r="C42" s="48"/>
      <c r="D42" s="47"/>
      <c r="E42" s="167"/>
      <c r="F42" s="167"/>
      <c r="G42" s="167"/>
      <c r="H42" s="167"/>
      <c r="I42" s="45"/>
      <c r="J42" s="39"/>
    </row>
    <row r="43" spans="1:10" x14ac:dyDescent="0.25">
      <c r="A43" s="164" t="s">
        <v>467</v>
      </c>
      <c r="B43" s="165"/>
      <c r="C43" s="165"/>
      <c r="D43" s="166"/>
      <c r="E43" s="164" t="s">
        <v>463</v>
      </c>
      <c r="F43" s="165"/>
      <c r="G43" s="165"/>
      <c r="H43" s="165"/>
      <c r="I43" s="166"/>
      <c r="J43" s="17" t="s">
        <v>468</v>
      </c>
    </row>
    <row r="44" spans="1:10" x14ac:dyDescent="0.25">
      <c r="A44" s="40"/>
      <c r="B44" s="48"/>
      <c r="C44" s="172"/>
      <c r="D44" s="172"/>
      <c r="E44" s="157"/>
      <c r="F44" s="157"/>
      <c r="G44" s="172"/>
      <c r="H44" s="172"/>
      <c r="I44" s="172"/>
      <c r="J44" s="39"/>
    </row>
    <row r="45" spans="1:10" x14ac:dyDescent="0.25">
      <c r="A45" s="164" t="s">
        <v>475</v>
      </c>
      <c r="B45" s="165"/>
      <c r="C45" s="165"/>
      <c r="D45" s="166"/>
      <c r="E45" s="164" t="s">
        <v>463</v>
      </c>
      <c r="F45" s="165"/>
      <c r="G45" s="165"/>
      <c r="H45" s="165"/>
      <c r="I45" s="166"/>
      <c r="J45" s="18" t="s">
        <v>476</v>
      </c>
    </row>
    <row r="46" spans="1:10" x14ac:dyDescent="0.25">
      <c r="A46" s="40"/>
      <c r="B46" s="48"/>
      <c r="C46" s="48"/>
      <c r="D46" s="46"/>
      <c r="E46" s="157"/>
      <c r="F46" s="157"/>
      <c r="G46" s="172"/>
      <c r="H46" s="172"/>
      <c r="I46" s="46"/>
      <c r="J46" s="39"/>
    </row>
    <row r="47" spans="1:10" x14ac:dyDescent="0.25">
      <c r="A47" s="168"/>
      <c r="B47" s="169"/>
      <c r="C47" s="169"/>
      <c r="D47" s="170"/>
      <c r="E47" s="168"/>
      <c r="F47" s="169"/>
      <c r="G47" s="169"/>
      <c r="H47" s="169"/>
      <c r="I47" s="170"/>
      <c r="J47" s="17"/>
    </row>
    <row r="48" spans="1:10" x14ac:dyDescent="0.25">
      <c r="A48" s="83"/>
      <c r="B48" s="75"/>
      <c r="C48" s="75"/>
      <c r="D48" s="68"/>
      <c r="E48" s="141"/>
      <c r="F48" s="141"/>
      <c r="G48" s="171"/>
      <c r="H48" s="171"/>
      <c r="I48" s="68"/>
      <c r="J48" s="84" t="s">
        <v>30</v>
      </c>
    </row>
    <row r="49" spans="1:10" x14ac:dyDescent="0.25">
      <c r="A49" s="83"/>
      <c r="B49" s="75"/>
      <c r="C49" s="75"/>
      <c r="D49" s="68"/>
      <c r="E49" s="141"/>
      <c r="F49" s="141"/>
      <c r="G49" s="171"/>
      <c r="H49" s="171"/>
      <c r="I49" s="68"/>
      <c r="J49" s="84" t="s">
        <v>31</v>
      </c>
    </row>
    <row r="50" spans="1:10" ht="14.45" customHeight="1" x14ac:dyDescent="0.25">
      <c r="A50" s="135" t="s">
        <v>32</v>
      </c>
      <c r="B50" s="146"/>
      <c r="C50" s="147"/>
      <c r="D50" s="148"/>
      <c r="E50" s="177" t="s">
        <v>33</v>
      </c>
      <c r="F50" s="178"/>
      <c r="G50" s="152"/>
      <c r="H50" s="153"/>
      <c r="I50" s="153"/>
      <c r="J50" s="154"/>
    </row>
    <row r="51" spans="1:10" x14ac:dyDescent="0.25">
      <c r="A51" s="83"/>
      <c r="B51" s="75"/>
      <c r="C51" s="171"/>
      <c r="D51" s="171"/>
      <c r="E51" s="141"/>
      <c r="F51" s="141"/>
      <c r="G51" s="179" t="s">
        <v>34</v>
      </c>
      <c r="H51" s="179"/>
      <c r="I51" s="179"/>
      <c r="J51" s="61"/>
    </row>
    <row r="52" spans="1:10" ht="13.9" customHeight="1" x14ac:dyDescent="0.25">
      <c r="A52" s="135" t="s">
        <v>35</v>
      </c>
      <c r="B52" s="146"/>
      <c r="C52" s="152" t="s">
        <v>459</v>
      </c>
      <c r="D52" s="153"/>
      <c r="E52" s="153"/>
      <c r="F52" s="153"/>
      <c r="G52" s="153"/>
      <c r="H52" s="153"/>
      <c r="I52" s="153"/>
      <c r="J52" s="154"/>
    </row>
    <row r="53" spans="1:10" x14ac:dyDescent="0.25">
      <c r="A53" s="67"/>
      <c r="B53" s="68"/>
      <c r="C53" s="158" t="s">
        <v>36</v>
      </c>
      <c r="D53" s="158"/>
      <c r="E53" s="158"/>
      <c r="F53" s="158"/>
      <c r="G53" s="158"/>
      <c r="H53" s="158"/>
      <c r="I53" s="158"/>
      <c r="J53" s="70"/>
    </row>
    <row r="54" spans="1:10" x14ac:dyDescent="0.25">
      <c r="A54" s="135" t="s">
        <v>37</v>
      </c>
      <c r="B54" s="146"/>
      <c r="C54" s="173" t="s">
        <v>460</v>
      </c>
      <c r="D54" s="174"/>
      <c r="E54" s="175"/>
      <c r="F54" s="141"/>
      <c r="G54" s="141"/>
      <c r="H54" s="163"/>
      <c r="I54" s="163"/>
      <c r="J54" s="176"/>
    </row>
    <row r="55" spans="1:10" x14ac:dyDescent="0.25">
      <c r="A55" s="67"/>
      <c r="B55" s="68"/>
      <c r="C55" s="75"/>
      <c r="D55" s="68"/>
      <c r="E55" s="141"/>
      <c r="F55" s="141"/>
      <c r="G55" s="141"/>
      <c r="H55" s="141"/>
      <c r="I55" s="68"/>
      <c r="J55" s="70"/>
    </row>
    <row r="56" spans="1:10" ht="14.45" customHeight="1" x14ac:dyDescent="0.25">
      <c r="A56" s="135" t="s">
        <v>16</v>
      </c>
      <c r="B56" s="146"/>
      <c r="C56" s="185" t="s">
        <v>461</v>
      </c>
      <c r="D56" s="181"/>
      <c r="E56" s="181"/>
      <c r="F56" s="181"/>
      <c r="G56" s="181"/>
      <c r="H56" s="181"/>
      <c r="I56" s="181"/>
      <c r="J56" s="182"/>
    </row>
    <row r="57" spans="1:10" x14ac:dyDescent="0.25">
      <c r="A57" s="67"/>
      <c r="B57" s="68"/>
      <c r="C57" s="68"/>
      <c r="D57" s="68"/>
      <c r="E57" s="141"/>
      <c r="F57" s="141"/>
      <c r="G57" s="141"/>
      <c r="H57" s="141"/>
      <c r="I57" s="68"/>
      <c r="J57" s="70"/>
    </row>
    <row r="58" spans="1:10" x14ac:dyDescent="0.25">
      <c r="A58" s="135" t="s">
        <v>38</v>
      </c>
      <c r="B58" s="146"/>
      <c r="C58" s="180"/>
      <c r="D58" s="181"/>
      <c r="E58" s="181"/>
      <c r="F58" s="181"/>
      <c r="G58" s="181"/>
      <c r="H58" s="181"/>
      <c r="I58" s="181"/>
      <c r="J58" s="182"/>
    </row>
    <row r="59" spans="1:10" ht="14.45" customHeight="1" x14ac:dyDescent="0.25">
      <c r="A59" s="67"/>
      <c r="B59" s="68"/>
      <c r="C59" s="183" t="s">
        <v>39</v>
      </c>
      <c r="D59" s="183"/>
      <c r="E59" s="183"/>
      <c r="F59" s="183"/>
      <c r="G59" s="68"/>
      <c r="H59" s="68"/>
      <c r="I59" s="68"/>
      <c r="J59" s="70"/>
    </row>
    <row r="60" spans="1:10" x14ac:dyDescent="0.25">
      <c r="A60" s="135" t="s">
        <v>40</v>
      </c>
      <c r="B60" s="146"/>
      <c r="C60" s="180"/>
      <c r="D60" s="181"/>
      <c r="E60" s="181"/>
      <c r="F60" s="181"/>
      <c r="G60" s="181"/>
      <c r="H60" s="181"/>
      <c r="I60" s="181"/>
      <c r="J60" s="182"/>
    </row>
    <row r="61" spans="1:10" ht="14.45" customHeight="1" x14ac:dyDescent="0.25">
      <c r="A61" s="85"/>
      <c r="B61" s="86"/>
      <c r="C61" s="184" t="s">
        <v>41</v>
      </c>
      <c r="D61" s="184"/>
      <c r="E61" s="184"/>
      <c r="F61" s="184"/>
      <c r="G61" s="184"/>
      <c r="H61" s="86"/>
      <c r="I61" s="86"/>
      <c r="J61" s="87"/>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231FA7B8-7F59-4474-B612-F3CC2F4C9CDB}"/>
    <hyperlink ref="C27" r:id="rId2" xr:uid="{3DBA227C-7228-4BA3-AC7B-965FF80AE96F}"/>
    <hyperlink ref="C56" r:id="rId3" xr:uid="{B922C774-4370-4E0C-8252-1C30DCCCF3F2}"/>
  </hyperlinks>
  <pageMargins left="0.70866141732283472" right="0.70866141732283472" top="0.74803149606299213" bottom="0.74803149606299213" header="0.31496062992125984" footer="0.31496062992125984"/>
  <pageSetup paperSize="9" scale="77" orientation="portrait" r:id="rId4"/>
  <colBreaks count="1" manualBreakCount="1">
    <brk id="10"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showGridLines="0" view="pageBreakPreview" zoomScaleNormal="100" zoomScaleSheetLayoutView="100" workbookViewId="0">
      <selection activeCell="A4" sqref="A4:I4"/>
    </sheetView>
  </sheetViews>
  <sheetFormatPr defaultColWidth="8.85546875" defaultRowHeight="12.75" x14ac:dyDescent="0.2"/>
  <cols>
    <col min="1" max="7" width="8.85546875" style="41"/>
    <col min="8" max="9" width="16.42578125" style="42" customWidth="1"/>
    <col min="10" max="10" width="10.28515625" style="41" bestFit="1" customWidth="1"/>
    <col min="11" max="16384" width="8.85546875" style="41"/>
  </cols>
  <sheetData>
    <row r="1" spans="1:9" x14ac:dyDescent="0.2">
      <c r="A1" s="189" t="s">
        <v>42</v>
      </c>
      <c r="B1" s="190"/>
      <c r="C1" s="190"/>
      <c r="D1" s="190"/>
      <c r="E1" s="190"/>
      <c r="F1" s="190"/>
      <c r="G1" s="190"/>
      <c r="H1" s="190"/>
      <c r="I1" s="190"/>
    </row>
    <row r="2" spans="1:9" x14ac:dyDescent="0.2">
      <c r="A2" s="191" t="s">
        <v>473</v>
      </c>
      <c r="B2" s="192"/>
      <c r="C2" s="192"/>
      <c r="D2" s="192"/>
      <c r="E2" s="192"/>
      <c r="F2" s="192"/>
      <c r="G2" s="192"/>
      <c r="H2" s="192"/>
      <c r="I2" s="192"/>
    </row>
    <row r="3" spans="1:9" x14ac:dyDescent="0.2">
      <c r="A3" s="193" t="s">
        <v>43</v>
      </c>
      <c r="B3" s="193"/>
      <c r="C3" s="193"/>
      <c r="D3" s="193"/>
      <c r="E3" s="193"/>
      <c r="F3" s="193"/>
      <c r="G3" s="193"/>
      <c r="H3" s="193"/>
      <c r="I3" s="193"/>
    </row>
    <row r="4" spans="1:9" x14ac:dyDescent="0.2">
      <c r="A4" s="194" t="s">
        <v>472</v>
      </c>
      <c r="B4" s="195"/>
      <c r="C4" s="195"/>
      <c r="D4" s="195"/>
      <c r="E4" s="195"/>
      <c r="F4" s="195"/>
      <c r="G4" s="195"/>
      <c r="H4" s="195"/>
      <c r="I4" s="196"/>
    </row>
    <row r="5" spans="1:9" ht="45" x14ac:dyDescent="0.2">
      <c r="A5" s="199" t="s">
        <v>44</v>
      </c>
      <c r="B5" s="200"/>
      <c r="C5" s="200"/>
      <c r="D5" s="200"/>
      <c r="E5" s="200"/>
      <c r="F5" s="200"/>
      <c r="G5" s="44" t="s">
        <v>45</v>
      </c>
      <c r="H5" s="5" t="s">
        <v>46</v>
      </c>
      <c r="I5" s="5" t="s">
        <v>47</v>
      </c>
    </row>
    <row r="6" spans="1:9" x14ac:dyDescent="0.2">
      <c r="A6" s="197">
        <v>1</v>
      </c>
      <c r="B6" s="198"/>
      <c r="C6" s="198"/>
      <c r="D6" s="198"/>
      <c r="E6" s="198"/>
      <c r="F6" s="198"/>
      <c r="G6" s="43">
        <v>2</v>
      </c>
      <c r="H6" s="5">
        <v>3</v>
      </c>
      <c r="I6" s="5">
        <v>4</v>
      </c>
    </row>
    <row r="7" spans="1:9" x14ac:dyDescent="0.2">
      <c r="A7" s="201"/>
      <c r="B7" s="201"/>
      <c r="C7" s="201"/>
      <c r="D7" s="201"/>
      <c r="E7" s="201"/>
      <c r="F7" s="201"/>
      <c r="G7" s="201"/>
      <c r="H7" s="201"/>
      <c r="I7" s="201"/>
    </row>
    <row r="8" spans="1:9" ht="12.75" customHeight="1" x14ac:dyDescent="0.2">
      <c r="A8" s="202" t="s">
        <v>48</v>
      </c>
      <c r="B8" s="202"/>
      <c r="C8" s="202"/>
      <c r="D8" s="202"/>
      <c r="E8" s="202"/>
      <c r="F8" s="202"/>
      <c r="G8" s="6">
        <v>1</v>
      </c>
      <c r="H8" s="88">
        <v>0</v>
      </c>
      <c r="I8" s="88">
        <v>0</v>
      </c>
    </row>
    <row r="9" spans="1:9" ht="12.75" customHeight="1" x14ac:dyDescent="0.2">
      <c r="A9" s="188" t="s">
        <v>49</v>
      </c>
      <c r="B9" s="188"/>
      <c r="C9" s="188"/>
      <c r="D9" s="188"/>
      <c r="E9" s="188"/>
      <c r="F9" s="188"/>
      <c r="G9" s="7">
        <v>2</v>
      </c>
      <c r="H9" s="89">
        <f>H10+H17+H27+H38+H43</f>
        <v>105190317.51000002</v>
      </c>
      <c r="I9" s="89">
        <f>I10+I17+I27+I38+I43</f>
        <v>107994476.53999999</v>
      </c>
    </row>
    <row r="10" spans="1:9" ht="12.75" customHeight="1" x14ac:dyDescent="0.2">
      <c r="A10" s="187" t="s">
        <v>50</v>
      </c>
      <c r="B10" s="187"/>
      <c r="C10" s="187"/>
      <c r="D10" s="187"/>
      <c r="E10" s="187"/>
      <c r="F10" s="187"/>
      <c r="G10" s="7">
        <v>3</v>
      </c>
      <c r="H10" s="89">
        <f>H11+H12+H13+H14+H15+H16</f>
        <v>7731504.3600000003</v>
      </c>
      <c r="I10" s="89">
        <f>I11+I12+I13+I14+I15+I16</f>
        <v>7551739.7999999998</v>
      </c>
    </row>
    <row r="11" spans="1:9" ht="12.75" customHeight="1" x14ac:dyDescent="0.2">
      <c r="A11" s="186" t="s">
        <v>51</v>
      </c>
      <c r="B11" s="186"/>
      <c r="C11" s="186"/>
      <c r="D11" s="186"/>
      <c r="E11" s="186"/>
      <c r="F11" s="186"/>
      <c r="G11" s="6">
        <v>4</v>
      </c>
      <c r="H11" s="88">
        <v>132273.88</v>
      </c>
      <c r="I11" s="88">
        <v>98459.38</v>
      </c>
    </row>
    <row r="12" spans="1:9" ht="22.9" customHeight="1" x14ac:dyDescent="0.2">
      <c r="A12" s="186" t="s">
        <v>52</v>
      </c>
      <c r="B12" s="186"/>
      <c r="C12" s="186"/>
      <c r="D12" s="186"/>
      <c r="E12" s="186"/>
      <c r="F12" s="186"/>
      <c r="G12" s="6">
        <v>5</v>
      </c>
      <c r="H12" s="88">
        <v>245882.87</v>
      </c>
      <c r="I12" s="88">
        <v>192763.62</v>
      </c>
    </row>
    <row r="13" spans="1:9" ht="12.75" customHeight="1" x14ac:dyDescent="0.2">
      <c r="A13" s="186" t="s">
        <v>53</v>
      </c>
      <c r="B13" s="186"/>
      <c r="C13" s="186"/>
      <c r="D13" s="186"/>
      <c r="E13" s="186"/>
      <c r="F13" s="186"/>
      <c r="G13" s="6">
        <v>6</v>
      </c>
      <c r="H13" s="88">
        <v>4624734.91</v>
      </c>
      <c r="I13" s="88">
        <v>4624734.91</v>
      </c>
    </row>
    <row r="14" spans="1:9" ht="12.75" customHeight="1" x14ac:dyDescent="0.2">
      <c r="A14" s="186" t="s">
        <v>54</v>
      </c>
      <c r="B14" s="186"/>
      <c r="C14" s="186"/>
      <c r="D14" s="186"/>
      <c r="E14" s="186"/>
      <c r="F14" s="186"/>
      <c r="G14" s="6">
        <v>7</v>
      </c>
      <c r="H14" s="88">
        <v>0</v>
      </c>
      <c r="I14" s="88">
        <v>0</v>
      </c>
    </row>
    <row r="15" spans="1:9" ht="12.75" customHeight="1" x14ac:dyDescent="0.2">
      <c r="A15" s="186" t="s">
        <v>55</v>
      </c>
      <c r="B15" s="186"/>
      <c r="C15" s="186"/>
      <c r="D15" s="186"/>
      <c r="E15" s="186"/>
      <c r="F15" s="186"/>
      <c r="G15" s="6">
        <v>8</v>
      </c>
      <c r="H15" s="88">
        <v>1068180</v>
      </c>
      <c r="I15" s="88">
        <v>1100230</v>
      </c>
    </row>
    <row r="16" spans="1:9" ht="12.75" customHeight="1" x14ac:dyDescent="0.2">
      <c r="A16" s="186" t="s">
        <v>56</v>
      </c>
      <c r="B16" s="186"/>
      <c r="C16" s="186"/>
      <c r="D16" s="186"/>
      <c r="E16" s="186"/>
      <c r="F16" s="186"/>
      <c r="G16" s="6">
        <v>9</v>
      </c>
      <c r="H16" s="88">
        <v>1660432.7</v>
      </c>
      <c r="I16" s="88">
        <v>1535551.89</v>
      </c>
    </row>
    <row r="17" spans="1:9" ht="12.75" customHeight="1" x14ac:dyDescent="0.2">
      <c r="A17" s="187" t="s">
        <v>57</v>
      </c>
      <c r="B17" s="187"/>
      <c r="C17" s="187"/>
      <c r="D17" s="187"/>
      <c r="E17" s="187"/>
      <c r="F17" s="187"/>
      <c r="G17" s="7">
        <v>10</v>
      </c>
      <c r="H17" s="89">
        <f>H18+H19+H20+H21+H22+H23+H24+H25+H26</f>
        <v>95293019.26000002</v>
      </c>
      <c r="I17" s="89">
        <f>I18+I19+I20+I21+I22+I23+I24+I25+I26</f>
        <v>98272585.569999993</v>
      </c>
    </row>
    <row r="18" spans="1:9" ht="12.75" customHeight="1" x14ac:dyDescent="0.2">
      <c r="A18" s="186" t="s">
        <v>58</v>
      </c>
      <c r="B18" s="186"/>
      <c r="C18" s="186"/>
      <c r="D18" s="186"/>
      <c r="E18" s="186"/>
      <c r="F18" s="186"/>
      <c r="G18" s="6">
        <v>11</v>
      </c>
      <c r="H18" s="88">
        <v>15978358.699999999</v>
      </c>
      <c r="I18" s="88">
        <v>16097941.92</v>
      </c>
    </row>
    <row r="19" spans="1:9" ht="12.75" customHeight="1" x14ac:dyDescent="0.2">
      <c r="A19" s="186" t="s">
        <v>59</v>
      </c>
      <c r="B19" s="186"/>
      <c r="C19" s="186"/>
      <c r="D19" s="186"/>
      <c r="E19" s="186"/>
      <c r="F19" s="186"/>
      <c r="G19" s="6">
        <v>12</v>
      </c>
      <c r="H19" s="88">
        <v>60725254.780000001</v>
      </c>
      <c r="I19" s="88">
        <v>62923291.039999999</v>
      </c>
    </row>
    <row r="20" spans="1:9" ht="12.75" customHeight="1" x14ac:dyDescent="0.2">
      <c r="A20" s="186" t="s">
        <v>60</v>
      </c>
      <c r="B20" s="186"/>
      <c r="C20" s="186"/>
      <c r="D20" s="186"/>
      <c r="E20" s="186"/>
      <c r="F20" s="186"/>
      <c r="G20" s="6">
        <v>13</v>
      </c>
      <c r="H20" s="88">
        <v>2165633.4</v>
      </c>
      <c r="I20" s="88">
        <v>2205620.88</v>
      </c>
    </row>
    <row r="21" spans="1:9" ht="12.75" customHeight="1" x14ac:dyDescent="0.2">
      <c r="A21" s="186" t="s">
        <v>61</v>
      </c>
      <c r="B21" s="186"/>
      <c r="C21" s="186"/>
      <c r="D21" s="186"/>
      <c r="E21" s="186"/>
      <c r="F21" s="186"/>
      <c r="G21" s="6">
        <v>14</v>
      </c>
      <c r="H21" s="88">
        <v>8673039.5600000005</v>
      </c>
      <c r="I21" s="88">
        <v>8250780</v>
      </c>
    </row>
    <row r="22" spans="1:9" ht="12.75" customHeight="1" x14ac:dyDescent="0.2">
      <c r="A22" s="186" t="s">
        <v>62</v>
      </c>
      <c r="B22" s="186"/>
      <c r="C22" s="186"/>
      <c r="D22" s="186"/>
      <c r="E22" s="186"/>
      <c r="F22" s="186"/>
      <c r="G22" s="6">
        <v>15</v>
      </c>
      <c r="H22" s="88">
        <v>0</v>
      </c>
      <c r="I22" s="88">
        <v>0</v>
      </c>
    </row>
    <row r="23" spans="1:9" ht="12.75" customHeight="1" x14ac:dyDescent="0.2">
      <c r="A23" s="186" t="s">
        <v>63</v>
      </c>
      <c r="B23" s="186"/>
      <c r="C23" s="186"/>
      <c r="D23" s="186"/>
      <c r="E23" s="186"/>
      <c r="F23" s="186"/>
      <c r="G23" s="6">
        <v>16</v>
      </c>
      <c r="H23" s="88">
        <v>153533.42000000001</v>
      </c>
      <c r="I23" s="88">
        <v>136275.06</v>
      </c>
    </row>
    <row r="24" spans="1:9" ht="12.75" customHeight="1" x14ac:dyDescent="0.2">
      <c r="A24" s="186" t="s">
        <v>64</v>
      </c>
      <c r="B24" s="186"/>
      <c r="C24" s="186"/>
      <c r="D24" s="186"/>
      <c r="E24" s="186"/>
      <c r="F24" s="186"/>
      <c r="G24" s="6">
        <v>17</v>
      </c>
      <c r="H24" s="88">
        <v>7082009.3700000001</v>
      </c>
      <c r="I24" s="88">
        <v>8140988.1299999999</v>
      </c>
    </row>
    <row r="25" spans="1:9" ht="12.75" customHeight="1" x14ac:dyDescent="0.2">
      <c r="A25" s="186" t="s">
        <v>65</v>
      </c>
      <c r="B25" s="186"/>
      <c r="C25" s="186"/>
      <c r="D25" s="186"/>
      <c r="E25" s="186"/>
      <c r="F25" s="186"/>
      <c r="G25" s="6">
        <v>18</v>
      </c>
      <c r="H25" s="88">
        <v>515190.03</v>
      </c>
      <c r="I25" s="88">
        <v>517688.54</v>
      </c>
    </row>
    <row r="26" spans="1:9" ht="12.75" customHeight="1" x14ac:dyDescent="0.2">
      <c r="A26" s="186" t="s">
        <v>66</v>
      </c>
      <c r="B26" s="186"/>
      <c r="C26" s="186"/>
      <c r="D26" s="186"/>
      <c r="E26" s="186"/>
      <c r="F26" s="186"/>
      <c r="G26" s="6">
        <v>19</v>
      </c>
      <c r="H26" s="88">
        <v>0</v>
      </c>
      <c r="I26" s="88">
        <v>0</v>
      </c>
    </row>
    <row r="27" spans="1:9" ht="12.75" customHeight="1" x14ac:dyDescent="0.2">
      <c r="A27" s="187" t="s">
        <v>67</v>
      </c>
      <c r="B27" s="187"/>
      <c r="C27" s="187"/>
      <c r="D27" s="187"/>
      <c r="E27" s="187"/>
      <c r="F27" s="187"/>
      <c r="G27" s="7">
        <v>20</v>
      </c>
      <c r="H27" s="89">
        <f>SUM(H28:H37)</f>
        <v>0</v>
      </c>
      <c r="I27" s="89">
        <f>SUM(I28:I37)</f>
        <v>0</v>
      </c>
    </row>
    <row r="28" spans="1:9" ht="12.75" customHeight="1" x14ac:dyDescent="0.2">
      <c r="A28" s="186" t="s">
        <v>68</v>
      </c>
      <c r="B28" s="186"/>
      <c r="C28" s="186"/>
      <c r="D28" s="186"/>
      <c r="E28" s="186"/>
      <c r="F28" s="186"/>
      <c r="G28" s="6">
        <v>21</v>
      </c>
      <c r="H28" s="88">
        <v>0</v>
      </c>
      <c r="I28" s="88">
        <v>0</v>
      </c>
    </row>
    <row r="29" spans="1:9" ht="12.75" customHeight="1" x14ac:dyDescent="0.2">
      <c r="A29" s="186" t="s">
        <v>69</v>
      </c>
      <c r="B29" s="186"/>
      <c r="C29" s="186"/>
      <c r="D29" s="186"/>
      <c r="E29" s="186"/>
      <c r="F29" s="186"/>
      <c r="G29" s="6">
        <v>22</v>
      </c>
      <c r="H29" s="88">
        <v>0</v>
      </c>
      <c r="I29" s="88">
        <v>0</v>
      </c>
    </row>
    <row r="30" spans="1:9" ht="12.75" customHeight="1" x14ac:dyDescent="0.2">
      <c r="A30" s="186" t="s">
        <v>70</v>
      </c>
      <c r="B30" s="186"/>
      <c r="C30" s="186"/>
      <c r="D30" s="186"/>
      <c r="E30" s="186"/>
      <c r="F30" s="186"/>
      <c r="G30" s="6">
        <v>23</v>
      </c>
      <c r="H30" s="88">
        <v>0</v>
      </c>
      <c r="I30" s="88">
        <v>0</v>
      </c>
    </row>
    <row r="31" spans="1:9" ht="24" customHeight="1" x14ac:dyDescent="0.2">
      <c r="A31" s="186" t="s">
        <v>71</v>
      </c>
      <c r="B31" s="186"/>
      <c r="C31" s="186"/>
      <c r="D31" s="186"/>
      <c r="E31" s="186"/>
      <c r="F31" s="186"/>
      <c r="G31" s="6">
        <v>24</v>
      </c>
      <c r="H31" s="88">
        <v>0</v>
      </c>
      <c r="I31" s="88">
        <v>0</v>
      </c>
    </row>
    <row r="32" spans="1:9" ht="23.45" customHeight="1" x14ac:dyDescent="0.2">
      <c r="A32" s="186" t="s">
        <v>72</v>
      </c>
      <c r="B32" s="186"/>
      <c r="C32" s="186"/>
      <c r="D32" s="186"/>
      <c r="E32" s="186"/>
      <c r="F32" s="186"/>
      <c r="G32" s="6">
        <v>25</v>
      </c>
      <c r="H32" s="88">
        <v>0</v>
      </c>
      <c r="I32" s="88">
        <v>0</v>
      </c>
    </row>
    <row r="33" spans="1:9" ht="21.6" customHeight="1" x14ac:dyDescent="0.2">
      <c r="A33" s="186" t="s">
        <v>73</v>
      </c>
      <c r="B33" s="186"/>
      <c r="C33" s="186"/>
      <c r="D33" s="186"/>
      <c r="E33" s="186"/>
      <c r="F33" s="186"/>
      <c r="G33" s="6">
        <v>26</v>
      </c>
      <c r="H33" s="88">
        <v>0</v>
      </c>
      <c r="I33" s="88">
        <v>0</v>
      </c>
    </row>
    <row r="34" spans="1:9" ht="12.75" customHeight="1" x14ac:dyDescent="0.2">
      <c r="A34" s="186" t="s">
        <v>74</v>
      </c>
      <c r="B34" s="186"/>
      <c r="C34" s="186"/>
      <c r="D34" s="186"/>
      <c r="E34" s="186"/>
      <c r="F34" s="186"/>
      <c r="G34" s="6">
        <v>27</v>
      </c>
      <c r="H34" s="88">
        <v>0</v>
      </c>
      <c r="I34" s="88">
        <v>0</v>
      </c>
    </row>
    <row r="35" spans="1:9" ht="12.75" customHeight="1" x14ac:dyDescent="0.2">
      <c r="A35" s="186" t="s">
        <v>75</v>
      </c>
      <c r="B35" s="186"/>
      <c r="C35" s="186"/>
      <c r="D35" s="186"/>
      <c r="E35" s="186"/>
      <c r="F35" s="186"/>
      <c r="G35" s="6">
        <v>28</v>
      </c>
      <c r="H35" s="88">
        <v>0</v>
      </c>
      <c r="I35" s="88">
        <v>0</v>
      </c>
    </row>
    <row r="36" spans="1:9" ht="12.75" customHeight="1" x14ac:dyDescent="0.2">
      <c r="A36" s="186" t="s">
        <v>76</v>
      </c>
      <c r="B36" s="186"/>
      <c r="C36" s="186"/>
      <c r="D36" s="186"/>
      <c r="E36" s="186"/>
      <c r="F36" s="186"/>
      <c r="G36" s="6">
        <v>29</v>
      </c>
      <c r="H36" s="88">
        <v>0</v>
      </c>
      <c r="I36" s="88">
        <v>0</v>
      </c>
    </row>
    <row r="37" spans="1:9" ht="12.75" customHeight="1" x14ac:dyDescent="0.2">
      <c r="A37" s="186" t="s">
        <v>77</v>
      </c>
      <c r="B37" s="186"/>
      <c r="C37" s="186"/>
      <c r="D37" s="186"/>
      <c r="E37" s="186"/>
      <c r="F37" s="186"/>
      <c r="G37" s="6">
        <v>30</v>
      </c>
      <c r="H37" s="88">
        <v>0</v>
      </c>
      <c r="I37" s="88">
        <v>0</v>
      </c>
    </row>
    <row r="38" spans="1:9" ht="12.75" customHeight="1" x14ac:dyDescent="0.2">
      <c r="A38" s="187" t="s">
        <v>78</v>
      </c>
      <c r="B38" s="187"/>
      <c r="C38" s="187"/>
      <c r="D38" s="187"/>
      <c r="E38" s="187"/>
      <c r="F38" s="187"/>
      <c r="G38" s="7">
        <v>31</v>
      </c>
      <c r="H38" s="89">
        <f>H39+H40+H41+H42</f>
        <v>0</v>
      </c>
      <c r="I38" s="89">
        <f>I39+I40+I41+I42</f>
        <v>0</v>
      </c>
    </row>
    <row r="39" spans="1:9" ht="12.75" customHeight="1" x14ac:dyDescent="0.2">
      <c r="A39" s="186" t="s">
        <v>79</v>
      </c>
      <c r="B39" s="186"/>
      <c r="C39" s="186"/>
      <c r="D39" s="186"/>
      <c r="E39" s="186"/>
      <c r="F39" s="186"/>
      <c r="G39" s="6">
        <v>32</v>
      </c>
      <c r="H39" s="88">
        <v>0</v>
      </c>
      <c r="I39" s="88">
        <v>0</v>
      </c>
    </row>
    <row r="40" spans="1:9" ht="12.75" customHeight="1" x14ac:dyDescent="0.2">
      <c r="A40" s="186" t="s">
        <v>80</v>
      </c>
      <c r="B40" s="186"/>
      <c r="C40" s="186"/>
      <c r="D40" s="186"/>
      <c r="E40" s="186"/>
      <c r="F40" s="186"/>
      <c r="G40" s="6">
        <v>33</v>
      </c>
      <c r="H40" s="88">
        <v>0</v>
      </c>
      <c r="I40" s="88">
        <v>0</v>
      </c>
    </row>
    <row r="41" spans="1:9" ht="12.75" customHeight="1" x14ac:dyDescent="0.2">
      <c r="A41" s="186" t="s">
        <v>81</v>
      </c>
      <c r="B41" s="186"/>
      <c r="C41" s="186"/>
      <c r="D41" s="186"/>
      <c r="E41" s="186"/>
      <c r="F41" s="186"/>
      <c r="G41" s="6">
        <v>34</v>
      </c>
      <c r="H41" s="88">
        <v>0</v>
      </c>
      <c r="I41" s="88">
        <v>0</v>
      </c>
    </row>
    <row r="42" spans="1:9" ht="12.75" customHeight="1" x14ac:dyDescent="0.2">
      <c r="A42" s="186" t="s">
        <v>82</v>
      </c>
      <c r="B42" s="186"/>
      <c r="C42" s="186"/>
      <c r="D42" s="186"/>
      <c r="E42" s="186"/>
      <c r="F42" s="186"/>
      <c r="G42" s="6">
        <v>35</v>
      </c>
      <c r="H42" s="88">
        <v>0</v>
      </c>
      <c r="I42" s="88">
        <v>0</v>
      </c>
    </row>
    <row r="43" spans="1:9" ht="12.75" customHeight="1" x14ac:dyDescent="0.2">
      <c r="A43" s="186" t="s">
        <v>83</v>
      </c>
      <c r="B43" s="186"/>
      <c r="C43" s="186"/>
      <c r="D43" s="186"/>
      <c r="E43" s="186"/>
      <c r="F43" s="186"/>
      <c r="G43" s="6">
        <v>36</v>
      </c>
      <c r="H43" s="88">
        <v>2165793.89</v>
      </c>
      <c r="I43" s="88">
        <v>2170151.17</v>
      </c>
    </row>
    <row r="44" spans="1:9" ht="12.75" customHeight="1" x14ac:dyDescent="0.2">
      <c r="A44" s="188" t="s">
        <v>84</v>
      </c>
      <c r="B44" s="188"/>
      <c r="C44" s="188"/>
      <c r="D44" s="188"/>
      <c r="E44" s="188"/>
      <c r="F44" s="188"/>
      <c r="G44" s="7">
        <v>37</v>
      </c>
      <c r="H44" s="89">
        <f>H45+H53+H60+H70</f>
        <v>15422798.449999999</v>
      </c>
      <c r="I44" s="89">
        <f>I45+I53+I60+I70</f>
        <v>19561095.969999999</v>
      </c>
    </row>
    <row r="45" spans="1:9" ht="12.75" customHeight="1" x14ac:dyDescent="0.2">
      <c r="A45" s="187" t="s">
        <v>85</v>
      </c>
      <c r="B45" s="187"/>
      <c r="C45" s="187"/>
      <c r="D45" s="187"/>
      <c r="E45" s="187"/>
      <c r="F45" s="187"/>
      <c r="G45" s="7">
        <v>38</v>
      </c>
      <c r="H45" s="89">
        <f>SUM(H46:H52)</f>
        <v>694072.3899999999</v>
      </c>
      <c r="I45" s="89">
        <f>SUM(I46:I52)</f>
        <v>907179.26</v>
      </c>
    </row>
    <row r="46" spans="1:9" ht="12.75" customHeight="1" x14ac:dyDescent="0.2">
      <c r="A46" s="186" t="s">
        <v>86</v>
      </c>
      <c r="B46" s="186"/>
      <c r="C46" s="186"/>
      <c r="D46" s="186"/>
      <c r="E46" s="186"/>
      <c r="F46" s="186"/>
      <c r="G46" s="6">
        <v>39</v>
      </c>
      <c r="H46" s="88">
        <v>634789.12</v>
      </c>
      <c r="I46" s="88">
        <v>846396.2</v>
      </c>
    </row>
    <row r="47" spans="1:9" ht="12.75" customHeight="1" x14ac:dyDescent="0.2">
      <c r="A47" s="186" t="s">
        <v>87</v>
      </c>
      <c r="B47" s="186"/>
      <c r="C47" s="186"/>
      <c r="D47" s="186"/>
      <c r="E47" s="186"/>
      <c r="F47" s="186"/>
      <c r="G47" s="6">
        <v>40</v>
      </c>
      <c r="H47" s="88">
        <v>0</v>
      </c>
      <c r="I47" s="88">
        <v>0</v>
      </c>
    </row>
    <row r="48" spans="1:9" ht="12.75" customHeight="1" x14ac:dyDescent="0.2">
      <c r="A48" s="186" t="s">
        <v>88</v>
      </c>
      <c r="B48" s="186"/>
      <c r="C48" s="186"/>
      <c r="D48" s="186"/>
      <c r="E48" s="186"/>
      <c r="F48" s="186"/>
      <c r="G48" s="6">
        <v>41</v>
      </c>
      <c r="H48" s="88">
        <v>0</v>
      </c>
      <c r="I48" s="88">
        <v>0</v>
      </c>
    </row>
    <row r="49" spans="1:9" ht="12.75" customHeight="1" x14ac:dyDescent="0.2">
      <c r="A49" s="186" t="s">
        <v>89</v>
      </c>
      <c r="B49" s="186"/>
      <c r="C49" s="186"/>
      <c r="D49" s="186"/>
      <c r="E49" s="186"/>
      <c r="F49" s="186"/>
      <c r="G49" s="6">
        <v>42</v>
      </c>
      <c r="H49" s="88">
        <v>57875.08</v>
      </c>
      <c r="I49" s="88">
        <v>56352.5</v>
      </c>
    </row>
    <row r="50" spans="1:9" ht="12.75" customHeight="1" x14ac:dyDescent="0.2">
      <c r="A50" s="186" t="s">
        <v>90</v>
      </c>
      <c r="B50" s="186"/>
      <c r="C50" s="186"/>
      <c r="D50" s="186"/>
      <c r="E50" s="186"/>
      <c r="F50" s="186"/>
      <c r="G50" s="6">
        <v>43</v>
      </c>
      <c r="H50" s="88">
        <v>1408.19</v>
      </c>
      <c r="I50" s="88">
        <v>4430.5600000000004</v>
      </c>
    </row>
    <row r="51" spans="1:9" ht="12.75" customHeight="1" x14ac:dyDescent="0.2">
      <c r="A51" s="186" t="s">
        <v>91</v>
      </c>
      <c r="B51" s="186"/>
      <c r="C51" s="186"/>
      <c r="D51" s="186"/>
      <c r="E51" s="186"/>
      <c r="F51" s="186"/>
      <c r="G51" s="6">
        <v>44</v>
      </c>
      <c r="H51" s="88">
        <v>0</v>
      </c>
      <c r="I51" s="88">
        <v>0</v>
      </c>
    </row>
    <row r="52" spans="1:9" ht="12.75" customHeight="1" x14ac:dyDescent="0.2">
      <c r="A52" s="186" t="s">
        <v>92</v>
      </c>
      <c r="B52" s="186"/>
      <c r="C52" s="186"/>
      <c r="D52" s="186"/>
      <c r="E52" s="186"/>
      <c r="F52" s="186"/>
      <c r="G52" s="6">
        <v>45</v>
      </c>
      <c r="H52" s="88">
        <v>0</v>
      </c>
      <c r="I52" s="88">
        <v>0</v>
      </c>
    </row>
    <row r="53" spans="1:9" ht="12.75" customHeight="1" x14ac:dyDescent="0.2">
      <c r="A53" s="187" t="s">
        <v>93</v>
      </c>
      <c r="B53" s="187"/>
      <c r="C53" s="187"/>
      <c r="D53" s="187"/>
      <c r="E53" s="187"/>
      <c r="F53" s="187"/>
      <c r="G53" s="7">
        <v>46</v>
      </c>
      <c r="H53" s="89">
        <f>SUM(H54:H59)</f>
        <v>1843060.6400000001</v>
      </c>
      <c r="I53" s="89">
        <f>SUM(I54:I59)</f>
        <v>5778417.2899999991</v>
      </c>
    </row>
    <row r="54" spans="1:9" ht="12.75" customHeight="1" x14ac:dyDescent="0.2">
      <c r="A54" s="186" t="s">
        <v>94</v>
      </c>
      <c r="B54" s="186"/>
      <c r="C54" s="186"/>
      <c r="D54" s="186"/>
      <c r="E54" s="186"/>
      <c r="F54" s="186"/>
      <c r="G54" s="6">
        <v>47</v>
      </c>
      <c r="H54" s="88">
        <v>0</v>
      </c>
      <c r="I54" s="88">
        <v>0</v>
      </c>
    </row>
    <row r="55" spans="1:9" ht="12.75" customHeight="1" x14ac:dyDescent="0.2">
      <c r="A55" s="186" t="s">
        <v>95</v>
      </c>
      <c r="B55" s="186"/>
      <c r="C55" s="186"/>
      <c r="D55" s="186"/>
      <c r="E55" s="186"/>
      <c r="F55" s="186"/>
      <c r="G55" s="6">
        <v>48</v>
      </c>
      <c r="H55" s="88">
        <v>14600.87</v>
      </c>
      <c r="I55" s="88">
        <v>23804.78</v>
      </c>
    </row>
    <row r="56" spans="1:9" ht="12.75" customHeight="1" x14ac:dyDescent="0.2">
      <c r="A56" s="186" t="s">
        <v>96</v>
      </c>
      <c r="B56" s="186"/>
      <c r="C56" s="186"/>
      <c r="D56" s="186"/>
      <c r="E56" s="186"/>
      <c r="F56" s="186"/>
      <c r="G56" s="6">
        <v>49</v>
      </c>
      <c r="H56" s="88">
        <v>1453429.62</v>
      </c>
      <c r="I56" s="88">
        <v>5462223.9699999997</v>
      </c>
    </row>
    <row r="57" spans="1:9" ht="12.75" customHeight="1" x14ac:dyDescent="0.2">
      <c r="A57" s="186" t="s">
        <v>97</v>
      </c>
      <c r="B57" s="186"/>
      <c r="C57" s="186"/>
      <c r="D57" s="186"/>
      <c r="E57" s="186"/>
      <c r="F57" s="186"/>
      <c r="G57" s="6">
        <v>50</v>
      </c>
      <c r="H57" s="88">
        <v>14251.75</v>
      </c>
      <c r="I57" s="88">
        <v>5863.06</v>
      </c>
    </row>
    <row r="58" spans="1:9" ht="12.75" customHeight="1" x14ac:dyDescent="0.2">
      <c r="A58" s="186" t="s">
        <v>98</v>
      </c>
      <c r="B58" s="186"/>
      <c r="C58" s="186"/>
      <c r="D58" s="186"/>
      <c r="E58" s="186"/>
      <c r="F58" s="186"/>
      <c r="G58" s="6">
        <v>51</v>
      </c>
      <c r="H58" s="88">
        <v>335655.36</v>
      </c>
      <c r="I58" s="88">
        <v>223006.68</v>
      </c>
    </row>
    <row r="59" spans="1:9" ht="12.75" customHeight="1" x14ac:dyDescent="0.2">
      <c r="A59" s="186" t="s">
        <v>99</v>
      </c>
      <c r="B59" s="186"/>
      <c r="C59" s="186"/>
      <c r="D59" s="186"/>
      <c r="E59" s="186"/>
      <c r="F59" s="186"/>
      <c r="G59" s="6">
        <v>52</v>
      </c>
      <c r="H59" s="88">
        <v>25123.040000000001</v>
      </c>
      <c r="I59" s="88">
        <v>63518.8</v>
      </c>
    </row>
    <row r="60" spans="1:9" ht="12.75" customHeight="1" x14ac:dyDescent="0.2">
      <c r="A60" s="187" t="s">
        <v>100</v>
      </c>
      <c r="B60" s="187"/>
      <c r="C60" s="187"/>
      <c r="D60" s="187"/>
      <c r="E60" s="187"/>
      <c r="F60" s="187"/>
      <c r="G60" s="7">
        <v>53</v>
      </c>
      <c r="H60" s="89">
        <f>SUM(H61:H69)</f>
        <v>0</v>
      </c>
      <c r="I60" s="89">
        <f>SUM(I61:I69)</f>
        <v>0</v>
      </c>
    </row>
    <row r="61" spans="1:9" ht="12.75" customHeight="1" x14ac:dyDescent="0.2">
      <c r="A61" s="186" t="s">
        <v>68</v>
      </c>
      <c r="B61" s="186"/>
      <c r="C61" s="186"/>
      <c r="D61" s="186"/>
      <c r="E61" s="186"/>
      <c r="F61" s="186"/>
      <c r="G61" s="6">
        <v>54</v>
      </c>
      <c r="H61" s="88">
        <v>0</v>
      </c>
      <c r="I61" s="88">
        <v>0</v>
      </c>
    </row>
    <row r="62" spans="1:9" ht="27.6" customHeight="1" x14ac:dyDescent="0.2">
      <c r="A62" s="186" t="s">
        <v>69</v>
      </c>
      <c r="B62" s="186"/>
      <c r="C62" s="186"/>
      <c r="D62" s="186"/>
      <c r="E62" s="186"/>
      <c r="F62" s="186"/>
      <c r="G62" s="6">
        <v>55</v>
      </c>
      <c r="H62" s="88">
        <v>0</v>
      </c>
      <c r="I62" s="88">
        <v>0</v>
      </c>
    </row>
    <row r="63" spans="1:9" ht="12.75" customHeight="1" x14ac:dyDescent="0.2">
      <c r="A63" s="186" t="s">
        <v>70</v>
      </c>
      <c r="B63" s="186"/>
      <c r="C63" s="186"/>
      <c r="D63" s="186"/>
      <c r="E63" s="186"/>
      <c r="F63" s="186"/>
      <c r="G63" s="6">
        <v>56</v>
      </c>
      <c r="H63" s="88">
        <v>0</v>
      </c>
      <c r="I63" s="88">
        <v>0</v>
      </c>
    </row>
    <row r="64" spans="1:9" ht="25.9" customHeight="1" x14ac:dyDescent="0.2">
      <c r="A64" s="186" t="s">
        <v>101</v>
      </c>
      <c r="B64" s="186"/>
      <c r="C64" s="186"/>
      <c r="D64" s="186"/>
      <c r="E64" s="186"/>
      <c r="F64" s="186"/>
      <c r="G64" s="6">
        <v>57</v>
      </c>
      <c r="H64" s="88">
        <v>0</v>
      </c>
      <c r="I64" s="88">
        <v>0</v>
      </c>
    </row>
    <row r="65" spans="1:9" ht="21.6" customHeight="1" x14ac:dyDescent="0.2">
      <c r="A65" s="186" t="s">
        <v>72</v>
      </c>
      <c r="B65" s="186"/>
      <c r="C65" s="186"/>
      <c r="D65" s="186"/>
      <c r="E65" s="186"/>
      <c r="F65" s="186"/>
      <c r="G65" s="6">
        <v>58</v>
      </c>
      <c r="H65" s="88">
        <v>0</v>
      </c>
      <c r="I65" s="88">
        <v>0</v>
      </c>
    </row>
    <row r="66" spans="1:9" ht="21.6" customHeight="1" x14ac:dyDescent="0.2">
      <c r="A66" s="186" t="s">
        <v>73</v>
      </c>
      <c r="B66" s="186"/>
      <c r="C66" s="186"/>
      <c r="D66" s="186"/>
      <c r="E66" s="186"/>
      <c r="F66" s="186"/>
      <c r="G66" s="6">
        <v>59</v>
      </c>
      <c r="H66" s="88">
        <v>0</v>
      </c>
      <c r="I66" s="88">
        <v>0</v>
      </c>
    </row>
    <row r="67" spans="1:9" ht="12.75" customHeight="1" x14ac:dyDescent="0.2">
      <c r="A67" s="186" t="s">
        <v>74</v>
      </c>
      <c r="B67" s="186"/>
      <c r="C67" s="186"/>
      <c r="D67" s="186"/>
      <c r="E67" s="186"/>
      <c r="F67" s="186"/>
      <c r="G67" s="6">
        <v>60</v>
      </c>
      <c r="H67" s="88">
        <v>0</v>
      </c>
      <c r="I67" s="88">
        <v>0</v>
      </c>
    </row>
    <row r="68" spans="1:9" ht="12.75" customHeight="1" x14ac:dyDescent="0.2">
      <c r="A68" s="186" t="s">
        <v>75</v>
      </c>
      <c r="B68" s="186"/>
      <c r="C68" s="186"/>
      <c r="D68" s="186"/>
      <c r="E68" s="186"/>
      <c r="F68" s="186"/>
      <c r="G68" s="6">
        <v>61</v>
      </c>
      <c r="H68" s="88">
        <v>0</v>
      </c>
      <c r="I68" s="88">
        <v>0</v>
      </c>
    </row>
    <row r="69" spans="1:9" ht="12.75" customHeight="1" x14ac:dyDescent="0.2">
      <c r="A69" s="186" t="s">
        <v>102</v>
      </c>
      <c r="B69" s="186"/>
      <c r="C69" s="186"/>
      <c r="D69" s="186"/>
      <c r="E69" s="186"/>
      <c r="F69" s="186"/>
      <c r="G69" s="6">
        <v>62</v>
      </c>
      <c r="H69" s="88">
        <v>0</v>
      </c>
      <c r="I69" s="88">
        <v>0</v>
      </c>
    </row>
    <row r="70" spans="1:9" ht="12.75" customHeight="1" x14ac:dyDescent="0.2">
      <c r="A70" s="186" t="s">
        <v>103</v>
      </c>
      <c r="B70" s="186"/>
      <c r="C70" s="186"/>
      <c r="D70" s="186"/>
      <c r="E70" s="186"/>
      <c r="F70" s="186"/>
      <c r="G70" s="6">
        <v>63</v>
      </c>
      <c r="H70" s="88">
        <v>12885665.42</v>
      </c>
      <c r="I70" s="88">
        <v>12875499.42</v>
      </c>
    </row>
    <row r="71" spans="1:9" ht="12.75" customHeight="1" x14ac:dyDescent="0.2">
      <c r="A71" s="202" t="s">
        <v>104</v>
      </c>
      <c r="B71" s="202"/>
      <c r="C71" s="202"/>
      <c r="D71" s="202"/>
      <c r="E71" s="202"/>
      <c r="F71" s="202"/>
      <c r="G71" s="6">
        <v>64</v>
      </c>
      <c r="H71" s="88">
        <v>219342.49</v>
      </c>
      <c r="I71" s="88">
        <v>647976.48</v>
      </c>
    </row>
    <row r="72" spans="1:9" ht="12.75" customHeight="1" x14ac:dyDescent="0.2">
      <c r="A72" s="188" t="s">
        <v>105</v>
      </c>
      <c r="B72" s="188"/>
      <c r="C72" s="188"/>
      <c r="D72" s="188"/>
      <c r="E72" s="188"/>
      <c r="F72" s="188"/>
      <c r="G72" s="7">
        <v>65</v>
      </c>
      <c r="H72" s="89">
        <f>H8+H9+H44+H71</f>
        <v>120832458.45000002</v>
      </c>
      <c r="I72" s="89">
        <f>I8+I9+I44+I71</f>
        <v>128203548.98999999</v>
      </c>
    </row>
    <row r="73" spans="1:9" ht="12.75" customHeight="1" x14ac:dyDescent="0.2">
      <c r="A73" s="202" t="s">
        <v>106</v>
      </c>
      <c r="B73" s="202"/>
      <c r="C73" s="202"/>
      <c r="D73" s="202"/>
      <c r="E73" s="202"/>
      <c r="F73" s="202"/>
      <c r="G73" s="6">
        <v>66</v>
      </c>
      <c r="H73" s="88">
        <v>6610.51</v>
      </c>
      <c r="I73" s="88">
        <v>7921.66</v>
      </c>
    </row>
    <row r="74" spans="1:9" x14ac:dyDescent="0.2">
      <c r="A74" s="204" t="s">
        <v>107</v>
      </c>
      <c r="B74" s="205"/>
      <c r="C74" s="205"/>
      <c r="D74" s="205"/>
      <c r="E74" s="205"/>
      <c r="F74" s="205"/>
      <c r="G74" s="205"/>
      <c r="H74" s="205"/>
      <c r="I74" s="205"/>
    </row>
    <row r="75" spans="1:9" ht="12.75" customHeight="1" x14ac:dyDescent="0.2">
      <c r="A75" s="188" t="s">
        <v>108</v>
      </c>
      <c r="B75" s="188"/>
      <c r="C75" s="188"/>
      <c r="D75" s="188"/>
      <c r="E75" s="188"/>
      <c r="F75" s="188"/>
      <c r="G75" s="7">
        <v>67</v>
      </c>
      <c r="H75" s="90">
        <f>H76+H77+H78+H84+H85+H92+H95+H98</f>
        <v>77206721.719999999</v>
      </c>
      <c r="I75" s="90">
        <f>I76+I77+I78+I84+I85+I92+I95+I98</f>
        <v>78063594.75</v>
      </c>
    </row>
    <row r="76" spans="1:9" ht="12.75" customHeight="1" x14ac:dyDescent="0.2">
      <c r="A76" s="186" t="s">
        <v>109</v>
      </c>
      <c r="B76" s="186"/>
      <c r="C76" s="186"/>
      <c r="D76" s="186"/>
      <c r="E76" s="186"/>
      <c r="F76" s="186"/>
      <c r="G76" s="6">
        <v>68</v>
      </c>
      <c r="H76" s="88">
        <v>92305505</v>
      </c>
      <c r="I76" s="88">
        <v>92305505</v>
      </c>
    </row>
    <row r="77" spans="1:9" ht="12.75" customHeight="1" x14ac:dyDescent="0.2">
      <c r="A77" s="186" t="s">
        <v>110</v>
      </c>
      <c r="B77" s="186"/>
      <c r="C77" s="186"/>
      <c r="D77" s="186"/>
      <c r="E77" s="186"/>
      <c r="F77" s="186"/>
      <c r="G77" s="6">
        <v>69</v>
      </c>
      <c r="H77" s="88">
        <v>0</v>
      </c>
      <c r="I77" s="88">
        <v>0</v>
      </c>
    </row>
    <row r="78" spans="1:9" ht="12.75" customHeight="1" x14ac:dyDescent="0.2">
      <c r="A78" s="187" t="s">
        <v>111</v>
      </c>
      <c r="B78" s="187"/>
      <c r="C78" s="187"/>
      <c r="D78" s="187"/>
      <c r="E78" s="187"/>
      <c r="F78" s="187"/>
      <c r="G78" s="7">
        <v>70</v>
      </c>
      <c r="H78" s="90">
        <f>SUM(H79:H83)</f>
        <v>6252879.54</v>
      </c>
      <c r="I78" s="90">
        <f>SUM(I79:I83)</f>
        <v>6252879.54</v>
      </c>
    </row>
    <row r="79" spans="1:9" ht="12.75" customHeight="1" x14ac:dyDescent="0.2">
      <c r="A79" s="186" t="s">
        <v>112</v>
      </c>
      <c r="B79" s="186"/>
      <c r="C79" s="186"/>
      <c r="D79" s="186"/>
      <c r="E79" s="186"/>
      <c r="F79" s="186"/>
      <c r="G79" s="6">
        <v>71</v>
      </c>
      <c r="H79" s="88">
        <v>5975016.9400000004</v>
      </c>
      <c r="I79" s="88">
        <v>5975016.9400000004</v>
      </c>
    </row>
    <row r="80" spans="1:9" ht="12.75" customHeight="1" x14ac:dyDescent="0.2">
      <c r="A80" s="186" t="s">
        <v>113</v>
      </c>
      <c r="B80" s="186"/>
      <c r="C80" s="186"/>
      <c r="D80" s="186"/>
      <c r="E80" s="186"/>
      <c r="F80" s="186"/>
      <c r="G80" s="6">
        <v>72</v>
      </c>
      <c r="H80" s="88">
        <v>1221.05</v>
      </c>
      <c r="I80" s="88">
        <v>1221.05</v>
      </c>
    </row>
    <row r="81" spans="1:9" ht="12.75" customHeight="1" x14ac:dyDescent="0.2">
      <c r="A81" s="186" t="s">
        <v>114</v>
      </c>
      <c r="B81" s="186"/>
      <c r="C81" s="186"/>
      <c r="D81" s="186"/>
      <c r="E81" s="186"/>
      <c r="F81" s="186"/>
      <c r="G81" s="6">
        <v>73</v>
      </c>
      <c r="H81" s="88">
        <v>-1221.05</v>
      </c>
      <c r="I81" s="88">
        <v>-1221.05</v>
      </c>
    </row>
    <row r="82" spans="1:9" ht="12.75" customHeight="1" x14ac:dyDescent="0.2">
      <c r="A82" s="186" t="s">
        <v>115</v>
      </c>
      <c r="B82" s="186"/>
      <c r="C82" s="186"/>
      <c r="D82" s="186"/>
      <c r="E82" s="186"/>
      <c r="F82" s="186"/>
      <c r="G82" s="6">
        <v>74</v>
      </c>
      <c r="H82" s="88">
        <v>0</v>
      </c>
      <c r="I82" s="88">
        <v>0</v>
      </c>
    </row>
    <row r="83" spans="1:9" ht="12.75" customHeight="1" x14ac:dyDescent="0.2">
      <c r="A83" s="186" t="s">
        <v>116</v>
      </c>
      <c r="B83" s="186"/>
      <c r="C83" s="186"/>
      <c r="D83" s="186"/>
      <c r="E83" s="186"/>
      <c r="F83" s="186"/>
      <c r="G83" s="6">
        <v>75</v>
      </c>
      <c r="H83" s="88">
        <v>277862.59999999998</v>
      </c>
      <c r="I83" s="88">
        <v>277862.59999999998</v>
      </c>
    </row>
    <row r="84" spans="1:9" ht="12.75" customHeight="1" x14ac:dyDescent="0.2">
      <c r="A84" s="203" t="s">
        <v>117</v>
      </c>
      <c r="B84" s="203"/>
      <c r="C84" s="203"/>
      <c r="D84" s="203"/>
      <c r="E84" s="203"/>
      <c r="F84" s="203"/>
      <c r="G84" s="19">
        <v>76</v>
      </c>
      <c r="H84" s="91">
        <v>0</v>
      </c>
      <c r="I84" s="91">
        <v>0</v>
      </c>
    </row>
    <row r="85" spans="1:9" ht="12.75" customHeight="1" x14ac:dyDescent="0.2">
      <c r="A85" s="187" t="s">
        <v>118</v>
      </c>
      <c r="B85" s="187"/>
      <c r="C85" s="187"/>
      <c r="D85" s="187"/>
      <c r="E85" s="187"/>
      <c r="F85" s="187"/>
      <c r="G85" s="7">
        <v>77</v>
      </c>
      <c r="H85" s="89">
        <f>H86+H87+H88+H89+H90+H91</f>
        <v>0</v>
      </c>
      <c r="I85" s="89">
        <f>I86+I87+I88+I89+I90+I91</f>
        <v>0</v>
      </c>
    </row>
    <row r="86" spans="1:9" ht="25.5" customHeight="1" x14ac:dyDescent="0.2">
      <c r="A86" s="186" t="s">
        <v>119</v>
      </c>
      <c r="B86" s="186"/>
      <c r="C86" s="186"/>
      <c r="D86" s="186"/>
      <c r="E86" s="186"/>
      <c r="F86" s="186"/>
      <c r="G86" s="6">
        <v>78</v>
      </c>
      <c r="H86" s="88">
        <v>0</v>
      </c>
      <c r="I86" s="88">
        <v>0</v>
      </c>
    </row>
    <row r="87" spans="1:9" ht="12.75" customHeight="1" x14ac:dyDescent="0.2">
      <c r="A87" s="186" t="s">
        <v>120</v>
      </c>
      <c r="B87" s="186"/>
      <c r="C87" s="186"/>
      <c r="D87" s="186"/>
      <c r="E87" s="186"/>
      <c r="F87" s="186"/>
      <c r="G87" s="6">
        <v>79</v>
      </c>
      <c r="H87" s="88">
        <v>0</v>
      </c>
      <c r="I87" s="88">
        <v>0</v>
      </c>
    </row>
    <row r="88" spans="1:9" ht="12.75" customHeight="1" x14ac:dyDescent="0.2">
      <c r="A88" s="186" t="s">
        <v>121</v>
      </c>
      <c r="B88" s="186"/>
      <c r="C88" s="186"/>
      <c r="D88" s="186"/>
      <c r="E88" s="186"/>
      <c r="F88" s="186"/>
      <c r="G88" s="6">
        <v>80</v>
      </c>
      <c r="H88" s="88">
        <v>0</v>
      </c>
      <c r="I88" s="88">
        <v>0</v>
      </c>
    </row>
    <row r="89" spans="1:9" ht="12.75" customHeight="1" x14ac:dyDescent="0.2">
      <c r="A89" s="186" t="s">
        <v>122</v>
      </c>
      <c r="B89" s="186"/>
      <c r="C89" s="186"/>
      <c r="D89" s="186"/>
      <c r="E89" s="186"/>
      <c r="F89" s="186"/>
      <c r="G89" s="6">
        <v>81</v>
      </c>
      <c r="H89" s="88">
        <v>0</v>
      </c>
      <c r="I89" s="88">
        <v>0</v>
      </c>
    </row>
    <row r="90" spans="1:9" ht="26.25" customHeight="1" x14ac:dyDescent="0.2">
      <c r="A90" s="186" t="s">
        <v>123</v>
      </c>
      <c r="B90" s="186"/>
      <c r="C90" s="186"/>
      <c r="D90" s="186"/>
      <c r="E90" s="186"/>
      <c r="F90" s="186"/>
      <c r="G90" s="6">
        <v>82</v>
      </c>
      <c r="H90" s="88">
        <v>0</v>
      </c>
      <c r="I90" s="88">
        <v>0</v>
      </c>
    </row>
    <row r="91" spans="1:9" x14ac:dyDescent="0.2">
      <c r="A91" s="186" t="s">
        <v>124</v>
      </c>
      <c r="B91" s="186"/>
      <c r="C91" s="186"/>
      <c r="D91" s="186"/>
      <c r="E91" s="186"/>
      <c r="F91" s="186"/>
      <c r="G91" s="6">
        <v>83</v>
      </c>
      <c r="H91" s="88">
        <v>0</v>
      </c>
      <c r="I91" s="88">
        <v>0</v>
      </c>
    </row>
    <row r="92" spans="1:9" ht="12.75" customHeight="1" x14ac:dyDescent="0.2">
      <c r="A92" s="187" t="s">
        <v>125</v>
      </c>
      <c r="B92" s="187"/>
      <c r="C92" s="187"/>
      <c r="D92" s="187"/>
      <c r="E92" s="187"/>
      <c r="F92" s="187"/>
      <c r="G92" s="7">
        <v>84</v>
      </c>
      <c r="H92" s="89">
        <f>H93-H94</f>
        <v>-25198130.390000001</v>
      </c>
      <c r="I92" s="89">
        <f>I93-I94</f>
        <v>-21351662.82</v>
      </c>
    </row>
    <row r="93" spans="1:9" ht="12.75" customHeight="1" x14ac:dyDescent="0.2">
      <c r="A93" s="186" t="s">
        <v>126</v>
      </c>
      <c r="B93" s="186"/>
      <c r="C93" s="186"/>
      <c r="D93" s="186"/>
      <c r="E93" s="186"/>
      <c r="F93" s="186"/>
      <c r="G93" s="6">
        <v>85</v>
      </c>
      <c r="H93" s="88">
        <v>0</v>
      </c>
      <c r="I93" s="88">
        <v>0</v>
      </c>
    </row>
    <row r="94" spans="1:9" ht="12.75" customHeight="1" x14ac:dyDescent="0.2">
      <c r="A94" s="186" t="s">
        <v>127</v>
      </c>
      <c r="B94" s="186"/>
      <c r="C94" s="186"/>
      <c r="D94" s="186"/>
      <c r="E94" s="186"/>
      <c r="F94" s="186"/>
      <c r="G94" s="6">
        <v>86</v>
      </c>
      <c r="H94" s="88">
        <v>25198130.390000001</v>
      </c>
      <c r="I94" s="88">
        <v>21351662.82</v>
      </c>
    </row>
    <row r="95" spans="1:9" ht="12.75" customHeight="1" x14ac:dyDescent="0.2">
      <c r="A95" s="187" t="s">
        <v>128</v>
      </c>
      <c r="B95" s="187"/>
      <c r="C95" s="187"/>
      <c r="D95" s="187"/>
      <c r="E95" s="187"/>
      <c r="F95" s="187"/>
      <c r="G95" s="7">
        <v>87</v>
      </c>
      <c r="H95" s="89">
        <f>H96-H97</f>
        <v>3846467.57</v>
      </c>
      <c r="I95" s="89">
        <f>I96-I97</f>
        <v>856873.03</v>
      </c>
    </row>
    <row r="96" spans="1:9" ht="12.75" customHeight="1" x14ac:dyDescent="0.2">
      <c r="A96" s="186" t="s">
        <v>129</v>
      </c>
      <c r="B96" s="186"/>
      <c r="C96" s="186"/>
      <c r="D96" s="186"/>
      <c r="E96" s="186"/>
      <c r="F96" s="186"/>
      <c r="G96" s="6">
        <v>88</v>
      </c>
      <c r="H96" s="88">
        <v>3846467.57</v>
      </c>
      <c r="I96" s="88">
        <v>856873.03</v>
      </c>
    </row>
    <row r="97" spans="1:9" ht="12.75" customHeight="1" x14ac:dyDescent="0.2">
      <c r="A97" s="186" t="s">
        <v>130</v>
      </c>
      <c r="B97" s="186"/>
      <c r="C97" s="186"/>
      <c r="D97" s="186"/>
      <c r="E97" s="186"/>
      <c r="F97" s="186"/>
      <c r="G97" s="6">
        <v>89</v>
      </c>
      <c r="H97" s="88">
        <v>0</v>
      </c>
      <c r="I97" s="88">
        <v>0</v>
      </c>
    </row>
    <row r="98" spans="1:9" ht="12.75" customHeight="1" x14ac:dyDescent="0.2">
      <c r="A98" s="186" t="s">
        <v>131</v>
      </c>
      <c r="B98" s="186"/>
      <c r="C98" s="186"/>
      <c r="D98" s="186"/>
      <c r="E98" s="186"/>
      <c r="F98" s="186"/>
      <c r="G98" s="6">
        <v>90</v>
      </c>
      <c r="H98" s="88">
        <v>0</v>
      </c>
      <c r="I98" s="88">
        <v>0</v>
      </c>
    </row>
    <row r="99" spans="1:9" ht="12.75" customHeight="1" x14ac:dyDescent="0.2">
      <c r="A99" s="188" t="s">
        <v>132</v>
      </c>
      <c r="B99" s="188"/>
      <c r="C99" s="188"/>
      <c r="D99" s="188"/>
      <c r="E99" s="188"/>
      <c r="F99" s="188"/>
      <c r="G99" s="7">
        <v>91</v>
      </c>
      <c r="H99" s="89">
        <f>SUM(H100:H105)</f>
        <v>1279927.58</v>
      </c>
      <c r="I99" s="89">
        <f>SUM(I100:I105)</f>
        <v>1185202.83</v>
      </c>
    </row>
    <row r="100" spans="1:9" ht="12.75" customHeight="1" x14ac:dyDescent="0.2">
      <c r="A100" s="186" t="s">
        <v>133</v>
      </c>
      <c r="B100" s="186"/>
      <c r="C100" s="186"/>
      <c r="D100" s="186"/>
      <c r="E100" s="186"/>
      <c r="F100" s="186"/>
      <c r="G100" s="6">
        <v>92</v>
      </c>
      <c r="H100" s="88">
        <v>311682.34000000003</v>
      </c>
      <c r="I100" s="88">
        <v>311682.34000000003</v>
      </c>
    </row>
    <row r="101" spans="1:9" ht="12.75" customHeight="1" x14ac:dyDescent="0.2">
      <c r="A101" s="186" t="s">
        <v>134</v>
      </c>
      <c r="B101" s="186"/>
      <c r="C101" s="186"/>
      <c r="D101" s="186"/>
      <c r="E101" s="186"/>
      <c r="F101" s="186"/>
      <c r="G101" s="6">
        <v>93</v>
      </c>
      <c r="H101" s="88">
        <v>0</v>
      </c>
      <c r="I101" s="88">
        <v>0</v>
      </c>
    </row>
    <row r="102" spans="1:9" ht="12.75" customHeight="1" x14ac:dyDescent="0.2">
      <c r="A102" s="186" t="s">
        <v>135</v>
      </c>
      <c r="B102" s="186"/>
      <c r="C102" s="186"/>
      <c r="D102" s="186"/>
      <c r="E102" s="186"/>
      <c r="F102" s="186"/>
      <c r="G102" s="6">
        <v>94</v>
      </c>
      <c r="H102" s="88">
        <v>968245.24</v>
      </c>
      <c r="I102" s="88">
        <v>873520.49</v>
      </c>
    </row>
    <row r="103" spans="1:9" ht="12.75" customHeight="1" x14ac:dyDescent="0.2">
      <c r="A103" s="186" t="s">
        <v>136</v>
      </c>
      <c r="B103" s="186"/>
      <c r="C103" s="186"/>
      <c r="D103" s="186"/>
      <c r="E103" s="186"/>
      <c r="F103" s="186"/>
      <c r="G103" s="6">
        <v>95</v>
      </c>
      <c r="H103" s="88">
        <v>0</v>
      </c>
      <c r="I103" s="88">
        <v>0</v>
      </c>
    </row>
    <row r="104" spans="1:9" ht="12.75" customHeight="1" x14ac:dyDescent="0.2">
      <c r="A104" s="186" t="s">
        <v>137</v>
      </c>
      <c r="B104" s="186"/>
      <c r="C104" s="186"/>
      <c r="D104" s="186"/>
      <c r="E104" s="186"/>
      <c r="F104" s="186"/>
      <c r="G104" s="6">
        <v>96</v>
      </c>
      <c r="H104" s="88">
        <v>0</v>
      </c>
      <c r="I104" s="88">
        <v>0</v>
      </c>
    </row>
    <row r="105" spans="1:9" ht="12.75" customHeight="1" x14ac:dyDescent="0.2">
      <c r="A105" s="186" t="s">
        <v>138</v>
      </c>
      <c r="B105" s="186"/>
      <c r="C105" s="186"/>
      <c r="D105" s="186"/>
      <c r="E105" s="186"/>
      <c r="F105" s="186"/>
      <c r="G105" s="6">
        <v>97</v>
      </c>
      <c r="H105" s="88">
        <v>0</v>
      </c>
      <c r="I105" s="88">
        <v>0</v>
      </c>
    </row>
    <row r="106" spans="1:9" ht="12.75" customHeight="1" x14ac:dyDescent="0.2">
      <c r="A106" s="188" t="s">
        <v>139</v>
      </c>
      <c r="B106" s="188"/>
      <c r="C106" s="188"/>
      <c r="D106" s="188"/>
      <c r="E106" s="188"/>
      <c r="F106" s="188"/>
      <c r="G106" s="7">
        <v>98</v>
      </c>
      <c r="H106" s="89">
        <f>SUM(H107:H117)</f>
        <v>28570912.959999997</v>
      </c>
      <c r="I106" s="89">
        <f>SUM(I107:I117)</f>
        <v>28595533.84</v>
      </c>
    </row>
    <row r="107" spans="1:9" ht="12.75" customHeight="1" x14ac:dyDescent="0.2">
      <c r="A107" s="186" t="s">
        <v>140</v>
      </c>
      <c r="B107" s="186"/>
      <c r="C107" s="186"/>
      <c r="D107" s="186"/>
      <c r="E107" s="186"/>
      <c r="F107" s="186"/>
      <c r="G107" s="6">
        <v>99</v>
      </c>
      <c r="H107" s="88">
        <v>0</v>
      </c>
      <c r="I107" s="88">
        <v>0</v>
      </c>
    </row>
    <row r="108" spans="1:9" ht="24.6" customHeight="1" x14ac:dyDescent="0.2">
      <c r="A108" s="186" t="s">
        <v>141</v>
      </c>
      <c r="B108" s="186"/>
      <c r="C108" s="186"/>
      <c r="D108" s="186"/>
      <c r="E108" s="186"/>
      <c r="F108" s="186"/>
      <c r="G108" s="6">
        <v>100</v>
      </c>
      <c r="H108" s="88">
        <v>0</v>
      </c>
      <c r="I108" s="88">
        <v>0</v>
      </c>
    </row>
    <row r="109" spans="1:9" ht="12.75" customHeight="1" x14ac:dyDescent="0.2">
      <c r="A109" s="186" t="s">
        <v>142</v>
      </c>
      <c r="B109" s="186"/>
      <c r="C109" s="186"/>
      <c r="D109" s="186"/>
      <c r="E109" s="186"/>
      <c r="F109" s="186"/>
      <c r="G109" s="6">
        <v>101</v>
      </c>
      <c r="H109" s="88">
        <v>0</v>
      </c>
      <c r="I109" s="88">
        <v>0</v>
      </c>
    </row>
    <row r="110" spans="1:9" ht="21.6" customHeight="1" x14ac:dyDescent="0.2">
      <c r="A110" s="186" t="s">
        <v>143</v>
      </c>
      <c r="B110" s="186"/>
      <c r="C110" s="186"/>
      <c r="D110" s="186"/>
      <c r="E110" s="186"/>
      <c r="F110" s="186"/>
      <c r="G110" s="6">
        <v>102</v>
      </c>
      <c r="H110" s="88">
        <v>0</v>
      </c>
      <c r="I110" s="88">
        <v>0</v>
      </c>
    </row>
    <row r="111" spans="1:9" ht="12.75" customHeight="1" x14ac:dyDescent="0.2">
      <c r="A111" s="186" t="s">
        <v>144</v>
      </c>
      <c r="B111" s="186"/>
      <c r="C111" s="186"/>
      <c r="D111" s="186"/>
      <c r="E111" s="186"/>
      <c r="F111" s="186"/>
      <c r="G111" s="6">
        <v>103</v>
      </c>
      <c r="H111" s="88">
        <v>0</v>
      </c>
      <c r="I111" s="88">
        <v>0</v>
      </c>
    </row>
    <row r="112" spans="1:9" ht="12.75" customHeight="1" x14ac:dyDescent="0.2">
      <c r="A112" s="186" t="s">
        <v>145</v>
      </c>
      <c r="B112" s="186"/>
      <c r="C112" s="186"/>
      <c r="D112" s="186"/>
      <c r="E112" s="186"/>
      <c r="F112" s="186"/>
      <c r="G112" s="6">
        <v>104</v>
      </c>
      <c r="H112" s="88">
        <v>27205542.969999999</v>
      </c>
      <c r="I112" s="88">
        <v>27205542.969999999</v>
      </c>
    </row>
    <row r="113" spans="1:9" ht="12.75" customHeight="1" x14ac:dyDescent="0.2">
      <c r="A113" s="186" t="s">
        <v>146</v>
      </c>
      <c r="B113" s="186"/>
      <c r="C113" s="186"/>
      <c r="D113" s="186"/>
      <c r="E113" s="186"/>
      <c r="F113" s="186"/>
      <c r="G113" s="6">
        <v>105</v>
      </c>
      <c r="H113" s="88">
        <v>0</v>
      </c>
      <c r="I113" s="88">
        <v>0</v>
      </c>
    </row>
    <row r="114" spans="1:9" ht="12.75" customHeight="1" x14ac:dyDescent="0.2">
      <c r="A114" s="186" t="s">
        <v>147</v>
      </c>
      <c r="B114" s="186"/>
      <c r="C114" s="186"/>
      <c r="D114" s="186"/>
      <c r="E114" s="186"/>
      <c r="F114" s="186"/>
      <c r="G114" s="6">
        <v>106</v>
      </c>
      <c r="H114" s="88">
        <v>0</v>
      </c>
      <c r="I114" s="88">
        <v>0</v>
      </c>
    </row>
    <row r="115" spans="1:9" ht="12.75" customHeight="1" x14ac:dyDescent="0.2">
      <c r="A115" s="186" t="s">
        <v>148</v>
      </c>
      <c r="B115" s="186"/>
      <c r="C115" s="186"/>
      <c r="D115" s="186"/>
      <c r="E115" s="186"/>
      <c r="F115" s="186"/>
      <c r="G115" s="6">
        <v>107</v>
      </c>
      <c r="H115" s="88">
        <v>0</v>
      </c>
      <c r="I115" s="88">
        <v>0</v>
      </c>
    </row>
    <row r="116" spans="1:9" ht="12.75" customHeight="1" x14ac:dyDescent="0.2">
      <c r="A116" s="186" t="s">
        <v>149</v>
      </c>
      <c r="B116" s="186"/>
      <c r="C116" s="186"/>
      <c r="D116" s="186"/>
      <c r="E116" s="186"/>
      <c r="F116" s="186"/>
      <c r="G116" s="6">
        <v>108</v>
      </c>
      <c r="H116" s="88">
        <v>1365369.99</v>
      </c>
      <c r="I116" s="88">
        <v>1389990.87</v>
      </c>
    </row>
    <row r="117" spans="1:9" ht="12.75" customHeight="1" x14ac:dyDescent="0.2">
      <c r="A117" s="186" t="s">
        <v>150</v>
      </c>
      <c r="B117" s="186"/>
      <c r="C117" s="186"/>
      <c r="D117" s="186"/>
      <c r="E117" s="186"/>
      <c r="F117" s="186"/>
      <c r="G117" s="6">
        <v>109</v>
      </c>
      <c r="H117" s="88">
        <v>0</v>
      </c>
      <c r="I117" s="88">
        <v>0</v>
      </c>
    </row>
    <row r="118" spans="1:9" ht="12.75" customHeight="1" x14ac:dyDescent="0.2">
      <c r="A118" s="188" t="s">
        <v>151</v>
      </c>
      <c r="B118" s="188"/>
      <c r="C118" s="188"/>
      <c r="D118" s="188"/>
      <c r="E118" s="188"/>
      <c r="F118" s="188"/>
      <c r="G118" s="7">
        <v>110</v>
      </c>
      <c r="H118" s="89">
        <f>SUM(H119:H132)</f>
        <v>13700480.77</v>
      </c>
      <c r="I118" s="89">
        <f>SUM(I119:I132)</f>
        <v>19721930.66</v>
      </c>
    </row>
    <row r="119" spans="1:9" ht="12.75" customHeight="1" x14ac:dyDescent="0.2">
      <c r="A119" s="186" t="s">
        <v>140</v>
      </c>
      <c r="B119" s="186"/>
      <c r="C119" s="186"/>
      <c r="D119" s="186"/>
      <c r="E119" s="186"/>
      <c r="F119" s="186"/>
      <c r="G119" s="6">
        <v>111</v>
      </c>
      <c r="H119" s="88">
        <v>243215.43</v>
      </c>
      <c r="I119" s="88">
        <v>457712.1</v>
      </c>
    </row>
    <row r="120" spans="1:9" ht="22.15" customHeight="1" x14ac:dyDescent="0.2">
      <c r="A120" s="186" t="s">
        <v>141</v>
      </c>
      <c r="B120" s="186"/>
      <c r="C120" s="186"/>
      <c r="D120" s="186"/>
      <c r="E120" s="186"/>
      <c r="F120" s="186"/>
      <c r="G120" s="6">
        <v>112</v>
      </c>
      <c r="H120" s="88">
        <v>433709.68</v>
      </c>
      <c r="I120" s="88">
        <v>441088.43</v>
      </c>
    </row>
    <row r="121" spans="1:9" ht="12.75" customHeight="1" x14ac:dyDescent="0.2">
      <c r="A121" s="186" t="s">
        <v>142</v>
      </c>
      <c r="B121" s="186"/>
      <c r="C121" s="186"/>
      <c r="D121" s="186"/>
      <c r="E121" s="186"/>
      <c r="F121" s="186"/>
      <c r="G121" s="6">
        <v>113</v>
      </c>
      <c r="H121" s="88">
        <v>0</v>
      </c>
      <c r="I121" s="88">
        <v>0</v>
      </c>
    </row>
    <row r="122" spans="1:9" ht="23.45" customHeight="1" x14ac:dyDescent="0.2">
      <c r="A122" s="186" t="s">
        <v>143</v>
      </c>
      <c r="B122" s="186"/>
      <c r="C122" s="186"/>
      <c r="D122" s="186"/>
      <c r="E122" s="186"/>
      <c r="F122" s="186"/>
      <c r="G122" s="6">
        <v>114</v>
      </c>
      <c r="H122" s="88">
        <v>0</v>
      </c>
      <c r="I122" s="88">
        <v>0</v>
      </c>
    </row>
    <row r="123" spans="1:9" ht="12.75" customHeight="1" x14ac:dyDescent="0.2">
      <c r="A123" s="186" t="s">
        <v>144</v>
      </c>
      <c r="B123" s="186"/>
      <c r="C123" s="186"/>
      <c r="D123" s="186"/>
      <c r="E123" s="186"/>
      <c r="F123" s="186"/>
      <c r="G123" s="6">
        <v>115</v>
      </c>
      <c r="H123" s="88">
        <v>0</v>
      </c>
      <c r="I123" s="88">
        <v>0</v>
      </c>
    </row>
    <row r="124" spans="1:9" ht="12.75" customHeight="1" x14ac:dyDescent="0.2">
      <c r="A124" s="186" t="s">
        <v>145</v>
      </c>
      <c r="B124" s="186"/>
      <c r="C124" s="186"/>
      <c r="D124" s="186"/>
      <c r="E124" s="186"/>
      <c r="F124" s="186"/>
      <c r="G124" s="6">
        <v>116</v>
      </c>
      <c r="H124" s="88">
        <v>4699828.13</v>
      </c>
      <c r="I124" s="88">
        <v>3678217.33</v>
      </c>
    </row>
    <row r="125" spans="1:9" ht="12.75" customHeight="1" x14ac:dyDescent="0.2">
      <c r="A125" s="186" t="s">
        <v>146</v>
      </c>
      <c r="B125" s="186"/>
      <c r="C125" s="186"/>
      <c r="D125" s="186"/>
      <c r="E125" s="186"/>
      <c r="F125" s="186"/>
      <c r="G125" s="6">
        <v>117</v>
      </c>
      <c r="H125" s="88">
        <v>1716447.31</v>
      </c>
      <c r="I125" s="88">
        <v>6309395.6100000003</v>
      </c>
    </row>
    <row r="126" spans="1:9" ht="12.75" customHeight="1" x14ac:dyDescent="0.2">
      <c r="A126" s="186" t="s">
        <v>147</v>
      </c>
      <c r="B126" s="186"/>
      <c r="C126" s="186"/>
      <c r="D126" s="186"/>
      <c r="E126" s="186"/>
      <c r="F126" s="186"/>
      <c r="G126" s="6">
        <v>118</v>
      </c>
      <c r="H126" s="88">
        <v>2442882.61</v>
      </c>
      <c r="I126" s="88">
        <v>3352135.6800000002</v>
      </c>
    </row>
    <row r="127" spans="1:9" x14ac:dyDescent="0.2">
      <c r="A127" s="186" t="s">
        <v>148</v>
      </c>
      <c r="B127" s="186"/>
      <c r="C127" s="186"/>
      <c r="D127" s="186"/>
      <c r="E127" s="186"/>
      <c r="F127" s="186"/>
      <c r="G127" s="6">
        <v>119</v>
      </c>
      <c r="H127" s="88">
        <v>0</v>
      </c>
      <c r="I127" s="88">
        <v>0</v>
      </c>
    </row>
    <row r="128" spans="1:9" x14ac:dyDescent="0.2">
      <c r="A128" s="186" t="s">
        <v>152</v>
      </c>
      <c r="B128" s="186"/>
      <c r="C128" s="186"/>
      <c r="D128" s="186"/>
      <c r="E128" s="186"/>
      <c r="F128" s="186"/>
      <c r="G128" s="6">
        <v>120</v>
      </c>
      <c r="H128" s="88">
        <v>2419833.17</v>
      </c>
      <c r="I128" s="88">
        <v>2277651.79</v>
      </c>
    </row>
    <row r="129" spans="1:9" x14ac:dyDescent="0.2">
      <c r="A129" s="186" t="s">
        <v>153</v>
      </c>
      <c r="B129" s="186"/>
      <c r="C129" s="186"/>
      <c r="D129" s="186"/>
      <c r="E129" s="186"/>
      <c r="F129" s="186"/>
      <c r="G129" s="6">
        <v>121</v>
      </c>
      <c r="H129" s="88">
        <v>1249379.8999999999</v>
      </c>
      <c r="I129" s="88">
        <v>1594335.47</v>
      </c>
    </row>
    <row r="130" spans="1:9" x14ac:dyDescent="0.2">
      <c r="A130" s="186" t="s">
        <v>154</v>
      </c>
      <c r="B130" s="186"/>
      <c r="C130" s="186"/>
      <c r="D130" s="186"/>
      <c r="E130" s="186"/>
      <c r="F130" s="186"/>
      <c r="G130" s="6">
        <v>122</v>
      </c>
      <c r="H130" s="88">
        <v>0</v>
      </c>
      <c r="I130" s="88">
        <v>0</v>
      </c>
    </row>
    <row r="131" spans="1:9" x14ac:dyDescent="0.2">
      <c r="A131" s="186" t="s">
        <v>155</v>
      </c>
      <c r="B131" s="186"/>
      <c r="C131" s="186"/>
      <c r="D131" s="186"/>
      <c r="E131" s="186"/>
      <c r="F131" s="186"/>
      <c r="G131" s="6">
        <v>123</v>
      </c>
      <c r="H131" s="88">
        <v>0</v>
      </c>
      <c r="I131" s="88">
        <v>0</v>
      </c>
    </row>
    <row r="132" spans="1:9" x14ac:dyDescent="0.2">
      <c r="A132" s="186" t="s">
        <v>156</v>
      </c>
      <c r="B132" s="186"/>
      <c r="C132" s="186"/>
      <c r="D132" s="186"/>
      <c r="E132" s="186"/>
      <c r="F132" s="186"/>
      <c r="G132" s="6">
        <v>124</v>
      </c>
      <c r="H132" s="88">
        <v>495184.54</v>
      </c>
      <c r="I132" s="88">
        <v>1611394.25</v>
      </c>
    </row>
    <row r="133" spans="1:9" ht="22.15" customHeight="1" x14ac:dyDescent="0.2">
      <c r="A133" s="202" t="s">
        <v>157</v>
      </c>
      <c r="B133" s="202"/>
      <c r="C133" s="202"/>
      <c r="D133" s="202"/>
      <c r="E133" s="202"/>
      <c r="F133" s="202"/>
      <c r="G133" s="6">
        <v>125</v>
      </c>
      <c r="H133" s="88">
        <v>74415.42</v>
      </c>
      <c r="I133" s="88">
        <v>637286.91</v>
      </c>
    </row>
    <row r="134" spans="1:9" ht="12.75" customHeight="1" x14ac:dyDescent="0.2">
      <c r="A134" s="188" t="s">
        <v>158</v>
      </c>
      <c r="B134" s="188"/>
      <c r="C134" s="188"/>
      <c r="D134" s="188"/>
      <c r="E134" s="188"/>
      <c r="F134" s="188"/>
      <c r="G134" s="7">
        <v>126</v>
      </c>
      <c r="H134" s="89">
        <f>H75+H99+H106+H118+H133</f>
        <v>120832458.44999999</v>
      </c>
      <c r="I134" s="89">
        <f>I75+I99+I106+I118+I133</f>
        <v>128203548.98999999</v>
      </c>
    </row>
    <row r="135" spans="1:9" x14ac:dyDescent="0.2">
      <c r="A135" s="202" t="s">
        <v>159</v>
      </c>
      <c r="B135" s="202"/>
      <c r="C135" s="202"/>
      <c r="D135" s="202"/>
      <c r="E135" s="202"/>
      <c r="F135" s="202"/>
      <c r="G135" s="6">
        <v>127</v>
      </c>
      <c r="H135" s="88">
        <v>6610.51</v>
      </c>
      <c r="I135" s="88">
        <v>7921.66</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showGridLines="0" view="pageBreakPreview" zoomScaleNormal="85" zoomScaleSheetLayoutView="100" workbookViewId="0">
      <selection activeCell="A4" sqref="A4:K4"/>
    </sheetView>
  </sheetViews>
  <sheetFormatPr defaultRowHeight="12.75" x14ac:dyDescent="0.2"/>
  <cols>
    <col min="1" max="7" width="9.140625" style="21"/>
    <col min="8" max="11" width="19.140625" style="20" customWidth="1"/>
    <col min="12" max="263" width="9.140625" style="21"/>
    <col min="264" max="264" width="9.85546875" style="21" bestFit="1" customWidth="1"/>
    <col min="265" max="265" width="11.7109375" style="21" bestFit="1" customWidth="1"/>
    <col min="266" max="519" width="9.140625" style="21"/>
    <col min="520" max="520" width="9.85546875" style="21" bestFit="1" customWidth="1"/>
    <col min="521" max="521" width="11.7109375" style="21" bestFit="1" customWidth="1"/>
    <col min="522" max="775" width="9.140625" style="21"/>
    <col min="776" max="776" width="9.85546875" style="21" bestFit="1" customWidth="1"/>
    <col min="777" max="777" width="11.7109375" style="21" bestFit="1" customWidth="1"/>
    <col min="778" max="1031" width="9.140625" style="21"/>
    <col min="1032" max="1032" width="9.85546875" style="21" bestFit="1" customWidth="1"/>
    <col min="1033" max="1033" width="11.7109375" style="21" bestFit="1" customWidth="1"/>
    <col min="1034" max="1287" width="9.140625" style="21"/>
    <col min="1288" max="1288" width="9.85546875" style="21" bestFit="1" customWidth="1"/>
    <col min="1289" max="1289" width="11.7109375" style="21" bestFit="1" customWidth="1"/>
    <col min="1290" max="1543" width="9.140625" style="21"/>
    <col min="1544" max="1544" width="9.85546875" style="21" bestFit="1" customWidth="1"/>
    <col min="1545" max="1545" width="11.7109375" style="21" bestFit="1" customWidth="1"/>
    <col min="1546" max="1799" width="9.140625" style="21"/>
    <col min="1800" max="1800" width="9.85546875" style="21" bestFit="1" customWidth="1"/>
    <col min="1801" max="1801" width="11.7109375" style="21" bestFit="1" customWidth="1"/>
    <col min="1802" max="2055" width="9.140625" style="21"/>
    <col min="2056" max="2056" width="9.85546875" style="21" bestFit="1" customWidth="1"/>
    <col min="2057" max="2057" width="11.7109375" style="21" bestFit="1" customWidth="1"/>
    <col min="2058" max="2311" width="9.140625" style="21"/>
    <col min="2312" max="2312" width="9.85546875" style="21" bestFit="1" customWidth="1"/>
    <col min="2313" max="2313" width="11.7109375" style="21" bestFit="1" customWidth="1"/>
    <col min="2314" max="2567" width="9.140625" style="21"/>
    <col min="2568" max="2568" width="9.85546875" style="21" bestFit="1" customWidth="1"/>
    <col min="2569" max="2569" width="11.7109375" style="21" bestFit="1" customWidth="1"/>
    <col min="2570" max="2823" width="9.140625" style="21"/>
    <col min="2824" max="2824" width="9.85546875" style="21" bestFit="1" customWidth="1"/>
    <col min="2825" max="2825" width="11.7109375" style="21" bestFit="1" customWidth="1"/>
    <col min="2826" max="3079" width="9.140625" style="21"/>
    <col min="3080" max="3080" width="9.85546875" style="21" bestFit="1" customWidth="1"/>
    <col min="3081" max="3081" width="11.7109375" style="21" bestFit="1" customWidth="1"/>
    <col min="3082" max="3335" width="9.140625" style="21"/>
    <col min="3336" max="3336" width="9.85546875" style="21" bestFit="1" customWidth="1"/>
    <col min="3337" max="3337" width="11.7109375" style="21" bestFit="1" customWidth="1"/>
    <col min="3338" max="3591" width="9.140625" style="21"/>
    <col min="3592" max="3592" width="9.85546875" style="21" bestFit="1" customWidth="1"/>
    <col min="3593" max="3593" width="11.7109375" style="21" bestFit="1" customWidth="1"/>
    <col min="3594" max="3847" width="9.140625" style="21"/>
    <col min="3848" max="3848" width="9.85546875" style="21" bestFit="1" customWidth="1"/>
    <col min="3849" max="3849" width="11.7109375" style="21" bestFit="1" customWidth="1"/>
    <col min="3850" max="4103" width="9.140625" style="21"/>
    <col min="4104" max="4104" width="9.85546875" style="21" bestFit="1" customWidth="1"/>
    <col min="4105" max="4105" width="11.7109375" style="21" bestFit="1" customWidth="1"/>
    <col min="4106" max="4359" width="9.140625" style="21"/>
    <col min="4360" max="4360" width="9.85546875" style="21" bestFit="1" customWidth="1"/>
    <col min="4361" max="4361" width="11.7109375" style="21" bestFit="1" customWidth="1"/>
    <col min="4362" max="4615" width="9.140625" style="21"/>
    <col min="4616" max="4616" width="9.85546875" style="21" bestFit="1" customWidth="1"/>
    <col min="4617" max="4617" width="11.7109375" style="21" bestFit="1" customWidth="1"/>
    <col min="4618" max="4871" width="9.140625" style="21"/>
    <col min="4872" max="4872" width="9.85546875" style="21" bestFit="1" customWidth="1"/>
    <col min="4873" max="4873" width="11.7109375" style="21" bestFit="1" customWidth="1"/>
    <col min="4874" max="5127" width="9.140625" style="21"/>
    <col min="5128" max="5128" width="9.85546875" style="21" bestFit="1" customWidth="1"/>
    <col min="5129" max="5129" width="11.7109375" style="21" bestFit="1" customWidth="1"/>
    <col min="5130" max="5383" width="9.140625" style="21"/>
    <col min="5384" max="5384" width="9.85546875" style="21" bestFit="1" customWidth="1"/>
    <col min="5385" max="5385" width="11.7109375" style="21" bestFit="1" customWidth="1"/>
    <col min="5386" max="5639" width="9.140625" style="21"/>
    <col min="5640" max="5640" width="9.85546875" style="21" bestFit="1" customWidth="1"/>
    <col min="5641" max="5641" width="11.7109375" style="21" bestFit="1" customWidth="1"/>
    <col min="5642" max="5895" width="9.140625" style="21"/>
    <col min="5896" max="5896" width="9.85546875" style="21" bestFit="1" customWidth="1"/>
    <col min="5897" max="5897" width="11.7109375" style="21" bestFit="1" customWidth="1"/>
    <col min="5898" max="6151" width="9.140625" style="21"/>
    <col min="6152" max="6152" width="9.85546875" style="21" bestFit="1" customWidth="1"/>
    <col min="6153" max="6153" width="11.7109375" style="21" bestFit="1" customWidth="1"/>
    <col min="6154" max="6407" width="9.140625" style="21"/>
    <col min="6408" max="6408" width="9.85546875" style="21" bestFit="1" customWidth="1"/>
    <col min="6409" max="6409" width="11.7109375" style="21" bestFit="1" customWidth="1"/>
    <col min="6410" max="6663" width="9.140625" style="21"/>
    <col min="6664" max="6664" width="9.85546875" style="21" bestFit="1" customWidth="1"/>
    <col min="6665" max="6665" width="11.7109375" style="21" bestFit="1" customWidth="1"/>
    <col min="6666" max="6919" width="9.140625" style="21"/>
    <col min="6920" max="6920" width="9.85546875" style="21" bestFit="1" customWidth="1"/>
    <col min="6921" max="6921" width="11.7109375" style="21" bestFit="1" customWidth="1"/>
    <col min="6922" max="7175" width="9.140625" style="21"/>
    <col min="7176" max="7176" width="9.85546875" style="21" bestFit="1" customWidth="1"/>
    <col min="7177" max="7177" width="11.7109375" style="21" bestFit="1" customWidth="1"/>
    <col min="7178" max="7431" width="9.140625" style="21"/>
    <col min="7432" max="7432" width="9.85546875" style="21" bestFit="1" customWidth="1"/>
    <col min="7433" max="7433" width="11.7109375" style="21" bestFit="1" customWidth="1"/>
    <col min="7434" max="7687" width="9.140625" style="21"/>
    <col min="7688" max="7688" width="9.85546875" style="21" bestFit="1" customWidth="1"/>
    <col min="7689" max="7689" width="11.7109375" style="21" bestFit="1" customWidth="1"/>
    <col min="7690" max="7943" width="9.140625" style="21"/>
    <col min="7944" max="7944" width="9.85546875" style="21" bestFit="1" customWidth="1"/>
    <col min="7945" max="7945" width="11.7109375" style="21" bestFit="1" customWidth="1"/>
    <col min="7946" max="8199" width="9.140625" style="21"/>
    <col min="8200" max="8200" width="9.85546875" style="21" bestFit="1" customWidth="1"/>
    <col min="8201" max="8201" width="11.7109375" style="21" bestFit="1" customWidth="1"/>
    <col min="8202" max="8455" width="9.140625" style="21"/>
    <col min="8456" max="8456" width="9.85546875" style="21" bestFit="1" customWidth="1"/>
    <col min="8457" max="8457" width="11.7109375" style="21" bestFit="1" customWidth="1"/>
    <col min="8458" max="8711" width="9.140625" style="21"/>
    <col min="8712" max="8712" width="9.85546875" style="21" bestFit="1" customWidth="1"/>
    <col min="8713" max="8713" width="11.7109375" style="21" bestFit="1" customWidth="1"/>
    <col min="8714" max="8967" width="9.140625" style="21"/>
    <col min="8968" max="8968" width="9.85546875" style="21" bestFit="1" customWidth="1"/>
    <col min="8969" max="8969" width="11.7109375" style="21" bestFit="1" customWidth="1"/>
    <col min="8970" max="9223" width="9.140625" style="21"/>
    <col min="9224" max="9224" width="9.85546875" style="21" bestFit="1" customWidth="1"/>
    <col min="9225" max="9225" width="11.7109375" style="21" bestFit="1" customWidth="1"/>
    <col min="9226" max="9479" width="9.140625" style="21"/>
    <col min="9480" max="9480" width="9.85546875" style="21" bestFit="1" customWidth="1"/>
    <col min="9481" max="9481" width="11.7109375" style="21" bestFit="1" customWidth="1"/>
    <col min="9482" max="9735" width="9.140625" style="21"/>
    <col min="9736" max="9736" width="9.85546875" style="21" bestFit="1" customWidth="1"/>
    <col min="9737" max="9737" width="11.7109375" style="21" bestFit="1" customWidth="1"/>
    <col min="9738" max="9991" width="9.140625" style="21"/>
    <col min="9992" max="9992" width="9.85546875" style="21" bestFit="1" customWidth="1"/>
    <col min="9993" max="9993" width="11.7109375" style="21" bestFit="1" customWidth="1"/>
    <col min="9994" max="10247" width="9.140625" style="21"/>
    <col min="10248" max="10248" width="9.85546875" style="21" bestFit="1" customWidth="1"/>
    <col min="10249" max="10249" width="11.7109375" style="21" bestFit="1" customWidth="1"/>
    <col min="10250" max="10503" width="9.140625" style="21"/>
    <col min="10504" max="10504" width="9.85546875" style="21" bestFit="1" customWidth="1"/>
    <col min="10505" max="10505" width="11.7109375" style="21" bestFit="1" customWidth="1"/>
    <col min="10506" max="10759" width="9.140625" style="21"/>
    <col min="10760" max="10760" width="9.85546875" style="21" bestFit="1" customWidth="1"/>
    <col min="10761" max="10761" width="11.7109375" style="21" bestFit="1" customWidth="1"/>
    <col min="10762" max="11015" width="9.140625" style="21"/>
    <col min="11016" max="11016" width="9.85546875" style="21" bestFit="1" customWidth="1"/>
    <col min="11017" max="11017" width="11.7109375" style="21" bestFit="1" customWidth="1"/>
    <col min="11018" max="11271" width="9.140625" style="21"/>
    <col min="11272" max="11272" width="9.85546875" style="21" bestFit="1" customWidth="1"/>
    <col min="11273" max="11273" width="11.7109375" style="21" bestFit="1" customWidth="1"/>
    <col min="11274" max="11527" width="9.140625" style="21"/>
    <col min="11528" max="11528" width="9.85546875" style="21" bestFit="1" customWidth="1"/>
    <col min="11529" max="11529" width="11.7109375" style="21" bestFit="1" customWidth="1"/>
    <col min="11530" max="11783" width="9.140625" style="21"/>
    <col min="11784" max="11784" width="9.85546875" style="21" bestFit="1" customWidth="1"/>
    <col min="11785" max="11785" width="11.7109375" style="21" bestFit="1" customWidth="1"/>
    <col min="11786" max="12039" width="9.140625" style="21"/>
    <col min="12040" max="12040" width="9.85546875" style="21" bestFit="1" customWidth="1"/>
    <col min="12041" max="12041" width="11.7109375" style="21" bestFit="1" customWidth="1"/>
    <col min="12042" max="12295" width="9.140625" style="21"/>
    <col min="12296" max="12296" width="9.85546875" style="21" bestFit="1" customWidth="1"/>
    <col min="12297" max="12297" width="11.7109375" style="21" bestFit="1" customWidth="1"/>
    <col min="12298" max="12551" width="9.140625" style="21"/>
    <col min="12552" max="12552" width="9.85546875" style="21" bestFit="1" customWidth="1"/>
    <col min="12553" max="12553" width="11.7109375" style="21" bestFit="1" customWidth="1"/>
    <col min="12554" max="12807" width="9.140625" style="21"/>
    <col min="12808" max="12808" width="9.85546875" style="21" bestFit="1" customWidth="1"/>
    <col min="12809" max="12809" width="11.7109375" style="21" bestFit="1" customWidth="1"/>
    <col min="12810" max="13063" width="9.140625" style="21"/>
    <col min="13064" max="13064" width="9.85546875" style="21" bestFit="1" customWidth="1"/>
    <col min="13065" max="13065" width="11.7109375" style="21" bestFit="1" customWidth="1"/>
    <col min="13066" max="13319" width="9.140625" style="21"/>
    <col min="13320" max="13320" width="9.85546875" style="21" bestFit="1" customWidth="1"/>
    <col min="13321" max="13321" width="11.7109375" style="21" bestFit="1" customWidth="1"/>
    <col min="13322" max="13575" width="9.140625" style="21"/>
    <col min="13576" max="13576" width="9.85546875" style="21" bestFit="1" customWidth="1"/>
    <col min="13577" max="13577" width="11.7109375" style="21" bestFit="1" customWidth="1"/>
    <col min="13578" max="13831" width="9.140625" style="21"/>
    <col min="13832" max="13832" width="9.85546875" style="21" bestFit="1" customWidth="1"/>
    <col min="13833" max="13833" width="11.7109375" style="21" bestFit="1" customWidth="1"/>
    <col min="13834" max="14087" width="9.140625" style="21"/>
    <col min="14088" max="14088" width="9.85546875" style="21" bestFit="1" customWidth="1"/>
    <col min="14089" max="14089" width="11.7109375" style="21" bestFit="1" customWidth="1"/>
    <col min="14090" max="14343" width="9.140625" style="21"/>
    <col min="14344" max="14344" width="9.85546875" style="21" bestFit="1" customWidth="1"/>
    <col min="14345" max="14345" width="11.7109375" style="21" bestFit="1" customWidth="1"/>
    <col min="14346" max="14599" width="9.140625" style="21"/>
    <col min="14600" max="14600" width="9.85546875" style="21" bestFit="1" customWidth="1"/>
    <col min="14601" max="14601" width="11.7109375" style="21" bestFit="1" customWidth="1"/>
    <col min="14602" max="14855" width="9.140625" style="21"/>
    <col min="14856" max="14856" width="9.85546875" style="21" bestFit="1" customWidth="1"/>
    <col min="14857" max="14857" width="11.7109375" style="21" bestFit="1" customWidth="1"/>
    <col min="14858" max="15111" width="9.140625" style="21"/>
    <col min="15112" max="15112" width="9.85546875" style="21" bestFit="1" customWidth="1"/>
    <col min="15113" max="15113" width="11.7109375" style="21" bestFit="1" customWidth="1"/>
    <col min="15114" max="15367" width="9.140625" style="21"/>
    <col min="15368" max="15368" width="9.85546875" style="21" bestFit="1" customWidth="1"/>
    <col min="15369" max="15369" width="11.7109375" style="21" bestFit="1" customWidth="1"/>
    <col min="15370" max="15623" width="9.140625" style="21"/>
    <col min="15624" max="15624" width="9.85546875" style="21" bestFit="1" customWidth="1"/>
    <col min="15625" max="15625" width="11.7109375" style="21" bestFit="1" customWidth="1"/>
    <col min="15626" max="15879" width="9.140625" style="21"/>
    <col min="15880" max="15880" width="9.85546875" style="21" bestFit="1" customWidth="1"/>
    <col min="15881" max="15881" width="11.7109375" style="21" bestFit="1" customWidth="1"/>
    <col min="15882" max="16135" width="9.140625" style="21"/>
    <col min="16136" max="16136" width="9.85546875" style="21" bestFit="1" customWidth="1"/>
    <col min="16137" max="16137" width="11.7109375" style="21" bestFit="1" customWidth="1"/>
    <col min="16138" max="16384" width="9.140625" style="21"/>
  </cols>
  <sheetData>
    <row r="1" spans="1:11" x14ac:dyDescent="0.2">
      <c r="A1" s="206" t="s">
        <v>160</v>
      </c>
      <c r="B1" s="207"/>
      <c r="C1" s="207"/>
      <c r="D1" s="207"/>
      <c r="E1" s="207"/>
      <c r="F1" s="207"/>
      <c r="G1" s="207"/>
      <c r="H1" s="207"/>
      <c r="I1" s="207"/>
    </row>
    <row r="2" spans="1:11" x14ac:dyDescent="0.2">
      <c r="A2" s="208" t="s">
        <v>474</v>
      </c>
      <c r="B2" s="209"/>
      <c r="C2" s="209"/>
      <c r="D2" s="209"/>
      <c r="E2" s="209"/>
      <c r="F2" s="209"/>
      <c r="G2" s="209"/>
      <c r="H2" s="209"/>
      <c r="I2" s="209"/>
    </row>
    <row r="3" spans="1:11" x14ac:dyDescent="0.2">
      <c r="A3" s="210" t="s">
        <v>162</v>
      </c>
      <c r="B3" s="211"/>
      <c r="C3" s="211"/>
      <c r="D3" s="211"/>
      <c r="E3" s="211"/>
      <c r="F3" s="211"/>
      <c r="G3" s="211"/>
      <c r="H3" s="211"/>
      <c r="I3" s="211"/>
      <c r="J3" s="212"/>
      <c r="K3" s="212"/>
    </row>
    <row r="4" spans="1:11" x14ac:dyDescent="0.2">
      <c r="A4" s="213" t="s">
        <v>472</v>
      </c>
      <c r="B4" s="214"/>
      <c r="C4" s="214"/>
      <c r="D4" s="214"/>
      <c r="E4" s="214"/>
      <c r="F4" s="214"/>
      <c r="G4" s="214"/>
      <c r="H4" s="214"/>
      <c r="I4" s="214"/>
      <c r="J4" s="215"/>
      <c r="K4" s="215"/>
    </row>
    <row r="5" spans="1:11" ht="22.15" customHeight="1" x14ac:dyDescent="0.2">
      <c r="A5" s="216" t="s">
        <v>44</v>
      </c>
      <c r="B5" s="217"/>
      <c r="C5" s="217"/>
      <c r="D5" s="217"/>
      <c r="E5" s="217"/>
      <c r="F5" s="217"/>
      <c r="G5" s="216" t="s">
        <v>163</v>
      </c>
      <c r="H5" s="218" t="s">
        <v>164</v>
      </c>
      <c r="I5" s="219"/>
      <c r="J5" s="218" t="s">
        <v>165</v>
      </c>
      <c r="K5" s="219"/>
    </row>
    <row r="6" spans="1:11" x14ac:dyDescent="0.2">
      <c r="A6" s="217"/>
      <c r="B6" s="217"/>
      <c r="C6" s="217"/>
      <c r="D6" s="217"/>
      <c r="E6" s="217"/>
      <c r="F6" s="217"/>
      <c r="G6" s="217"/>
      <c r="H6" s="22" t="s">
        <v>166</v>
      </c>
      <c r="I6" s="22" t="s">
        <v>167</v>
      </c>
      <c r="J6" s="22" t="s">
        <v>166</v>
      </c>
      <c r="K6" s="22" t="s">
        <v>167</v>
      </c>
    </row>
    <row r="7" spans="1:11" x14ac:dyDescent="0.2">
      <c r="A7" s="222">
        <v>1</v>
      </c>
      <c r="B7" s="223"/>
      <c r="C7" s="223"/>
      <c r="D7" s="223"/>
      <c r="E7" s="223"/>
      <c r="F7" s="223"/>
      <c r="G7" s="23">
        <v>2</v>
      </c>
      <c r="H7" s="22">
        <v>3</v>
      </c>
      <c r="I7" s="22">
        <v>4</v>
      </c>
      <c r="J7" s="22">
        <v>5</v>
      </c>
      <c r="K7" s="22">
        <v>6</v>
      </c>
    </row>
    <row r="8" spans="1:11" ht="12.75" customHeight="1" x14ac:dyDescent="0.2">
      <c r="A8" s="220" t="s">
        <v>168</v>
      </c>
      <c r="B8" s="220"/>
      <c r="C8" s="220"/>
      <c r="D8" s="220"/>
      <c r="E8" s="220"/>
      <c r="F8" s="220"/>
      <c r="G8" s="7">
        <v>1</v>
      </c>
      <c r="H8" s="92">
        <f>SUM(H9:H13)</f>
        <v>25944804.630000003</v>
      </c>
      <c r="I8" s="92">
        <f>SUM(I9:I13)</f>
        <v>19164878.559999999</v>
      </c>
      <c r="J8" s="92">
        <f>SUM(J9:J13)</f>
        <v>28174543.630000003</v>
      </c>
      <c r="K8" s="92">
        <f>SUM(K9:K13)</f>
        <v>21610000.09</v>
      </c>
    </row>
    <row r="9" spans="1:11" ht="12.75" customHeight="1" x14ac:dyDescent="0.2">
      <c r="A9" s="186" t="s">
        <v>169</v>
      </c>
      <c r="B9" s="186"/>
      <c r="C9" s="186"/>
      <c r="D9" s="186"/>
      <c r="E9" s="186"/>
      <c r="F9" s="186"/>
      <c r="G9" s="6">
        <v>2</v>
      </c>
      <c r="H9" s="93">
        <v>35034.89</v>
      </c>
      <c r="I9" s="93">
        <v>14681.56</v>
      </c>
      <c r="J9" s="93">
        <v>21246.89</v>
      </c>
      <c r="K9" s="93">
        <v>11423.7</v>
      </c>
    </row>
    <row r="10" spans="1:11" ht="12.75" customHeight="1" x14ac:dyDescent="0.2">
      <c r="A10" s="186" t="s">
        <v>170</v>
      </c>
      <c r="B10" s="186"/>
      <c r="C10" s="186"/>
      <c r="D10" s="186"/>
      <c r="E10" s="186"/>
      <c r="F10" s="186"/>
      <c r="G10" s="6">
        <v>3</v>
      </c>
      <c r="H10" s="93">
        <v>23985764.140000001</v>
      </c>
      <c r="I10" s="93">
        <v>17945653.899999999</v>
      </c>
      <c r="J10" s="93">
        <v>23174624.940000001</v>
      </c>
      <c r="K10" s="93">
        <v>17059716.390000001</v>
      </c>
    </row>
    <row r="11" spans="1:11" ht="12.75" customHeight="1" x14ac:dyDescent="0.2">
      <c r="A11" s="186" t="s">
        <v>171</v>
      </c>
      <c r="B11" s="186"/>
      <c r="C11" s="186"/>
      <c r="D11" s="186"/>
      <c r="E11" s="186"/>
      <c r="F11" s="186"/>
      <c r="G11" s="6">
        <v>4</v>
      </c>
      <c r="H11" s="93">
        <v>0</v>
      </c>
      <c r="I11" s="93">
        <v>0</v>
      </c>
      <c r="J11" s="93">
        <v>0</v>
      </c>
      <c r="K11" s="93">
        <v>0</v>
      </c>
    </row>
    <row r="12" spans="1:11" ht="12.75" customHeight="1" x14ac:dyDescent="0.2">
      <c r="A12" s="186" t="s">
        <v>172</v>
      </c>
      <c r="B12" s="186"/>
      <c r="C12" s="186"/>
      <c r="D12" s="186"/>
      <c r="E12" s="186"/>
      <c r="F12" s="186"/>
      <c r="G12" s="6">
        <v>5</v>
      </c>
      <c r="H12" s="93">
        <v>722877.8</v>
      </c>
      <c r="I12" s="93">
        <v>722833.55</v>
      </c>
      <c r="J12" s="93">
        <v>3721270.16</v>
      </c>
      <c r="K12" s="93">
        <v>3716650.16</v>
      </c>
    </row>
    <row r="13" spans="1:11" ht="12.75" customHeight="1" x14ac:dyDescent="0.2">
      <c r="A13" s="186" t="s">
        <v>173</v>
      </c>
      <c r="B13" s="186"/>
      <c r="C13" s="186"/>
      <c r="D13" s="186"/>
      <c r="E13" s="186"/>
      <c r="F13" s="186"/>
      <c r="G13" s="6">
        <v>6</v>
      </c>
      <c r="H13" s="93">
        <v>1201127.8</v>
      </c>
      <c r="I13" s="93">
        <v>481709.55</v>
      </c>
      <c r="J13" s="93">
        <v>1257401.6399999999</v>
      </c>
      <c r="K13" s="93">
        <v>822209.84</v>
      </c>
    </row>
    <row r="14" spans="1:11" ht="12.75" customHeight="1" x14ac:dyDescent="0.2">
      <c r="A14" s="220" t="s">
        <v>174</v>
      </c>
      <c r="B14" s="220"/>
      <c r="C14" s="220"/>
      <c r="D14" s="220"/>
      <c r="E14" s="220"/>
      <c r="F14" s="220"/>
      <c r="G14" s="7">
        <v>7</v>
      </c>
      <c r="H14" s="92">
        <f>H15+H16+H20+H24+H25+H26+H29+H36</f>
        <v>26213533.129999999</v>
      </c>
      <c r="I14" s="92">
        <f>I15+I16+I20+I24+I25+I26+I29+I36</f>
        <v>15350945.280000001</v>
      </c>
      <c r="J14" s="92">
        <f>J15+J16+J20+J24+J25+J26+J29+J36</f>
        <v>26699006.930000003</v>
      </c>
      <c r="K14" s="92">
        <f>K15+K16+K20+K24+K25+K26+K29+K36</f>
        <v>15717624.6</v>
      </c>
    </row>
    <row r="15" spans="1:11" ht="12.75" customHeight="1" x14ac:dyDescent="0.2">
      <c r="A15" s="186" t="s">
        <v>175</v>
      </c>
      <c r="B15" s="186"/>
      <c r="C15" s="186"/>
      <c r="D15" s="186"/>
      <c r="E15" s="186"/>
      <c r="F15" s="186"/>
      <c r="G15" s="6">
        <v>8</v>
      </c>
      <c r="H15" s="93">
        <v>0</v>
      </c>
      <c r="I15" s="93">
        <v>0</v>
      </c>
      <c r="J15" s="93">
        <v>0</v>
      </c>
      <c r="K15" s="93">
        <v>0</v>
      </c>
    </row>
    <row r="16" spans="1:11" ht="12.75" customHeight="1" x14ac:dyDescent="0.2">
      <c r="A16" s="187" t="s">
        <v>176</v>
      </c>
      <c r="B16" s="187"/>
      <c r="C16" s="187"/>
      <c r="D16" s="187"/>
      <c r="E16" s="187"/>
      <c r="F16" s="187"/>
      <c r="G16" s="7">
        <v>9</v>
      </c>
      <c r="H16" s="92">
        <f>SUM(H17:H19)</f>
        <v>9427618.1699999999</v>
      </c>
      <c r="I16" s="92">
        <f>SUM(I17:I19)</f>
        <v>5852284.3700000001</v>
      </c>
      <c r="J16" s="92">
        <f>SUM(J17:J19)</f>
        <v>9355036.6000000015</v>
      </c>
      <c r="K16" s="92">
        <f>SUM(K17:K19)</f>
        <v>5993494</v>
      </c>
    </row>
    <row r="17" spans="1:11" ht="12.75" customHeight="1" x14ac:dyDescent="0.2">
      <c r="A17" s="221" t="s">
        <v>177</v>
      </c>
      <c r="B17" s="221"/>
      <c r="C17" s="221"/>
      <c r="D17" s="221"/>
      <c r="E17" s="221"/>
      <c r="F17" s="221"/>
      <c r="G17" s="6">
        <v>10</v>
      </c>
      <c r="H17" s="93">
        <v>5034905.87</v>
      </c>
      <c r="I17" s="93">
        <v>3203316.44</v>
      </c>
      <c r="J17" s="93">
        <v>4783395.55</v>
      </c>
      <c r="K17" s="93">
        <v>3037925.53</v>
      </c>
    </row>
    <row r="18" spans="1:11" ht="12.75" customHeight="1" x14ac:dyDescent="0.2">
      <c r="A18" s="221" t="s">
        <v>178</v>
      </c>
      <c r="B18" s="221"/>
      <c r="C18" s="221"/>
      <c r="D18" s="221"/>
      <c r="E18" s="221"/>
      <c r="F18" s="221"/>
      <c r="G18" s="6">
        <v>11</v>
      </c>
      <c r="H18" s="93">
        <v>11803.39</v>
      </c>
      <c r="I18" s="93">
        <v>7260.99</v>
      </c>
      <c r="J18" s="93">
        <v>9214.69</v>
      </c>
      <c r="K18" s="93">
        <v>6168.47</v>
      </c>
    </row>
    <row r="19" spans="1:11" ht="12.75" customHeight="1" x14ac:dyDescent="0.2">
      <c r="A19" s="221" t="s">
        <v>179</v>
      </c>
      <c r="B19" s="221"/>
      <c r="C19" s="221"/>
      <c r="D19" s="221"/>
      <c r="E19" s="221"/>
      <c r="F19" s="221"/>
      <c r="G19" s="6">
        <v>12</v>
      </c>
      <c r="H19" s="93">
        <v>4380908.91</v>
      </c>
      <c r="I19" s="93">
        <v>2641706.94</v>
      </c>
      <c r="J19" s="93">
        <v>4562426.3600000003</v>
      </c>
      <c r="K19" s="93">
        <v>2949400</v>
      </c>
    </row>
    <row r="20" spans="1:11" ht="12.75" customHeight="1" x14ac:dyDescent="0.2">
      <c r="A20" s="187" t="s">
        <v>180</v>
      </c>
      <c r="B20" s="187"/>
      <c r="C20" s="187"/>
      <c r="D20" s="187"/>
      <c r="E20" s="187"/>
      <c r="F20" s="187"/>
      <c r="G20" s="7">
        <v>13</v>
      </c>
      <c r="H20" s="92">
        <f>SUM(H21:H23)</f>
        <v>10828037.02</v>
      </c>
      <c r="I20" s="92">
        <f>SUM(I21:I23)</f>
        <v>6253448.2999999998</v>
      </c>
      <c r="J20" s="92">
        <f>SUM(J21:J23)</f>
        <v>11713538.25</v>
      </c>
      <c r="K20" s="92">
        <f>SUM(K21:K23)</f>
        <v>6665983.0700000003</v>
      </c>
    </row>
    <row r="21" spans="1:11" ht="12.75" customHeight="1" x14ac:dyDescent="0.2">
      <c r="A21" s="221" t="s">
        <v>181</v>
      </c>
      <c r="B21" s="221"/>
      <c r="C21" s="221"/>
      <c r="D21" s="221"/>
      <c r="E21" s="221"/>
      <c r="F21" s="221"/>
      <c r="G21" s="6">
        <v>14</v>
      </c>
      <c r="H21" s="93">
        <v>9594525.4900000002</v>
      </c>
      <c r="I21" s="93">
        <v>6462486.0300000003</v>
      </c>
      <c r="J21" s="93">
        <v>7992151.9699999997</v>
      </c>
      <c r="K21" s="93">
        <v>4580138.66</v>
      </c>
    </row>
    <row r="22" spans="1:11" ht="12.75" customHeight="1" x14ac:dyDescent="0.2">
      <c r="A22" s="221" t="s">
        <v>182</v>
      </c>
      <c r="B22" s="221"/>
      <c r="C22" s="221"/>
      <c r="D22" s="221"/>
      <c r="E22" s="221"/>
      <c r="F22" s="221"/>
      <c r="G22" s="6">
        <v>15</v>
      </c>
      <c r="H22" s="93">
        <v>0</v>
      </c>
      <c r="I22" s="93">
        <v>-921263.45</v>
      </c>
      <c r="J22" s="93">
        <v>2364900.52</v>
      </c>
      <c r="K22" s="93">
        <v>1321453.8799999999</v>
      </c>
    </row>
    <row r="23" spans="1:11" ht="12.75" customHeight="1" x14ac:dyDescent="0.2">
      <c r="A23" s="221" t="s">
        <v>183</v>
      </c>
      <c r="B23" s="221"/>
      <c r="C23" s="221"/>
      <c r="D23" s="221"/>
      <c r="E23" s="221"/>
      <c r="F23" s="221"/>
      <c r="G23" s="6">
        <v>16</v>
      </c>
      <c r="H23" s="93">
        <v>1233511.53</v>
      </c>
      <c r="I23" s="93">
        <v>712225.72</v>
      </c>
      <c r="J23" s="93">
        <v>1356485.76</v>
      </c>
      <c r="K23" s="93">
        <v>764390.53</v>
      </c>
    </row>
    <row r="24" spans="1:11" ht="12.75" customHeight="1" x14ac:dyDescent="0.2">
      <c r="A24" s="186" t="s">
        <v>184</v>
      </c>
      <c r="B24" s="186"/>
      <c r="C24" s="186"/>
      <c r="D24" s="186"/>
      <c r="E24" s="186"/>
      <c r="F24" s="186"/>
      <c r="G24" s="6">
        <v>17</v>
      </c>
      <c r="H24" s="93">
        <v>3799426.32</v>
      </c>
      <c r="I24" s="93">
        <v>1969964.06</v>
      </c>
      <c r="J24" s="93">
        <v>3507696.19</v>
      </c>
      <c r="K24" s="93">
        <v>1744740.82</v>
      </c>
    </row>
    <row r="25" spans="1:11" ht="12.75" customHeight="1" x14ac:dyDescent="0.2">
      <c r="A25" s="186" t="s">
        <v>185</v>
      </c>
      <c r="B25" s="186"/>
      <c r="C25" s="186"/>
      <c r="D25" s="186"/>
      <c r="E25" s="186"/>
      <c r="F25" s="186"/>
      <c r="G25" s="6">
        <v>18</v>
      </c>
      <c r="H25" s="93">
        <v>0</v>
      </c>
      <c r="I25" s="93">
        <v>0</v>
      </c>
      <c r="J25" s="93">
        <v>0</v>
      </c>
      <c r="K25" s="93">
        <v>0</v>
      </c>
    </row>
    <row r="26" spans="1:11" ht="12.75" customHeight="1" x14ac:dyDescent="0.2">
      <c r="A26" s="187" t="s">
        <v>186</v>
      </c>
      <c r="B26" s="187"/>
      <c r="C26" s="187"/>
      <c r="D26" s="187"/>
      <c r="E26" s="187"/>
      <c r="F26" s="187"/>
      <c r="G26" s="7">
        <v>19</v>
      </c>
      <c r="H26" s="92">
        <f>H27+H28</f>
        <v>285218.57</v>
      </c>
      <c r="I26" s="92">
        <f>I27+I28</f>
        <v>284987.65000000002</v>
      </c>
      <c r="J26" s="92">
        <f>J27+J28</f>
        <v>37179.85</v>
      </c>
      <c r="K26" s="92">
        <f>K27+K28</f>
        <v>34427.01</v>
      </c>
    </row>
    <row r="27" spans="1:11" ht="12.75" customHeight="1" x14ac:dyDescent="0.2">
      <c r="A27" s="221" t="s">
        <v>187</v>
      </c>
      <c r="B27" s="221"/>
      <c r="C27" s="221"/>
      <c r="D27" s="221"/>
      <c r="E27" s="221"/>
      <c r="F27" s="221"/>
      <c r="G27" s="6">
        <v>20</v>
      </c>
      <c r="H27" s="93">
        <v>179049.82</v>
      </c>
      <c r="I27" s="93">
        <v>178818.9</v>
      </c>
      <c r="J27" s="93">
        <v>37179.85</v>
      </c>
      <c r="K27" s="93">
        <v>34427.01</v>
      </c>
    </row>
    <row r="28" spans="1:11" ht="12.75" customHeight="1" x14ac:dyDescent="0.2">
      <c r="A28" s="221" t="s">
        <v>188</v>
      </c>
      <c r="B28" s="221"/>
      <c r="C28" s="221"/>
      <c r="D28" s="221"/>
      <c r="E28" s="221"/>
      <c r="F28" s="221"/>
      <c r="G28" s="6">
        <v>21</v>
      </c>
      <c r="H28" s="93">
        <v>106168.75</v>
      </c>
      <c r="I28" s="93">
        <v>106168.75</v>
      </c>
      <c r="J28" s="93">
        <v>0</v>
      </c>
      <c r="K28" s="93">
        <v>0</v>
      </c>
    </row>
    <row r="29" spans="1:11" ht="12.75" customHeight="1" x14ac:dyDescent="0.2">
      <c r="A29" s="187" t="s">
        <v>189</v>
      </c>
      <c r="B29" s="187"/>
      <c r="C29" s="187"/>
      <c r="D29" s="187"/>
      <c r="E29" s="187"/>
      <c r="F29" s="187"/>
      <c r="G29" s="7">
        <v>22</v>
      </c>
      <c r="H29" s="92">
        <f>SUM(H30:H35)</f>
        <v>0</v>
      </c>
      <c r="I29" s="92">
        <f>SUM(I30:I35)</f>
        <v>0</v>
      </c>
      <c r="J29" s="92">
        <f>SUM(J30:J35)</f>
        <v>0</v>
      </c>
      <c r="K29" s="92">
        <f>SUM(K30:K35)</f>
        <v>0</v>
      </c>
    </row>
    <row r="30" spans="1:11" ht="12.75" customHeight="1" x14ac:dyDescent="0.2">
      <c r="A30" s="221" t="s">
        <v>190</v>
      </c>
      <c r="B30" s="221"/>
      <c r="C30" s="221"/>
      <c r="D30" s="221"/>
      <c r="E30" s="221"/>
      <c r="F30" s="221"/>
      <c r="G30" s="6">
        <v>23</v>
      </c>
      <c r="H30" s="93">
        <v>0</v>
      </c>
      <c r="I30" s="93">
        <v>0</v>
      </c>
      <c r="J30" s="93">
        <v>0</v>
      </c>
      <c r="K30" s="93">
        <v>0</v>
      </c>
    </row>
    <row r="31" spans="1:11" ht="12.75" customHeight="1" x14ac:dyDescent="0.2">
      <c r="A31" s="221" t="s">
        <v>191</v>
      </c>
      <c r="B31" s="221"/>
      <c r="C31" s="221"/>
      <c r="D31" s="221"/>
      <c r="E31" s="221"/>
      <c r="F31" s="221"/>
      <c r="G31" s="6">
        <v>24</v>
      </c>
      <c r="H31" s="93">
        <v>0</v>
      </c>
      <c r="I31" s="93">
        <v>0</v>
      </c>
      <c r="J31" s="93">
        <v>0</v>
      </c>
      <c r="K31" s="93">
        <v>0</v>
      </c>
    </row>
    <row r="32" spans="1:11" ht="12.75" customHeight="1" x14ac:dyDescent="0.2">
      <c r="A32" s="221" t="s">
        <v>192</v>
      </c>
      <c r="B32" s="221"/>
      <c r="C32" s="221"/>
      <c r="D32" s="221"/>
      <c r="E32" s="221"/>
      <c r="F32" s="221"/>
      <c r="G32" s="6">
        <v>25</v>
      </c>
      <c r="H32" s="93">
        <v>0</v>
      </c>
      <c r="I32" s="93">
        <v>0</v>
      </c>
      <c r="J32" s="93">
        <v>0</v>
      </c>
      <c r="K32" s="93">
        <v>0</v>
      </c>
    </row>
    <row r="33" spans="1:11" ht="12.75" customHeight="1" x14ac:dyDescent="0.2">
      <c r="A33" s="221" t="s">
        <v>193</v>
      </c>
      <c r="B33" s="221"/>
      <c r="C33" s="221"/>
      <c r="D33" s="221"/>
      <c r="E33" s="221"/>
      <c r="F33" s="221"/>
      <c r="G33" s="6">
        <v>26</v>
      </c>
      <c r="H33" s="93">
        <v>0</v>
      </c>
      <c r="I33" s="93">
        <v>0</v>
      </c>
      <c r="J33" s="93">
        <v>0</v>
      </c>
      <c r="K33" s="93">
        <v>0</v>
      </c>
    </row>
    <row r="34" spans="1:11" ht="12.75" customHeight="1" x14ac:dyDescent="0.2">
      <c r="A34" s="221" t="s">
        <v>194</v>
      </c>
      <c r="B34" s="221"/>
      <c r="C34" s="221"/>
      <c r="D34" s="221"/>
      <c r="E34" s="221"/>
      <c r="F34" s="221"/>
      <c r="G34" s="6">
        <v>27</v>
      </c>
      <c r="H34" s="93">
        <v>0</v>
      </c>
      <c r="I34" s="93">
        <v>0</v>
      </c>
      <c r="J34" s="93">
        <v>0</v>
      </c>
      <c r="K34" s="93">
        <v>0</v>
      </c>
    </row>
    <row r="35" spans="1:11" ht="12.75" customHeight="1" x14ac:dyDescent="0.2">
      <c r="A35" s="221" t="s">
        <v>195</v>
      </c>
      <c r="B35" s="221"/>
      <c r="C35" s="221"/>
      <c r="D35" s="221"/>
      <c r="E35" s="221"/>
      <c r="F35" s="221"/>
      <c r="G35" s="6">
        <v>28</v>
      </c>
      <c r="H35" s="93">
        <v>0</v>
      </c>
      <c r="I35" s="93">
        <v>0</v>
      </c>
      <c r="J35" s="93">
        <v>0</v>
      </c>
      <c r="K35" s="93">
        <v>0</v>
      </c>
    </row>
    <row r="36" spans="1:11" ht="12.75" customHeight="1" x14ac:dyDescent="0.2">
      <c r="A36" s="186" t="s">
        <v>196</v>
      </c>
      <c r="B36" s="186"/>
      <c r="C36" s="186"/>
      <c r="D36" s="186"/>
      <c r="E36" s="186"/>
      <c r="F36" s="186"/>
      <c r="G36" s="6">
        <v>29</v>
      </c>
      <c r="H36" s="93">
        <v>1873233.05</v>
      </c>
      <c r="I36" s="93">
        <v>990260.9</v>
      </c>
      <c r="J36" s="93">
        <v>2085556.04</v>
      </c>
      <c r="K36" s="93">
        <v>1278979.7</v>
      </c>
    </row>
    <row r="37" spans="1:11" ht="12.75" customHeight="1" x14ac:dyDescent="0.2">
      <c r="A37" s="220" t="s">
        <v>197</v>
      </c>
      <c r="B37" s="220"/>
      <c r="C37" s="220"/>
      <c r="D37" s="220"/>
      <c r="E37" s="220"/>
      <c r="F37" s="220"/>
      <c r="G37" s="7">
        <v>30</v>
      </c>
      <c r="H37" s="92">
        <f>SUM(H38:H47)</f>
        <v>127709.25</v>
      </c>
      <c r="I37" s="92">
        <f>SUM(I38:I47)</f>
        <v>58946.820000000007</v>
      </c>
      <c r="J37" s="92">
        <f>SUM(J38:J47)</f>
        <v>85866.28</v>
      </c>
      <c r="K37" s="92">
        <f>SUM(K38:K47)</f>
        <v>47176.12</v>
      </c>
    </row>
    <row r="38" spans="1:11" ht="12.75" customHeight="1" x14ac:dyDescent="0.2">
      <c r="A38" s="186" t="s">
        <v>198</v>
      </c>
      <c r="B38" s="186"/>
      <c r="C38" s="186"/>
      <c r="D38" s="186"/>
      <c r="E38" s="186"/>
      <c r="F38" s="186"/>
      <c r="G38" s="6">
        <v>31</v>
      </c>
      <c r="H38" s="93">
        <v>0</v>
      </c>
      <c r="I38" s="93">
        <v>0</v>
      </c>
      <c r="J38" s="93">
        <v>0</v>
      </c>
      <c r="K38" s="93">
        <v>0</v>
      </c>
    </row>
    <row r="39" spans="1:11" ht="25.15" customHeight="1" x14ac:dyDescent="0.2">
      <c r="A39" s="186" t="s">
        <v>199</v>
      </c>
      <c r="B39" s="186"/>
      <c r="C39" s="186"/>
      <c r="D39" s="186"/>
      <c r="E39" s="186"/>
      <c r="F39" s="186"/>
      <c r="G39" s="6">
        <v>32</v>
      </c>
      <c r="H39" s="93">
        <v>0</v>
      </c>
      <c r="I39" s="93">
        <v>0</v>
      </c>
      <c r="J39" s="93">
        <v>0</v>
      </c>
      <c r="K39" s="93">
        <v>0</v>
      </c>
    </row>
    <row r="40" spans="1:11" ht="25.15" customHeight="1" x14ac:dyDescent="0.2">
      <c r="A40" s="186" t="s">
        <v>200</v>
      </c>
      <c r="B40" s="186"/>
      <c r="C40" s="186"/>
      <c r="D40" s="186"/>
      <c r="E40" s="186"/>
      <c r="F40" s="186"/>
      <c r="G40" s="6">
        <v>33</v>
      </c>
      <c r="H40" s="93">
        <v>0</v>
      </c>
      <c r="I40" s="93">
        <v>0</v>
      </c>
      <c r="J40" s="93">
        <v>0</v>
      </c>
      <c r="K40" s="93">
        <v>0</v>
      </c>
    </row>
    <row r="41" spans="1:11" ht="25.15" customHeight="1" x14ac:dyDescent="0.2">
      <c r="A41" s="186" t="s">
        <v>201</v>
      </c>
      <c r="B41" s="186"/>
      <c r="C41" s="186"/>
      <c r="D41" s="186"/>
      <c r="E41" s="186"/>
      <c r="F41" s="186"/>
      <c r="G41" s="6">
        <v>34</v>
      </c>
      <c r="H41" s="93">
        <v>30746</v>
      </c>
      <c r="I41" s="93">
        <v>11941.91</v>
      </c>
      <c r="J41" s="93">
        <v>128.80000000000001</v>
      </c>
      <c r="K41" s="93">
        <v>64.760000000000005</v>
      </c>
    </row>
    <row r="42" spans="1:11" ht="25.15" customHeight="1" x14ac:dyDescent="0.2">
      <c r="A42" s="186" t="s">
        <v>202</v>
      </c>
      <c r="B42" s="186"/>
      <c r="C42" s="186"/>
      <c r="D42" s="186"/>
      <c r="E42" s="186"/>
      <c r="F42" s="186"/>
      <c r="G42" s="6">
        <v>35</v>
      </c>
      <c r="H42" s="93">
        <v>0</v>
      </c>
      <c r="I42" s="93">
        <v>0</v>
      </c>
      <c r="J42" s="93">
        <v>0</v>
      </c>
      <c r="K42" s="93">
        <v>0</v>
      </c>
    </row>
    <row r="43" spans="1:11" ht="12.75" customHeight="1" x14ac:dyDescent="0.2">
      <c r="A43" s="186" t="s">
        <v>203</v>
      </c>
      <c r="B43" s="186"/>
      <c r="C43" s="186"/>
      <c r="D43" s="186"/>
      <c r="E43" s="186"/>
      <c r="F43" s="186"/>
      <c r="G43" s="6">
        <v>36</v>
      </c>
      <c r="H43" s="93">
        <v>0</v>
      </c>
      <c r="I43" s="93">
        <v>0</v>
      </c>
      <c r="J43" s="93">
        <v>0</v>
      </c>
      <c r="K43" s="93">
        <v>0</v>
      </c>
    </row>
    <row r="44" spans="1:11" ht="12.75" customHeight="1" x14ac:dyDescent="0.2">
      <c r="A44" s="186" t="s">
        <v>204</v>
      </c>
      <c r="B44" s="186"/>
      <c r="C44" s="186"/>
      <c r="D44" s="186"/>
      <c r="E44" s="186"/>
      <c r="F44" s="186"/>
      <c r="G44" s="6">
        <v>37</v>
      </c>
      <c r="H44" s="93">
        <v>96963.25</v>
      </c>
      <c r="I44" s="93">
        <v>47004.91</v>
      </c>
      <c r="J44" s="93">
        <v>85737.48</v>
      </c>
      <c r="K44" s="93">
        <v>47111.360000000001</v>
      </c>
    </row>
    <row r="45" spans="1:11" ht="12.75" customHeight="1" x14ac:dyDescent="0.2">
      <c r="A45" s="186" t="s">
        <v>205</v>
      </c>
      <c r="B45" s="186"/>
      <c r="C45" s="186"/>
      <c r="D45" s="186"/>
      <c r="E45" s="186"/>
      <c r="F45" s="186"/>
      <c r="G45" s="6">
        <v>38</v>
      </c>
      <c r="H45" s="93">
        <v>0</v>
      </c>
      <c r="I45" s="93">
        <v>0</v>
      </c>
      <c r="J45" s="93">
        <v>0</v>
      </c>
      <c r="K45" s="93">
        <v>0</v>
      </c>
    </row>
    <row r="46" spans="1:11" ht="12.75" customHeight="1" x14ac:dyDescent="0.2">
      <c r="A46" s="186" t="s">
        <v>206</v>
      </c>
      <c r="B46" s="186"/>
      <c r="C46" s="186"/>
      <c r="D46" s="186"/>
      <c r="E46" s="186"/>
      <c r="F46" s="186"/>
      <c r="G46" s="6">
        <v>39</v>
      </c>
      <c r="H46" s="93">
        <v>0</v>
      </c>
      <c r="I46" s="93">
        <v>0</v>
      </c>
      <c r="J46" s="93">
        <v>0</v>
      </c>
      <c r="K46" s="93">
        <v>0</v>
      </c>
    </row>
    <row r="47" spans="1:11" ht="12.75" customHeight="1" x14ac:dyDescent="0.2">
      <c r="A47" s="186" t="s">
        <v>207</v>
      </c>
      <c r="B47" s="186"/>
      <c r="C47" s="186"/>
      <c r="D47" s="186"/>
      <c r="E47" s="186"/>
      <c r="F47" s="186"/>
      <c r="G47" s="6">
        <v>40</v>
      </c>
      <c r="H47" s="93">
        <v>0</v>
      </c>
      <c r="I47" s="93">
        <v>0</v>
      </c>
      <c r="J47" s="93">
        <v>0</v>
      </c>
      <c r="K47" s="93">
        <v>0</v>
      </c>
    </row>
    <row r="48" spans="1:11" ht="12.75" customHeight="1" x14ac:dyDescent="0.2">
      <c r="A48" s="220" t="s">
        <v>208</v>
      </c>
      <c r="B48" s="220"/>
      <c r="C48" s="220"/>
      <c r="D48" s="220"/>
      <c r="E48" s="220"/>
      <c r="F48" s="220"/>
      <c r="G48" s="7">
        <v>41</v>
      </c>
      <c r="H48" s="92">
        <f>SUM(H49:H55)</f>
        <v>898053.71</v>
      </c>
      <c r="I48" s="92">
        <f>SUM(I49:I55)</f>
        <v>647511.31000000006</v>
      </c>
      <c r="J48" s="92">
        <f>SUM(J49:J55)</f>
        <v>708887.23</v>
      </c>
      <c r="K48" s="92">
        <f>SUM(K49:K55)</f>
        <v>497952.68</v>
      </c>
    </row>
    <row r="49" spans="1:11" ht="25.15" customHeight="1" x14ac:dyDescent="0.2">
      <c r="A49" s="186" t="s">
        <v>209</v>
      </c>
      <c r="B49" s="186"/>
      <c r="C49" s="186"/>
      <c r="D49" s="186"/>
      <c r="E49" s="186"/>
      <c r="F49" s="186"/>
      <c r="G49" s="6">
        <v>42</v>
      </c>
      <c r="H49" s="93">
        <v>33629.879999999997</v>
      </c>
      <c r="I49" s="93">
        <v>33629.879999999997</v>
      </c>
      <c r="J49" s="93">
        <v>7378.74</v>
      </c>
      <c r="K49" s="93">
        <v>7378.74</v>
      </c>
    </row>
    <row r="50" spans="1:11" ht="12.75" customHeight="1" x14ac:dyDescent="0.2">
      <c r="A50" s="224" t="s">
        <v>210</v>
      </c>
      <c r="B50" s="224"/>
      <c r="C50" s="224"/>
      <c r="D50" s="224"/>
      <c r="E50" s="224"/>
      <c r="F50" s="224"/>
      <c r="G50" s="6">
        <v>43</v>
      </c>
      <c r="H50" s="93">
        <v>0</v>
      </c>
      <c r="I50" s="93">
        <v>0</v>
      </c>
      <c r="J50" s="93">
        <v>0</v>
      </c>
      <c r="K50" s="93">
        <v>0</v>
      </c>
    </row>
    <row r="51" spans="1:11" ht="12.75" customHeight="1" x14ac:dyDescent="0.2">
      <c r="A51" s="224" t="s">
        <v>211</v>
      </c>
      <c r="B51" s="224"/>
      <c r="C51" s="224"/>
      <c r="D51" s="224"/>
      <c r="E51" s="224"/>
      <c r="F51" s="224"/>
      <c r="G51" s="6">
        <v>44</v>
      </c>
      <c r="H51" s="93">
        <v>854437.58</v>
      </c>
      <c r="I51" s="93">
        <v>606374.53</v>
      </c>
      <c r="J51" s="93">
        <v>698346.9</v>
      </c>
      <c r="K51" s="93">
        <v>488563.03</v>
      </c>
    </row>
    <row r="52" spans="1:11" ht="12.75" customHeight="1" x14ac:dyDescent="0.2">
      <c r="A52" s="224" t="s">
        <v>212</v>
      </c>
      <c r="B52" s="224"/>
      <c r="C52" s="224"/>
      <c r="D52" s="224"/>
      <c r="E52" s="224"/>
      <c r="F52" s="224"/>
      <c r="G52" s="6">
        <v>45</v>
      </c>
      <c r="H52" s="93">
        <v>0</v>
      </c>
      <c r="I52" s="93">
        <v>0</v>
      </c>
      <c r="J52" s="93">
        <v>0</v>
      </c>
      <c r="K52" s="93">
        <v>0</v>
      </c>
    </row>
    <row r="53" spans="1:11" ht="12.75" customHeight="1" x14ac:dyDescent="0.2">
      <c r="A53" s="224" t="s">
        <v>213</v>
      </c>
      <c r="B53" s="224"/>
      <c r="C53" s="224"/>
      <c r="D53" s="224"/>
      <c r="E53" s="224"/>
      <c r="F53" s="224"/>
      <c r="G53" s="6">
        <v>46</v>
      </c>
      <c r="H53" s="93">
        <v>0</v>
      </c>
      <c r="I53" s="93">
        <v>0</v>
      </c>
      <c r="J53" s="93">
        <v>0</v>
      </c>
      <c r="K53" s="93">
        <v>0</v>
      </c>
    </row>
    <row r="54" spans="1:11" ht="12.75" customHeight="1" x14ac:dyDescent="0.2">
      <c r="A54" s="224" t="s">
        <v>214</v>
      </c>
      <c r="B54" s="224"/>
      <c r="C54" s="224"/>
      <c r="D54" s="224"/>
      <c r="E54" s="224"/>
      <c r="F54" s="224"/>
      <c r="G54" s="6">
        <v>47</v>
      </c>
      <c r="H54" s="93">
        <v>0</v>
      </c>
      <c r="I54" s="93">
        <v>0</v>
      </c>
      <c r="J54" s="93">
        <v>0</v>
      </c>
      <c r="K54" s="93">
        <v>0</v>
      </c>
    </row>
    <row r="55" spans="1:11" ht="12.75" customHeight="1" x14ac:dyDescent="0.2">
      <c r="A55" s="224" t="s">
        <v>215</v>
      </c>
      <c r="B55" s="224"/>
      <c r="C55" s="224"/>
      <c r="D55" s="224"/>
      <c r="E55" s="224"/>
      <c r="F55" s="224"/>
      <c r="G55" s="6">
        <v>48</v>
      </c>
      <c r="H55" s="93">
        <v>9986.25</v>
      </c>
      <c r="I55" s="93">
        <v>7506.9</v>
      </c>
      <c r="J55" s="93">
        <v>3161.59</v>
      </c>
      <c r="K55" s="93">
        <v>2010.91</v>
      </c>
    </row>
    <row r="56" spans="1:11" ht="22.15" customHeight="1" x14ac:dyDescent="0.2">
      <c r="A56" s="226" t="s">
        <v>216</v>
      </c>
      <c r="B56" s="226"/>
      <c r="C56" s="226"/>
      <c r="D56" s="226"/>
      <c r="E56" s="226"/>
      <c r="F56" s="226"/>
      <c r="G56" s="6">
        <v>49</v>
      </c>
      <c r="H56" s="93">
        <v>0</v>
      </c>
      <c r="I56" s="93">
        <v>0</v>
      </c>
      <c r="J56" s="93">
        <v>0</v>
      </c>
      <c r="K56" s="93">
        <v>0</v>
      </c>
    </row>
    <row r="57" spans="1:11" ht="12.75" customHeight="1" x14ac:dyDescent="0.2">
      <c r="A57" s="226" t="s">
        <v>217</v>
      </c>
      <c r="B57" s="226"/>
      <c r="C57" s="226"/>
      <c r="D57" s="226"/>
      <c r="E57" s="226"/>
      <c r="F57" s="226"/>
      <c r="G57" s="6">
        <v>50</v>
      </c>
      <c r="H57" s="93">
        <v>0</v>
      </c>
      <c r="I57" s="93">
        <v>0</v>
      </c>
      <c r="J57" s="93">
        <v>0</v>
      </c>
      <c r="K57" s="93">
        <v>0</v>
      </c>
    </row>
    <row r="58" spans="1:11" ht="24.6" customHeight="1" x14ac:dyDescent="0.2">
      <c r="A58" s="226" t="s">
        <v>218</v>
      </c>
      <c r="B58" s="226"/>
      <c r="C58" s="226"/>
      <c r="D58" s="226"/>
      <c r="E58" s="226"/>
      <c r="F58" s="226"/>
      <c r="G58" s="6">
        <v>51</v>
      </c>
      <c r="H58" s="93">
        <v>0</v>
      </c>
      <c r="I58" s="93">
        <v>0</v>
      </c>
      <c r="J58" s="93">
        <v>0</v>
      </c>
      <c r="K58" s="93">
        <v>0</v>
      </c>
    </row>
    <row r="59" spans="1:11" ht="12.75" customHeight="1" x14ac:dyDescent="0.2">
      <c r="A59" s="226" t="s">
        <v>219</v>
      </c>
      <c r="B59" s="226"/>
      <c r="C59" s="226"/>
      <c r="D59" s="226"/>
      <c r="E59" s="226"/>
      <c r="F59" s="226"/>
      <c r="G59" s="6">
        <v>52</v>
      </c>
      <c r="H59" s="93">
        <v>0</v>
      </c>
      <c r="I59" s="93">
        <v>0</v>
      </c>
      <c r="J59" s="93">
        <v>0</v>
      </c>
      <c r="K59" s="93">
        <v>0</v>
      </c>
    </row>
    <row r="60" spans="1:11" ht="12.75" customHeight="1" x14ac:dyDescent="0.2">
      <c r="A60" s="220" t="s">
        <v>220</v>
      </c>
      <c r="B60" s="220"/>
      <c r="C60" s="220"/>
      <c r="D60" s="220"/>
      <c r="E60" s="220"/>
      <c r="F60" s="220"/>
      <c r="G60" s="7">
        <v>53</v>
      </c>
      <c r="H60" s="92">
        <f>H8+H37+H56+H57</f>
        <v>26072513.880000003</v>
      </c>
      <c r="I60" s="92">
        <f t="shared" ref="I60:K60" si="0">I8+I37+I56+I57</f>
        <v>19223825.379999999</v>
      </c>
      <c r="J60" s="92">
        <f t="shared" si="0"/>
        <v>28260409.910000004</v>
      </c>
      <c r="K60" s="92">
        <f t="shared" si="0"/>
        <v>21657176.210000001</v>
      </c>
    </row>
    <row r="61" spans="1:11" ht="12.75" customHeight="1" x14ac:dyDescent="0.2">
      <c r="A61" s="220" t="s">
        <v>221</v>
      </c>
      <c r="B61" s="220"/>
      <c r="C61" s="220"/>
      <c r="D61" s="220"/>
      <c r="E61" s="220"/>
      <c r="F61" s="220"/>
      <c r="G61" s="7">
        <v>54</v>
      </c>
      <c r="H61" s="92">
        <f>H14+H48+H58+H59</f>
        <v>27111586.84</v>
      </c>
      <c r="I61" s="92">
        <f t="shared" ref="I61:K61" si="1">I14+I48+I58+I59</f>
        <v>15998456.590000002</v>
      </c>
      <c r="J61" s="92">
        <f t="shared" si="1"/>
        <v>27407894.160000004</v>
      </c>
      <c r="K61" s="92">
        <f t="shared" si="1"/>
        <v>16215577.279999999</v>
      </c>
    </row>
    <row r="62" spans="1:11" ht="12.75" customHeight="1" x14ac:dyDescent="0.2">
      <c r="A62" s="220" t="s">
        <v>222</v>
      </c>
      <c r="B62" s="220"/>
      <c r="C62" s="220"/>
      <c r="D62" s="220"/>
      <c r="E62" s="220"/>
      <c r="F62" s="220"/>
      <c r="G62" s="7">
        <v>55</v>
      </c>
      <c r="H62" s="92">
        <f>H60-H61</f>
        <v>-1039072.9599999972</v>
      </c>
      <c r="I62" s="92">
        <f t="shared" ref="I62:K62" si="2">I60-I61</f>
        <v>3225368.7899999972</v>
      </c>
      <c r="J62" s="92">
        <f t="shared" si="2"/>
        <v>852515.75</v>
      </c>
      <c r="K62" s="92">
        <f t="shared" si="2"/>
        <v>5441598.9300000016</v>
      </c>
    </row>
    <row r="63" spans="1:11" ht="12.75" customHeight="1" x14ac:dyDescent="0.2">
      <c r="A63" s="225" t="s">
        <v>223</v>
      </c>
      <c r="B63" s="225"/>
      <c r="C63" s="225"/>
      <c r="D63" s="225"/>
      <c r="E63" s="225"/>
      <c r="F63" s="225"/>
      <c r="G63" s="7">
        <v>56</v>
      </c>
      <c r="H63" s="92">
        <f>+IF((H60-H61)&gt;0,(H60-H61),0)</f>
        <v>0</v>
      </c>
      <c r="I63" s="92">
        <f t="shared" ref="I63:K63" si="3">+IF((I60-I61)&gt;0,(I60-I61),0)</f>
        <v>3225368.7899999972</v>
      </c>
      <c r="J63" s="92">
        <f t="shared" si="3"/>
        <v>852515.75</v>
      </c>
      <c r="K63" s="92">
        <f t="shared" si="3"/>
        <v>5441598.9300000016</v>
      </c>
    </row>
    <row r="64" spans="1:11" ht="12.75" customHeight="1" x14ac:dyDescent="0.2">
      <c r="A64" s="225" t="s">
        <v>224</v>
      </c>
      <c r="B64" s="225"/>
      <c r="C64" s="225"/>
      <c r="D64" s="225"/>
      <c r="E64" s="225"/>
      <c r="F64" s="225"/>
      <c r="G64" s="7">
        <v>57</v>
      </c>
      <c r="H64" s="92">
        <f>+IF((H60-H61)&lt;0,(H60-H61),0)</f>
        <v>-1039072.9599999972</v>
      </c>
      <c r="I64" s="92">
        <f t="shared" ref="I64:K64" si="4">+IF((I60-I61)&lt;0,(I60-I61),0)</f>
        <v>0</v>
      </c>
      <c r="J64" s="92">
        <f t="shared" si="4"/>
        <v>0</v>
      </c>
      <c r="K64" s="92">
        <f t="shared" si="4"/>
        <v>0</v>
      </c>
    </row>
    <row r="65" spans="1:11" ht="12.75" customHeight="1" x14ac:dyDescent="0.2">
      <c r="A65" s="226" t="s">
        <v>225</v>
      </c>
      <c r="B65" s="226"/>
      <c r="C65" s="226"/>
      <c r="D65" s="226"/>
      <c r="E65" s="226"/>
      <c r="F65" s="226"/>
      <c r="G65" s="6">
        <v>58</v>
      </c>
      <c r="H65" s="93">
        <v>-6299.27</v>
      </c>
      <c r="I65" s="93">
        <v>-2306.83</v>
      </c>
      <c r="J65" s="93">
        <v>-4357.28</v>
      </c>
      <c r="K65" s="93">
        <v>-2172.59</v>
      </c>
    </row>
    <row r="66" spans="1:11" ht="12.75" customHeight="1" x14ac:dyDescent="0.2">
      <c r="A66" s="220" t="s">
        <v>226</v>
      </c>
      <c r="B66" s="220"/>
      <c r="C66" s="220"/>
      <c r="D66" s="220"/>
      <c r="E66" s="220"/>
      <c r="F66" s="220"/>
      <c r="G66" s="7">
        <v>59</v>
      </c>
      <c r="H66" s="92">
        <f>H62-H65</f>
        <v>-1032773.6899999972</v>
      </c>
      <c r="I66" s="92">
        <f t="shared" ref="I66:K66" si="5">I62-I65</f>
        <v>3227675.6199999973</v>
      </c>
      <c r="J66" s="92">
        <f t="shared" si="5"/>
        <v>856873.03</v>
      </c>
      <c r="K66" s="92">
        <f t="shared" si="5"/>
        <v>5443771.5200000014</v>
      </c>
    </row>
    <row r="67" spans="1:11" ht="12.75" customHeight="1" x14ac:dyDescent="0.2">
      <c r="A67" s="225" t="s">
        <v>227</v>
      </c>
      <c r="B67" s="225"/>
      <c r="C67" s="225"/>
      <c r="D67" s="225"/>
      <c r="E67" s="225"/>
      <c r="F67" s="225"/>
      <c r="G67" s="7">
        <v>60</v>
      </c>
      <c r="H67" s="92">
        <f>+IF((H62-H65)&gt;0,(H62-H65),0)</f>
        <v>0</v>
      </c>
      <c r="I67" s="92">
        <f t="shared" ref="I67:K67" si="6">+IF((I62-I65)&gt;0,(I62-I65),0)</f>
        <v>3227675.6199999973</v>
      </c>
      <c r="J67" s="92">
        <f t="shared" si="6"/>
        <v>856873.03</v>
      </c>
      <c r="K67" s="92">
        <f t="shared" si="6"/>
        <v>5443771.5200000014</v>
      </c>
    </row>
    <row r="68" spans="1:11" ht="12.75" customHeight="1" x14ac:dyDescent="0.2">
      <c r="A68" s="225" t="s">
        <v>228</v>
      </c>
      <c r="B68" s="225"/>
      <c r="C68" s="225"/>
      <c r="D68" s="225"/>
      <c r="E68" s="225"/>
      <c r="F68" s="225"/>
      <c r="G68" s="7">
        <v>61</v>
      </c>
      <c r="H68" s="92">
        <f>+IF((H62-H65)&lt;0,(H62-H65),0)</f>
        <v>-1032773.6899999972</v>
      </c>
      <c r="I68" s="92">
        <f t="shared" ref="I68:K68" si="7">+IF((I62-I65)&lt;0,(I62-I65),0)</f>
        <v>0</v>
      </c>
      <c r="J68" s="92">
        <f t="shared" si="7"/>
        <v>0</v>
      </c>
      <c r="K68" s="92">
        <f t="shared" si="7"/>
        <v>0</v>
      </c>
    </row>
    <row r="69" spans="1:11" x14ac:dyDescent="0.2">
      <c r="A69" s="227" t="s">
        <v>229</v>
      </c>
      <c r="B69" s="227"/>
      <c r="C69" s="227"/>
      <c r="D69" s="227"/>
      <c r="E69" s="227"/>
      <c r="F69" s="227"/>
      <c r="G69" s="228"/>
      <c r="H69" s="228"/>
      <c r="I69" s="228"/>
      <c r="J69" s="229"/>
      <c r="K69" s="229"/>
    </row>
    <row r="70" spans="1:11" ht="22.15" customHeight="1" x14ac:dyDescent="0.2">
      <c r="A70" s="220" t="s">
        <v>230</v>
      </c>
      <c r="B70" s="220"/>
      <c r="C70" s="220"/>
      <c r="D70" s="220"/>
      <c r="E70" s="220"/>
      <c r="F70" s="220"/>
      <c r="G70" s="7">
        <v>62</v>
      </c>
      <c r="H70" s="92">
        <f>H71-H72</f>
        <v>0</v>
      </c>
      <c r="I70" s="92">
        <f>I71-I72</f>
        <v>0</v>
      </c>
      <c r="J70" s="92">
        <f>J71-J72</f>
        <v>0</v>
      </c>
      <c r="K70" s="92">
        <f>K71-K72</f>
        <v>0</v>
      </c>
    </row>
    <row r="71" spans="1:11" ht="12.75" customHeight="1" x14ac:dyDescent="0.2">
      <c r="A71" s="224" t="s">
        <v>231</v>
      </c>
      <c r="B71" s="224"/>
      <c r="C71" s="224"/>
      <c r="D71" s="224"/>
      <c r="E71" s="224"/>
      <c r="F71" s="224"/>
      <c r="G71" s="6">
        <v>63</v>
      </c>
      <c r="H71" s="93">
        <v>0</v>
      </c>
      <c r="I71" s="93">
        <v>0</v>
      </c>
      <c r="J71" s="93">
        <v>0</v>
      </c>
      <c r="K71" s="93">
        <v>0</v>
      </c>
    </row>
    <row r="72" spans="1:11" ht="12.75" customHeight="1" x14ac:dyDescent="0.2">
      <c r="A72" s="224" t="s">
        <v>232</v>
      </c>
      <c r="B72" s="224"/>
      <c r="C72" s="224"/>
      <c r="D72" s="224"/>
      <c r="E72" s="224"/>
      <c r="F72" s="224"/>
      <c r="G72" s="6">
        <v>64</v>
      </c>
      <c r="H72" s="93">
        <v>0</v>
      </c>
      <c r="I72" s="93">
        <v>0</v>
      </c>
      <c r="J72" s="93">
        <v>0</v>
      </c>
      <c r="K72" s="93">
        <v>0</v>
      </c>
    </row>
    <row r="73" spans="1:11" ht="12.75" customHeight="1" x14ac:dyDescent="0.2">
      <c r="A73" s="226" t="s">
        <v>233</v>
      </c>
      <c r="B73" s="226"/>
      <c r="C73" s="226"/>
      <c r="D73" s="226"/>
      <c r="E73" s="226"/>
      <c r="F73" s="226"/>
      <c r="G73" s="6">
        <v>65</v>
      </c>
      <c r="H73" s="93">
        <v>0</v>
      </c>
      <c r="I73" s="93">
        <v>0</v>
      </c>
      <c r="J73" s="93">
        <v>0</v>
      </c>
      <c r="K73" s="93">
        <v>0</v>
      </c>
    </row>
    <row r="74" spans="1:11" ht="12.75" customHeight="1" x14ac:dyDescent="0.2">
      <c r="A74" s="225" t="s">
        <v>234</v>
      </c>
      <c r="B74" s="225"/>
      <c r="C74" s="225"/>
      <c r="D74" s="225"/>
      <c r="E74" s="225"/>
      <c r="F74" s="225"/>
      <c r="G74" s="7">
        <v>66</v>
      </c>
      <c r="H74" s="94">
        <v>0</v>
      </c>
      <c r="I74" s="94">
        <v>0</v>
      </c>
      <c r="J74" s="94">
        <v>0</v>
      </c>
      <c r="K74" s="94">
        <v>0</v>
      </c>
    </row>
    <row r="75" spans="1:11" ht="12.75" customHeight="1" x14ac:dyDescent="0.2">
      <c r="A75" s="225" t="s">
        <v>235</v>
      </c>
      <c r="B75" s="225"/>
      <c r="C75" s="225"/>
      <c r="D75" s="225"/>
      <c r="E75" s="225"/>
      <c r="F75" s="225"/>
      <c r="G75" s="7">
        <v>67</v>
      </c>
      <c r="H75" s="94">
        <v>0</v>
      </c>
      <c r="I75" s="94">
        <v>0</v>
      </c>
      <c r="J75" s="94">
        <v>0</v>
      </c>
      <c r="K75" s="94">
        <v>0</v>
      </c>
    </row>
    <row r="76" spans="1:11" x14ac:dyDescent="0.2">
      <c r="A76" s="227" t="s">
        <v>236</v>
      </c>
      <c r="B76" s="227"/>
      <c r="C76" s="227"/>
      <c r="D76" s="227"/>
      <c r="E76" s="227"/>
      <c r="F76" s="227"/>
      <c r="G76" s="228"/>
      <c r="H76" s="228"/>
      <c r="I76" s="228"/>
      <c r="J76" s="229"/>
      <c r="K76" s="229"/>
    </row>
    <row r="77" spans="1:11" ht="12.75" customHeight="1" x14ac:dyDescent="0.2">
      <c r="A77" s="220" t="s">
        <v>237</v>
      </c>
      <c r="B77" s="220"/>
      <c r="C77" s="220"/>
      <c r="D77" s="220"/>
      <c r="E77" s="220"/>
      <c r="F77" s="220"/>
      <c r="G77" s="7">
        <v>68</v>
      </c>
      <c r="H77" s="94">
        <v>0</v>
      </c>
      <c r="I77" s="94">
        <v>0</v>
      </c>
      <c r="J77" s="94">
        <v>0</v>
      </c>
      <c r="K77" s="94">
        <v>0</v>
      </c>
    </row>
    <row r="78" spans="1:11" ht="12.75" customHeight="1" x14ac:dyDescent="0.2">
      <c r="A78" s="230" t="s">
        <v>238</v>
      </c>
      <c r="B78" s="230"/>
      <c r="C78" s="230"/>
      <c r="D78" s="230"/>
      <c r="E78" s="230"/>
      <c r="F78" s="230"/>
      <c r="G78" s="19">
        <v>69</v>
      </c>
      <c r="H78" s="95">
        <v>0</v>
      </c>
      <c r="I78" s="95">
        <v>0</v>
      </c>
      <c r="J78" s="95">
        <v>0</v>
      </c>
      <c r="K78" s="95">
        <v>0</v>
      </c>
    </row>
    <row r="79" spans="1:11" ht="12.75" customHeight="1" x14ac:dyDescent="0.2">
      <c r="A79" s="230" t="s">
        <v>239</v>
      </c>
      <c r="B79" s="230"/>
      <c r="C79" s="230"/>
      <c r="D79" s="230"/>
      <c r="E79" s="230"/>
      <c r="F79" s="230"/>
      <c r="G79" s="19">
        <v>70</v>
      </c>
      <c r="H79" s="95">
        <v>0</v>
      </c>
      <c r="I79" s="95">
        <v>0</v>
      </c>
      <c r="J79" s="95">
        <v>0</v>
      </c>
      <c r="K79" s="95">
        <v>0</v>
      </c>
    </row>
    <row r="80" spans="1:11" ht="12.75" customHeight="1" x14ac:dyDescent="0.2">
      <c r="A80" s="220" t="s">
        <v>240</v>
      </c>
      <c r="B80" s="220"/>
      <c r="C80" s="220"/>
      <c r="D80" s="220"/>
      <c r="E80" s="220"/>
      <c r="F80" s="220"/>
      <c r="G80" s="7">
        <v>71</v>
      </c>
      <c r="H80" s="94">
        <v>0</v>
      </c>
      <c r="I80" s="94">
        <v>0</v>
      </c>
      <c r="J80" s="94">
        <v>0</v>
      </c>
      <c r="K80" s="94">
        <v>0</v>
      </c>
    </row>
    <row r="81" spans="1:11" ht="12.75" customHeight="1" x14ac:dyDescent="0.2">
      <c r="A81" s="220" t="s">
        <v>241</v>
      </c>
      <c r="B81" s="220"/>
      <c r="C81" s="220"/>
      <c r="D81" s="220"/>
      <c r="E81" s="220"/>
      <c r="F81" s="220"/>
      <c r="G81" s="7">
        <v>72</v>
      </c>
      <c r="H81" s="94">
        <v>0</v>
      </c>
      <c r="I81" s="94">
        <v>0</v>
      </c>
      <c r="J81" s="94">
        <v>0</v>
      </c>
      <c r="K81" s="94">
        <v>0</v>
      </c>
    </row>
    <row r="82" spans="1:11" ht="12.75" customHeight="1" x14ac:dyDescent="0.2">
      <c r="A82" s="225" t="s">
        <v>242</v>
      </c>
      <c r="B82" s="225"/>
      <c r="C82" s="225"/>
      <c r="D82" s="225"/>
      <c r="E82" s="225"/>
      <c r="F82" s="225"/>
      <c r="G82" s="7">
        <v>73</v>
      </c>
      <c r="H82" s="94">
        <v>0</v>
      </c>
      <c r="I82" s="94">
        <v>0</v>
      </c>
      <c r="J82" s="94">
        <v>0</v>
      </c>
      <c r="K82" s="94">
        <v>0</v>
      </c>
    </row>
    <row r="83" spans="1:11" ht="12.75" customHeight="1" x14ac:dyDescent="0.2">
      <c r="A83" s="225" t="s">
        <v>243</v>
      </c>
      <c r="B83" s="225"/>
      <c r="C83" s="225"/>
      <c r="D83" s="225"/>
      <c r="E83" s="225"/>
      <c r="F83" s="225"/>
      <c r="G83" s="7">
        <v>74</v>
      </c>
      <c r="H83" s="94">
        <v>0</v>
      </c>
      <c r="I83" s="94">
        <v>0</v>
      </c>
      <c r="J83" s="94">
        <v>0</v>
      </c>
      <c r="K83" s="94">
        <v>0</v>
      </c>
    </row>
    <row r="84" spans="1:11" x14ac:dyDescent="0.2">
      <c r="A84" s="227" t="s">
        <v>244</v>
      </c>
      <c r="B84" s="227"/>
      <c r="C84" s="227"/>
      <c r="D84" s="227"/>
      <c r="E84" s="227"/>
      <c r="F84" s="227"/>
      <c r="G84" s="228"/>
      <c r="H84" s="228"/>
      <c r="I84" s="228"/>
      <c r="J84" s="229"/>
      <c r="K84" s="229"/>
    </row>
    <row r="85" spans="1:11" ht="12.75" customHeight="1" x14ac:dyDescent="0.2">
      <c r="A85" s="231" t="s">
        <v>245</v>
      </c>
      <c r="B85" s="231"/>
      <c r="C85" s="231"/>
      <c r="D85" s="231"/>
      <c r="E85" s="231"/>
      <c r="F85" s="231"/>
      <c r="G85" s="7">
        <v>75</v>
      </c>
      <c r="H85" s="96">
        <f>H86+H87</f>
        <v>-1032773.69</v>
      </c>
      <c r="I85" s="96">
        <f>I86+I87</f>
        <v>3465384.32</v>
      </c>
      <c r="J85" s="96">
        <f>J86+J87</f>
        <v>856873.03</v>
      </c>
      <c r="K85" s="96">
        <f>K86+K87</f>
        <v>5443771.5199999996</v>
      </c>
    </row>
    <row r="86" spans="1:11" ht="12.75" customHeight="1" x14ac:dyDescent="0.2">
      <c r="A86" s="232" t="s">
        <v>246</v>
      </c>
      <c r="B86" s="232"/>
      <c r="C86" s="232"/>
      <c r="D86" s="232"/>
      <c r="E86" s="232"/>
      <c r="F86" s="232"/>
      <c r="G86" s="6">
        <v>76</v>
      </c>
      <c r="H86" s="97">
        <v>-1032773.69</v>
      </c>
      <c r="I86" s="97">
        <v>3465384.32</v>
      </c>
      <c r="J86" s="97">
        <v>856873.03</v>
      </c>
      <c r="K86" s="97">
        <v>5443771.5199999996</v>
      </c>
    </row>
    <row r="87" spans="1:11" ht="12.75" customHeight="1" x14ac:dyDescent="0.2">
      <c r="A87" s="232" t="s">
        <v>247</v>
      </c>
      <c r="B87" s="232"/>
      <c r="C87" s="232"/>
      <c r="D87" s="232"/>
      <c r="E87" s="232"/>
      <c r="F87" s="232"/>
      <c r="G87" s="6">
        <v>77</v>
      </c>
      <c r="H87" s="97">
        <v>0</v>
      </c>
      <c r="I87" s="97">
        <v>0</v>
      </c>
      <c r="J87" s="97">
        <v>0</v>
      </c>
      <c r="K87" s="97">
        <v>0</v>
      </c>
    </row>
    <row r="88" spans="1:11" x14ac:dyDescent="0.2">
      <c r="A88" s="233" t="s">
        <v>248</v>
      </c>
      <c r="B88" s="233"/>
      <c r="C88" s="233"/>
      <c r="D88" s="233"/>
      <c r="E88" s="233"/>
      <c r="F88" s="233"/>
      <c r="G88" s="234"/>
      <c r="H88" s="234"/>
      <c r="I88" s="234"/>
      <c r="J88" s="229"/>
      <c r="K88" s="229"/>
    </row>
    <row r="89" spans="1:11" ht="12.75" customHeight="1" x14ac:dyDescent="0.2">
      <c r="A89" s="202" t="s">
        <v>249</v>
      </c>
      <c r="B89" s="202"/>
      <c r="C89" s="202"/>
      <c r="D89" s="202"/>
      <c r="E89" s="202"/>
      <c r="F89" s="202"/>
      <c r="G89" s="6">
        <v>78</v>
      </c>
      <c r="H89" s="97">
        <v>-1032774</v>
      </c>
      <c r="I89" s="97">
        <v>3465384</v>
      </c>
      <c r="J89" s="97">
        <v>856873.03</v>
      </c>
      <c r="K89" s="97">
        <v>5443771.5199999996</v>
      </c>
    </row>
    <row r="90" spans="1:11" ht="24" customHeight="1" x14ac:dyDescent="0.2">
      <c r="A90" s="188" t="s">
        <v>250</v>
      </c>
      <c r="B90" s="188"/>
      <c r="C90" s="188"/>
      <c r="D90" s="188"/>
      <c r="E90" s="188"/>
      <c r="F90" s="188"/>
      <c r="G90" s="7">
        <v>79</v>
      </c>
      <c r="H90" s="98">
        <f>H91+H98</f>
        <v>0</v>
      </c>
      <c r="I90" s="98">
        <f>I91+I98</f>
        <v>0</v>
      </c>
      <c r="J90" s="98">
        <f t="shared" ref="J90:K90" si="8">J91+J98</f>
        <v>0</v>
      </c>
      <c r="K90" s="98">
        <f t="shared" si="8"/>
        <v>0</v>
      </c>
    </row>
    <row r="91" spans="1:11" ht="24" customHeight="1" x14ac:dyDescent="0.2">
      <c r="A91" s="235" t="s">
        <v>251</v>
      </c>
      <c r="B91" s="235"/>
      <c r="C91" s="235"/>
      <c r="D91" s="235"/>
      <c r="E91" s="235"/>
      <c r="F91" s="235"/>
      <c r="G91" s="7">
        <v>80</v>
      </c>
      <c r="H91" s="98">
        <f>SUM(H92:H96)</f>
        <v>0</v>
      </c>
      <c r="I91" s="98">
        <f>SUM(I92:I96)</f>
        <v>0</v>
      </c>
      <c r="J91" s="98">
        <f t="shared" ref="J91:K91" si="9">SUM(J92:J96)</f>
        <v>0</v>
      </c>
      <c r="K91" s="98">
        <f t="shared" si="9"/>
        <v>0</v>
      </c>
    </row>
    <row r="92" spans="1:11" ht="25.5" customHeight="1" x14ac:dyDescent="0.2">
      <c r="A92" s="224" t="s">
        <v>252</v>
      </c>
      <c r="B92" s="224"/>
      <c r="C92" s="224"/>
      <c r="D92" s="224"/>
      <c r="E92" s="224"/>
      <c r="F92" s="224"/>
      <c r="G92" s="7">
        <v>81</v>
      </c>
      <c r="H92" s="97">
        <v>0</v>
      </c>
      <c r="I92" s="97">
        <v>0</v>
      </c>
      <c r="J92" s="97">
        <v>0</v>
      </c>
      <c r="K92" s="97">
        <v>0</v>
      </c>
    </row>
    <row r="93" spans="1:11" ht="38.25" customHeight="1" x14ac:dyDescent="0.2">
      <c r="A93" s="224" t="s">
        <v>253</v>
      </c>
      <c r="B93" s="224"/>
      <c r="C93" s="224"/>
      <c r="D93" s="224"/>
      <c r="E93" s="224"/>
      <c r="F93" s="224"/>
      <c r="G93" s="7">
        <v>82</v>
      </c>
      <c r="H93" s="97">
        <v>0</v>
      </c>
      <c r="I93" s="97">
        <v>0</v>
      </c>
      <c r="J93" s="97">
        <v>0</v>
      </c>
      <c r="K93" s="97">
        <v>0</v>
      </c>
    </row>
    <row r="94" spans="1:11" ht="38.25" customHeight="1" x14ac:dyDescent="0.2">
      <c r="A94" s="224" t="s">
        <v>254</v>
      </c>
      <c r="B94" s="224"/>
      <c r="C94" s="224"/>
      <c r="D94" s="224"/>
      <c r="E94" s="224"/>
      <c r="F94" s="224"/>
      <c r="G94" s="7">
        <v>83</v>
      </c>
      <c r="H94" s="97">
        <v>0</v>
      </c>
      <c r="I94" s="97">
        <v>0</v>
      </c>
      <c r="J94" s="97">
        <v>0</v>
      </c>
      <c r="K94" s="97">
        <v>0</v>
      </c>
    </row>
    <row r="95" spans="1:11" x14ac:dyDescent="0.2">
      <c r="A95" s="224" t="s">
        <v>255</v>
      </c>
      <c r="B95" s="224"/>
      <c r="C95" s="224"/>
      <c r="D95" s="224"/>
      <c r="E95" s="224"/>
      <c r="F95" s="224"/>
      <c r="G95" s="7">
        <v>84</v>
      </c>
      <c r="H95" s="97">
        <v>0</v>
      </c>
      <c r="I95" s="97">
        <v>0</v>
      </c>
      <c r="J95" s="97">
        <v>0</v>
      </c>
      <c r="K95" s="97">
        <v>0</v>
      </c>
    </row>
    <row r="96" spans="1:11" x14ac:dyDescent="0.2">
      <c r="A96" s="224" t="s">
        <v>256</v>
      </c>
      <c r="B96" s="224"/>
      <c r="C96" s="224"/>
      <c r="D96" s="224"/>
      <c r="E96" s="224"/>
      <c r="F96" s="224"/>
      <c r="G96" s="7">
        <v>85</v>
      </c>
      <c r="H96" s="97">
        <v>0</v>
      </c>
      <c r="I96" s="97">
        <v>0</v>
      </c>
      <c r="J96" s="97">
        <v>0</v>
      </c>
      <c r="K96" s="97">
        <v>0</v>
      </c>
    </row>
    <row r="97" spans="1:11" ht="26.25" customHeight="1" x14ac:dyDescent="0.2">
      <c r="A97" s="224" t="s">
        <v>257</v>
      </c>
      <c r="B97" s="224"/>
      <c r="C97" s="224"/>
      <c r="D97" s="224"/>
      <c r="E97" s="224"/>
      <c r="F97" s="224"/>
      <c r="G97" s="7">
        <v>86</v>
      </c>
      <c r="H97" s="97">
        <v>0</v>
      </c>
      <c r="I97" s="97">
        <v>0</v>
      </c>
      <c r="J97" s="97">
        <v>0</v>
      </c>
      <c r="K97" s="97">
        <v>0</v>
      </c>
    </row>
    <row r="98" spans="1:11" ht="25.5" customHeight="1" x14ac:dyDescent="0.2">
      <c r="A98" s="235" t="s">
        <v>258</v>
      </c>
      <c r="B98" s="235"/>
      <c r="C98" s="235"/>
      <c r="D98" s="235"/>
      <c r="E98" s="235"/>
      <c r="F98" s="235"/>
      <c r="G98" s="7">
        <v>87</v>
      </c>
      <c r="H98" s="98">
        <f>SUM(H99:H107)</f>
        <v>0</v>
      </c>
      <c r="I98" s="98">
        <f>SUM(I99:I107)</f>
        <v>0</v>
      </c>
      <c r="J98" s="98">
        <f t="shared" ref="J98:K98" si="10">SUM(J99:J107)</f>
        <v>0</v>
      </c>
      <c r="K98" s="98">
        <f t="shared" si="10"/>
        <v>0</v>
      </c>
    </row>
    <row r="99" spans="1:11" x14ac:dyDescent="0.2">
      <c r="A99" s="236" t="s">
        <v>259</v>
      </c>
      <c r="B99" s="236"/>
      <c r="C99" s="236"/>
      <c r="D99" s="236"/>
      <c r="E99" s="236"/>
      <c r="F99" s="236"/>
      <c r="G99" s="6">
        <v>88</v>
      </c>
      <c r="H99" s="97">
        <v>0</v>
      </c>
      <c r="I99" s="97">
        <v>0</v>
      </c>
      <c r="J99" s="97">
        <v>0</v>
      </c>
      <c r="K99" s="97">
        <v>0</v>
      </c>
    </row>
    <row r="100" spans="1:11" ht="36" customHeight="1" x14ac:dyDescent="0.2">
      <c r="A100" s="224" t="s">
        <v>439</v>
      </c>
      <c r="B100" s="224"/>
      <c r="C100" s="224"/>
      <c r="D100" s="224"/>
      <c r="E100" s="224"/>
      <c r="F100" s="224"/>
      <c r="G100" s="6">
        <v>89</v>
      </c>
      <c r="H100" s="97">
        <v>0</v>
      </c>
      <c r="I100" s="97">
        <v>0</v>
      </c>
      <c r="J100" s="97">
        <v>0</v>
      </c>
      <c r="K100" s="97">
        <v>0</v>
      </c>
    </row>
    <row r="101" spans="1:11" ht="36" customHeight="1" x14ac:dyDescent="0.2">
      <c r="A101" s="224" t="s">
        <v>441</v>
      </c>
      <c r="B101" s="224"/>
      <c r="C101" s="224"/>
      <c r="D101" s="224"/>
      <c r="E101" s="224"/>
      <c r="F101" s="224"/>
      <c r="G101" s="6">
        <v>90</v>
      </c>
      <c r="H101" s="97">
        <v>0</v>
      </c>
      <c r="I101" s="97">
        <v>0</v>
      </c>
      <c r="J101" s="97">
        <v>0</v>
      </c>
      <c r="K101" s="97">
        <v>0</v>
      </c>
    </row>
    <row r="102" spans="1:11" ht="22.15" customHeight="1" x14ac:dyDescent="0.2">
      <c r="A102" s="236" t="s">
        <v>260</v>
      </c>
      <c r="B102" s="236"/>
      <c r="C102" s="236"/>
      <c r="D102" s="236"/>
      <c r="E102" s="236"/>
      <c r="F102" s="236"/>
      <c r="G102" s="6">
        <v>91</v>
      </c>
      <c r="H102" s="97">
        <v>0</v>
      </c>
      <c r="I102" s="97">
        <v>0</v>
      </c>
      <c r="J102" s="97">
        <v>0</v>
      </c>
      <c r="K102" s="97">
        <v>0</v>
      </c>
    </row>
    <row r="103" spans="1:11" ht="22.15" customHeight="1" x14ac:dyDescent="0.2">
      <c r="A103" s="236" t="s">
        <v>261</v>
      </c>
      <c r="B103" s="236"/>
      <c r="C103" s="236"/>
      <c r="D103" s="236"/>
      <c r="E103" s="236"/>
      <c r="F103" s="236"/>
      <c r="G103" s="6">
        <v>92</v>
      </c>
      <c r="H103" s="97">
        <v>0</v>
      </c>
      <c r="I103" s="97">
        <v>0</v>
      </c>
      <c r="J103" s="97">
        <v>0</v>
      </c>
      <c r="K103" s="97">
        <v>0</v>
      </c>
    </row>
    <row r="104" spans="1:11" ht="22.15" customHeight="1" x14ac:dyDescent="0.2">
      <c r="A104" s="236" t="s">
        <v>262</v>
      </c>
      <c r="B104" s="236"/>
      <c r="C104" s="236"/>
      <c r="D104" s="236"/>
      <c r="E104" s="236"/>
      <c r="F104" s="236"/>
      <c r="G104" s="6">
        <v>93</v>
      </c>
      <c r="H104" s="97">
        <v>0</v>
      </c>
      <c r="I104" s="97">
        <v>0</v>
      </c>
      <c r="J104" s="97">
        <v>0</v>
      </c>
      <c r="K104" s="97">
        <v>0</v>
      </c>
    </row>
    <row r="105" spans="1:11" ht="12.75" customHeight="1" x14ac:dyDescent="0.2">
      <c r="A105" s="224" t="s">
        <v>442</v>
      </c>
      <c r="B105" s="224"/>
      <c r="C105" s="224"/>
      <c r="D105" s="224"/>
      <c r="E105" s="224"/>
      <c r="F105" s="224"/>
      <c r="G105" s="6">
        <v>94</v>
      </c>
      <c r="H105" s="97">
        <v>0</v>
      </c>
      <c r="I105" s="97">
        <v>0</v>
      </c>
      <c r="J105" s="97">
        <v>0</v>
      </c>
      <c r="K105" s="97">
        <v>0</v>
      </c>
    </row>
    <row r="106" spans="1:11" ht="26.25" customHeight="1" x14ac:dyDescent="0.2">
      <c r="A106" s="224" t="s">
        <v>443</v>
      </c>
      <c r="B106" s="224"/>
      <c r="C106" s="224"/>
      <c r="D106" s="224"/>
      <c r="E106" s="224"/>
      <c r="F106" s="224"/>
      <c r="G106" s="6">
        <v>95</v>
      </c>
      <c r="H106" s="97">
        <v>0</v>
      </c>
      <c r="I106" s="97">
        <v>0</v>
      </c>
      <c r="J106" s="97">
        <v>0</v>
      </c>
      <c r="K106" s="97">
        <v>0</v>
      </c>
    </row>
    <row r="107" spans="1:11" x14ac:dyDescent="0.2">
      <c r="A107" s="224" t="s">
        <v>444</v>
      </c>
      <c r="B107" s="224"/>
      <c r="C107" s="224"/>
      <c r="D107" s="224"/>
      <c r="E107" s="224"/>
      <c r="F107" s="224"/>
      <c r="G107" s="6">
        <v>96</v>
      </c>
      <c r="H107" s="97">
        <v>0</v>
      </c>
      <c r="I107" s="97">
        <v>0</v>
      </c>
      <c r="J107" s="97">
        <v>0</v>
      </c>
      <c r="K107" s="97">
        <v>0</v>
      </c>
    </row>
    <row r="108" spans="1:11" ht="24.75" customHeight="1" x14ac:dyDescent="0.2">
      <c r="A108" s="224" t="s">
        <v>445</v>
      </c>
      <c r="B108" s="224"/>
      <c r="C108" s="224"/>
      <c r="D108" s="224"/>
      <c r="E108" s="224"/>
      <c r="F108" s="224"/>
      <c r="G108" s="6">
        <v>97</v>
      </c>
      <c r="H108" s="97">
        <v>0</v>
      </c>
      <c r="I108" s="97">
        <v>0</v>
      </c>
      <c r="J108" s="97">
        <v>0</v>
      </c>
      <c r="K108" s="97">
        <v>0</v>
      </c>
    </row>
    <row r="109" spans="1:11" ht="22.9" customHeight="1" x14ac:dyDescent="0.2">
      <c r="A109" s="188" t="s">
        <v>446</v>
      </c>
      <c r="B109" s="188"/>
      <c r="C109" s="188"/>
      <c r="D109" s="188"/>
      <c r="E109" s="188"/>
      <c r="F109" s="188"/>
      <c r="G109" s="7">
        <v>98</v>
      </c>
      <c r="H109" s="98">
        <f>H91+H98-H108-H97</f>
        <v>0</v>
      </c>
      <c r="I109" s="98">
        <f>I91+I98-I108-I97</f>
        <v>0</v>
      </c>
      <c r="J109" s="98">
        <f t="shared" ref="J109:K109" si="11">J91+J98-J108-J97</f>
        <v>0</v>
      </c>
      <c r="K109" s="98">
        <f t="shared" si="11"/>
        <v>0</v>
      </c>
    </row>
    <row r="110" spans="1:11" ht="12.75" customHeight="1" x14ac:dyDescent="0.2">
      <c r="A110" s="188" t="s">
        <v>447</v>
      </c>
      <c r="B110" s="188"/>
      <c r="C110" s="188"/>
      <c r="D110" s="188"/>
      <c r="E110" s="188"/>
      <c r="F110" s="188"/>
      <c r="G110" s="7">
        <v>99</v>
      </c>
      <c r="H110" s="96">
        <f>H89+H109</f>
        <v>-1032774</v>
      </c>
      <c r="I110" s="96">
        <f>I89+I109</f>
        <v>3465384</v>
      </c>
      <c r="J110" s="96">
        <f t="shared" ref="J110:K110" si="12">J89+J109</f>
        <v>856873.03</v>
      </c>
      <c r="K110" s="96">
        <f t="shared" si="12"/>
        <v>5443771.5199999996</v>
      </c>
    </row>
    <row r="111" spans="1:11" x14ac:dyDescent="0.2">
      <c r="A111" s="227" t="s">
        <v>263</v>
      </c>
      <c r="B111" s="227"/>
      <c r="C111" s="227"/>
      <c r="D111" s="227"/>
      <c r="E111" s="227"/>
      <c r="F111" s="227"/>
      <c r="G111" s="228"/>
      <c r="H111" s="228"/>
      <c r="I111" s="228"/>
      <c r="J111" s="229"/>
      <c r="K111" s="229"/>
    </row>
    <row r="112" spans="1:11" ht="12.75" customHeight="1" x14ac:dyDescent="0.2">
      <c r="A112" s="231" t="s">
        <v>440</v>
      </c>
      <c r="B112" s="231"/>
      <c r="C112" s="231"/>
      <c r="D112" s="231"/>
      <c r="E112" s="231"/>
      <c r="F112" s="231"/>
      <c r="G112" s="7">
        <v>100</v>
      </c>
      <c r="H112" s="96">
        <f>H113+H114</f>
        <v>-1032773.69</v>
      </c>
      <c r="I112" s="96">
        <f>I113+I114</f>
        <v>3465384.32</v>
      </c>
      <c r="J112" s="96">
        <f>J113+J114</f>
        <v>856873.03</v>
      </c>
      <c r="K112" s="96">
        <f>K113+K114</f>
        <v>5443771.5199999996</v>
      </c>
    </row>
    <row r="113" spans="1:11" ht="12.75" customHeight="1" x14ac:dyDescent="0.2">
      <c r="A113" s="232" t="s">
        <v>264</v>
      </c>
      <c r="B113" s="232"/>
      <c r="C113" s="232"/>
      <c r="D113" s="232"/>
      <c r="E113" s="232"/>
      <c r="F113" s="232"/>
      <c r="G113" s="6">
        <v>101</v>
      </c>
      <c r="H113" s="97">
        <v>-1032773.69</v>
      </c>
      <c r="I113" s="97">
        <v>3465384.32</v>
      </c>
      <c r="J113" s="97">
        <v>856873.03</v>
      </c>
      <c r="K113" s="97">
        <v>5443771.5199999996</v>
      </c>
    </row>
    <row r="114" spans="1:11" ht="12.75" customHeight="1" x14ac:dyDescent="0.2">
      <c r="A114" s="232" t="s">
        <v>265</v>
      </c>
      <c r="B114" s="232"/>
      <c r="C114" s="232"/>
      <c r="D114" s="232"/>
      <c r="E114" s="232"/>
      <c r="F114" s="232"/>
      <c r="G114" s="6">
        <v>102</v>
      </c>
      <c r="H114" s="97">
        <v>0</v>
      </c>
      <c r="I114" s="97">
        <v>0</v>
      </c>
      <c r="J114" s="97">
        <v>0</v>
      </c>
      <c r="K114" s="97">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Normal="100" zoomScaleSheetLayoutView="100" workbookViewId="0">
      <selection activeCell="A4" sqref="A4:I4"/>
    </sheetView>
  </sheetViews>
  <sheetFormatPr defaultColWidth="9.140625" defaultRowHeight="12.75" x14ac:dyDescent="0.2"/>
  <cols>
    <col min="1" max="7" width="9.140625" style="8"/>
    <col min="8" max="9" width="30.28515625" style="12" customWidth="1"/>
    <col min="10" max="16384" width="9.140625" style="8"/>
  </cols>
  <sheetData>
    <row r="1" spans="1:9" x14ac:dyDescent="0.2">
      <c r="A1" s="237" t="s">
        <v>266</v>
      </c>
      <c r="B1" s="238"/>
      <c r="C1" s="238"/>
      <c r="D1" s="238"/>
      <c r="E1" s="238"/>
      <c r="F1" s="238"/>
      <c r="G1" s="238"/>
      <c r="H1" s="238"/>
      <c r="I1" s="238"/>
    </row>
    <row r="2" spans="1:9" x14ac:dyDescent="0.2">
      <c r="A2" s="239" t="s">
        <v>474</v>
      </c>
      <c r="B2" s="192"/>
      <c r="C2" s="192"/>
      <c r="D2" s="192"/>
      <c r="E2" s="192"/>
      <c r="F2" s="192"/>
      <c r="G2" s="192"/>
      <c r="H2" s="192"/>
      <c r="I2" s="192"/>
    </row>
    <row r="3" spans="1:9" x14ac:dyDescent="0.2">
      <c r="A3" s="241" t="s">
        <v>162</v>
      </c>
      <c r="B3" s="242"/>
      <c r="C3" s="242"/>
      <c r="D3" s="242"/>
      <c r="E3" s="242"/>
      <c r="F3" s="242"/>
      <c r="G3" s="242"/>
      <c r="H3" s="242"/>
      <c r="I3" s="242"/>
    </row>
    <row r="4" spans="1:9" x14ac:dyDescent="0.2">
      <c r="A4" s="240" t="s">
        <v>472</v>
      </c>
      <c r="B4" s="195"/>
      <c r="C4" s="195"/>
      <c r="D4" s="195"/>
      <c r="E4" s="195"/>
      <c r="F4" s="195"/>
      <c r="G4" s="195"/>
      <c r="H4" s="195"/>
      <c r="I4" s="196"/>
    </row>
    <row r="5" spans="1:9" ht="23.25" x14ac:dyDescent="0.2">
      <c r="A5" s="245" t="s">
        <v>44</v>
      </c>
      <c r="B5" s="200"/>
      <c r="C5" s="200"/>
      <c r="D5" s="200"/>
      <c r="E5" s="200"/>
      <c r="F5" s="200"/>
      <c r="G5" s="27" t="s">
        <v>163</v>
      </c>
      <c r="H5" s="28" t="s">
        <v>164</v>
      </c>
      <c r="I5" s="28" t="s">
        <v>165</v>
      </c>
    </row>
    <row r="6" spans="1:9" x14ac:dyDescent="0.2">
      <c r="A6" s="246">
        <v>1</v>
      </c>
      <c r="B6" s="200"/>
      <c r="C6" s="200"/>
      <c r="D6" s="200"/>
      <c r="E6" s="200"/>
      <c r="F6" s="200"/>
      <c r="G6" s="29">
        <v>2</v>
      </c>
      <c r="H6" s="28" t="s">
        <v>267</v>
      </c>
      <c r="I6" s="28" t="s">
        <v>268</v>
      </c>
    </row>
    <row r="7" spans="1:9" x14ac:dyDescent="0.2">
      <c r="A7" s="247" t="s">
        <v>269</v>
      </c>
      <c r="B7" s="247"/>
      <c r="C7" s="247"/>
      <c r="D7" s="247"/>
      <c r="E7" s="247"/>
      <c r="F7" s="247"/>
      <c r="G7" s="247"/>
      <c r="H7" s="247"/>
      <c r="I7" s="247"/>
    </row>
    <row r="8" spans="1:9" ht="12.75" customHeight="1" x14ac:dyDescent="0.2">
      <c r="A8" s="186" t="s">
        <v>270</v>
      </c>
      <c r="B8" s="186"/>
      <c r="C8" s="186"/>
      <c r="D8" s="186"/>
      <c r="E8" s="186"/>
      <c r="F8" s="186"/>
      <c r="G8" s="30">
        <v>1</v>
      </c>
      <c r="H8" s="99">
        <v>-1039072.96</v>
      </c>
      <c r="I8" s="99">
        <v>852515.75</v>
      </c>
    </row>
    <row r="9" spans="1:9" ht="12.75" customHeight="1" x14ac:dyDescent="0.2">
      <c r="A9" s="244" t="s">
        <v>271</v>
      </c>
      <c r="B9" s="244"/>
      <c r="C9" s="244"/>
      <c r="D9" s="244"/>
      <c r="E9" s="244"/>
      <c r="F9" s="244"/>
      <c r="G9" s="31">
        <v>2</v>
      </c>
      <c r="H9" s="100">
        <f>H10+H11+H12+H13+H14+H15+H16+H17</f>
        <v>4065934.6999999997</v>
      </c>
      <c r="I9" s="100">
        <f>I10+I11+I12+I13+I14+I15+I16+I17</f>
        <v>346855.01999999973</v>
      </c>
    </row>
    <row r="10" spans="1:9" ht="12.75" customHeight="1" x14ac:dyDescent="0.2">
      <c r="A10" s="221" t="s">
        <v>272</v>
      </c>
      <c r="B10" s="221"/>
      <c r="C10" s="221"/>
      <c r="D10" s="221"/>
      <c r="E10" s="221"/>
      <c r="F10" s="221"/>
      <c r="G10" s="30">
        <v>3</v>
      </c>
      <c r="H10" s="99">
        <v>3799426.32</v>
      </c>
      <c r="I10" s="99">
        <v>3507696.19</v>
      </c>
    </row>
    <row r="11" spans="1:9" ht="22.15" customHeight="1" x14ac:dyDescent="0.2">
      <c r="A11" s="221" t="s">
        <v>273</v>
      </c>
      <c r="B11" s="221"/>
      <c r="C11" s="221"/>
      <c r="D11" s="221"/>
      <c r="E11" s="221"/>
      <c r="F11" s="221"/>
      <c r="G11" s="30">
        <v>4</v>
      </c>
      <c r="H11" s="99">
        <v>-477992</v>
      </c>
      <c r="I11" s="99">
        <v>-3685069.99</v>
      </c>
    </row>
    <row r="12" spans="1:9" ht="23.45" customHeight="1" x14ac:dyDescent="0.2">
      <c r="A12" s="221" t="s">
        <v>274</v>
      </c>
      <c r="B12" s="221"/>
      <c r="C12" s="221"/>
      <c r="D12" s="221"/>
      <c r="E12" s="221"/>
      <c r="F12" s="221"/>
      <c r="G12" s="30">
        <v>5</v>
      </c>
      <c r="H12" s="99">
        <v>106168.75</v>
      </c>
      <c r="I12" s="99">
        <v>0</v>
      </c>
    </row>
    <row r="13" spans="1:9" ht="12.75" customHeight="1" x14ac:dyDescent="0.2">
      <c r="A13" s="221" t="s">
        <v>275</v>
      </c>
      <c r="B13" s="221"/>
      <c r="C13" s="221"/>
      <c r="D13" s="221"/>
      <c r="E13" s="221"/>
      <c r="F13" s="221"/>
      <c r="G13" s="30">
        <v>6</v>
      </c>
      <c r="H13" s="99">
        <v>-127709.25</v>
      </c>
      <c r="I13" s="99">
        <v>-85866.28</v>
      </c>
    </row>
    <row r="14" spans="1:9" ht="12.75" customHeight="1" x14ac:dyDescent="0.2">
      <c r="A14" s="221" t="s">
        <v>276</v>
      </c>
      <c r="B14" s="221"/>
      <c r="C14" s="221"/>
      <c r="D14" s="221"/>
      <c r="E14" s="221"/>
      <c r="F14" s="221"/>
      <c r="G14" s="30">
        <v>7</v>
      </c>
      <c r="H14" s="99">
        <v>888067.46</v>
      </c>
      <c r="I14" s="99">
        <v>705725.64</v>
      </c>
    </row>
    <row r="15" spans="1:9" ht="12.75" customHeight="1" x14ac:dyDescent="0.2">
      <c r="A15" s="221" t="s">
        <v>277</v>
      </c>
      <c r="B15" s="221"/>
      <c r="C15" s="221"/>
      <c r="D15" s="221"/>
      <c r="E15" s="221"/>
      <c r="F15" s="221"/>
      <c r="G15" s="30">
        <v>8</v>
      </c>
      <c r="H15" s="99">
        <v>0</v>
      </c>
      <c r="I15" s="99">
        <v>-94724.75</v>
      </c>
    </row>
    <row r="16" spans="1:9" ht="12.75" customHeight="1" x14ac:dyDescent="0.2">
      <c r="A16" s="221" t="s">
        <v>278</v>
      </c>
      <c r="B16" s="221"/>
      <c r="C16" s="221"/>
      <c r="D16" s="221"/>
      <c r="E16" s="221"/>
      <c r="F16" s="221"/>
      <c r="G16" s="30">
        <v>9</v>
      </c>
      <c r="H16" s="99">
        <v>0</v>
      </c>
      <c r="I16" s="99">
        <v>0</v>
      </c>
    </row>
    <row r="17" spans="1:9" ht="25.15" customHeight="1" x14ac:dyDescent="0.2">
      <c r="A17" s="221" t="s">
        <v>279</v>
      </c>
      <c r="B17" s="221"/>
      <c r="C17" s="221"/>
      <c r="D17" s="221"/>
      <c r="E17" s="221"/>
      <c r="F17" s="221"/>
      <c r="G17" s="30">
        <v>10</v>
      </c>
      <c r="H17" s="99">
        <v>-122026.58</v>
      </c>
      <c r="I17" s="99">
        <v>-905.79</v>
      </c>
    </row>
    <row r="18" spans="1:9" ht="28.15" customHeight="1" x14ac:dyDescent="0.2">
      <c r="A18" s="243" t="s">
        <v>280</v>
      </c>
      <c r="B18" s="243"/>
      <c r="C18" s="243"/>
      <c r="D18" s="243"/>
      <c r="E18" s="243"/>
      <c r="F18" s="243"/>
      <c r="G18" s="31">
        <v>11</v>
      </c>
      <c r="H18" s="100">
        <f>H8+H9</f>
        <v>3026861.7399999998</v>
      </c>
      <c r="I18" s="100">
        <f>I8+I9</f>
        <v>1199370.7699999998</v>
      </c>
    </row>
    <row r="19" spans="1:9" ht="12.75" customHeight="1" x14ac:dyDescent="0.2">
      <c r="A19" s="244" t="s">
        <v>281</v>
      </c>
      <c r="B19" s="244"/>
      <c r="C19" s="244"/>
      <c r="D19" s="244"/>
      <c r="E19" s="244"/>
      <c r="F19" s="244"/>
      <c r="G19" s="31">
        <v>12</v>
      </c>
      <c r="H19" s="100">
        <f>H20+H21+H22+H23</f>
        <v>3860274.9800000004</v>
      </c>
      <c r="I19" s="100">
        <f>I20+I21+I22+I23</f>
        <v>3024091.0299999993</v>
      </c>
    </row>
    <row r="20" spans="1:9" ht="12.75" customHeight="1" x14ac:dyDescent="0.2">
      <c r="A20" s="221" t="s">
        <v>282</v>
      </c>
      <c r="B20" s="221"/>
      <c r="C20" s="221"/>
      <c r="D20" s="221"/>
      <c r="E20" s="221"/>
      <c r="F20" s="221"/>
      <c r="G20" s="30">
        <v>13</v>
      </c>
      <c r="H20" s="99">
        <v>5712683.2300000004</v>
      </c>
      <c r="I20" s="99">
        <v>7599752.8899999997</v>
      </c>
    </row>
    <row r="21" spans="1:9" ht="12.75" customHeight="1" x14ac:dyDescent="0.2">
      <c r="A21" s="221" t="s">
        <v>283</v>
      </c>
      <c r="B21" s="221"/>
      <c r="C21" s="221"/>
      <c r="D21" s="221"/>
      <c r="E21" s="221"/>
      <c r="F21" s="221"/>
      <c r="G21" s="30">
        <v>14</v>
      </c>
      <c r="H21" s="99">
        <v>-1732581.41</v>
      </c>
      <c r="I21" s="99">
        <v>-4362554.99</v>
      </c>
    </row>
    <row r="22" spans="1:9" ht="12.75" customHeight="1" x14ac:dyDescent="0.2">
      <c r="A22" s="221" t="s">
        <v>284</v>
      </c>
      <c r="B22" s="221"/>
      <c r="C22" s="221"/>
      <c r="D22" s="221"/>
      <c r="E22" s="221"/>
      <c r="F22" s="221"/>
      <c r="G22" s="30">
        <v>15</v>
      </c>
      <c r="H22" s="99">
        <v>-119826.84</v>
      </c>
      <c r="I22" s="99">
        <v>-213106.87</v>
      </c>
    </row>
    <row r="23" spans="1:9" ht="12.75" customHeight="1" x14ac:dyDescent="0.2">
      <c r="A23" s="221" t="s">
        <v>285</v>
      </c>
      <c r="B23" s="221"/>
      <c r="C23" s="221"/>
      <c r="D23" s="221"/>
      <c r="E23" s="221"/>
      <c r="F23" s="221"/>
      <c r="G23" s="30">
        <v>16</v>
      </c>
      <c r="H23" s="99">
        <v>0</v>
      </c>
      <c r="I23" s="99">
        <v>0</v>
      </c>
    </row>
    <row r="24" spans="1:9" ht="12.75" customHeight="1" x14ac:dyDescent="0.2">
      <c r="A24" s="243" t="s">
        <v>286</v>
      </c>
      <c r="B24" s="243"/>
      <c r="C24" s="243"/>
      <c r="D24" s="243"/>
      <c r="E24" s="243"/>
      <c r="F24" s="243"/>
      <c r="G24" s="31">
        <v>17</v>
      </c>
      <c r="H24" s="100">
        <f>H18+H19</f>
        <v>6887136.7200000007</v>
      </c>
      <c r="I24" s="100">
        <f>I18+I19</f>
        <v>4223461.7999999989</v>
      </c>
    </row>
    <row r="25" spans="1:9" ht="12.75" customHeight="1" x14ac:dyDescent="0.2">
      <c r="A25" s="186" t="s">
        <v>287</v>
      </c>
      <c r="B25" s="186"/>
      <c r="C25" s="186"/>
      <c r="D25" s="186"/>
      <c r="E25" s="186"/>
      <c r="F25" s="186"/>
      <c r="G25" s="30">
        <v>18</v>
      </c>
      <c r="H25" s="99">
        <v>-997716.55</v>
      </c>
      <c r="I25" s="99">
        <v>-719957.69</v>
      </c>
    </row>
    <row r="26" spans="1:9" ht="12.75" customHeight="1" x14ac:dyDescent="0.2">
      <c r="A26" s="186" t="s">
        <v>288</v>
      </c>
      <c r="B26" s="186"/>
      <c r="C26" s="186"/>
      <c r="D26" s="186"/>
      <c r="E26" s="186"/>
      <c r="F26" s="186"/>
      <c r="G26" s="30">
        <v>19</v>
      </c>
      <c r="H26" s="99">
        <v>0</v>
      </c>
      <c r="I26" s="99">
        <v>0</v>
      </c>
    </row>
    <row r="27" spans="1:9" ht="25.9" customHeight="1" x14ac:dyDescent="0.2">
      <c r="A27" s="248" t="s">
        <v>289</v>
      </c>
      <c r="B27" s="248"/>
      <c r="C27" s="248"/>
      <c r="D27" s="248"/>
      <c r="E27" s="248"/>
      <c r="F27" s="248"/>
      <c r="G27" s="31">
        <v>20</v>
      </c>
      <c r="H27" s="100">
        <f>H24+H25+H26</f>
        <v>5889420.1700000009</v>
      </c>
      <c r="I27" s="100">
        <f>I24+I25+I26</f>
        <v>3503504.1099999989</v>
      </c>
    </row>
    <row r="28" spans="1:9" x14ac:dyDescent="0.2">
      <c r="A28" s="247" t="s">
        <v>290</v>
      </c>
      <c r="B28" s="247"/>
      <c r="C28" s="247"/>
      <c r="D28" s="247"/>
      <c r="E28" s="247"/>
      <c r="F28" s="247"/>
      <c r="G28" s="247"/>
      <c r="H28" s="247"/>
      <c r="I28" s="247"/>
    </row>
    <row r="29" spans="1:9" ht="30.6" customHeight="1" x14ac:dyDescent="0.2">
      <c r="A29" s="186" t="s">
        <v>291</v>
      </c>
      <c r="B29" s="186"/>
      <c r="C29" s="186"/>
      <c r="D29" s="186"/>
      <c r="E29" s="186"/>
      <c r="F29" s="186"/>
      <c r="G29" s="30">
        <v>21</v>
      </c>
      <c r="H29" s="101">
        <v>3880499.39</v>
      </c>
      <c r="I29" s="101">
        <v>5420558.2400000002</v>
      </c>
    </row>
    <row r="30" spans="1:9" ht="12.75" customHeight="1" x14ac:dyDescent="0.2">
      <c r="A30" s="186" t="s">
        <v>292</v>
      </c>
      <c r="B30" s="186"/>
      <c r="C30" s="186"/>
      <c r="D30" s="186"/>
      <c r="E30" s="186"/>
      <c r="F30" s="186"/>
      <c r="G30" s="30">
        <v>22</v>
      </c>
      <c r="H30" s="101">
        <v>0</v>
      </c>
      <c r="I30" s="101">
        <v>0</v>
      </c>
    </row>
    <row r="31" spans="1:9" ht="12.75" customHeight="1" x14ac:dyDescent="0.2">
      <c r="A31" s="186" t="s">
        <v>293</v>
      </c>
      <c r="B31" s="186"/>
      <c r="C31" s="186"/>
      <c r="D31" s="186"/>
      <c r="E31" s="186"/>
      <c r="F31" s="186"/>
      <c r="G31" s="30">
        <v>23</v>
      </c>
      <c r="H31" s="101">
        <v>96963.25</v>
      </c>
      <c r="I31" s="101">
        <v>85737.48</v>
      </c>
    </row>
    <row r="32" spans="1:9" ht="12.75" customHeight="1" x14ac:dyDescent="0.2">
      <c r="A32" s="186" t="s">
        <v>294</v>
      </c>
      <c r="B32" s="186"/>
      <c r="C32" s="186"/>
      <c r="D32" s="186"/>
      <c r="E32" s="186"/>
      <c r="F32" s="186"/>
      <c r="G32" s="30">
        <v>24</v>
      </c>
      <c r="H32" s="101">
        <v>0</v>
      </c>
      <c r="I32" s="101">
        <v>0</v>
      </c>
    </row>
    <row r="33" spans="1:9" ht="12.75" customHeight="1" x14ac:dyDescent="0.2">
      <c r="A33" s="186" t="s">
        <v>295</v>
      </c>
      <c r="B33" s="186"/>
      <c r="C33" s="186"/>
      <c r="D33" s="186"/>
      <c r="E33" s="186"/>
      <c r="F33" s="186"/>
      <c r="G33" s="30">
        <v>25</v>
      </c>
      <c r="H33" s="101">
        <v>0</v>
      </c>
      <c r="I33" s="101">
        <v>0</v>
      </c>
    </row>
    <row r="34" spans="1:9" ht="12.75" customHeight="1" x14ac:dyDescent="0.2">
      <c r="A34" s="186" t="s">
        <v>296</v>
      </c>
      <c r="B34" s="186"/>
      <c r="C34" s="186"/>
      <c r="D34" s="186"/>
      <c r="E34" s="186"/>
      <c r="F34" s="186"/>
      <c r="G34" s="30">
        <v>26</v>
      </c>
      <c r="H34" s="101">
        <v>1169000</v>
      </c>
      <c r="I34" s="101">
        <v>0</v>
      </c>
    </row>
    <row r="35" spans="1:9" ht="26.45" customHeight="1" x14ac:dyDescent="0.2">
      <c r="A35" s="243" t="s">
        <v>297</v>
      </c>
      <c r="B35" s="243"/>
      <c r="C35" s="243"/>
      <c r="D35" s="243"/>
      <c r="E35" s="243"/>
      <c r="F35" s="243"/>
      <c r="G35" s="31">
        <v>27</v>
      </c>
      <c r="H35" s="102">
        <f>H29+H30+H31+H32+H33+H34</f>
        <v>5146462.6400000006</v>
      </c>
      <c r="I35" s="102">
        <f>I29+I30+I31+I32+I33+I34</f>
        <v>5506295.7200000007</v>
      </c>
    </row>
    <row r="36" spans="1:9" ht="22.9" customHeight="1" x14ac:dyDescent="0.2">
      <c r="A36" s="186" t="s">
        <v>298</v>
      </c>
      <c r="B36" s="186"/>
      <c r="C36" s="186"/>
      <c r="D36" s="186"/>
      <c r="E36" s="186"/>
      <c r="F36" s="186"/>
      <c r="G36" s="30">
        <v>28</v>
      </c>
      <c r="H36" s="101">
        <v>-2372101.14</v>
      </c>
      <c r="I36" s="101">
        <v>-3081722.88</v>
      </c>
    </row>
    <row r="37" spans="1:9" ht="12.75" customHeight="1" x14ac:dyDescent="0.2">
      <c r="A37" s="186" t="s">
        <v>299</v>
      </c>
      <c r="B37" s="186"/>
      <c r="C37" s="186"/>
      <c r="D37" s="186"/>
      <c r="E37" s="186"/>
      <c r="F37" s="186"/>
      <c r="G37" s="30">
        <v>29</v>
      </c>
      <c r="H37" s="101">
        <v>0</v>
      </c>
      <c r="I37" s="101">
        <v>0</v>
      </c>
    </row>
    <row r="38" spans="1:9" ht="12.75" customHeight="1" x14ac:dyDescent="0.2">
      <c r="A38" s="186" t="s">
        <v>300</v>
      </c>
      <c r="B38" s="186"/>
      <c r="C38" s="186"/>
      <c r="D38" s="186"/>
      <c r="E38" s="186"/>
      <c r="F38" s="186"/>
      <c r="G38" s="30">
        <v>30</v>
      </c>
      <c r="H38" s="101">
        <v>0</v>
      </c>
      <c r="I38" s="101">
        <v>0</v>
      </c>
    </row>
    <row r="39" spans="1:9" ht="12.75" customHeight="1" x14ac:dyDescent="0.2">
      <c r="A39" s="186" t="s">
        <v>301</v>
      </c>
      <c r="B39" s="186"/>
      <c r="C39" s="186"/>
      <c r="D39" s="186"/>
      <c r="E39" s="186"/>
      <c r="F39" s="186"/>
      <c r="G39" s="30">
        <v>31</v>
      </c>
      <c r="H39" s="101">
        <v>0</v>
      </c>
      <c r="I39" s="101">
        <v>-4925097.8499999996</v>
      </c>
    </row>
    <row r="40" spans="1:9" ht="12.75" customHeight="1" x14ac:dyDescent="0.2">
      <c r="A40" s="186" t="s">
        <v>302</v>
      </c>
      <c r="B40" s="186"/>
      <c r="C40" s="186"/>
      <c r="D40" s="186"/>
      <c r="E40" s="186"/>
      <c r="F40" s="186"/>
      <c r="G40" s="30">
        <v>32</v>
      </c>
      <c r="H40" s="101">
        <v>-5072222.01</v>
      </c>
      <c r="I40" s="101">
        <v>0</v>
      </c>
    </row>
    <row r="41" spans="1:9" ht="24" customHeight="1" x14ac:dyDescent="0.2">
      <c r="A41" s="243" t="s">
        <v>303</v>
      </c>
      <c r="B41" s="243"/>
      <c r="C41" s="243"/>
      <c r="D41" s="243"/>
      <c r="E41" s="243"/>
      <c r="F41" s="243"/>
      <c r="G41" s="31">
        <v>33</v>
      </c>
      <c r="H41" s="102">
        <f>H36+H37+H38+H39+H40</f>
        <v>-7444323.1500000004</v>
      </c>
      <c r="I41" s="102">
        <f>I36+I37+I38+I39+I40</f>
        <v>-8006820.7299999995</v>
      </c>
    </row>
    <row r="42" spans="1:9" ht="29.45" customHeight="1" x14ac:dyDescent="0.2">
      <c r="A42" s="248" t="s">
        <v>304</v>
      </c>
      <c r="B42" s="248"/>
      <c r="C42" s="248"/>
      <c r="D42" s="248"/>
      <c r="E42" s="248"/>
      <c r="F42" s="248"/>
      <c r="G42" s="31">
        <v>34</v>
      </c>
      <c r="H42" s="102">
        <f>H35+H41</f>
        <v>-2297860.5099999998</v>
      </c>
      <c r="I42" s="102">
        <f>I35+I41</f>
        <v>-2500525.0099999988</v>
      </c>
    </row>
    <row r="43" spans="1:9" x14ac:dyDescent="0.2">
      <c r="A43" s="247" t="s">
        <v>305</v>
      </c>
      <c r="B43" s="247"/>
      <c r="C43" s="247"/>
      <c r="D43" s="247"/>
      <c r="E43" s="247"/>
      <c r="F43" s="247"/>
      <c r="G43" s="247"/>
      <c r="H43" s="247"/>
      <c r="I43" s="247"/>
    </row>
    <row r="44" spans="1:9" ht="12.75" customHeight="1" x14ac:dyDescent="0.2">
      <c r="A44" s="186" t="s">
        <v>306</v>
      </c>
      <c r="B44" s="186"/>
      <c r="C44" s="186"/>
      <c r="D44" s="186"/>
      <c r="E44" s="186"/>
      <c r="F44" s="186"/>
      <c r="G44" s="30">
        <v>35</v>
      </c>
      <c r="H44" s="101">
        <v>0</v>
      </c>
      <c r="I44" s="101">
        <v>0</v>
      </c>
    </row>
    <row r="45" spans="1:9" ht="25.15" customHeight="1" x14ac:dyDescent="0.2">
      <c r="A45" s="186" t="s">
        <v>307</v>
      </c>
      <c r="B45" s="186"/>
      <c r="C45" s="186"/>
      <c r="D45" s="186"/>
      <c r="E45" s="186"/>
      <c r="F45" s="186"/>
      <c r="G45" s="30">
        <v>36</v>
      </c>
      <c r="H45" s="101">
        <v>0</v>
      </c>
      <c r="I45" s="101">
        <v>0</v>
      </c>
    </row>
    <row r="46" spans="1:9" ht="12.75" customHeight="1" x14ac:dyDescent="0.2">
      <c r="A46" s="186" t="s">
        <v>308</v>
      </c>
      <c r="B46" s="186"/>
      <c r="C46" s="186"/>
      <c r="D46" s="186"/>
      <c r="E46" s="186"/>
      <c r="F46" s="186"/>
      <c r="G46" s="30">
        <v>37</v>
      </c>
      <c r="H46" s="101">
        <v>0</v>
      </c>
      <c r="I46" s="101">
        <v>0</v>
      </c>
    </row>
    <row r="47" spans="1:9" ht="12.75" customHeight="1" x14ac:dyDescent="0.2">
      <c r="A47" s="186" t="s">
        <v>309</v>
      </c>
      <c r="B47" s="186"/>
      <c r="C47" s="186"/>
      <c r="D47" s="186"/>
      <c r="E47" s="186"/>
      <c r="F47" s="186"/>
      <c r="G47" s="30">
        <v>38</v>
      </c>
      <c r="H47" s="101">
        <v>0</v>
      </c>
      <c r="I47" s="101">
        <v>0</v>
      </c>
    </row>
    <row r="48" spans="1:9" ht="22.15" customHeight="1" x14ac:dyDescent="0.2">
      <c r="A48" s="243" t="s">
        <v>310</v>
      </c>
      <c r="B48" s="243"/>
      <c r="C48" s="243"/>
      <c r="D48" s="243"/>
      <c r="E48" s="243"/>
      <c r="F48" s="243"/>
      <c r="G48" s="31">
        <v>39</v>
      </c>
      <c r="H48" s="102">
        <f>H44+H45+H46+H47</f>
        <v>0</v>
      </c>
      <c r="I48" s="102">
        <v>0</v>
      </c>
    </row>
    <row r="49" spans="1:9" ht="24.6" customHeight="1" x14ac:dyDescent="0.2">
      <c r="A49" s="186" t="s">
        <v>311</v>
      </c>
      <c r="B49" s="186"/>
      <c r="C49" s="186"/>
      <c r="D49" s="186"/>
      <c r="E49" s="186"/>
      <c r="F49" s="186"/>
      <c r="G49" s="30">
        <v>40</v>
      </c>
      <c r="H49" s="101">
        <v>-1000000</v>
      </c>
      <c r="I49" s="101">
        <v>-1000000</v>
      </c>
    </row>
    <row r="50" spans="1:9" ht="12.75" customHeight="1" x14ac:dyDescent="0.2">
      <c r="A50" s="186" t="s">
        <v>312</v>
      </c>
      <c r="B50" s="186"/>
      <c r="C50" s="186"/>
      <c r="D50" s="186"/>
      <c r="E50" s="186"/>
      <c r="F50" s="186"/>
      <c r="G50" s="30">
        <v>41</v>
      </c>
      <c r="H50" s="101">
        <v>0</v>
      </c>
      <c r="I50" s="101">
        <v>0</v>
      </c>
    </row>
    <row r="51" spans="1:9" ht="12.75" customHeight="1" x14ac:dyDescent="0.2">
      <c r="A51" s="186" t="s">
        <v>313</v>
      </c>
      <c r="B51" s="186"/>
      <c r="C51" s="186"/>
      <c r="D51" s="186"/>
      <c r="E51" s="186"/>
      <c r="F51" s="186"/>
      <c r="G51" s="30">
        <v>42</v>
      </c>
      <c r="H51" s="101">
        <v>-12982.44</v>
      </c>
      <c r="I51" s="101">
        <v>-13145.1</v>
      </c>
    </row>
    <row r="52" spans="1:9" ht="22.9" customHeight="1" x14ac:dyDescent="0.2">
      <c r="A52" s="186" t="s">
        <v>314</v>
      </c>
      <c r="B52" s="186"/>
      <c r="C52" s="186"/>
      <c r="D52" s="186"/>
      <c r="E52" s="186"/>
      <c r="F52" s="186"/>
      <c r="G52" s="30">
        <v>43</v>
      </c>
      <c r="H52" s="101">
        <v>0</v>
      </c>
      <c r="I52" s="101">
        <v>0</v>
      </c>
    </row>
    <row r="53" spans="1:9" ht="12.75" customHeight="1" x14ac:dyDescent="0.2">
      <c r="A53" s="186" t="s">
        <v>315</v>
      </c>
      <c r="B53" s="186"/>
      <c r="C53" s="186"/>
      <c r="D53" s="186"/>
      <c r="E53" s="186"/>
      <c r="F53" s="186"/>
      <c r="G53" s="30">
        <v>44</v>
      </c>
      <c r="H53" s="101">
        <v>0</v>
      </c>
      <c r="I53" s="101">
        <v>0</v>
      </c>
    </row>
    <row r="54" spans="1:9" ht="30.6" customHeight="1" x14ac:dyDescent="0.2">
      <c r="A54" s="243" t="s">
        <v>316</v>
      </c>
      <c r="B54" s="243"/>
      <c r="C54" s="243"/>
      <c r="D54" s="243"/>
      <c r="E54" s="243"/>
      <c r="F54" s="243"/>
      <c r="G54" s="31">
        <v>45</v>
      </c>
      <c r="H54" s="102">
        <f>H49+H50+H51+H52+H53</f>
        <v>-1012982.44</v>
      </c>
      <c r="I54" s="102">
        <f>I49+I50+I51+I52+I53</f>
        <v>-1013145.1</v>
      </c>
    </row>
    <row r="55" spans="1:9" ht="29.45" customHeight="1" x14ac:dyDescent="0.2">
      <c r="A55" s="248" t="s">
        <v>317</v>
      </c>
      <c r="B55" s="248"/>
      <c r="C55" s="248"/>
      <c r="D55" s="248"/>
      <c r="E55" s="248"/>
      <c r="F55" s="248"/>
      <c r="G55" s="31">
        <v>46</v>
      </c>
      <c r="H55" s="102">
        <f>H48+H54</f>
        <v>-1012982.44</v>
      </c>
      <c r="I55" s="102">
        <f>I48+I54</f>
        <v>-1013145.1</v>
      </c>
    </row>
    <row r="56" spans="1:9" x14ac:dyDescent="0.2">
      <c r="A56" s="186" t="s">
        <v>318</v>
      </c>
      <c r="B56" s="186"/>
      <c r="C56" s="186"/>
      <c r="D56" s="186"/>
      <c r="E56" s="186"/>
      <c r="F56" s="186"/>
      <c r="G56" s="30">
        <v>47</v>
      </c>
      <c r="H56" s="101"/>
      <c r="I56" s="101"/>
    </row>
    <row r="57" spans="1:9" ht="26.45" customHeight="1" x14ac:dyDescent="0.2">
      <c r="A57" s="248" t="s">
        <v>319</v>
      </c>
      <c r="B57" s="248"/>
      <c r="C57" s="248"/>
      <c r="D57" s="248"/>
      <c r="E57" s="248"/>
      <c r="F57" s="248"/>
      <c r="G57" s="31">
        <v>48</v>
      </c>
      <c r="H57" s="102">
        <f>H27+H42+H55+H56</f>
        <v>2578577.2200000011</v>
      </c>
      <c r="I57" s="102">
        <f>I27+I42+I55+I56</f>
        <v>-10165.999999999884</v>
      </c>
    </row>
    <row r="58" spans="1:9" x14ac:dyDescent="0.2">
      <c r="A58" s="249" t="s">
        <v>320</v>
      </c>
      <c r="B58" s="249"/>
      <c r="C58" s="249"/>
      <c r="D58" s="249"/>
      <c r="E58" s="249"/>
      <c r="F58" s="249"/>
      <c r="G58" s="30">
        <v>49</v>
      </c>
      <c r="H58" s="101">
        <v>9774099.8499999996</v>
      </c>
      <c r="I58" s="101">
        <v>12885665.42</v>
      </c>
    </row>
    <row r="59" spans="1:9" ht="31.15" customHeight="1" x14ac:dyDescent="0.2">
      <c r="A59" s="248" t="s">
        <v>321</v>
      </c>
      <c r="B59" s="248"/>
      <c r="C59" s="248"/>
      <c r="D59" s="248"/>
      <c r="E59" s="248"/>
      <c r="F59" s="248"/>
      <c r="G59" s="31">
        <v>50</v>
      </c>
      <c r="H59" s="102">
        <f>H57+H58</f>
        <v>12352677.07</v>
      </c>
      <c r="I59" s="102">
        <f>I57+I58</f>
        <v>12875499.42</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Normal="100" zoomScaleSheetLayoutView="100" workbookViewId="0">
      <selection activeCell="H50" sqref="H50"/>
    </sheetView>
  </sheetViews>
  <sheetFormatPr defaultRowHeight="12.75" x14ac:dyDescent="0.2"/>
  <cols>
    <col min="1" max="7" width="9.140625" style="1"/>
    <col min="8" max="9" width="22.140625" style="11"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7" t="s">
        <v>322</v>
      </c>
      <c r="B1" s="238"/>
      <c r="C1" s="238"/>
      <c r="D1" s="238"/>
      <c r="E1" s="238"/>
      <c r="F1" s="238"/>
      <c r="G1" s="238"/>
      <c r="H1" s="238"/>
      <c r="I1" s="238"/>
    </row>
    <row r="2" spans="1:9" ht="12.75" customHeight="1" x14ac:dyDescent="0.2">
      <c r="A2" s="239" t="s">
        <v>161</v>
      </c>
      <c r="B2" s="192"/>
      <c r="C2" s="192"/>
      <c r="D2" s="192"/>
      <c r="E2" s="192"/>
      <c r="F2" s="192"/>
      <c r="G2" s="192"/>
      <c r="H2" s="192"/>
      <c r="I2" s="192"/>
    </row>
    <row r="3" spans="1:9" x14ac:dyDescent="0.2">
      <c r="A3" s="260" t="s">
        <v>43</v>
      </c>
      <c r="B3" s="261"/>
      <c r="C3" s="261"/>
      <c r="D3" s="261"/>
      <c r="E3" s="261"/>
      <c r="F3" s="261"/>
      <c r="G3" s="261"/>
      <c r="H3" s="261"/>
      <c r="I3" s="261"/>
    </row>
    <row r="4" spans="1:9" x14ac:dyDescent="0.2">
      <c r="A4" s="240" t="s">
        <v>323</v>
      </c>
      <c r="B4" s="195"/>
      <c r="C4" s="195"/>
      <c r="D4" s="195"/>
      <c r="E4" s="195"/>
      <c r="F4" s="195"/>
      <c r="G4" s="195"/>
      <c r="H4" s="195"/>
      <c r="I4" s="196"/>
    </row>
    <row r="5" spans="1:9" ht="23.25" x14ac:dyDescent="0.2">
      <c r="A5" s="245" t="s">
        <v>44</v>
      </c>
      <c r="B5" s="200"/>
      <c r="C5" s="200"/>
      <c r="D5" s="200"/>
      <c r="E5" s="200"/>
      <c r="F5" s="200"/>
      <c r="G5" s="27" t="s">
        <v>163</v>
      </c>
      <c r="H5" s="28" t="s">
        <v>164</v>
      </c>
      <c r="I5" s="28" t="s">
        <v>165</v>
      </c>
    </row>
    <row r="6" spans="1:9" x14ac:dyDescent="0.2">
      <c r="A6" s="246">
        <v>1</v>
      </c>
      <c r="B6" s="200"/>
      <c r="C6" s="200"/>
      <c r="D6" s="200"/>
      <c r="E6" s="200"/>
      <c r="F6" s="200"/>
      <c r="G6" s="103">
        <v>2</v>
      </c>
      <c r="H6" s="28" t="s">
        <v>267</v>
      </c>
      <c r="I6" s="28" t="s">
        <v>268</v>
      </c>
    </row>
    <row r="7" spans="1:9" x14ac:dyDescent="0.2">
      <c r="A7" s="254" t="s">
        <v>269</v>
      </c>
      <c r="B7" s="255"/>
      <c r="C7" s="255"/>
      <c r="D7" s="255"/>
      <c r="E7" s="255"/>
      <c r="F7" s="255"/>
      <c r="G7" s="255"/>
      <c r="H7" s="255"/>
      <c r="I7" s="256"/>
    </row>
    <row r="8" spans="1:9" x14ac:dyDescent="0.2">
      <c r="A8" s="258" t="s">
        <v>324</v>
      </c>
      <c r="B8" s="258"/>
      <c r="C8" s="258"/>
      <c r="D8" s="258"/>
      <c r="E8" s="258"/>
      <c r="F8" s="258"/>
      <c r="G8" s="9">
        <v>1</v>
      </c>
      <c r="H8" s="104"/>
      <c r="I8" s="104"/>
    </row>
    <row r="9" spans="1:9" x14ac:dyDescent="0.2">
      <c r="A9" s="251" t="s">
        <v>325</v>
      </c>
      <c r="B9" s="251"/>
      <c r="C9" s="251"/>
      <c r="D9" s="251"/>
      <c r="E9" s="251"/>
      <c r="F9" s="251"/>
      <c r="G9" s="10">
        <v>2</v>
      </c>
      <c r="H9" s="105"/>
      <c r="I9" s="105"/>
    </row>
    <row r="10" spans="1:9" x14ac:dyDescent="0.2">
      <c r="A10" s="251" t="s">
        <v>326</v>
      </c>
      <c r="B10" s="251"/>
      <c r="C10" s="251"/>
      <c r="D10" s="251"/>
      <c r="E10" s="251"/>
      <c r="F10" s="251"/>
      <c r="G10" s="10">
        <v>3</v>
      </c>
      <c r="H10" s="105"/>
      <c r="I10" s="105"/>
    </row>
    <row r="11" spans="1:9" x14ac:dyDescent="0.2">
      <c r="A11" s="251" t="s">
        <v>327</v>
      </c>
      <c r="B11" s="251"/>
      <c r="C11" s="251"/>
      <c r="D11" s="251"/>
      <c r="E11" s="251"/>
      <c r="F11" s="251"/>
      <c r="G11" s="10">
        <v>4</v>
      </c>
      <c r="H11" s="105"/>
      <c r="I11" s="105"/>
    </row>
    <row r="12" spans="1:9" x14ac:dyDescent="0.2">
      <c r="A12" s="251" t="s">
        <v>328</v>
      </c>
      <c r="B12" s="251"/>
      <c r="C12" s="251"/>
      <c r="D12" s="251"/>
      <c r="E12" s="251"/>
      <c r="F12" s="251"/>
      <c r="G12" s="10">
        <v>5</v>
      </c>
      <c r="H12" s="105"/>
      <c r="I12" s="105"/>
    </row>
    <row r="13" spans="1:9" x14ac:dyDescent="0.2">
      <c r="A13" s="259" t="s">
        <v>329</v>
      </c>
      <c r="B13" s="259"/>
      <c r="C13" s="259"/>
      <c r="D13" s="259"/>
      <c r="E13" s="259"/>
      <c r="F13" s="259"/>
      <c r="G13" s="24">
        <v>6</v>
      </c>
      <c r="H13" s="106">
        <f>SUM(H8:H12)</f>
        <v>0</v>
      </c>
      <c r="I13" s="106">
        <f>SUM(I8:I12)</f>
        <v>0</v>
      </c>
    </row>
    <row r="14" spans="1:9" ht="12.75" customHeight="1" x14ac:dyDescent="0.2">
      <c r="A14" s="251" t="s">
        <v>330</v>
      </c>
      <c r="B14" s="251"/>
      <c r="C14" s="251"/>
      <c r="D14" s="251"/>
      <c r="E14" s="251"/>
      <c r="F14" s="251"/>
      <c r="G14" s="10">
        <v>7</v>
      </c>
      <c r="H14" s="105"/>
      <c r="I14" s="105"/>
    </row>
    <row r="15" spans="1:9" ht="12.75" customHeight="1" x14ac:dyDescent="0.2">
      <c r="A15" s="251" t="s">
        <v>331</v>
      </c>
      <c r="B15" s="251"/>
      <c r="C15" s="251"/>
      <c r="D15" s="251"/>
      <c r="E15" s="251"/>
      <c r="F15" s="251"/>
      <c r="G15" s="10">
        <v>8</v>
      </c>
      <c r="H15" s="105"/>
      <c r="I15" s="105"/>
    </row>
    <row r="16" spans="1:9" ht="12.75" customHeight="1" x14ac:dyDescent="0.2">
      <c r="A16" s="251" t="s">
        <v>332</v>
      </c>
      <c r="B16" s="251"/>
      <c r="C16" s="251"/>
      <c r="D16" s="251"/>
      <c r="E16" s="251"/>
      <c r="F16" s="251"/>
      <c r="G16" s="10">
        <v>9</v>
      </c>
      <c r="H16" s="105"/>
      <c r="I16" s="105"/>
    </row>
    <row r="17" spans="1:9" ht="12.75" customHeight="1" x14ac:dyDescent="0.2">
      <c r="A17" s="251" t="s">
        <v>333</v>
      </c>
      <c r="B17" s="251"/>
      <c r="C17" s="251"/>
      <c r="D17" s="251"/>
      <c r="E17" s="251"/>
      <c r="F17" s="251"/>
      <c r="G17" s="10">
        <v>10</v>
      </c>
      <c r="H17" s="105"/>
      <c r="I17" s="105"/>
    </row>
    <row r="18" spans="1:9" ht="12.75" customHeight="1" x14ac:dyDescent="0.2">
      <c r="A18" s="251" t="s">
        <v>334</v>
      </c>
      <c r="B18" s="251"/>
      <c r="C18" s="251"/>
      <c r="D18" s="251"/>
      <c r="E18" s="251"/>
      <c r="F18" s="251"/>
      <c r="G18" s="10">
        <v>11</v>
      </c>
      <c r="H18" s="105"/>
      <c r="I18" s="105"/>
    </row>
    <row r="19" spans="1:9" ht="12.75" customHeight="1" x14ac:dyDescent="0.2">
      <c r="A19" s="251" t="s">
        <v>335</v>
      </c>
      <c r="B19" s="251"/>
      <c r="C19" s="251"/>
      <c r="D19" s="251"/>
      <c r="E19" s="251"/>
      <c r="F19" s="251"/>
      <c r="G19" s="10">
        <v>12</v>
      </c>
      <c r="H19" s="105"/>
      <c r="I19" s="105"/>
    </row>
    <row r="20" spans="1:9" ht="26.25" customHeight="1" x14ac:dyDescent="0.2">
      <c r="A20" s="259" t="s">
        <v>336</v>
      </c>
      <c r="B20" s="259"/>
      <c r="C20" s="259"/>
      <c r="D20" s="259"/>
      <c r="E20" s="259"/>
      <c r="F20" s="259"/>
      <c r="G20" s="24">
        <v>13</v>
      </c>
      <c r="H20" s="106">
        <f>SUM(H14:H19)</f>
        <v>0</v>
      </c>
      <c r="I20" s="106">
        <f>SUM(I14:I19)</f>
        <v>0</v>
      </c>
    </row>
    <row r="21" spans="1:9" ht="27.6" customHeight="1" x14ac:dyDescent="0.2">
      <c r="A21" s="257" t="s">
        <v>337</v>
      </c>
      <c r="B21" s="257"/>
      <c r="C21" s="257"/>
      <c r="D21" s="257"/>
      <c r="E21" s="257"/>
      <c r="F21" s="257"/>
      <c r="G21" s="25">
        <v>14</v>
      </c>
      <c r="H21" s="107">
        <f>H13+H20</f>
        <v>0</v>
      </c>
      <c r="I21" s="107">
        <f>I13+I20</f>
        <v>0</v>
      </c>
    </row>
    <row r="22" spans="1:9" x14ac:dyDescent="0.2">
      <c r="A22" s="254" t="s">
        <v>290</v>
      </c>
      <c r="B22" s="255"/>
      <c r="C22" s="255"/>
      <c r="D22" s="255"/>
      <c r="E22" s="255"/>
      <c r="F22" s="255"/>
      <c r="G22" s="255"/>
      <c r="H22" s="255"/>
      <c r="I22" s="256"/>
    </row>
    <row r="23" spans="1:9" ht="26.45" customHeight="1" x14ac:dyDescent="0.2">
      <c r="A23" s="258" t="s">
        <v>338</v>
      </c>
      <c r="B23" s="258"/>
      <c r="C23" s="258"/>
      <c r="D23" s="258"/>
      <c r="E23" s="258"/>
      <c r="F23" s="258"/>
      <c r="G23" s="9">
        <v>15</v>
      </c>
      <c r="H23" s="104"/>
      <c r="I23" s="104"/>
    </row>
    <row r="24" spans="1:9" ht="12.75" customHeight="1" x14ac:dyDescent="0.2">
      <c r="A24" s="251" t="s">
        <v>339</v>
      </c>
      <c r="B24" s="251"/>
      <c r="C24" s="251"/>
      <c r="D24" s="251"/>
      <c r="E24" s="251"/>
      <c r="F24" s="251"/>
      <c r="G24" s="9">
        <v>16</v>
      </c>
      <c r="H24" s="105"/>
      <c r="I24" s="105"/>
    </row>
    <row r="25" spans="1:9" ht="12.75" customHeight="1" x14ac:dyDescent="0.2">
      <c r="A25" s="251" t="s">
        <v>340</v>
      </c>
      <c r="B25" s="251"/>
      <c r="C25" s="251"/>
      <c r="D25" s="251"/>
      <c r="E25" s="251"/>
      <c r="F25" s="251"/>
      <c r="G25" s="9">
        <v>17</v>
      </c>
      <c r="H25" s="105"/>
      <c r="I25" s="105"/>
    </row>
    <row r="26" spans="1:9" ht="12.75" customHeight="1" x14ac:dyDescent="0.2">
      <c r="A26" s="251" t="s">
        <v>341</v>
      </c>
      <c r="B26" s="251"/>
      <c r="C26" s="251"/>
      <c r="D26" s="251"/>
      <c r="E26" s="251"/>
      <c r="F26" s="251"/>
      <c r="G26" s="9">
        <v>18</v>
      </c>
      <c r="H26" s="105"/>
      <c r="I26" s="105"/>
    </row>
    <row r="27" spans="1:9" ht="12.75" customHeight="1" x14ac:dyDescent="0.2">
      <c r="A27" s="251" t="s">
        <v>342</v>
      </c>
      <c r="B27" s="251"/>
      <c r="C27" s="251"/>
      <c r="D27" s="251"/>
      <c r="E27" s="251"/>
      <c r="F27" s="251"/>
      <c r="G27" s="9">
        <v>19</v>
      </c>
      <c r="H27" s="105"/>
      <c r="I27" s="105"/>
    </row>
    <row r="28" spans="1:9" ht="12.75" customHeight="1" x14ac:dyDescent="0.2">
      <c r="A28" s="251" t="s">
        <v>343</v>
      </c>
      <c r="B28" s="251"/>
      <c r="C28" s="251"/>
      <c r="D28" s="251"/>
      <c r="E28" s="251"/>
      <c r="F28" s="251"/>
      <c r="G28" s="9">
        <v>20</v>
      </c>
      <c r="H28" s="105"/>
      <c r="I28" s="105"/>
    </row>
    <row r="29" spans="1:9" ht="24" customHeight="1" x14ac:dyDescent="0.2">
      <c r="A29" s="252" t="s">
        <v>344</v>
      </c>
      <c r="B29" s="252"/>
      <c r="C29" s="252"/>
      <c r="D29" s="252"/>
      <c r="E29" s="252"/>
      <c r="F29" s="252"/>
      <c r="G29" s="24">
        <v>21</v>
      </c>
      <c r="H29" s="108">
        <f>SUM(H23:H28)</f>
        <v>0</v>
      </c>
      <c r="I29" s="108">
        <f>SUM(I23:I28)</f>
        <v>0</v>
      </c>
    </row>
    <row r="30" spans="1:9" ht="27" customHeight="1" x14ac:dyDescent="0.2">
      <c r="A30" s="251" t="s">
        <v>345</v>
      </c>
      <c r="B30" s="251"/>
      <c r="C30" s="251"/>
      <c r="D30" s="251"/>
      <c r="E30" s="251"/>
      <c r="F30" s="251"/>
      <c r="G30" s="10">
        <v>22</v>
      </c>
      <c r="H30" s="105"/>
      <c r="I30" s="105"/>
    </row>
    <row r="31" spans="1:9" ht="12.75" customHeight="1" x14ac:dyDescent="0.2">
      <c r="A31" s="251" t="s">
        <v>346</v>
      </c>
      <c r="B31" s="251"/>
      <c r="C31" s="251"/>
      <c r="D31" s="251"/>
      <c r="E31" s="251"/>
      <c r="F31" s="251"/>
      <c r="G31" s="10">
        <v>23</v>
      </c>
      <c r="H31" s="105"/>
      <c r="I31" s="105"/>
    </row>
    <row r="32" spans="1:9" ht="12.75" customHeight="1" x14ac:dyDescent="0.2">
      <c r="A32" s="251" t="s">
        <v>347</v>
      </c>
      <c r="B32" s="251"/>
      <c r="C32" s="251"/>
      <c r="D32" s="251"/>
      <c r="E32" s="251"/>
      <c r="F32" s="251"/>
      <c r="G32" s="10">
        <v>24</v>
      </c>
      <c r="H32" s="105"/>
      <c r="I32" s="105"/>
    </row>
    <row r="33" spans="1:9" ht="12.75" customHeight="1" x14ac:dyDescent="0.2">
      <c r="A33" s="251" t="s">
        <v>348</v>
      </c>
      <c r="B33" s="251"/>
      <c r="C33" s="251"/>
      <c r="D33" s="251"/>
      <c r="E33" s="251"/>
      <c r="F33" s="251"/>
      <c r="G33" s="10">
        <v>25</v>
      </c>
      <c r="H33" s="105"/>
      <c r="I33" s="105"/>
    </row>
    <row r="34" spans="1:9" ht="12.75" customHeight="1" x14ac:dyDescent="0.2">
      <c r="A34" s="251" t="s">
        <v>349</v>
      </c>
      <c r="B34" s="251"/>
      <c r="C34" s="251"/>
      <c r="D34" s="251"/>
      <c r="E34" s="251"/>
      <c r="F34" s="251"/>
      <c r="G34" s="10">
        <v>26</v>
      </c>
      <c r="H34" s="105"/>
      <c r="I34" s="105"/>
    </row>
    <row r="35" spans="1:9" ht="25.9" customHeight="1" x14ac:dyDescent="0.2">
      <c r="A35" s="252" t="s">
        <v>350</v>
      </c>
      <c r="B35" s="252"/>
      <c r="C35" s="252"/>
      <c r="D35" s="252"/>
      <c r="E35" s="252"/>
      <c r="F35" s="252"/>
      <c r="G35" s="24">
        <v>27</v>
      </c>
      <c r="H35" s="108">
        <f>SUM(H30:H34)</f>
        <v>0</v>
      </c>
      <c r="I35" s="108">
        <f>SUM(I30:I34)</f>
        <v>0</v>
      </c>
    </row>
    <row r="36" spans="1:9" ht="28.15" customHeight="1" x14ac:dyDescent="0.2">
      <c r="A36" s="257" t="s">
        <v>351</v>
      </c>
      <c r="B36" s="257"/>
      <c r="C36" s="257"/>
      <c r="D36" s="257"/>
      <c r="E36" s="257"/>
      <c r="F36" s="257"/>
      <c r="G36" s="25">
        <v>28</v>
      </c>
      <c r="H36" s="109">
        <f>H29+H35</f>
        <v>0</v>
      </c>
      <c r="I36" s="109">
        <f>I29+I35</f>
        <v>0</v>
      </c>
    </row>
    <row r="37" spans="1:9" x14ac:dyDescent="0.2">
      <c r="A37" s="254" t="s">
        <v>305</v>
      </c>
      <c r="B37" s="255"/>
      <c r="C37" s="255"/>
      <c r="D37" s="255"/>
      <c r="E37" s="255"/>
      <c r="F37" s="255"/>
      <c r="G37" s="255">
        <v>0</v>
      </c>
      <c r="H37" s="255"/>
      <c r="I37" s="256"/>
    </row>
    <row r="38" spans="1:9" ht="12.75" customHeight="1" x14ac:dyDescent="0.2">
      <c r="A38" s="253" t="s">
        <v>352</v>
      </c>
      <c r="B38" s="253"/>
      <c r="C38" s="253"/>
      <c r="D38" s="253"/>
      <c r="E38" s="253"/>
      <c r="F38" s="253"/>
      <c r="G38" s="9">
        <v>29</v>
      </c>
      <c r="H38" s="104"/>
      <c r="I38" s="104"/>
    </row>
    <row r="39" spans="1:9" ht="25.15" customHeight="1" x14ac:dyDescent="0.2">
      <c r="A39" s="250" t="s">
        <v>353</v>
      </c>
      <c r="B39" s="250"/>
      <c r="C39" s="250"/>
      <c r="D39" s="250"/>
      <c r="E39" s="250"/>
      <c r="F39" s="250"/>
      <c r="G39" s="10">
        <v>30</v>
      </c>
      <c r="H39" s="105"/>
      <c r="I39" s="105"/>
    </row>
    <row r="40" spans="1:9" ht="12.75" customHeight="1" x14ac:dyDescent="0.2">
      <c r="A40" s="250" t="s">
        <v>354</v>
      </c>
      <c r="B40" s="250"/>
      <c r="C40" s="250"/>
      <c r="D40" s="250"/>
      <c r="E40" s="250"/>
      <c r="F40" s="250"/>
      <c r="G40" s="10">
        <v>31</v>
      </c>
      <c r="H40" s="105"/>
      <c r="I40" s="105"/>
    </row>
    <row r="41" spans="1:9" ht="12.75" customHeight="1" x14ac:dyDescent="0.2">
      <c r="A41" s="250" t="s">
        <v>355</v>
      </c>
      <c r="B41" s="250"/>
      <c r="C41" s="250"/>
      <c r="D41" s="250"/>
      <c r="E41" s="250"/>
      <c r="F41" s="250"/>
      <c r="G41" s="10">
        <v>32</v>
      </c>
      <c r="H41" s="105"/>
      <c r="I41" s="105"/>
    </row>
    <row r="42" spans="1:9" ht="25.9" customHeight="1" x14ac:dyDescent="0.2">
      <c r="A42" s="252" t="s">
        <v>356</v>
      </c>
      <c r="B42" s="252"/>
      <c r="C42" s="252"/>
      <c r="D42" s="252"/>
      <c r="E42" s="252"/>
      <c r="F42" s="252"/>
      <c r="G42" s="24">
        <v>33</v>
      </c>
      <c r="H42" s="108">
        <f>H41+H40+H39+H38</f>
        <v>0</v>
      </c>
      <c r="I42" s="108">
        <f>I41+I40+I39+I38</f>
        <v>0</v>
      </c>
    </row>
    <row r="43" spans="1:9" ht="24.6" customHeight="1" x14ac:dyDescent="0.2">
      <c r="A43" s="250" t="s">
        <v>357</v>
      </c>
      <c r="B43" s="250"/>
      <c r="C43" s="250"/>
      <c r="D43" s="250"/>
      <c r="E43" s="250"/>
      <c r="F43" s="250"/>
      <c r="G43" s="10">
        <v>34</v>
      </c>
      <c r="H43" s="105"/>
      <c r="I43" s="105"/>
    </row>
    <row r="44" spans="1:9" ht="12.75" customHeight="1" x14ac:dyDescent="0.2">
      <c r="A44" s="250" t="s">
        <v>358</v>
      </c>
      <c r="B44" s="250"/>
      <c r="C44" s="250"/>
      <c r="D44" s="250"/>
      <c r="E44" s="250"/>
      <c r="F44" s="250"/>
      <c r="G44" s="10">
        <v>35</v>
      </c>
      <c r="H44" s="105"/>
      <c r="I44" s="105"/>
    </row>
    <row r="45" spans="1:9" ht="12.75" customHeight="1" x14ac:dyDescent="0.2">
      <c r="A45" s="250" t="s">
        <v>359</v>
      </c>
      <c r="B45" s="250"/>
      <c r="C45" s="250"/>
      <c r="D45" s="250"/>
      <c r="E45" s="250"/>
      <c r="F45" s="250"/>
      <c r="G45" s="10">
        <v>36</v>
      </c>
      <c r="H45" s="105"/>
      <c r="I45" s="105"/>
    </row>
    <row r="46" spans="1:9" ht="21" customHeight="1" x14ac:dyDescent="0.2">
      <c r="A46" s="250" t="s">
        <v>360</v>
      </c>
      <c r="B46" s="250"/>
      <c r="C46" s="250"/>
      <c r="D46" s="250"/>
      <c r="E46" s="250"/>
      <c r="F46" s="250"/>
      <c r="G46" s="10">
        <v>37</v>
      </c>
      <c r="H46" s="105"/>
      <c r="I46" s="105"/>
    </row>
    <row r="47" spans="1:9" ht="12.75" customHeight="1" x14ac:dyDescent="0.2">
      <c r="A47" s="250" t="s">
        <v>361</v>
      </c>
      <c r="B47" s="250"/>
      <c r="C47" s="250"/>
      <c r="D47" s="250"/>
      <c r="E47" s="250"/>
      <c r="F47" s="250"/>
      <c r="G47" s="10">
        <v>38</v>
      </c>
      <c r="H47" s="105"/>
      <c r="I47" s="105"/>
    </row>
    <row r="48" spans="1:9" ht="22.9" customHeight="1" x14ac:dyDescent="0.2">
      <c r="A48" s="252" t="s">
        <v>362</v>
      </c>
      <c r="B48" s="252"/>
      <c r="C48" s="252"/>
      <c r="D48" s="252"/>
      <c r="E48" s="252"/>
      <c r="F48" s="252"/>
      <c r="G48" s="24">
        <v>39</v>
      </c>
      <c r="H48" s="108">
        <f>H47+H46+H45+H44+H43</f>
        <v>0</v>
      </c>
      <c r="I48" s="108">
        <f>I47+I46+I45+I44+I43</f>
        <v>0</v>
      </c>
    </row>
    <row r="49" spans="1:9" ht="25.9" customHeight="1" x14ac:dyDescent="0.2">
      <c r="A49" s="263" t="s">
        <v>363</v>
      </c>
      <c r="B49" s="263"/>
      <c r="C49" s="263"/>
      <c r="D49" s="263"/>
      <c r="E49" s="263"/>
      <c r="F49" s="263"/>
      <c r="G49" s="24">
        <v>40</v>
      </c>
      <c r="H49" s="108">
        <f>H48+H42</f>
        <v>0</v>
      </c>
      <c r="I49" s="108">
        <f>I48+I42</f>
        <v>0</v>
      </c>
    </row>
    <row r="50" spans="1:9" ht="12.75" customHeight="1" x14ac:dyDescent="0.2">
      <c r="A50" s="251" t="s">
        <v>364</v>
      </c>
      <c r="B50" s="251"/>
      <c r="C50" s="251"/>
      <c r="D50" s="251"/>
      <c r="E50" s="251"/>
      <c r="F50" s="251"/>
      <c r="G50" s="10">
        <v>41</v>
      </c>
      <c r="H50" s="105"/>
      <c r="I50" s="105"/>
    </row>
    <row r="51" spans="1:9" ht="25.9" customHeight="1" x14ac:dyDescent="0.2">
      <c r="A51" s="263" t="s">
        <v>365</v>
      </c>
      <c r="B51" s="263"/>
      <c r="C51" s="263"/>
      <c r="D51" s="263"/>
      <c r="E51" s="263"/>
      <c r="F51" s="263"/>
      <c r="G51" s="24">
        <v>42</v>
      </c>
      <c r="H51" s="108">
        <f>H21+H36+H49+H50</f>
        <v>0</v>
      </c>
      <c r="I51" s="108">
        <f>I21+I36+I49+I50</f>
        <v>0</v>
      </c>
    </row>
    <row r="52" spans="1:9" ht="12.75" customHeight="1" x14ac:dyDescent="0.2">
      <c r="A52" s="264" t="s">
        <v>320</v>
      </c>
      <c r="B52" s="264"/>
      <c r="C52" s="264"/>
      <c r="D52" s="264"/>
      <c r="E52" s="264"/>
      <c r="F52" s="264"/>
      <c r="G52" s="10">
        <v>43</v>
      </c>
      <c r="H52" s="105"/>
      <c r="I52" s="105"/>
    </row>
    <row r="53" spans="1:9" ht="31.9" customHeight="1" x14ac:dyDescent="0.2">
      <c r="A53" s="262" t="s">
        <v>366</v>
      </c>
      <c r="B53" s="262"/>
      <c r="C53" s="262"/>
      <c r="D53" s="262"/>
      <c r="E53" s="262"/>
      <c r="F53" s="262"/>
      <c r="G53" s="26">
        <v>44</v>
      </c>
      <c r="H53" s="110">
        <f>H52+H51</f>
        <v>0</v>
      </c>
      <c r="I53" s="110">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showGridLines="0" view="pageBreakPreview" zoomScale="85" zoomScaleNormal="100" zoomScaleSheetLayoutView="85" workbookViewId="0">
      <selection sqref="A1:XFD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1"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5" t="s">
        <v>367</v>
      </c>
      <c r="B1" s="266"/>
      <c r="C1" s="266"/>
      <c r="D1" s="266"/>
      <c r="E1" s="266"/>
      <c r="F1" s="266"/>
      <c r="G1" s="266"/>
      <c r="H1" s="266"/>
      <c r="I1" s="266"/>
      <c r="J1" s="266"/>
      <c r="K1" s="13"/>
    </row>
    <row r="2" spans="1:26" ht="15.75" x14ac:dyDescent="0.2">
      <c r="A2" s="2"/>
      <c r="B2" s="3"/>
      <c r="C2" s="267" t="s">
        <v>368</v>
      </c>
      <c r="D2" s="267"/>
      <c r="E2" s="4">
        <v>46023</v>
      </c>
      <c r="F2" s="122" t="s">
        <v>3</v>
      </c>
      <c r="G2" s="4">
        <v>46203</v>
      </c>
      <c r="H2" s="14"/>
      <c r="I2" s="14"/>
      <c r="J2" s="14"/>
      <c r="K2" s="13"/>
      <c r="Y2" s="15" t="s">
        <v>162</v>
      </c>
    </row>
    <row r="3" spans="1:26" ht="13.5" customHeight="1" x14ac:dyDescent="0.2">
      <c r="A3" s="270" t="s">
        <v>44</v>
      </c>
      <c r="B3" s="271"/>
      <c r="C3" s="271"/>
      <c r="D3" s="271"/>
      <c r="E3" s="271"/>
      <c r="F3" s="271"/>
      <c r="G3" s="270" t="s">
        <v>369</v>
      </c>
      <c r="H3" s="273" t="s">
        <v>370</v>
      </c>
      <c r="I3" s="273"/>
      <c r="J3" s="273"/>
      <c r="K3" s="273"/>
      <c r="L3" s="273"/>
      <c r="M3" s="273"/>
      <c r="N3" s="273"/>
      <c r="O3" s="273"/>
      <c r="P3" s="273"/>
      <c r="Q3" s="273"/>
      <c r="R3" s="273"/>
      <c r="S3" s="273"/>
      <c r="T3" s="273"/>
      <c r="U3" s="273"/>
      <c r="V3" s="273"/>
      <c r="W3" s="273"/>
      <c r="X3" s="273"/>
      <c r="Y3" s="273" t="s">
        <v>371</v>
      </c>
      <c r="Z3" s="273" t="s">
        <v>372</v>
      </c>
    </row>
    <row r="4" spans="1:26" ht="90" x14ac:dyDescent="0.2">
      <c r="A4" s="271"/>
      <c r="B4" s="271"/>
      <c r="C4" s="271"/>
      <c r="D4" s="271"/>
      <c r="E4" s="271"/>
      <c r="F4" s="271"/>
      <c r="G4" s="272"/>
      <c r="H4" s="111" t="s">
        <v>373</v>
      </c>
      <c r="I4" s="111" t="s">
        <v>374</v>
      </c>
      <c r="J4" s="111" t="s">
        <v>375</v>
      </c>
      <c r="K4" s="111" t="s">
        <v>376</v>
      </c>
      <c r="L4" s="111" t="s">
        <v>377</v>
      </c>
      <c r="M4" s="111" t="s">
        <v>378</v>
      </c>
      <c r="N4" s="111" t="s">
        <v>379</v>
      </c>
      <c r="O4" s="111" t="s">
        <v>380</v>
      </c>
      <c r="P4" s="112" t="s">
        <v>381</v>
      </c>
      <c r="Q4" s="111" t="s">
        <v>382</v>
      </c>
      <c r="R4" s="111" t="s">
        <v>383</v>
      </c>
      <c r="S4" s="112" t="s">
        <v>384</v>
      </c>
      <c r="T4" s="112" t="s">
        <v>385</v>
      </c>
      <c r="U4" s="112" t="s">
        <v>386</v>
      </c>
      <c r="V4" s="111" t="s">
        <v>387</v>
      </c>
      <c r="W4" s="111" t="s">
        <v>388</v>
      </c>
      <c r="X4" s="111" t="s">
        <v>389</v>
      </c>
      <c r="Y4" s="274"/>
      <c r="Z4" s="274"/>
    </row>
    <row r="5" spans="1:26" ht="22.5" x14ac:dyDescent="0.2">
      <c r="A5" s="275">
        <v>1</v>
      </c>
      <c r="B5" s="275"/>
      <c r="C5" s="275"/>
      <c r="D5" s="275"/>
      <c r="E5" s="275"/>
      <c r="F5" s="275"/>
      <c r="G5" s="113">
        <v>2</v>
      </c>
      <c r="H5" s="111" t="s">
        <v>267</v>
      </c>
      <c r="I5" s="114" t="s">
        <v>268</v>
      </c>
      <c r="J5" s="111" t="s">
        <v>390</v>
      </c>
      <c r="K5" s="114" t="s">
        <v>391</v>
      </c>
      <c r="L5" s="111" t="s">
        <v>392</v>
      </c>
      <c r="M5" s="114" t="s">
        <v>393</v>
      </c>
      <c r="N5" s="111" t="s">
        <v>394</v>
      </c>
      <c r="O5" s="114" t="s">
        <v>395</v>
      </c>
      <c r="P5" s="111" t="s">
        <v>396</v>
      </c>
      <c r="Q5" s="114" t="s">
        <v>397</v>
      </c>
      <c r="R5" s="111" t="s">
        <v>398</v>
      </c>
      <c r="S5" s="111" t="s">
        <v>399</v>
      </c>
      <c r="T5" s="111" t="s">
        <v>400</v>
      </c>
      <c r="U5" s="111">
        <v>16</v>
      </c>
      <c r="V5" s="111">
        <v>17</v>
      </c>
      <c r="W5" s="111">
        <v>18</v>
      </c>
      <c r="X5" s="111" t="s">
        <v>401</v>
      </c>
      <c r="Y5" s="111">
        <v>20</v>
      </c>
      <c r="Z5" s="114" t="s">
        <v>402</v>
      </c>
    </row>
    <row r="6" spans="1:26" x14ac:dyDescent="0.2">
      <c r="A6" s="276" t="s">
        <v>403</v>
      </c>
      <c r="B6" s="276"/>
      <c r="C6" s="276"/>
      <c r="D6" s="276"/>
      <c r="E6" s="276"/>
      <c r="F6" s="276"/>
      <c r="G6" s="276"/>
      <c r="H6" s="276"/>
      <c r="I6" s="276"/>
      <c r="J6" s="276"/>
      <c r="K6" s="276"/>
      <c r="L6" s="276"/>
      <c r="M6" s="276"/>
      <c r="N6" s="277"/>
      <c r="O6" s="277"/>
      <c r="P6" s="277"/>
      <c r="Q6" s="277"/>
      <c r="R6" s="277"/>
      <c r="S6" s="277"/>
      <c r="T6" s="277"/>
      <c r="U6" s="277"/>
      <c r="V6" s="277"/>
      <c r="W6" s="277"/>
      <c r="X6" s="277"/>
      <c r="Y6" s="277"/>
      <c r="Z6" s="278"/>
    </row>
    <row r="7" spans="1:26" x14ac:dyDescent="0.2">
      <c r="A7" s="279" t="s">
        <v>404</v>
      </c>
      <c r="B7" s="279"/>
      <c r="C7" s="279"/>
      <c r="D7" s="279"/>
      <c r="E7" s="279"/>
      <c r="F7" s="279"/>
      <c r="G7" s="115">
        <v>1</v>
      </c>
      <c r="H7" s="118">
        <v>92305505</v>
      </c>
      <c r="I7" s="118">
        <v>0</v>
      </c>
      <c r="J7" s="118">
        <v>5975016.9400000004</v>
      </c>
      <c r="K7" s="118">
        <v>1221.05</v>
      </c>
      <c r="L7" s="118">
        <v>1221.05</v>
      </c>
      <c r="M7" s="118">
        <v>0</v>
      </c>
      <c r="N7" s="118">
        <v>277862.59999999998</v>
      </c>
      <c r="O7" s="118">
        <v>0</v>
      </c>
      <c r="P7" s="118">
        <v>0</v>
      </c>
      <c r="Q7" s="118">
        <v>0</v>
      </c>
      <c r="R7" s="118">
        <v>0</v>
      </c>
      <c r="S7" s="118">
        <v>0</v>
      </c>
      <c r="T7" s="118">
        <v>0</v>
      </c>
      <c r="U7" s="118">
        <v>-24983968.07</v>
      </c>
      <c r="V7" s="118">
        <v>0</v>
      </c>
      <c r="W7" s="118">
        <v>0</v>
      </c>
      <c r="X7" s="120">
        <f>H7+I7+J7+K7-L7+M7+N7+O7+P7+Q7+R7+V7+W7+S7+T7+U7</f>
        <v>73574416.469999999</v>
      </c>
      <c r="Y7" s="118"/>
      <c r="Z7" s="120">
        <f>X7+Y7</f>
        <v>73574416.469999999</v>
      </c>
    </row>
    <row r="8" spans="1:26" x14ac:dyDescent="0.2">
      <c r="A8" s="268" t="s">
        <v>405</v>
      </c>
      <c r="B8" s="268"/>
      <c r="C8" s="268"/>
      <c r="D8" s="268"/>
      <c r="E8" s="268"/>
      <c r="F8" s="268"/>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c r="Z8" s="120">
        <f t="shared" ref="Z8:Z9" si="1">X8+Y8</f>
        <v>0</v>
      </c>
    </row>
    <row r="9" spans="1:26" x14ac:dyDescent="0.2">
      <c r="A9" s="268" t="s">
        <v>406</v>
      </c>
      <c r="B9" s="268"/>
      <c r="C9" s="268"/>
      <c r="D9" s="268"/>
      <c r="E9" s="268"/>
      <c r="F9" s="268"/>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c r="Z9" s="120">
        <f t="shared" si="1"/>
        <v>0</v>
      </c>
    </row>
    <row r="10" spans="1:26" ht="24" customHeight="1" x14ac:dyDescent="0.2">
      <c r="A10" s="269" t="s">
        <v>407</v>
      </c>
      <c r="B10" s="269"/>
      <c r="C10" s="269"/>
      <c r="D10" s="269"/>
      <c r="E10" s="269"/>
      <c r="F10" s="269"/>
      <c r="G10" s="116">
        <v>4</v>
      </c>
      <c r="H10" s="120">
        <f>H7+H8+H9</f>
        <v>92305505</v>
      </c>
      <c r="I10" s="120">
        <f t="shared" ref="I10:Z10" si="2">I7+I8+I9</f>
        <v>0</v>
      </c>
      <c r="J10" s="120">
        <f t="shared" si="2"/>
        <v>5975016.9400000004</v>
      </c>
      <c r="K10" s="120">
        <f>K7+K8+K9</f>
        <v>1221.05</v>
      </c>
      <c r="L10" s="120">
        <f t="shared" si="2"/>
        <v>1221.05</v>
      </c>
      <c r="M10" s="120">
        <f t="shared" si="2"/>
        <v>0</v>
      </c>
      <c r="N10" s="120">
        <f t="shared" si="2"/>
        <v>277862.59999999998</v>
      </c>
      <c r="O10" s="120">
        <f t="shared" si="2"/>
        <v>0</v>
      </c>
      <c r="P10" s="120">
        <f t="shared" si="2"/>
        <v>0</v>
      </c>
      <c r="Q10" s="120">
        <f t="shared" si="2"/>
        <v>0</v>
      </c>
      <c r="R10" s="120">
        <f t="shared" si="2"/>
        <v>0</v>
      </c>
      <c r="S10" s="120">
        <f t="shared" si="2"/>
        <v>0</v>
      </c>
      <c r="T10" s="120">
        <f>T7+T8+T9</f>
        <v>0</v>
      </c>
      <c r="U10" s="120">
        <f>U7+U8+U9</f>
        <v>-24983968.07</v>
      </c>
      <c r="V10" s="120">
        <f>V7+V8+V9</f>
        <v>0</v>
      </c>
      <c r="W10" s="120">
        <f>W7+W8+W9</f>
        <v>0</v>
      </c>
      <c r="X10" s="120">
        <f>X7+X8+X9</f>
        <v>73574416.469999999</v>
      </c>
      <c r="Y10" s="120">
        <f t="shared" si="2"/>
        <v>0</v>
      </c>
      <c r="Z10" s="120">
        <f t="shared" si="2"/>
        <v>73574416.469999999</v>
      </c>
    </row>
    <row r="11" spans="1:26" x14ac:dyDescent="0.2">
      <c r="A11" s="268" t="s">
        <v>408</v>
      </c>
      <c r="B11" s="268"/>
      <c r="C11" s="268"/>
      <c r="D11" s="268"/>
      <c r="E11" s="268"/>
      <c r="F11" s="268"/>
      <c r="G11" s="115">
        <v>5</v>
      </c>
      <c r="H11" s="117">
        <v>0</v>
      </c>
      <c r="I11" s="117">
        <v>0</v>
      </c>
      <c r="J11" s="117">
        <v>0</v>
      </c>
      <c r="K11" s="117">
        <v>0</v>
      </c>
      <c r="L11" s="117">
        <v>0</v>
      </c>
      <c r="M11" s="117">
        <v>0</v>
      </c>
      <c r="N11" s="117">
        <v>0</v>
      </c>
      <c r="O11" s="117">
        <v>0</v>
      </c>
      <c r="P11" s="117">
        <v>0</v>
      </c>
      <c r="Q11" s="117">
        <v>0</v>
      </c>
      <c r="R11" s="117">
        <v>0</v>
      </c>
      <c r="S11" s="117">
        <v>0</v>
      </c>
      <c r="T11" s="117">
        <v>0</v>
      </c>
      <c r="U11" s="118"/>
      <c r="V11" s="117">
        <v>0</v>
      </c>
      <c r="W11" s="118">
        <v>-1032773.69</v>
      </c>
      <c r="X11" s="120">
        <f>H11+I11+J11+K11-L11+M11+N11+O11+P11+Q11+R11+V11+W11+S11+T11+U11</f>
        <v>-1032773.69</v>
      </c>
      <c r="Y11" s="118"/>
      <c r="Z11" s="120">
        <f t="shared" ref="Z11:Z29" si="3">X11+Y11</f>
        <v>-1032773.69</v>
      </c>
    </row>
    <row r="12" spans="1:26" x14ac:dyDescent="0.2">
      <c r="A12" s="268" t="s">
        <v>409</v>
      </c>
      <c r="B12" s="268"/>
      <c r="C12" s="268"/>
      <c r="D12" s="268"/>
      <c r="E12" s="268"/>
      <c r="F12" s="268"/>
      <c r="G12" s="115">
        <v>6</v>
      </c>
      <c r="H12" s="117">
        <v>0</v>
      </c>
      <c r="I12" s="117">
        <v>0</v>
      </c>
      <c r="J12" s="117">
        <v>0</v>
      </c>
      <c r="K12" s="117">
        <v>0</v>
      </c>
      <c r="L12" s="117">
        <v>0</v>
      </c>
      <c r="M12" s="117">
        <v>0</v>
      </c>
      <c r="N12" s="118"/>
      <c r="O12" s="117">
        <v>0</v>
      </c>
      <c r="P12" s="117">
        <v>0</v>
      </c>
      <c r="Q12" s="117">
        <v>0</v>
      </c>
      <c r="R12" s="117">
        <v>0</v>
      </c>
      <c r="S12" s="117">
        <v>0</v>
      </c>
      <c r="T12" s="118"/>
      <c r="U12" s="118"/>
      <c r="V12" s="117">
        <v>0</v>
      </c>
      <c r="W12" s="117">
        <v>0</v>
      </c>
      <c r="X12" s="120">
        <f t="shared" ref="X12:X29" si="4">H12+I12+J12+K12-L12+M12+N12+O12+P12+Q12+R12+V12+W12+S12+T12+U12</f>
        <v>0</v>
      </c>
      <c r="Y12" s="118"/>
      <c r="Z12" s="120">
        <f t="shared" si="3"/>
        <v>0</v>
      </c>
    </row>
    <row r="13" spans="1:26" ht="26.25" customHeight="1" x14ac:dyDescent="0.2">
      <c r="A13" s="268" t="s">
        <v>410</v>
      </c>
      <c r="B13" s="268"/>
      <c r="C13" s="268"/>
      <c r="D13" s="268"/>
      <c r="E13" s="268"/>
      <c r="F13" s="268"/>
      <c r="G13" s="115">
        <v>7</v>
      </c>
      <c r="H13" s="117">
        <v>0</v>
      </c>
      <c r="I13" s="117">
        <v>0</v>
      </c>
      <c r="J13" s="117">
        <v>0</v>
      </c>
      <c r="K13" s="117">
        <v>0</v>
      </c>
      <c r="L13" s="117">
        <v>0</v>
      </c>
      <c r="M13" s="117">
        <v>0</v>
      </c>
      <c r="N13" s="117">
        <v>0</v>
      </c>
      <c r="O13" s="118"/>
      <c r="P13" s="117">
        <v>0</v>
      </c>
      <c r="Q13" s="117">
        <v>0</v>
      </c>
      <c r="R13" s="117">
        <v>0</v>
      </c>
      <c r="S13" s="117">
        <v>0</v>
      </c>
      <c r="T13" s="117">
        <v>0</v>
      </c>
      <c r="U13" s="118"/>
      <c r="V13" s="118"/>
      <c r="W13" s="118"/>
      <c r="X13" s="120">
        <f t="shared" si="4"/>
        <v>0</v>
      </c>
      <c r="Y13" s="118"/>
      <c r="Z13" s="120">
        <f t="shared" si="3"/>
        <v>0</v>
      </c>
    </row>
    <row r="14" spans="1:26" ht="39" customHeight="1" x14ac:dyDescent="0.2">
      <c r="A14" s="268" t="s">
        <v>411</v>
      </c>
      <c r="B14" s="268"/>
      <c r="C14" s="268"/>
      <c r="D14" s="268"/>
      <c r="E14" s="268"/>
      <c r="F14" s="268"/>
      <c r="G14" s="115">
        <v>8</v>
      </c>
      <c r="H14" s="117">
        <v>0</v>
      </c>
      <c r="I14" s="117">
        <v>0</v>
      </c>
      <c r="J14" s="117">
        <v>0</v>
      </c>
      <c r="K14" s="117">
        <v>0</v>
      </c>
      <c r="L14" s="117">
        <v>0</v>
      </c>
      <c r="M14" s="117">
        <v>0</v>
      </c>
      <c r="N14" s="117">
        <v>0</v>
      </c>
      <c r="O14" s="117">
        <v>0</v>
      </c>
      <c r="P14" s="118"/>
      <c r="Q14" s="117">
        <v>0</v>
      </c>
      <c r="R14" s="117">
        <v>0</v>
      </c>
      <c r="S14" s="117">
        <v>0</v>
      </c>
      <c r="T14" s="117">
        <v>0</v>
      </c>
      <c r="U14" s="118"/>
      <c r="V14" s="118"/>
      <c r="W14" s="118"/>
      <c r="X14" s="120">
        <f t="shared" si="4"/>
        <v>0</v>
      </c>
      <c r="Y14" s="118"/>
      <c r="Z14" s="120">
        <f t="shared" si="3"/>
        <v>0</v>
      </c>
    </row>
    <row r="15" spans="1:26" x14ac:dyDescent="0.2">
      <c r="A15" s="268" t="s">
        <v>412</v>
      </c>
      <c r="B15" s="268"/>
      <c r="C15" s="268"/>
      <c r="D15" s="268"/>
      <c r="E15" s="268"/>
      <c r="F15" s="268"/>
      <c r="G15" s="115">
        <v>9</v>
      </c>
      <c r="H15" s="117">
        <v>0</v>
      </c>
      <c r="I15" s="117">
        <v>0</v>
      </c>
      <c r="J15" s="117">
        <v>0</v>
      </c>
      <c r="K15" s="117">
        <v>0</v>
      </c>
      <c r="L15" s="117">
        <v>0</v>
      </c>
      <c r="M15" s="117">
        <v>0</v>
      </c>
      <c r="N15" s="117">
        <v>0</v>
      </c>
      <c r="O15" s="117">
        <v>0</v>
      </c>
      <c r="P15" s="117">
        <v>0</v>
      </c>
      <c r="Q15" s="118"/>
      <c r="R15" s="117">
        <v>0</v>
      </c>
      <c r="S15" s="117">
        <v>0</v>
      </c>
      <c r="T15" s="117">
        <v>0</v>
      </c>
      <c r="U15" s="118"/>
      <c r="V15" s="118"/>
      <c r="W15" s="118"/>
      <c r="X15" s="120">
        <f t="shared" si="4"/>
        <v>0</v>
      </c>
      <c r="Y15" s="118"/>
      <c r="Z15" s="120">
        <f t="shared" si="3"/>
        <v>0</v>
      </c>
    </row>
    <row r="16" spans="1:26" ht="28.5" customHeight="1" x14ac:dyDescent="0.2">
      <c r="A16" s="268" t="s">
        <v>413</v>
      </c>
      <c r="B16" s="268"/>
      <c r="C16" s="268"/>
      <c r="D16" s="268"/>
      <c r="E16" s="268"/>
      <c r="F16" s="268"/>
      <c r="G16" s="115">
        <v>10</v>
      </c>
      <c r="H16" s="117">
        <v>0</v>
      </c>
      <c r="I16" s="117">
        <v>0</v>
      </c>
      <c r="J16" s="117">
        <v>0</v>
      </c>
      <c r="K16" s="117">
        <v>0</v>
      </c>
      <c r="L16" s="117">
        <v>0</v>
      </c>
      <c r="M16" s="117">
        <v>0</v>
      </c>
      <c r="N16" s="117">
        <v>0</v>
      </c>
      <c r="O16" s="117">
        <v>0</v>
      </c>
      <c r="P16" s="117">
        <v>0</v>
      </c>
      <c r="Q16" s="117">
        <v>0</v>
      </c>
      <c r="R16" s="118"/>
      <c r="S16" s="118"/>
      <c r="T16" s="118"/>
      <c r="U16" s="118"/>
      <c r="V16" s="118"/>
      <c r="W16" s="118"/>
      <c r="X16" s="120">
        <f t="shared" si="4"/>
        <v>0</v>
      </c>
      <c r="Y16" s="118"/>
      <c r="Z16" s="120">
        <f t="shared" si="3"/>
        <v>0</v>
      </c>
    </row>
    <row r="17" spans="1:26" ht="23.25" customHeight="1" x14ac:dyDescent="0.2">
      <c r="A17" s="268" t="s">
        <v>414</v>
      </c>
      <c r="B17" s="268"/>
      <c r="C17" s="268"/>
      <c r="D17" s="268"/>
      <c r="E17" s="268"/>
      <c r="F17" s="268"/>
      <c r="G17" s="115">
        <v>11</v>
      </c>
      <c r="H17" s="117">
        <v>0</v>
      </c>
      <c r="I17" s="117">
        <v>0</v>
      </c>
      <c r="J17" s="117">
        <v>0</v>
      </c>
      <c r="K17" s="117">
        <v>0</v>
      </c>
      <c r="L17" s="117">
        <v>0</v>
      </c>
      <c r="M17" s="117">
        <v>0</v>
      </c>
      <c r="N17" s="118"/>
      <c r="O17" s="118"/>
      <c r="P17" s="118"/>
      <c r="Q17" s="118"/>
      <c r="R17" s="118"/>
      <c r="S17" s="118"/>
      <c r="T17" s="118"/>
      <c r="U17" s="118"/>
      <c r="V17" s="118">
        <v>-214162.32</v>
      </c>
      <c r="W17" s="118"/>
      <c r="X17" s="120">
        <f t="shared" si="4"/>
        <v>-214162.32</v>
      </c>
      <c r="Y17" s="118"/>
      <c r="Z17" s="120">
        <f t="shared" si="3"/>
        <v>-214162.32</v>
      </c>
    </row>
    <row r="18" spans="1:26" x14ac:dyDescent="0.2">
      <c r="A18" s="268" t="s">
        <v>415</v>
      </c>
      <c r="B18" s="268"/>
      <c r="C18" s="268"/>
      <c r="D18" s="268"/>
      <c r="E18" s="268"/>
      <c r="F18" s="268"/>
      <c r="G18" s="115">
        <v>12</v>
      </c>
      <c r="H18" s="117">
        <v>0</v>
      </c>
      <c r="I18" s="117">
        <v>0</v>
      </c>
      <c r="J18" s="117">
        <v>0</v>
      </c>
      <c r="K18" s="117">
        <v>0</v>
      </c>
      <c r="L18" s="117">
        <v>0</v>
      </c>
      <c r="M18" s="117">
        <v>0</v>
      </c>
      <c r="N18" s="118"/>
      <c r="O18" s="118"/>
      <c r="P18" s="118"/>
      <c r="Q18" s="118"/>
      <c r="R18" s="118"/>
      <c r="S18" s="118"/>
      <c r="T18" s="118"/>
      <c r="U18" s="118"/>
      <c r="V18" s="118"/>
      <c r="W18" s="118"/>
      <c r="X18" s="120">
        <f t="shared" si="4"/>
        <v>0</v>
      </c>
      <c r="Y18" s="118"/>
      <c r="Z18" s="120">
        <f t="shared" si="3"/>
        <v>0</v>
      </c>
    </row>
    <row r="19" spans="1:26" x14ac:dyDescent="0.2">
      <c r="A19" s="268" t="s">
        <v>416</v>
      </c>
      <c r="B19" s="268"/>
      <c r="C19" s="268"/>
      <c r="D19" s="268"/>
      <c r="E19" s="268"/>
      <c r="F19" s="268"/>
      <c r="G19" s="115">
        <v>13</v>
      </c>
      <c r="H19" s="118"/>
      <c r="I19" s="118"/>
      <c r="J19" s="118"/>
      <c r="K19" s="118"/>
      <c r="L19" s="118"/>
      <c r="M19" s="118"/>
      <c r="N19" s="118"/>
      <c r="O19" s="118"/>
      <c r="P19" s="118"/>
      <c r="Q19" s="118"/>
      <c r="R19" s="118"/>
      <c r="S19" s="118"/>
      <c r="T19" s="118"/>
      <c r="U19" s="118"/>
      <c r="V19" s="118"/>
      <c r="W19" s="118"/>
      <c r="X19" s="120">
        <f t="shared" si="4"/>
        <v>0</v>
      </c>
      <c r="Y19" s="118"/>
      <c r="Z19" s="120">
        <f t="shared" si="3"/>
        <v>0</v>
      </c>
    </row>
    <row r="20" spans="1:26" x14ac:dyDescent="0.2">
      <c r="A20" s="268" t="s">
        <v>417</v>
      </c>
      <c r="B20" s="268"/>
      <c r="C20" s="268"/>
      <c r="D20" s="268"/>
      <c r="E20" s="268"/>
      <c r="F20" s="268"/>
      <c r="G20" s="115">
        <v>14</v>
      </c>
      <c r="H20" s="117">
        <v>0</v>
      </c>
      <c r="I20" s="117">
        <v>0</v>
      </c>
      <c r="J20" s="117">
        <v>0</v>
      </c>
      <c r="K20" s="117">
        <v>0</v>
      </c>
      <c r="L20" s="117">
        <v>0</v>
      </c>
      <c r="M20" s="117">
        <v>0</v>
      </c>
      <c r="N20" s="118"/>
      <c r="O20" s="118"/>
      <c r="P20" s="118"/>
      <c r="Q20" s="118"/>
      <c r="R20" s="118"/>
      <c r="S20" s="118"/>
      <c r="T20" s="118"/>
      <c r="U20" s="118"/>
      <c r="V20" s="118"/>
      <c r="W20" s="118"/>
      <c r="X20" s="120">
        <f t="shared" si="4"/>
        <v>0</v>
      </c>
      <c r="Y20" s="118"/>
      <c r="Z20" s="120">
        <f t="shared" si="3"/>
        <v>0</v>
      </c>
    </row>
    <row r="21" spans="1:26" ht="30.75" customHeight="1" x14ac:dyDescent="0.2">
      <c r="A21" s="268" t="s">
        <v>418</v>
      </c>
      <c r="B21" s="268"/>
      <c r="C21" s="268"/>
      <c r="D21" s="268"/>
      <c r="E21" s="268"/>
      <c r="F21" s="268"/>
      <c r="G21" s="115">
        <v>15</v>
      </c>
      <c r="H21" s="118"/>
      <c r="I21" s="118"/>
      <c r="J21" s="118"/>
      <c r="K21" s="118"/>
      <c r="L21" s="118"/>
      <c r="M21" s="118"/>
      <c r="N21" s="118"/>
      <c r="O21" s="118"/>
      <c r="P21" s="118"/>
      <c r="Q21" s="118"/>
      <c r="R21" s="118"/>
      <c r="S21" s="118"/>
      <c r="T21" s="118"/>
      <c r="U21" s="118"/>
      <c r="V21" s="118"/>
      <c r="W21" s="118"/>
      <c r="X21" s="120">
        <f t="shared" si="4"/>
        <v>0</v>
      </c>
      <c r="Y21" s="118"/>
      <c r="Z21" s="120">
        <f t="shared" si="3"/>
        <v>0</v>
      </c>
    </row>
    <row r="22" spans="1:26" ht="28.5" customHeight="1" x14ac:dyDescent="0.2">
      <c r="A22" s="268" t="s">
        <v>419</v>
      </c>
      <c r="B22" s="268"/>
      <c r="C22" s="268"/>
      <c r="D22" s="268"/>
      <c r="E22" s="268"/>
      <c r="F22" s="268"/>
      <c r="G22" s="115">
        <v>16</v>
      </c>
      <c r="H22" s="118"/>
      <c r="I22" s="118"/>
      <c r="J22" s="118"/>
      <c r="K22" s="118"/>
      <c r="L22" s="118"/>
      <c r="M22" s="118"/>
      <c r="N22" s="118"/>
      <c r="O22" s="118"/>
      <c r="P22" s="118"/>
      <c r="Q22" s="118"/>
      <c r="R22" s="118"/>
      <c r="S22" s="118"/>
      <c r="T22" s="118"/>
      <c r="U22" s="118"/>
      <c r="V22" s="118"/>
      <c r="W22" s="118"/>
      <c r="X22" s="120">
        <f t="shared" si="4"/>
        <v>0</v>
      </c>
      <c r="Y22" s="118"/>
      <c r="Z22" s="120">
        <f t="shared" si="3"/>
        <v>0</v>
      </c>
    </row>
    <row r="23" spans="1:26" ht="26.25" customHeight="1" x14ac:dyDescent="0.2">
      <c r="A23" s="268" t="s">
        <v>420</v>
      </c>
      <c r="B23" s="268"/>
      <c r="C23" s="268"/>
      <c r="D23" s="268"/>
      <c r="E23" s="268"/>
      <c r="F23" s="268"/>
      <c r="G23" s="115">
        <v>17</v>
      </c>
      <c r="H23" s="118"/>
      <c r="I23" s="118"/>
      <c r="J23" s="118"/>
      <c r="K23" s="118"/>
      <c r="L23" s="118"/>
      <c r="M23" s="118"/>
      <c r="N23" s="118"/>
      <c r="O23" s="118"/>
      <c r="P23" s="118"/>
      <c r="Q23" s="118"/>
      <c r="R23" s="118"/>
      <c r="S23" s="118"/>
      <c r="T23" s="118"/>
      <c r="U23" s="118"/>
      <c r="V23" s="118"/>
      <c r="W23" s="118"/>
      <c r="X23" s="120">
        <f t="shared" si="4"/>
        <v>0</v>
      </c>
      <c r="Y23" s="118"/>
      <c r="Z23" s="120">
        <f t="shared" si="3"/>
        <v>0</v>
      </c>
    </row>
    <row r="24" spans="1:26" x14ac:dyDescent="0.2">
      <c r="A24" s="268" t="s">
        <v>421</v>
      </c>
      <c r="B24" s="268"/>
      <c r="C24" s="268"/>
      <c r="D24" s="268"/>
      <c r="E24" s="268"/>
      <c r="F24" s="268"/>
      <c r="G24" s="115">
        <v>18</v>
      </c>
      <c r="H24" s="118"/>
      <c r="I24" s="118"/>
      <c r="J24" s="118"/>
      <c r="K24" s="118"/>
      <c r="L24" s="118"/>
      <c r="M24" s="118"/>
      <c r="N24" s="118"/>
      <c r="O24" s="118"/>
      <c r="P24" s="118"/>
      <c r="Q24" s="118"/>
      <c r="R24" s="118"/>
      <c r="S24" s="118"/>
      <c r="T24" s="118"/>
      <c r="U24" s="118"/>
      <c r="V24" s="118"/>
      <c r="W24" s="118"/>
      <c r="X24" s="120">
        <f t="shared" si="4"/>
        <v>0</v>
      </c>
      <c r="Y24" s="118"/>
      <c r="Z24" s="120">
        <f t="shared" si="3"/>
        <v>0</v>
      </c>
    </row>
    <row r="25" spans="1:26" x14ac:dyDescent="0.2">
      <c r="A25" s="268" t="s">
        <v>422</v>
      </c>
      <c r="B25" s="268"/>
      <c r="C25" s="268"/>
      <c r="D25" s="268"/>
      <c r="E25" s="268"/>
      <c r="F25" s="268"/>
      <c r="G25" s="115">
        <v>19</v>
      </c>
      <c r="H25" s="118"/>
      <c r="I25" s="118"/>
      <c r="J25" s="118"/>
      <c r="K25" s="118"/>
      <c r="L25" s="118"/>
      <c r="M25" s="118"/>
      <c r="N25" s="118"/>
      <c r="O25" s="118"/>
      <c r="P25" s="118"/>
      <c r="Q25" s="118"/>
      <c r="R25" s="118"/>
      <c r="S25" s="118"/>
      <c r="T25" s="118"/>
      <c r="U25" s="118"/>
      <c r="V25" s="118"/>
      <c r="W25" s="118"/>
      <c r="X25" s="120">
        <f t="shared" si="4"/>
        <v>0</v>
      </c>
      <c r="Y25" s="118"/>
      <c r="Z25" s="120">
        <f t="shared" si="3"/>
        <v>0</v>
      </c>
    </row>
    <row r="26" spans="1:26" ht="12.75" customHeight="1" x14ac:dyDescent="0.2">
      <c r="A26" s="268" t="s">
        <v>423</v>
      </c>
      <c r="B26" s="268"/>
      <c r="C26" s="268"/>
      <c r="D26" s="268"/>
      <c r="E26" s="268"/>
      <c r="F26" s="268"/>
      <c r="G26" s="115">
        <v>20</v>
      </c>
      <c r="H26" s="118"/>
      <c r="I26" s="118"/>
      <c r="J26" s="118"/>
      <c r="K26" s="118"/>
      <c r="L26" s="118"/>
      <c r="M26" s="118"/>
      <c r="N26" s="118"/>
      <c r="O26" s="118"/>
      <c r="P26" s="118"/>
      <c r="Q26" s="118"/>
      <c r="R26" s="118"/>
      <c r="S26" s="118"/>
      <c r="T26" s="118"/>
      <c r="U26" s="118"/>
      <c r="V26" s="118"/>
      <c r="W26" s="118"/>
      <c r="X26" s="120">
        <f t="shared" si="4"/>
        <v>0</v>
      </c>
      <c r="Y26" s="118"/>
      <c r="Z26" s="120">
        <f t="shared" si="3"/>
        <v>0</v>
      </c>
    </row>
    <row r="27" spans="1:26" ht="12.75" customHeight="1" x14ac:dyDescent="0.2">
      <c r="A27" s="268" t="s">
        <v>424</v>
      </c>
      <c r="B27" s="268"/>
      <c r="C27" s="268"/>
      <c r="D27" s="268"/>
      <c r="E27" s="268"/>
      <c r="F27" s="268"/>
      <c r="G27" s="115">
        <v>21</v>
      </c>
      <c r="H27" s="118"/>
      <c r="I27" s="118"/>
      <c r="J27" s="118"/>
      <c r="K27" s="118"/>
      <c r="L27" s="118"/>
      <c r="M27" s="118"/>
      <c r="N27" s="118"/>
      <c r="O27" s="118"/>
      <c r="P27" s="118"/>
      <c r="Q27" s="118"/>
      <c r="R27" s="118"/>
      <c r="S27" s="118"/>
      <c r="T27" s="118"/>
      <c r="U27" s="118"/>
      <c r="V27" s="118"/>
      <c r="W27" s="118"/>
      <c r="X27" s="120">
        <f t="shared" si="4"/>
        <v>0</v>
      </c>
      <c r="Y27" s="118"/>
      <c r="Z27" s="120">
        <f t="shared" si="3"/>
        <v>0</v>
      </c>
    </row>
    <row r="28" spans="1:26" ht="12.75" customHeight="1" x14ac:dyDescent="0.2">
      <c r="A28" s="268" t="s">
        <v>425</v>
      </c>
      <c r="B28" s="268"/>
      <c r="C28" s="268"/>
      <c r="D28" s="268"/>
      <c r="E28" s="268"/>
      <c r="F28" s="268"/>
      <c r="G28" s="115">
        <v>22</v>
      </c>
      <c r="H28" s="118"/>
      <c r="I28" s="118"/>
      <c r="J28" s="118"/>
      <c r="K28" s="118"/>
      <c r="L28" s="118"/>
      <c r="M28" s="118"/>
      <c r="N28" s="118"/>
      <c r="O28" s="118"/>
      <c r="P28" s="118"/>
      <c r="Q28" s="118"/>
      <c r="R28" s="118"/>
      <c r="S28" s="118"/>
      <c r="T28" s="118"/>
      <c r="U28" s="118"/>
      <c r="V28" s="118"/>
      <c r="W28" s="118"/>
      <c r="X28" s="120">
        <f t="shared" si="4"/>
        <v>0</v>
      </c>
      <c r="Y28" s="118"/>
      <c r="Z28" s="120">
        <f t="shared" si="3"/>
        <v>0</v>
      </c>
    </row>
    <row r="29" spans="1:26" ht="12.75" customHeight="1" x14ac:dyDescent="0.2">
      <c r="A29" s="268" t="s">
        <v>426</v>
      </c>
      <c r="B29" s="268"/>
      <c r="C29" s="268"/>
      <c r="D29" s="268"/>
      <c r="E29" s="268"/>
      <c r="F29" s="268"/>
      <c r="G29" s="115">
        <v>23</v>
      </c>
      <c r="H29" s="118"/>
      <c r="I29" s="118"/>
      <c r="J29" s="118"/>
      <c r="K29" s="118"/>
      <c r="L29" s="118"/>
      <c r="M29" s="118"/>
      <c r="N29" s="118"/>
      <c r="O29" s="118"/>
      <c r="P29" s="118"/>
      <c r="Q29" s="118"/>
      <c r="R29" s="118"/>
      <c r="S29" s="118"/>
      <c r="T29" s="118"/>
      <c r="U29" s="118"/>
      <c r="V29" s="118"/>
      <c r="W29" s="118"/>
      <c r="X29" s="120">
        <f t="shared" si="4"/>
        <v>0</v>
      </c>
      <c r="Y29" s="118"/>
      <c r="Z29" s="120">
        <f t="shared" si="3"/>
        <v>0</v>
      </c>
    </row>
    <row r="30" spans="1:26" ht="21.75" customHeight="1" x14ac:dyDescent="0.2">
      <c r="A30" s="269" t="s">
        <v>427</v>
      </c>
      <c r="B30" s="269"/>
      <c r="C30" s="269"/>
      <c r="D30" s="269"/>
      <c r="E30" s="269"/>
      <c r="F30" s="269"/>
      <c r="G30" s="116">
        <v>24</v>
      </c>
      <c r="H30" s="120">
        <f>SUM(H10:H29)</f>
        <v>92305505</v>
      </c>
      <c r="I30" s="120">
        <f t="shared" ref="I30:Z30" si="5">SUM(I10:I29)</f>
        <v>0</v>
      </c>
      <c r="J30" s="120">
        <f t="shared" si="5"/>
        <v>5975016.9400000004</v>
      </c>
      <c r="K30" s="120">
        <f t="shared" si="5"/>
        <v>1221.05</v>
      </c>
      <c r="L30" s="120">
        <f t="shared" si="5"/>
        <v>1221.05</v>
      </c>
      <c r="M30" s="120">
        <f t="shared" si="5"/>
        <v>0</v>
      </c>
      <c r="N30" s="120">
        <f t="shared" si="5"/>
        <v>277862.59999999998</v>
      </c>
      <c r="O30" s="120">
        <f t="shared" si="5"/>
        <v>0</v>
      </c>
      <c r="P30" s="120">
        <f t="shared" si="5"/>
        <v>0</v>
      </c>
      <c r="Q30" s="120">
        <f t="shared" si="5"/>
        <v>0</v>
      </c>
      <c r="R30" s="120">
        <f t="shared" si="5"/>
        <v>0</v>
      </c>
      <c r="S30" s="120">
        <f t="shared" si="5"/>
        <v>0</v>
      </c>
      <c r="T30" s="120">
        <f t="shared" si="5"/>
        <v>0</v>
      </c>
      <c r="U30" s="120">
        <f t="shared" si="5"/>
        <v>-24983968.07</v>
      </c>
      <c r="V30" s="120">
        <f t="shared" si="5"/>
        <v>-214162.32</v>
      </c>
      <c r="W30" s="120">
        <f t="shared" si="5"/>
        <v>-1032773.69</v>
      </c>
      <c r="X30" s="120">
        <f>SUM(X10:X29)</f>
        <v>72327480.460000008</v>
      </c>
      <c r="Y30" s="120">
        <f t="shared" si="5"/>
        <v>0</v>
      </c>
      <c r="Z30" s="120">
        <f t="shared" si="5"/>
        <v>72327480.460000008</v>
      </c>
    </row>
    <row r="31" spans="1:26" x14ac:dyDescent="0.2">
      <c r="A31" s="276" t="s">
        <v>428</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row>
    <row r="32" spans="1:26" ht="36.75" customHeight="1" x14ac:dyDescent="0.2">
      <c r="A32" s="280" t="s">
        <v>429</v>
      </c>
      <c r="B32" s="280"/>
      <c r="C32" s="280"/>
      <c r="D32" s="280"/>
      <c r="E32" s="280"/>
      <c r="F32" s="280"/>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-214162.32</v>
      </c>
      <c r="W32" s="120">
        <f t="shared" si="6"/>
        <v>0</v>
      </c>
      <c r="X32" s="120">
        <f>SUM(X12:X20)</f>
        <v>-214162.32</v>
      </c>
      <c r="Y32" s="120">
        <f t="shared" si="6"/>
        <v>0</v>
      </c>
      <c r="Z32" s="120">
        <f t="shared" si="6"/>
        <v>-214162.32</v>
      </c>
    </row>
    <row r="33" spans="1:26" ht="31.5" customHeight="1" x14ac:dyDescent="0.2">
      <c r="A33" s="280" t="s">
        <v>430</v>
      </c>
      <c r="B33" s="280"/>
      <c r="C33" s="280"/>
      <c r="D33" s="280"/>
      <c r="E33" s="280"/>
      <c r="F33" s="280"/>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-214162.32</v>
      </c>
      <c r="W33" s="120">
        <f t="shared" si="9"/>
        <v>-1032773.69</v>
      </c>
      <c r="X33" s="120">
        <f>X11+X32</f>
        <v>-1246936.01</v>
      </c>
      <c r="Y33" s="120">
        <f t="shared" si="9"/>
        <v>0</v>
      </c>
      <c r="Z33" s="120">
        <f t="shared" si="9"/>
        <v>-1246936.01</v>
      </c>
    </row>
    <row r="34" spans="1:26" ht="30.75" customHeight="1" x14ac:dyDescent="0.2">
      <c r="A34" s="280" t="s">
        <v>431</v>
      </c>
      <c r="B34" s="280"/>
      <c r="C34" s="280"/>
      <c r="D34" s="280"/>
      <c r="E34" s="280"/>
      <c r="F34" s="280"/>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0</v>
      </c>
      <c r="W34" s="120">
        <f t="shared" si="12"/>
        <v>0</v>
      </c>
      <c r="X34" s="120">
        <f>SUM(X21:X29)</f>
        <v>0</v>
      </c>
      <c r="Y34" s="120">
        <f t="shared" si="12"/>
        <v>0</v>
      </c>
      <c r="Z34" s="120">
        <f t="shared" si="12"/>
        <v>0</v>
      </c>
    </row>
    <row r="35" spans="1:26" x14ac:dyDescent="0.2">
      <c r="A35" s="276" t="s">
        <v>165</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
      <c r="A36" s="279" t="s">
        <v>432</v>
      </c>
      <c r="B36" s="279"/>
      <c r="C36" s="279"/>
      <c r="D36" s="279"/>
      <c r="E36" s="279"/>
      <c r="F36" s="279"/>
      <c r="G36" s="115">
        <v>28</v>
      </c>
      <c r="H36" s="118">
        <v>92305505</v>
      </c>
      <c r="I36" s="118">
        <v>0</v>
      </c>
      <c r="J36" s="118">
        <v>5975016.9400000004</v>
      </c>
      <c r="K36" s="118">
        <v>1221.05</v>
      </c>
      <c r="L36" s="118">
        <v>1221.05</v>
      </c>
      <c r="M36" s="118">
        <v>0</v>
      </c>
      <c r="N36" s="118">
        <v>277862.59999999998</v>
      </c>
      <c r="O36" s="118">
        <v>0</v>
      </c>
      <c r="P36" s="118">
        <v>0</v>
      </c>
      <c r="Q36" s="118">
        <v>0</v>
      </c>
      <c r="R36" s="118">
        <v>0</v>
      </c>
      <c r="S36" s="118">
        <v>0</v>
      </c>
      <c r="T36" s="118">
        <v>0</v>
      </c>
      <c r="U36" s="118">
        <v>-21351662.82</v>
      </c>
      <c r="V36" s="118">
        <v>0</v>
      </c>
      <c r="W36" s="118">
        <v>0</v>
      </c>
      <c r="X36" s="119">
        <f>H36+I36+J36+K36-L36+M36+N36+O36+P36+Q36+R36+V36+W36+S36+T36+U36</f>
        <v>77206721.719999999</v>
      </c>
      <c r="Y36" s="118"/>
      <c r="Z36" s="119">
        <f t="shared" ref="Z36:Z38" si="15">X36+Y36</f>
        <v>77206721.719999999</v>
      </c>
    </row>
    <row r="37" spans="1:26" ht="12.75" customHeight="1" x14ac:dyDescent="0.2">
      <c r="A37" s="268" t="s">
        <v>405</v>
      </c>
      <c r="B37" s="268"/>
      <c r="C37" s="268"/>
      <c r="D37" s="268"/>
      <c r="E37" s="268"/>
      <c r="F37" s="268"/>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c r="Z37" s="119">
        <f t="shared" si="15"/>
        <v>0</v>
      </c>
    </row>
    <row r="38" spans="1:26" ht="12.75" customHeight="1" x14ac:dyDescent="0.2">
      <c r="A38" s="268" t="s">
        <v>406</v>
      </c>
      <c r="B38" s="268"/>
      <c r="C38" s="268"/>
      <c r="D38" s="268"/>
      <c r="E38" s="268"/>
      <c r="F38" s="268"/>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c r="Z38" s="119">
        <f t="shared" si="15"/>
        <v>0</v>
      </c>
    </row>
    <row r="39" spans="1:26" ht="25.5" customHeight="1" x14ac:dyDescent="0.2">
      <c r="A39" s="269" t="s">
        <v>433</v>
      </c>
      <c r="B39" s="269"/>
      <c r="C39" s="269"/>
      <c r="D39" s="269"/>
      <c r="E39" s="269"/>
      <c r="F39" s="269"/>
      <c r="G39" s="116">
        <v>31</v>
      </c>
      <c r="H39" s="120">
        <f>H36+H37+H38</f>
        <v>92305505</v>
      </c>
      <c r="I39" s="120">
        <f t="shared" ref="I39:Z39" si="17">I36+I37+I38</f>
        <v>0</v>
      </c>
      <c r="J39" s="120">
        <f t="shared" si="17"/>
        <v>5975016.9400000004</v>
      </c>
      <c r="K39" s="120">
        <f t="shared" si="17"/>
        <v>1221.05</v>
      </c>
      <c r="L39" s="120">
        <f t="shared" si="17"/>
        <v>1221.05</v>
      </c>
      <c r="M39" s="120">
        <f t="shared" si="17"/>
        <v>0</v>
      </c>
      <c r="N39" s="120">
        <f t="shared" si="17"/>
        <v>277862.59999999998</v>
      </c>
      <c r="O39" s="120">
        <f t="shared" si="17"/>
        <v>0</v>
      </c>
      <c r="P39" s="120">
        <f t="shared" si="17"/>
        <v>0</v>
      </c>
      <c r="Q39" s="120">
        <f t="shared" si="17"/>
        <v>0</v>
      </c>
      <c r="R39" s="120">
        <f t="shared" si="17"/>
        <v>0</v>
      </c>
      <c r="S39" s="120">
        <f t="shared" si="17"/>
        <v>0</v>
      </c>
      <c r="T39" s="120">
        <f t="shared" si="17"/>
        <v>0</v>
      </c>
      <c r="U39" s="120">
        <f t="shared" si="17"/>
        <v>-21351662.82</v>
      </c>
      <c r="V39" s="120">
        <f t="shared" si="17"/>
        <v>0</v>
      </c>
      <c r="W39" s="120">
        <f t="shared" si="17"/>
        <v>0</v>
      </c>
      <c r="X39" s="120">
        <f>X36+X37+X38</f>
        <v>77206721.719999999</v>
      </c>
      <c r="Y39" s="120">
        <f t="shared" si="17"/>
        <v>0</v>
      </c>
      <c r="Z39" s="120">
        <f t="shared" si="17"/>
        <v>77206721.719999999</v>
      </c>
    </row>
    <row r="40" spans="1:26" ht="12.75" customHeight="1" x14ac:dyDescent="0.2">
      <c r="A40" s="268" t="s">
        <v>408</v>
      </c>
      <c r="B40" s="268"/>
      <c r="C40" s="268"/>
      <c r="D40" s="268"/>
      <c r="E40" s="268"/>
      <c r="F40" s="268"/>
      <c r="G40" s="115">
        <v>32</v>
      </c>
      <c r="H40" s="117">
        <v>0</v>
      </c>
      <c r="I40" s="117">
        <v>0</v>
      </c>
      <c r="J40" s="117">
        <v>0</v>
      </c>
      <c r="K40" s="117">
        <v>0</v>
      </c>
      <c r="L40" s="117">
        <v>0</v>
      </c>
      <c r="M40" s="117">
        <v>0</v>
      </c>
      <c r="N40" s="117">
        <v>0</v>
      </c>
      <c r="O40" s="117">
        <v>0</v>
      </c>
      <c r="P40" s="117">
        <v>0</v>
      </c>
      <c r="Q40" s="117">
        <v>0</v>
      </c>
      <c r="R40" s="117">
        <v>0</v>
      </c>
      <c r="S40" s="117">
        <v>0</v>
      </c>
      <c r="T40" s="117">
        <v>0</v>
      </c>
      <c r="U40" s="118"/>
      <c r="V40" s="117">
        <v>0</v>
      </c>
      <c r="W40" s="118">
        <v>856873.03</v>
      </c>
      <c r="X40" s="119">
        <f>H40+I40+J40+K40-L40+M40+N40+O40+P40+Q40+R40+V40+W40+S40+T40+U40</f>
        <v>856873.03</v>
      </c>
      <c r="Y40" s="118"/>
      <c r="Z40" s="119">
        <f t="shared" ref="Z40:Z58" si="18">X40+Y40</f>
        <v>856873.03</v>
      </c>
    </row>
    <row r="41" spans="1:26" ht="12.75" customHeight="1" x14ac:dyDescent="0.2">
      <c r="A41" s="268" t="s">
        <v>409</v>
      </c>
      <c r="B41" s="268"/>
      <c r="C41" s="268"/>
      <c r="D41" s="268"/>
      <c r="E41" s="268"/>
      <c r="F41" s="268"/>
      <c r="G41" s="115">
        <v>33</v>
      </c>
      <c r="H41" s="117">
        <v>0</v>
      </c>
      <c r="I41" s="117">
        <v>0</v>
      </c>
      <c r="J41" s="117">
        <v>0</v>
      </c>
      <c r="K41" s="117">
        <v>0</v>
      </c>
      <c r="L41" s="117">
        <v>0</v>
      </c>
      <c r="M41" s="117">
        <v>0</v>
      </c>
      <c r="N41" s="118"/>
      <c r="O41" s="117">
        <v>0</v>
      </c>
      <c r="P41" s="117">
        <v>0</v>
      </c>
      <c r="Q41" s="117">
        <v>0</v>
      </c>
      <c r="R41" s="117">
        <v>0</v>
      </c>
      <c r="S41" s="117">
        <v>0</v>
      </c>
      <c r="T41" s="118"/>
      <c r="U41" s="118"/>
      <c r="V41" s="117">
        <v>0</v>
      </c>
      <c r="W41" s="117">
        <v>0</v>
      </c>
      <c r="X41" s="119">
        <f t="shared" ref="X41:X58" si="19">H41+I41+J41+K41-L41+M41+N41+O41+P41+Q41+R41+V41+W41+S41+T41+U41</f>
        <v>0</v>
      </c>
      <c r="Y41" s="118"/>
      <c r="Z41" s="119">
        <f t="shared" si="18"/>
        <v>0</v>
      </c>
    </row>
    <row r="42" spans="1:26" ht="27" customHeight="1" x14ac:dyDescent="0.2">
      <c r="A42" s="268" t="s">
        <v>410</v>
      </c>
      <c r="B42" s="268"/>
      <c r="C42" s="268"/>
      <c r="D42" s="268"/>
      <c r="E42" s="268"/>
      <c r="F42" s="268"/>
      <c r="G42" s="115">
        <v>34</v>
      </c>
      <c r="H42" s="117">
        <v>0</v>
      </c>
      <c r="I42" s="117">
        <v>0</v>
      </c>
      <c r="J42" s="117">
        <v>0</v>
      </c>
      <c r="K42" s="117">
        <v>0</v>
      </c>
      <c r="L42" s="117">
        <v>0</v>
      </c>
      <c r="M42" s="117">
        <v>0</v>
      </c>
      <c r="N42" s="117">
        <v>0</v>
      </c>
      <c r="O42" s="118"/>
      <c r="P42" s="117">
        <v>0</v>
      </c>
      <c r="Q42" s="117">
        <v>0</v>
      </c>
      <c r="R42" s="117">
        <v>0</v>
      </c>
      <c r="S42" s="117">
        <v>0</v>
      </c>
      <c r="T42" s="117">
        <v>0</v>
      </c>
      <c r="U42" s="118"/>
      <c r="V42" s="118"/>
      <c r="W42" s="118"/>
      <c r="X42" s="119">
        <f t="shared" si="19"/>
        <v>0</v>
      </c>
      <c r="Y42" s="118"/>
      <c r="Z42" s="119">
        <f t="shared" si="18"/>
        <v>0</v>
      </c>
    </row>
    <row r="43" spans="1:26" ht="20.25" customHeight="1" x14ac:dyDescent="0.2">
      <c r="A43" s="268" t="s">
        <v>411</v>
      </c>
      <c r="B43" s="268"/>
      <c r="C43" s="268"/>
      <c r="D43" s="268"/>
      <c r="E43" s="268"/>
      <c r="F43" s="268"/>
      <c r="G43" s="115">
        <v>35</v>
      </c>
      <c r="H43" s="117">
        <v>0</v>
      </c>
      <c r="I43" s="117">
        <v>0</v>
      </c>
      <c r="J43" s="117">
        <v>0</v>
      </c>
      <c r="K43" s="117">
        <v>0</v>
      </c>
      <c r="L43" s="117">
        <v>0</v>
      </c>
      <c r="M43" s="117">
        <v>0</v>
      </c>
      <c r="N43" s="117">
        <v>0</v>
      </c>
      <c r="O43" s="117">
        <v>0</v>
      </c>
      <c r="P43" s="118"/>
      <c r="Q43" s="117">
        <v>0</v>
      </c>
      <c r="R43" s="117">
        <v>0</v>
      </c>
      <c r="S43" s="117">
        <v>0</v>
      </c>
      <c r="T43" s="117">
        <v>0</v>
      </c>
      <c r="U43" s="118"/>
      <c r="V43" s="118"/>
      <c r="W43" s="118"/>
      <c r="X43" s="119">
        <f t="shared" si="19"/>
        <v>0</v>
      </c>
      <c r="Y43" s="118"/>
      <c r="Z43" s="119">
        <f t="shared" si="18"/>
        <v>0</v>
      </c>
    </row>
    <row r="44" spans="1:26" ht="21" customHeight="1" x14ac:dyDescent="0.2">
      <c r="A44" s="268" t="s">
        <v>412</v>
      </c>
      <c r="B44" s="268"/>
      <c r="C44" s="268"/>
      <c r="D44" s="268"/>
      <c r="E44" s="268"/>
      <c r="F44" s="268"/>
      <c r="G44" s="115">
        <v>36</v>
      </c>
      <c r="H44" s="117">
        <v>0</v>
      </c>
      <c r="I44" s="117">
        <v>0</v>
      </c>
      <c r="J44" s="117">
        <v>0</v>
      </c>
      <c r="K44" s="117">
        <v>0</v>
      </c>
      <c r="L44" s="117">
        <v>0</v>
      </c>
      <c r="M44" s="117">
        <v>0</v>
      </c>
      <c r="N44" s="117">
        <v>0</v>
      </c>
      <c r="O44" s="117">
        <v>0</v>
      </c>
      <c r="P44" s="117">
        <v>0</v>
      </c>
      <c r="Q44" s="118"/>
      <c r="R44" s="117">
        <v>0</v>
      </c>
      <c r="S44" s="117">
        <v>0</v>
      </c>
      <c r="T44" s="117">
        <v>0</v>
      </c>
      <c r="U44" s="118"/>
      <c r="V44" s="118"/>
      <c r="W44" s="118"/>
      <c r="X44" s="119">
        <f t="shared" si="19"/>
        <v>0</v>
      </c>
      <c r="Y44" s="118"/>
      <c r="Z44" s="119">
        <f t="shared" si="18"/>
        <v>0</v>
      </c>
    </row>
    <row r="45" spans="1:26" ht="29.25" customHeight="1" x14ac:dyDescent="0.2">
      <c r="A45" s="268" t="s">
        <v>413</v>
      </c>
      <c r="B45" s="268"/>
      <c r="C45" s="268"/>
      <c r="D45" s="268"/>
      <c r="E45" s="268"/>
      <c r="F45" s="268"/>
      <c r="G45" s="115">
        <v>37</v>
      </c>
      <c r="H45" s="117">
        <v>0</v>
      </c>
      <c r="I45" s="117">
        <v>0</v>
      </c>
      <c r="J45" s="117">
        <v>0</v>
      </c>
      <c r="K45" s="117">
        <v>0</v>
      </c>
      <c r="L45" s="117">
        <v>0</v>
      </c>
      <c r="M45" s="117">
        <v>0</v>
      </c>
      <c r="N45" s="117">
        <v>0</v>
      </c>
      <c r="O45" s="117">
        <v>0</v>
      </c>
      <c r="P45" s="117">
        <v>0</v>
      </c>
      <c r="Q45" s="117">
        <v>0</v>
      </c>
      <c r="R45" s="118"/>
      <c r="S45" s="118"/>
      <c r="T45" s="118"/>
      <c r="U45" s="118"/>
      <c r="V45" s="118"/>
      <c r="W45" s="118"/>
      <c r="X45" s="119">
        <f t="shared" si="19"/>
        <v>0</v>
      </c>
      <c r="Y45" s="118"/>
      <c r="Z45" s="119">
        <f t="shared" si="18"/>
        <v>0</v>
      </c>
    </row>
    <row r="46" spans="1:26" ht="21" customHeight="1" x14ac:dyDescent="0.2">
      <c r="A46" s="268" t="s">
        <v>414</v>
      </c>
      <c r="B46" s="268"/>
      <c r="C46" s="268"/>
      <c r="D46" s="268"/>
      <c r="E46" s="268"/>
      <c r="F46" s="268"/>
      <c r="G46" s="115">
        <v>38</v>
      </c>
      <c r="H46" s="117">
        <v>0</v>
      </c>
      <c r="I46" s="117">
        <v>0</v>
      </c>
      <c r="J46" s="117">
        <v>0</v>
      </c>
      <c r="K46" s="117">
        <v>0</v>
      </c>
      <c r="L46" s="117">
        <v>0</v>
      </c>
      <c r="M46" s="117">
        <v>0</v>
      </c>
      <c r="N46" s="118"/>
      <c r="O46" s="118"/>
      <c r="P46" s="118"/>
      <c r="Q46" s="118"/>
      <c r="R46" s="118"/>
      <c r="S46" s="118"/>
      <c r="T46" s="118"/>
      <c r="U46" s="118"/>
      <c r="V46" s="118"/>
      <c r="W46" s="118"/>
      <c r="X46" s="119">
        <f t="shared" si="19"/>
        <v>0</v>
      </c>
      <c r="Y46" s="118"/>
      <c r="Z46" s="119">
        <f t="shared" si="18"/>
        <v>0</v>
      </c>
    </row>
    <row r="47" spans="1:26" ht="12.75" customHeight="1" x14ac:dyDescent="0.2">
      <c r="A47" s="268" t="s">
        <v>415</v>
      </c>
      <c r="B47" s="268"/>
      <c r="C47" s="268"/>
      <c r="D47" s="268"/>
      <c r="E47" s="268"/>
      <c r="F47" s="268"/>
      <c r="G47" s="115">
        <v>39</v>
      </c>
      <c r="H47" s="117">
        <v>0</v>
      </c>
      <c r="I47" s="117">
        <v>0</v>
      </c>
      <c r="J47" s="117">
        <v>0</v>
      </c>
      <c r="K47" s="117">
        <v>0</v>
      </c>
      <c r="L47" s="117">
        <v>0</v>
      </c>
      <c r="M47" s="117">
        <v>0</v>
      </c>
      <c r="N47" s="118"/>
      <c r="O47" s="118"/>
      <c r="P47" s="118"/>
      <c r="Q47" s="118"/>
      <c r="R47" s="118"/>
      <c r="S47" s="118"/>
      <c r="T47" s="118"/>
      <c r="U47" s="118"/>
      <c r="V47" s="118"/>
      <c r="W47" s="118"/>
      <c r="X47" s="119">
        <f t="shared" si="19"/>
        <v>0</v>
      </c>
      <c r="Y47" s="118"/>
      <c r="Z47" s="119">
        <f t="shared" si="18"/>
        <v>0</v>
      </c>
    </row>
    <row r="48" spans="1:26" ht="12.75" customHeight="1" x14ac:dyDescent="0.2">
      <c r="A48" s="268" t="s">
        <v>416</v>
      </c>
      <c r="B48" s="268"/>
      <c r="C48" s="268"/>
      <c r="D48" s="268"/>
      <c r="E48" s="268"/>
      <c r="F48" s="268"/>
      <c r="G48" s="115">
        <v>40</v>
      </c>
      <c r="H48" s="118"/>
      <c r="I48" s="118"/>
      <c r="J48" s="118"/>
      <c r="K48" s="118"/>
      <c r="L48" s="118"/>
      <c r="M48" s="118"/>
      <c r="N48" s="118"/>
      <c r="O48" s="118"/>
      <c r="P48" s="118"/>
      <c r="Q48" s="118"/>
      <c r="R48" s="118"/>
      <c r="S48" s="118"/>
      <c r="T48" s="118"/>
      <c r="U48" s="118"/>
      <c r="V48" s="118"/>
      <c r="W48" s="118"/>
      <c r="X48" s="119">
        <f t="shared" si="19"/>
        <v>0</v>
      </c>
      <c r="Y48" s="118"/>
      <c r="Z48" s="119">
        <f t="shared" si="18"/>
        <v>0</v>
      </c>
    </row>
    <row r="49" spans="1:26" ht="12.75" customHeight="1" x14ac:dyDescent="0.2">
      <c r="A49" s="268" t="s">
        <v>417</v>
      </c>
      <c r="B49" s="268"/>
      <c r="C49" s="268"/>
      <c r="D49" s="268"/>
      <c r="E49" s="268"/>
      <c r="F49" s="268"/>
      <c r="G49" s="115">
        <v>41</v>
      </c>
      <c r="H49" s="117">
        <v>0</v>
      </c>
      <c r="I49" s="117">
        <v>0</v>
      </c>
      <c r="J49" s="117">
        <v>0</v>
      </c>
      <c r="K49" s="117">
        <v>0</v>
      </c>
      <c r="L49" s="117">
        <v>0</v>
      </c>
      <c r="M49" s="117">
        <v>0</v>
      </c>
      <c r="N49" s="118"/>
      <c r="O49" s="118"/>
      <c r="P49" s="118"/>
      <c r="Q49" s="118"/>
      <c r="R49" s="118"/>
      <c r="S49" s="118"/>
      <c r="T49" s="118"/>
      <c r="U49" s="118"/>
      <c r="V49" s="118"/>
      <c r="W49" s="118"/>
      <c r="X49" s="119">
        <f t="shared" si="19"/>
        <v>0</v>
      </c>
      <c r="Y49" s="118"/>
      <c r="Z49" s="119">
        <f t="shared" si="18"/>
        <v>0</v>
      </c>
    </row>
    <row r="50" spans="1:26" ht="24" customHeight="1" x14ac:dyDescent="0.2">
      <c r="A50" s="268" t="s">
        <v>418</v>
      </c>
      <c r="B50" s="268"/>
      <c r="C50" s="268"/>
      <c r="D50" s="268"/>
      <c r="E50" s="268"/>
      <c r="F50" s="268"/>
      <c r="G50" s="115">
        <v>42</v>
      </c>
      <c r="H50" s="118"/>
      <c r="I50" s="118"/>
      <c r="J50" s="118"/>
      <c r="K50" s="118"/>
      <c r="L50" s="118"/>
      <c r="M50" s="118"/>
      <c r="N50" s="118"/>
      <c r="O50" s="118"/>
      <c r="P50" s="118"/>
      <c r="Q50" s="118"/>
      <c r="R50" s="118"/>
      <c r="S50" s="118"/>
      <c r="T50" s="118"/>
      <c r="U50" s="118"/>
      <c r="V50" s="118"/>
      <c r="W50" s="118"/>
      <c r="X50" s="119">
        <f t="shared" si="19"/>
        <v>0</v>
      </c>
      <c r="Y50" s="118"/>
      <c r="Z50" s="119">
        <f t="shared" si="18"/>
        <v>0</v>
      </c>
    </row>
    <row r="51" spans="1:26" ht="26.25" customHeight="1" x14ac:dyDescent="0.2">
      <c r="A51" s="268" t="s">
        <v>419</v>
      </c>
      <c r="B51" s="268"/>
      <c r="C51" s="268"/>
      <c r="D51" s="268"/>
      <c r="E51" s="268"/>
      <c r="F51" s="268"/>
      <c r="G51" s="115">
        <v>43</v>
      </c>
      <c r="H51" s="118"/>
      <c r="I51" s="118"/>
      <c r="J51" s="118"/>
      <c r="K51" s="118"/>
      <c r="L51" s="118"/>
      <c r="M51" s="118"/>
      <c r="N51" s="118"/>
      <c r="O51" s="118"/>
      <c r="P51" s="118"/>
      <c r="Q51" s="118"/>
      <c r="R51" s="118"/>
      <c r="S51" s="118"/>
      <c r="T51" s="118"/>
      <c r="U51" s="118"/>
      <c r="V51" s="118"/>
      <c r="W51" s="118"/>
      <c r="X51" s="119">
        <f t="shared" si="19"/>
        <v>0</v>
      </c>
      <c r="Y51" s="118"/>
      <c r="Z51" s="119">
        <f t="shared" si="18"/>
        <v>0</v>
      </c>
    </row>
    <row r="52" spans="1:26" ht="22.5" customHeight="1" x14ac:dyDescent="0.2">
      <c r="A52" s="268" t="s">
        <v>420</v>
      </c>
      <c r="B52" s="268"/>
      <c r="C52" s="268"/>
      <c r="D52" s="268"/>
      <c r="E52" s="268"/>
      <c r="F52" s="268"/>
      <c r="G52" s="115">
        <v>44</v>
      </c>
      <c r="H52" s="118"/>
      <c r="I52" s="118"/>
      <c r="J52" s="118"/>
      <c r="K52" s="118"/>
      <c r="L52" s="118"/>
      <c r="M52" s="118"/>
      <c r="N52" s="118"/>
      <c r="O52" s="118"/>
      <c r="P52" s="118"/>
      <c r="Q52" s="118"/>
      <c r="R52" s="118"/>
      <c r="S52" s="118"/>
      <c r="T52" s="118"/>
      <c r="U52" s="118"/>
      <c r="V52" s="118"/>
      <c r="W52" s="118"/>
      <c r="X52" s="119">
        <f t="shared" si="19"/>
        <v>0</v>
      </c>
      <c r="Y52" s="118"/>
      <c r="Z52" s="119">
        <f t="shared" si="18"/>
        <v>0</v>
      </c>
    </row>
    <row r="53" spans="1:26" ht="12.75" customHeight="1" x14ac:dyDescent="0.2">
      <c r="A53" s="268" t="s">
        <v>421</v>
      </c>
      <c r="B53" s="268"/>
      <c r="C53" s="268"/>
      <c r="D53" s="268"/>
      <c r="E53" s="268"/>
      <c r="F53" s="268"/>
      <c r="G53" s="115">
        <v>45</v>
      </c>
      <c r="H53" s="118"/>
      <c r="I53" s="118"/>
      <c r="J53" s="118"/>
      <c r="K53" s="118"/>
      <c r="L53" s="118"/>
      <c r="M53" s="118"/>
      <c r="N53" s="118"/>
      <c r="O53" s="118"/>
      <c r="P53" s="118"/>
      <c r="Q53" s="118"/>
      <c r="R53" s="118"/>
      <c r="S53" s="118"/>
      <c r="T53" s="118"/>
      <c r="U53" s="118"/>
      <c r="V53" s="118"/>
      <c r="W53" s="118"/>
      <c r="X53" s="119">
        <f t="shared" si="19"/>
        <v>0</v>
      </c>
      <c r="Y53" s="118"/>
      <c r="Z53" s="119">
        <f t="shared" si="18"/>
        <v>0</v>
      </c>
    </row>
    <row r="54" spans="1:26" ht="12.75" customHeight="1" x14ac:dyDescent="0.2">
      <c r="A54" s="268" t="s">
        <v>422</v>
      </c>
      <c r="B54" s="268"/>
      <c r="C54" s="268"/>
      <c r="D54" s="268"/>
      <c r="E54" s="268"/>
      <c r="F54" s="268"/>
      <c r="G54" s="115">
        <v>46</v>
      </c>
      <c r="H54" s="118"/>
      <c r="I54" s="118"/>
      <c r="J54" s="118"/>
      <c r="K54" s="118"/>
      <c r="L54" s="118"/>
      <c r="M54" s="118"/>
      <c r="N54" s="118"/>
      <c r="O54" s="118"/>
      <c r="P54" s="118"/>
      <c r="Q54" s="118"/>
      <c r="R54" s="118"/>
      <c r="S54" s="118"/>
      <c r="T54" s="118"/>
      <c r="U54" s="118"/>
      <c r="V54" s="118"/>
      <c r="W54" s="118"/>
      <c r="X54" s="119">
        <f t="shared" si="19"/>
        <v>0</v>
      </c>
      <c r="Y54" s="118"/>
      <c r="Z54" s="119">
        <f t="shared" si="18"/>
        <v>0</v>
      </c>
    </row>
    <row r="55" spans="1:26" ht="12.75" customHeight="1" x14ac:dyDescent="0.2">
      <c r="A55" s="268" t="s">
        <v>423</v>
      </c>
      <c r="B55" s="268"/>
      <c r="C55" s="268"/>
      <c r="D55" s="268"/>
      <c r="E55" s="268"/>
      <c r="F55" s="268"/>
      <c r="G55" s="115">
        <v>47</v>
      </c>
      <c r="H55" s="118"/>
      <c r="I55" s="118"/>
      <c r="J55" s="118"/>
      <c r="K55" s="118"/>
      <c r="L55" s="118"/>
      <c r="M55" s="118"/>
      <c r="N55" s="118"/>
      <c r="O55" s="118"/>
      <c r="P55" s="118"/>
      <c r="Q55" s="118"/>
      <c r="R55" s="118"/>
      <c r="S55" s="118"/>
      <c r="T55" s="118"/>
      <c r="U55" s="118"/>
      <c r="V55" s="118"/>
      <c r="W55" s="118"/>
      <c r="X55" s="119">
        <f t="shared" si="19"/>
        <v>0</v>
      </c>
      <c r="Y55" s="118"/>
      <c r="Z55" s="119">
        <f t="shared" si="18"/>
        <v>0</v>
      </c>
    </row>
    <row r="56" spans="1:26" ht="12.75" customHeight="1" x14ac:dyDescent="0.2">
      <c r="A56" s="268" t="s">
        <v>424</v>
      </c>
      <c r="B56" s="268"/>
      <c r="C56" s="268"/>
      <c r="D56" s="268"/>
      <c r="E56" s="268"/>
      <c r="F56" s="268"/>
      <c r="G56" s="115">
        <v>48</v>
      </c>
      <c r="H56" s="118"/>
      <c r="I56" s="118"/>
      <c r="J56" s="118"/>
      <c r="K56" s="118"/>
      <c r="L56" s="118"/>
      <c r="M56" s="118"/>
      <c r="N56" s="118"/>
      <c r="O56" s="118"/>
      <c r="P56" s="118"/>
      <c r="Q56" s="118"/>
      <c r="R56" s="118"/>
      <c r="S56" s="118"/>
      <c r="T56" s="118"/>
      <c r="U56" s="118"/>
      <c r="V56" s="118"/>
      <c r="W56" s="118"/>
      <c r="X56" s="119">
        <f t="shared" si="19"/>
        <v>0</v>
      </c>
      <c r="Y56" s="118"/>
      <c r="Z56" s="119">
        <f t="shared" si="18"/>
        <v>0</v>
      </c>
    </row>
    <row r="57" spans="1:26" ht="12.75" customHeight="1" x14ac:dyDescent="0.2">
      <c r="A57" s="268" t="s">
        <v>434</v>
      </c>
      <c r="B57" s="268"/>
      <c r="C57" s="268"/>
      <c r="D57" s="268"/>
      <c r="E57" s="268"/>
      <c r="F57" s="268"/>
      <c r="G57" s="115">
        <v>49</v>
      </c>
      <c r="H57" s="118"/>
      <c r="I57" s="118"/>
      <c r="J57" s="118"/>
      <c r="K57" s="118"/>
      <c r="L57" s="118"/>
      <c r="M57" s="118"/>
      <c r="N57" s="118"/>
      <c r="O57" s="118"/>
      <c r="P57" s="118"/>
      <c r="Q57" s="118"/>
      <c r="R57" s="118"/>
      <c r="S57" s="118"/>
      <c r="T57" s="118"/>
      <c r="U57" s="118"/>
      <c r="V57" s="118"/>
      <c r="W57" s="118"/>
      <c r="X57" s="119">
        <f t="shared" si="19"/>
        <v>0</v>
      </c>
      <c r="Y57" s="118"/>
      <c r="Z57" s="119">
        <f t="shared" si="18"/>
        <v>0</v>
      </c>
    </row>
    <row r="58" spans="1:26" ht="12.75" customHeight="1" x14ac:dyDescent="0.2">
      <c r="A58" s="268" t="s">
        <v>426</v>
      </c>
      <c r="B58" s="268"/>
      <c r="C58" s="268"/>
      <c r="D58" s="268"/>
      <c r="E58" s="268"/>
      <c r="F58" s="268"/>
      <c r="G58" s="115">
        <v>50</v>
      </c>
      <c r="H58" s="118"/>
      <c r="I58" s="118"/>
      <c r="J58" s="118"/>
      <c r="K58" s="118"/>
      <c r="L58" s="118"/>
      <c r="M58" s="118"/>
      <c r="N58" s="118"/>
      <c r="O58" s="118"/>
      <c r="P58" s="118"/>
      <c r="Q58" s="118"/>
      <c r="R58" s="118"/>
      <c r="S58" s="118"/>
      <c r="T58" s="118"/>
      <c r="U58" s="118"/>
      <c r="V58" s="118"/>
      <c r="W58" s="118"/>
      <c r="X58" s="119">
        <f t="shared" si="19"/>
        <v>0</v>
      </c>
      <c r="Y58" s="118"/>
      <c r="Z58" s="119">
        <f t="shared" si="18"/>
        <v>0</v>
      </c>
    </row>
    <row r="59" spans="1:26" ht="25.5" customHeight="1" x14ac:dyDescent="0.2">
      <c r="A59" s="269" t="s">
        <v>435</v>
      </c>
      <c r="B59" s="269"/>
      <c r="C59" s="269"/>
      <c r="D59" s="269"/>
      <c r="E59" s="269"/>
      <c r="F59" s="269"/>
      <c r="G59" s="116">
        <v>51</v>
      </c>
      <c r="H59" s="120">
        <f>SUM(H39:H58)</f>
        <v>92305505</v>
      </c>
      <c r="I59" s="120">
        <f t="shared" ref="I59:Z59" si="20">SUM(I39:I58)</f>
        <v>0</v>
      </c>
      <c r="J59" s="120">
        <f t="shared" si="20"/>
        <v>5975016.9400000004</v>
      </c>
      <c r="K59" s="120">
        <f t="shared" si="20"/>
        <v>1221.05</v>
      </c>
      <c r="L59" s="120">
        <f t="shared" si="20"/>
        <v>1221.05</v>
      </c>
      <c r="M59" s="120">
        <f t="shared" si="20"/>
        <v>0</v>
      </c>
      <c r="N59" s="120">
        <f t="shared" si="20"/>
        <v>277862.59999999998</v>
      </c>
      <c r="O59" s="120">
        <f t="shared" si="20"/>
        <v>0</v>
      </c>
      <c r="P59" s="120">
        <f t="shared" si="20"/>
        <v>0</v>
      </c>
      <c r="Q59" s="120">
        <f t="shared" si="20"/>
        <v>0</v>
      </c>
      <c r="R59" s="120">
        <f t="shared" si="20"/>
        <v>0</v>
      </c>
      <c r="S59" s="120">
        <f t="shared" si="20"/>
        <v>0</v>
      </c>
      <c r="T59" s="120">
        <f t="shared" si="20"/>
        <v>0</v>
      </c>
      <c r="U59" s="120">
        <f t="shared" si="20"/>
        <v>-21351662.82</v>
      </c>
      <c r="V59" s="120">
        <f t="shared" si="20"/>
        <v>0</v>
      </c>
      <c r="W59" s="120">
        <f t="shared" si="20"/>
        <v>856873.03</v>
      </c>
      <c r="X59" s="120">
        <f>SUM(X39:X58)</f>
        <v>78063594.75</v>
      </c>
      <c r="Y59" s="120">
        <f t="shared" si="20"/>
        <v>0</v>
      </c>
      <c r="Z59" s="120">
        <f t="shared" si="20"/>
        <v>78063594.75</v>
      </c>
    </row>
    <row r="60" spans="1:26" x14ac:dyDescent="0.2">
      <c r="A60" s="276" t="s">
        <v>428</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row>
    <row r="61" spans="1:26" ht="31.5" customHeight="1" x14ac:dyDescent="0.2">
      <c r="A61" s="280" t="s">
        <v>436</v>
      </c>
      <c r="B61" s="280"/>
      <c r="C61" s="280"/>
      <c r="D61" s="280"/>
      <c r="E61" s="280"/>
      <c r="F61" s="280"/>
      <c r="G61" s="116">
        <v>52</v>
      </c>
      <c r="H61" s="119">
        <f>SUM(H41:H49)</f>
        <v>0</v>
      </c>
      <c r="I61" s="119">
        <f t="shared" ref="I61:Z61" si="21">SUM(I41:I49)</f>
        <v>0</v>
      </c>
      <c r="J61" s="119">
        <f t="shared" si="21"/>
        <v>0</v>
      </c>
      <c r="K61" s="119">
        <f t="shared" si="21"/>
        <v>0</v>
      </c>
      <c r="L61" s="119">
        <f t="shared" si="21"/>
        <v>0</v>
      </c>
      <c r="M61" s="119">
        <f t="shared" si="21"/>
        <v>0</v>
      </c>
      <c r="N61" s="119">
        <f t="shared" si="21"/>
        <v>0</v>
      </c>
      <c r="O61" s="119">
        <f t="shared" si="21"/>
        <v>0</v>
      </c>
      <c r="P61" s="119">
        <f t="shared" si="21"/>
        <v>0</v>
      </c>
      <c r="Q61" s="119">
        <f t="shared" si="21"/>
        <v>0</v>
      </c>
      <c r="R61" s="119">
        <f t="shared" si="21"/>
        <v>0</v>
      </c>
      <c r="S61" s="119">
        <f t="shared" ref="S61:T61" si="22">SUM(S41:S49)</f>
        <v>0</v>
      </c>
      <c r="T61" s="119">
        <f t="shared" si="22"/>
        <v>0</v>
      </c>
      <c r="U61" s="119">
        <f t="shared" ref="U61" si="23">SUM(U41:U49)</f>
        <v>0</v>
      </c>
      <c r="V61" s="119">
        <f t="shared" si="21"/>
        <v>0</v>
      </c>
      <c r="W61" s="119">
        <f t="shared" si="21"/>
        <v>0</v>
      </c>
      <c r="X61" s="119">
        <f>SUM(X41:X49)</f>
        <v>0</v>
      </c>
      <c r="Y61" s="119">
        <f t="shared" si="21"/>
        <v>0</v>
      </c>
      <c r="Z61" s="119">
        <f t="shared" si="21"/>
        <v>0</v>
      </c>
    </row>
    <row r="62" spans="1:26" ht="27.75" customHeight="1" x14ac:dyDescent="0.2">
      <c r="A62" s="280" t="s">
        <v>437</v>
      </c>
      <c r="B62" s="280"/>
      <c r="C62" s="280"/>
      <c r="D62" s="280"/>
      <c r="E62" s="280"/>
      <c r="F62" s="280"/>
      <c r="G62" s="116">
        <v>53</v>
      </c>
      <c r="H62" s="119">
        <f>H40+H61</f>
        <v>0</v>
      </c>
      <c r="I62" s="119">
        <f t="shared" ref="I62:Z62" si="24">I40+I61</f>
        <v>0</v>
      </c>
      <c r="J62" s="119">
        <f t="shared" si="24"/>
        <v>0</v>
      </c>
      <c r="K62" s="119">
        <f t="shared" si="24"/>
        <v>0</v>
      </c>
      <c r="L62" s="119">
        <f t="shared" si="24"/>
        <v>0</v>
      </c>
      <c r="M62" s="119">
        <f t="shared" si="24"/>
        <v>0</v>
      </c>
      <c r="N62" s="119">
        <f t="shared" si="24"/>
        <v>0</v>
      </c>
      <c r="O62" s="119">
        <f t="shared" si="24"/>
        <v>0</v>
      </c>
      <c r="P62" s="119">
        <f t="shared" si="24"/>
        <v>0</v>
      </c>
      <c r="Q62" s="119">
        <f t="shared" si="24"/>
        <v>0</v>
      </c>
      <c r="R62" s="119">
        <f t="shared" si="24"/>
        <v>0</v>
      </c>
      <c r="S62" s="119">
        <f t="shared" ref="S62:T62" si="25">S40+S61</f>
        <v>0</v>
      </c>
      <c r="T62" s="119">
        <f t="shared" si="25"/>
        <v>0</v>
      </c>
      <c r="U62" s="119">
        <f t="shared" ref="U62" si="26">U40+U61</f>
        <v>0</v>
      </c>
      <c r="V62" s="119">
        <f t="shared" si="24"/>
        <v>0</v>
      </c>
      <c r="W62" s="119">
        <f t="shared" si="24"/>
        <v>856873.03</v>
      </c>
      <c r="X62" s="119">
        <f>X40+X61</f>
        <v>856873.03</v>
      </c>
      <c r="Y62" s="119">
        <f t="shared" si="24"/>
        <v>0</v>
      </c>
      <c r="Z62" s="119">
        <f t="shared" si="24"/>
        <v>856873.03</v>
      </c>
    </row>
    <row r="63" spans="1:26" ht="29.25" customHeight="1" x14ac:dyDescent="0.2">
      <c r="A63" s="280" t="s">
        <v>438</v>
      </c>
      <c r="B63" s="280"/>
      <c r="C63" s="280"/>
      <c r="D63" s="280"/>
      <c r="E63" s="280"/>
      <c r="F63" s="280"/>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0</v>
      </c>
      <c r="W63" s="119">
        <f t="shared" si="27"/>
        <v>0</v>
      </c>
      <c r="X63" s="119">
        <f>SUM(X50:X58)</f>
        <v>0</v>
      </c>
      <c r="Y63" s="119">
        <f t="shared" si="27"/>
        <v>0</v>
      </c>
      <c r="Z63" s="119">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Normal="66" zoomScaleSheetLayoutView="100" workbookViewId="0">
      <selection sqref="A1:I40"/>
    </sheetView>
  </sheetViews>
  <sheetFormatPr defaultRowHeight="12.75" x14ac:dyDescent="0.2"/>
  <cols>
    <col min="9" max="9" width="95" customWidth="1"/>
  </cols>
  <sheetData>
    <row r="1" spans="1:9" x14ac:dyDescent="0.2">
      <c r="A1" s="281" t="s">
        <v>477</v>
      </c>
      <c r="B1" s="282"/>
      <c r="C1" s="282"/>
      <c r="D1" s="282"/>
      <c r="E1" s="282"/>
      <c r="F1" s="282"/>
      <c r="G1" s="282"/>
      <c r="H1" s="282"/>
      <c r="I1" s="282"/>
    </row>
    <row r="2" spans="1:9" x14ac:dyDescent="0.2">
      <c r="A2" s="282"/>
      <c r="B2" s="282"/>
      <c r="C2" s="282"/>
      <c r="D2" s="282"/>
      <c r="E2" s="282"/>
      <c r="F2" s="282"/>
      <c r="G2" s="282"/>
      <c r="H2" s="282"/>
      <c r="I2" s="282"/>
    </row>
    <row r="3" spans="1:9" x14ac:dyDescent="0.2">
      <c r="A3" s="282"/>
      <c r="B3" s="282"/>
      <c r="C3" s="282"/>
      <c r="D3" s="282"/>
      <c r="E3" s="282"/>
      <c r="F3" s="282"/>
      <c r="G3" s="282"/>
      <c r="H3" s="282"/>
      <c r="I3" s="282"/>
    </row>
    <row r="4" spans="1:9" x14ac:dyDescent="0.2">
      <c r="A4" s="282"/>
      <c r="B4" s="282"/>
      <c r="C4" s="282"/>
      <c r="D4" s="282"/>
      <c r="E4" s="282"/>
      <c r="F4" s="282"/>
      <c r="G4" s="282"/>
      <c r="H4" s="282"/>
      <c r="I4" s="282"/>
    </row>
    <row r="5" spans="1:9" x14ac:dyDescent="0.2">
      <c r="A5" s="282"/>
      <c r="B5" s="282"/>
      <c r="C5" s="282"/>
      <c r="D5" s="282"/>
      <c r="E5" s="282"/>
      <c r="F5" s="282"/>
      <c r="G5" s="282"/>
      <c r="H5" s="282"/>
      <c r="I5" s="282"/>
    </row>
    <row r="6" spans="1:9" x14ac:dyDescent="0.2">
      <c r="A6" s="282"/>
      <c r="B6" s="282"/>
      <c r="C6" s="282"/>
      <c r="D6" s="282"/>
      <c r="E6" s="282"/>
      <c r="F6" s="282"/>
      <c r="G6" s="282"/>
      <c r="H6" s="282"/>
      <c r="I6" s="282"/>
    </row>
    <row r="7" spans="1:9" x14ac:dyDescent="0.2">
      <c r="A7" s="282"/>
      <c r="B7" s="282"/>
      <c r="C7" s="282"/>
      <c r="D7" s="282"/>
      <c r="E7" s="282"/>
      <c r="F7" s="282"/>
      <c r="G7" s="282"/>
      <c r="H7" s="282"/>
      <c r="I7" s="282"/>
    </row>
    <row r="8" spans="1:9" x14ac:dyDescent="0.2">
      <c r="A8" s="282"/>
      <c r="B8" s="282"/>
      <c r="C8" s="282"/>
      <c r="D8" s="282"/>
      <c r="E8" s="282"/>
      <c r="F8" s="282"/>
      <c r="G8" s="282"/>
      <c r="H8" s="282"/>
      <c r="I8" s="282"/>
    </row>
    <row r="9" spans="1:9" x14ac:dyDescent="0.2">
      <c r="A9" s="282"/>
      <c r="B9" s="282"/>
      <c r="C9" s="282"/>
      <c r="D9" s="282"/>
      <c r="E9" s="282"/>
      <c r="F9" s="282"/>
      <c r="G9" s="282"/>
      <c r="H9" s="282"/>
      <c r="I9" s="282"/>
    </row>
    <row r="10" spans="1:9" x14ac:dyDescent="0.2">
      <c r="A10" s="282"/>
      <c r="B10" s="282"/>
      <c r="C10" s="282"/>
      <c r="D10" s="282"/>
      <c r="E10" s="282"/>
      <c r="F10" s="282"/>
      <c r="G10" s="282"/>
      <c r="H10" s="282"/>
      <c r="I10" s="282"/>
    </row>
    <row r="11" spans="1:9" x14ac:dyDescent="0.2">
      <c r="A11" s="282"/>
      <c r="B11" s="282"/>
      <c r="C11" s="282"/>
      <c r="D11" s="282"/>
      <c r="E11" s="282"/>
      <c r="F11" s="282"/>
      <c r="G11" s="282"/>
      <c r="H11" s="282"/>
      <c r="I11" s="282"/>
    </row>
    <row r="12" spans="1:9" x14ac:dyDescent="0.2">
      <c r="A12" s="282"/>
      <c r="B12" s="282"/>
      <c r="C12" s="282"/>
      <c r="D12" s="282"/>
      <c r="E12" s="282"/>
      <c r="F12" s="282"/>
      <c r="G12" s="282"/>
      <c r="H12" s="282"/>
      <c r="I12" s="282"/>
    </row>
    <row r="13" spans="1:9" x14ac:dyDescent="0.2">
      <c r="A13" s="282"/>
      <c r="B13" s="282"/>
      <c r="C13" s="282"/>
      <c r="D13" s="282"/>
      <c r="E13" s="282"/>
      <c r="F13" s="282"/>
      <c r="G13" s="282"/>
      <c r="H13" s="282"/>
      <c r="I13" s="282"/>
    </row>
    <row r="14" spans="1:9" x14ac:dyDescent="0.2">
      <c r="A14" s="282"/>
      <c r="B14" s="282"/>
      <c r="C14" s="282"/>
      <c r="D14" s="282"/>
      <c r="E14" s="282"/>
      <c r="F14" s="282"/>
      <c r="G14" s="282"/>
      <c r="H14" s="282"/>
      <c r="I14" s="282"/>
    </row>
    <row r="15" spans="1:9" x14ac:dyDescent="0.2">
      <c r="A15" s="282"/>
      <c r="B15" s="282"/>
      <c r="C15" s="282"/>
      <c r="D15" s="282"/>
      <c r="E15" s="282"/>
      <c r="F15" s="282"/>
      <c r="G15" s="282"/>
      <c r="H15" s="282"/>
      <c r="I15" s="282"/>
    </row>
    <row r="16" spans="1:9" x14ac:dyDescent="0.2">
      <c r="A16" s="282"/>
      <c r="B16" s="282"/>
      <c r="C16" s="282"/>
      <c r="D16" s="282"/>
      <c r="E16" s="282"/>
      <c r="F16" s="282"/>
      <c r="G16" s="282"/>
      <c r="H16" s="282"/>
      <c r="I16" s="282"/>
    </row>
    <row r="17" spans="1:9" x14ac:dyDescent="0.2">
      <c r="A17" s="282"/>
      <c r="B17" s="282"/>
      <c r="C17" s="282"/>
      <c r="D17" s="282"/>
      <c r="E17" s="282"/>
      <c r="F17" s="282"/>
      <c r="G17" s="282"/>
      <c r="H17" s="282"/>
      <c r="I17" s="282"/>
    </row>
    <row r="18" spans="1:9" x14ac:dyDescent="0.2">
      <c r="A18" s="282"/>
      <c r="B18" s="282"/>
      <c r="C18" s="282"/>
      <c r="D18" s="282"/>
      <c r="E18" s="282"/>
      <c r="F18" s="282"/>
      <c r="G18" s="282"/>
      <c r="H18" s="282"/>
      <c r="I18" s="282"/>
    </row>
    <row r="19" spans="1:9" x14ac:dyDescent="0.2">
      <c r="A19" s="282"/>
      <c r="B19" s="282"/>
      <c r="C19" s="282"/>
      <c r="D19" s="282"/>
      <c r="E19" s="282"/>
      <c r="F19" s="282"/>
      <c r="G19" s="282"/>
      <c r="H19" s="282"/>
      <c r="I19" s="282"/>
    </row>
    <row r="20" spans="1:9" x14ac:dyDescent="0.2">
      <c r="A20" s="282"/>
      <c r="B20" s="282"/>
      <c r="C20" s="282"/>
      <c r="D20" s="282"/>
      <c r="E20" s="282"/>
      <c r="F20" s="282"/>
      <c r="G20" s="282"/>
      <c r="H20" s="282"/>
      <c r="I20" s="282"/>
    </row>
    <row r="21" spans="1:9" x14ac:dyDescent="0.2">
      <c r="A21" s="282"/>
      <c r="B21" s="282"/>
      <c r="C21" s="282"/>
      <c r="D21" s="282"/>
      <c r="E21" s="282"/>
      <c r="F21" s="282"/>
      <c r="G21" s="282"/>
      <c r="H21" s="282"/>
      <c r="I21" s="282"/>
    </row>
    <row r="22" spans="1:9" x14ac:dyDescent="0.2">
      <c r="A22" s="282"/>
      <c r="B22" s="282"/>
      <c r="C22" s="282"/>
      <c r="D22" s="282"/>
      <c r="E22" s="282"/>
      <c r="F22" s="282"/>
      <c r="G22" s="282"/>
      <c r="H22" s="282"/>
      <c r="I22" s="282"/>
    </row>
    <row r="23" spans="1:9" x14ac:dyDescent="0.2">
      <c r="A23" s="282"/>
      <c r="B23" s="282"/>
      <c r="C23" s="282"/>
      <c r="D23" s="282"/>
      <c r="E23" s="282"/>
      <c r="F23" s="282"/>
      <c r="G23" s="282"/>
      <c r="H23" s="282"/>
      <c r="I23" s="282"/>
    </row>
    <row r="24" spans="1:9" x14ac:dyDescent="0.2">
      <c r="A24" s="282"/>
      <c r="B24" s="282"/>
      <c r="C24" s="282"/>
      <c r="D24" s="282"/>
      <c r="E24" s="282"/>
      <c r="F24" s="282"/>
      <c r="G24" s="282"/>
      <c r="H24" s="282"/>
      <c r="I24" s="282"/>
    </row>
    <row r="25" spans="1:9" x14ac:dyDescent="0.2">
      <c r="A25" s="282"/>
      <c r="B25" s="282"/>
      <c r="C25" s="282"/>
      <c r="D25" s="282"/>
      <c r="E25" s="282"/>
      <c r="F25" s="282"/>
      <c r="G25" s="282"/>
      <c r="H25" s="282"/>
      <c r="I25" s="282"/>
    </row>
    <row r="26" spans="1:9" x14ac:dyDescent="0.2">
      <c r="A26" s="282"/>
      <c r="B26" s="282"/>
      <c r="C26" s="282"/>
      <c r="D26" s="282"/>
      <c r="E26" s="282"/>
      <c r="F26" s="282"/>
      <c r="G26" s="282"/>
      <c r="H26" s="282"/>
      <c r="I26" s="282"/>
    </row>
    <row r="27" spans="1:9" x14ac:dyDescent="0.2">
      <c r="A27" s="282"/>
      <c r="B27" s="282"/>
      <c r="C27" s="282"/>
      <c r="D27" s="282"/>
      <c r="E27" s="282"/>
      <c r="F27" s="282"/>
      <c r="G27" s="282"/>
      <c r="H27" s="282"/>
      <c r="I27" s="282"/>
    </row>
    <row r="28" spans="1:9" x14ac:dyDescent="0.2">
      <c r="A28" s="282"/>
      <c r="B28" s="282"/>
      <c r="C28" s="282"/>
      <c r="D28" s="282"/>
      <c r="E28" s="282"/>
      <c r="F28" s="282"/>
      <c r="G28" s="282"/>
      <c r="H28" s="282"/>
      <c r="I28" s="282"/>
    </row>
    <row r="29" spans="1:9" x14ac:dyDescent="0.2">
      <c r="A29" s="282"/>
      <c r="B29" s="282"/>
      <c r="C29" s="282"/>
      <c r="D29" s="282"/>
      <c r="E29" s="282"/>
      <c r="F29" s="282"/>
      <c r="G29" s="282"/>
      <c r="H29" s="282"/>
      <c r="I29" s="282"/>
    </row>
    <row r="30" spans="1:9" x14ac:dyDescent="0.2">
      <c r="A30" s="282"/>
      <c r="B30" s="282"/>
      <c r="C30" s="282"/>
      <c r="D30" s="282"/>
      <c r="E30" s="282"/>
      <c r="F30" s="282"/>
      <c r="G30" s="282"/>
      <c r="H30" s="282"/>
      <c r="I30" s="282"/>
    </row>
    <row r="31" spans="1:9" x14ac:dyDescent="0.2">
      <c r="A31" s="282"/>
      <c r="B31" s="282"/>
      <c r="C31" s="282"/>
      <c r="D31" s="282"/>
      <c r="E31" s="282"/>
      <c r="F31" s="282"/>
      <c r="G31" s="282"/>
      <c r="H31" s="282"/>
      <c r="I31" s="282"/>
    </row>
    <row r="32" spans="1:9" x14ac:dyDescent="0.2">
      <c r="A32" s="282"/>
      <c r="B32" s="282"/>
      <c r="C32" s="282"/>
      <c r="D32" s="282"/>
      <c r="E32" s="282"/>
      <c r="F32" s="282"/>
      <c r="G32" s="282"/>
      <c r="H32" s="282"/>
      <c r="I32" s="282"/>
    </row>
    <row r="33" spans="1:9" x14ac:dyDescent="0.2">
      <c r="A33" s="282"/>
      <c r="B33" s="282"/>
      <c r="C33" s="282"/>
      <c r="D33" s="282"/>
      <c r="E33" s="282"/>
      <c r="F33" s="282"/>
      <c r="G33" s="282"/>
      <c r="H33" s="282"/>
      <c r="I33" s="282"/>
    </row>
    <row r="34" spans="1:9" x14ac:dyDescent="0.2">
      <c r="A34" s="282"/>
      <c r="B34" s="282"/>
      <c r="C34" s="282"/>
      <c r="D34" s="282"/>
      <c r="E34" s="282"/>
      <c r="F34" s="282"/>
      <c r="G34" s="282"/>
      <c r="H34" s="282"/>
      <c r="I34" s="282"/>
    </row>
    <row r="35" spans="1:9" x14ac:dyDescent="0.2">
      <c r="A35" s="282"/>
      <c r="B35" s="282"/>
      <c r="C35" s="282"/>
      <c r="D35" s="282"/>
      <c r="E35" s="282"/>
      <c r="F35" s="282"/>
      <c r="G35" s="282"/>
      <c r="H35" s="282"/>
      <c r="I35" s="282"/>
    </row>
    <row r="36" spans="1:9" x14ac:dyDescent="0.2">
      <c r="A36" s="282"/>
      <c r="B36" s="282"/>
      <c r="C36" s="282"/>
      <c r="D36" s="282"/>
      <c r="E36" s="282"/>
      <c r="F36" s="282"/>
      <c r="G36" s="282"/>
      <c r="H36" s="282"/>
      <c r="I36" s="282"/>
    </row>
    <row r="37" spans="1:9" x14ac:dyDescent="0.2">
      <c r="A37" s="282"/>
      <c r="B37" s="282"/>
      <c r="C37" s="282"/>
      <c r="D37" s="282"/>
      <c r="E37" s="282"/>
      <c r="F37" s="282"/>
      <c r="G37" s="282"/>
      <c r="H37" s="282"/>
      <c r="I37" s="282"/>
    </row>
    <row r="38" spans="1:9" x14ac:dyDescent="0.2">
      <c r="A38" s="282"/>
      <c r="B38" s="282"/>
      <c r="C38" s="282"/>
      <c r="D38" s="282"/>
      <c r="E38" s="282"/>
      <c r="F38" s="282"/>
      <c r="G38" s="282"/>
      <c r="H38" s="282"/>
      <c r="I38" s="282"/>
    </row>
    <row r="39" spans="1:9" ht="185.25" customHeight="1" x14ac:dyDescent="0.2">
      <c r="A39" s="282"/>
      <c r="B39" s="282"/>
      <c r="C39" s="282"/>
      <c r="D39" s="282"/>
      <c r="E39" s="282"/>
      <c r="F39" s="282"/>
      <c r="G39" s="282"/>
      <c r="H39" s="282"/>
      <c r="I39" s="282"/>
    </row>
    <row r="40" spans="1:9" ht="398.25" customHeight="1" x14ac:dyDescent="0.2">
      <c r="A40" s="282"/>
      <c r="B40" s="282"/>
      <c r="C40" s="282"/>
      <c r="D40" s="282"/>
      <c r="E40" s="282"/>
      <c r="F40" s="282"/>
      <c r="G40" s="282"/>
      <c r="H40" s="282"/>
      <c r="I40" s="282"/>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Alen Laković</cp:lastModifiedBy>
  <cp:lastPrinted>2026-04-25T18:49:33Z</cp:lastPrinted>
  <dcterms:created xsi:type="dcterms:W3CDTF">2008-10-17T11:51:54Z</dcterms:created>
  <dcterms:modified xsi:type="dcterms:W3CDTF">2026-07-30T07:41:02Z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