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F:\25.02\Izvještaj\Konsolidirano\Eng\Konsolidirana\"/>
    </mc:Choice>
  </mc:AlternateContent>
  <xr:revisionPtr revIDLastSave="0" documentId="13_ncr:1_{38E3B51C-1056-4E8D-A85E-A101AAAF185C}" xr6:coauthVersionLast="47" xr6:coauthVersionMax="47" xr10:uidLastSave="{00000000-0000-0000-0000-000000000000}"/>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20" l="1"/>
  <c r="H8" i="20"/>
  <c r="V27" i="22" l="1"/>
  <c r="W58" i="22"/>
  <c r="Y58" i="22"/>
  <c r="W57" i="22"/>
  <c r="Y57" i="22"/>
  <c r="W55" i="22"/>
  <c r="Y55" i="22"/>
  <c r="W54" i="22"/>
  <c r="Y54" i="22"/>
  <c r="W53" i="22"/>
  <c r="Y53" i="22"/>
  <c r="W52" i="22"/>
  <c r="Y52" i="22"/>
  <c r="W51" i="22"/>
  <c r="Y51" i="22"/>
  <c r="W50" i="22"/>
  <c r="Y50" i="22"/>
  <c r="W49" i="22"/>
  <c r="Y49" i="22"/>
  <c r="W48" i="22"/>
  <c r="Y48" i="22"/>
  <c r="W47" i="22"/>
  <c r="Y47" i="22"/>
  <c r="W46" i="22"/>
  <c r="Y46" i="22"/>
  <c r="W45" i="22"/>
  <c r="Y45" i="22"/>
  <c r="W44" i="22"/>
  <c r="Y44" i="22"/>
  <c r="W43" i="22"/>
  <c r="Y43" i="22"/>
  <c r="W42" i="22"/>
  <c r="Y42" i="22"/>
  <c r="W41" i="22"/>
  <c r="Y41" i="22"/>
  <c r="W38" i="22"/>
  <c r="Y38" i="22"/>
  <c r="W37" i="22"/>
  <c r="W29" i="22"/>
  <c r="Y29" i="22"/>
  <c r="W28" i="22"/>
  <c r="Y28" i="22"/>
  <c r="W27" i="22"/>
  <c r="W34" i="22" s="1"/>
  <c r="Y27" i="22"/>
  <c r="Y34" i="22" s="1"/>
  <c r="W26" i="22"/>
  <c r="Y26" i="22"/>
  <c r="W25" i="22"/>
  <c r="Y25" i="22"/>
  <c r="W24" i="22"/>
  <c r="Y24" i="22"/>
  <c r="W23" i="22"/>
  <c r="Y23" i="22"/>
  <c r="W22" i="22"/>
  <c r="W21" i="22"/>
  <c r="Y21" i="22"/>
  <c r="W20" i="22"/>
  <c r="Y20" i="22"/>
  <c r="W19" i="22"/>
  <c r="Y19" i="22"/>
  <c r="W18" i="22"/>
  <c r="Y18" i="22"/>
  <c r="W17" i="22"/>
  <c r="Y17" i="22"/>
  <c r="W16" i="22"/>
  <c r="Y16" i="22"/>
  <c r="W15" i="22"/>
  <c r="Y15" i="22"/>
  <c r="W14" i="22"/>
  <c r="W13" i="22"/>
  <c r="W12" i="22"/>
  <c r="Y12" i="22"/>
  <c r="W9" i="22"/>
  <c r="Y9" i="22"/>
  <c r="Y10" i="22"/>
  <c r="W8" i="22"/>
  <c r="Y8" i="22"/>
  <c r="W7" i="22"/>
  <c r="Y7" i="22"/>
  <c r="X63" i="22"/>
  <c r="T63" i="22"/>
  <c r="S63" i="22"/>
  <c r="R63" i="22"/>
  <c r="Q63" i="22"/>
  <c r="P63" i="22"/>
  <c r="O63" i="22"/>
  <c r="N63" i="22"/>
  <c r="M63" i="22"/>
  <c r="L63" i="22"/>
  <c r="K63" i="22"/>
  <c r="J63" i="22"/>
  <c r="I63" i="22"/>
  <c r="H63" i="22"/>
  <c r="X61" i="22"/>
  <c r="X62" i="22"/>
  <c r="V61" i="22"/>
  <c r="U61" i="22"/>
  <c r="U62" i="22"/>
  <c r="T61" i="22"/>
  <c r="T62" i="22"/>
  <c r="S61" i="22"/>
  <c r="S62" i="22"/>
  <c r="R61" i="22"/>
  <c r="R62" i="22"/>
  <c r="Q61" i="22"/>
  <c r="Q62" i="22"/>
  <c r="P61" i="22"/>
  <c r="P62" i="22"/>
  <c r="O61" i="22"/>
  <c r="O62" i="22"/>
  <c r="N61" i="22"/>
  <c r="N62" i="22"/>
  <c r="M61" i="22"/>
  <c r="M62" i="22"/>
  <c r="L61" i="22"/>
  <c r="L62" i="22"/>
  <c r="K61" i="22"/>
  <c r="K62" i="22"/>
  <c r="J61" i="22"/>
  <c r="J62" i="22"/>
  <c r="I61" i="22"/>
  <c r="I62" i="22"/>
  <c r="H61" i="22"/>
  <c r="H62" i="22"/>
  <c r="X39" i="22"/>
  <c r="X59" i="22"/>
  <c r="U39" i="22"/>
  <c r="T39" i="22"/>
  <c r="T59" i="22"/>
  <c r="S39" i="22"/>
  <c r="S59" i="22"/>
  <c r="R39" i="22"/>
  <c r="R59" i="22"/>
  <c r="Q39" i="22"/>
  <c r="Q59" i="22"/>
  <c r="P39" i="22"/>
  <c r="P59" i="22"/>
  <c r="O39" i="22"/>
  <c r="O59" i="22"/>
  <c r="N39" i="22"/>
  <c r="N59" i="22"/>
  <c r="M39" i="22"/>
  <c r="M59" i="22"/>
  <c r="L39" i="22"/>
  <c r="L59" i="22"/>
  <c r="K39" i="22"/>
  <c r="K59" i="22"/>
  <c r="J39" i="22"/>
  <c r="J59" i="22"/>
  <c r="I39" i="22"/>
  <c r="I59" i="22"/>
  <c r="H39" i="22"/>
  <c r="H59" i="22"/>
  <c r="X34" i="22"/>
  <c r="V34" i="22"/>
  <c r="U34" i="22"/>
  <c r="T34" i="22"/>
  <c r="S34" i="22"/>
  <c r="R34" i="22"/>
  <c r="Q34" i="22"/>
  <c r="P34" i="22"/>
  <c r="O34" i="22"/>
  <c r="N34" i="22"/>
  <c r="M34" i="22"/>
  <c r="L34" i="22"/>
  <c r="K34" i="22"/>
  <c r="J34" i="22"/>
  <c r="I34" i="22"/>
  <c r="H34" i="22"/>
  <c r="X32" i="22"/>
  <c r="X33" i="22"/>
  <c r="V32" i="22"/>
  <c r="U32" i="22"/>
  <c r="U33" i="22"/>
  <c r="T32" i="22"/>
  <c r="T33" i="22"/>
  <c r="S32" i="22"/>
  <c r="S33" i="22"/>
  <c r="R32" i="22"/>
  <c r="R33" i="22"/>
  <c r="Q32" i="22"/>
  <c r="Q33" i="22"/>
  <c r="P32" i="22"/>
  <c r="P33" i="22"/>
  <c r="O32" i="22"/>
  <c r="O33" i="22"/>
  <c r="N32" i="22"/>
  <c r="N33" i="22"/>
  <c r="M32" i="22"/>
  <c r="M33" i="22"/>
  <c r="L32" i="22"/>
  <c r="L33" i="22"/>
  <c r="K32" i="22"/>
  <c r="K33" i="22"/>
  <c r="J32" i="22"/>
  <c r="J33" i="22"/>
  <c r="I32" i="22"/>
  <c r="I33" i="22"/>
  <c r="H32" i="22"/>
  <c r="H33" i="22"/>
  <c r="X10" i="22"/>
  <c r="X30" i="22"/>
  <c r="V10" i="22"/>
  <c r="U10" i="22"/>
  <c r="U30" i="22"/>
  <c r="T10" i="22"/>
  <c r="T30" i="22"/>
  <c r="S10" i="22"/>
  <c r="S30" i="22"/>
  <c r="R10" i="22"/>
  <c r="R30" i="22"/>
  <c r="Q10" i="22"/>
  <c r="Q30" i="22"/>
  <c r="P10" i="22"/>
  <c r="P30" i="22"/>
  <c r="O10" i="22"/>
  <c r="O30" i="22"/>
  <c r="N10" i="22"/>
  <c r="N30" i="22"/>
  <c r="M10" i="22"/>
  <c r="M30" i="22"/>
  <c r="L10" i="22"/>
  <c r="L30" i="22"/>
  <c r="K10" i="22"/>
  <c r="K30" i="22"/>
  <c r="J10" i="22"/>
  <c r="J30" i="22"/>
  <c r="I10" i="22"/>
  <c r="I30" i="22"/>
  <c r="H10" i="22"/>
  <c r="H30" i="22"/>
  <c r="I20" i="21"/>
  <c r="H20" i="21"/>
  <c r="I13" i="21"/>
  <c r="I21" i="21"/>
  <c r="H13" i="21"/>
  <c r="J98" i="19"/>
  <c r="K98" i="19"/>
  <c r="I98" i="19"/>
  <c r="H98" i="19"/>
  <c r="J91" i="19"/>
  <c r="J90" i="19"/>
  <c r="K91" i="19"/>
  <c r="I91" i="19"/>
  <c r="I90" i="19"/>
  <c r="H91" i="19"/>
  <c r="H90" i="19"/>
  <c r="I85" i="18"/>
  <c r="H85" i="18"/>
  <c r="H91" i="18"/>
  <c r="I91" i="18"/>
  <c r="H21" i="21"/>
  <c r="K90" i="19"/>
  <c r="I108" i="19"/>
  <c r="K108" i="19"/>
  <c r="J108" i="19"/>
  <c r="H108" i="19"/>
  <c r="Y22" i="22"/>
  <c r="Y13" i="22"/>
  <c r="W61" i="22"/>
  <c r="W32" i="22"/>
  <c r="Y14" i="22"/>
  <c r="I78" i="18"/>
  <c r="H78" i="18"/>
  <c r="H48" i="21"/>
  <c r="H42" i="21"/>
  <c r="H35" i="21"/>
  <c r="H29" i="21"/>
  <c r="H54" i="20"/>
  <c r="H48" i="20"/>
  <c r="H41" i="20"/>
  <c r="H35" i="20"/>
  <c r="H19" i="20"/>
  <c r="I9" i="20"/>
  <c r="I18" i="20"/>
  <c r="I70" i="19"/>
  <c r="I48" i="19"/>
  <c r="I37" i="19"/>
  <c r="H29" i="19"/>
  <c r="H26" i="19"/>
  <c r="H20" i="19"/>
  <c r="H16" i="19"/>
  <c r="I8" i="19"/>
  <c r="H117" i="18"/>
  <c r="H105" i="18"/>
  <c r="H98" i="18"/>
  <c r="H94" i="18"/>
  <c r="V36" i="22" s="1"/>
  <c r="V11" i="22"/>
  <c r="W11" i="22" s="1"/>
  <c r="H60" i="18"/>
  <c r="H53" i="18"/>
  <c r="H45" i="18"/>
  <c r="H38" i="18"/>
  <c r="H27" i="18"/>
  <c r="H17" i="18"/>
  <c r="H10" i="18"/>
  <c r="H49" i="21"/>
  <c r="H36" i="21"/>
  <c r="Y61" i="22"/>
  <c r="I48" i="21"/>
  <c r="I42" i="21"/>
  <c r="I35" i="21"/>
  <c r="I29" i="21"/>
  <c r="I54" i="20"/>
  <c r="I48" i="20"/>
  <c r="I55" i="20" s="1"/>
  <c r="I41" i="20"/>
  <c r="I42" i="20" s="1"/>
  <c r="I35" i="20"/>
  <c r="I19" i="20"/>
  <c r="H9" i="20"/>
  <c r="K70" i="19"/>
  <c r="J70" i="19"/>
  <c r="H70" i="19"/>
  <c r="K48" i="19"/>
  <c r="J48" i="19"/>
  <c r="H48" i="19"/>
  <c r="K37" i="19"/>
  <c r="J37" i="19"/>
  <c r="H37" i="19"/>
  <c r="K29" i="19"/>
  <c r="J29" i="19"/>
  <c r="I29" i="19"/>
  <c r="K26" i="19"/>
  <c r="J26" i="19"/>
  <c r="I26" i="19"/>
  <c r="K20" i="19"/>
  <c r="J20" i="19"/>
  <c r="I20" i="19"/>
  <c r="K16" i="19"/>
  <c r="J16" i="19"/>
  <c r="J14" i="19" s="1"/>
  <c r="I16" i="19"/>
  <c r="K8" i="19"/>
  <c r="K60" i="19" s="1"/>
  <c r="J8" i="19"/>
  <c r="H8" i="19"/>
  <c r="H60" i="19"/>
  <c r="I117" i="18"/>
  <c r="I105" i="18"/>
  <c r="I98" i="18"/>
  <c r="I94" i="18"/>
  <c r="V40" i="22"/>
  <c r="W40" i="22" s="1"/>
  <c r="I60" i="18"/>
  <c r="I53" i="18"/>
  <c r="I45" i="18"/>
  <c r="I44" i="18" s="1"/>
  <c r="I38" i="18"/>
  <c r="I27" i="18"/>
  <c r="I17" i="18"/>
  <c r="I10" i="18"/>
  <c r="H51" i="21"/>
  <c r="H53" i="21"/>
  <c r="Y32" i="22"/>
  <c r="I36" i="21"/>
  <c r="I49" i="21"/>
  <c r="I51" i="21"/>
  <c r="I53" i="21"/>
  <c r="J60" i="19"/>
  <c r="Y37" i="22"/>
  <c r="W10" i="22"/>
  <c r="I60" i="19"/>
  <c r="H14" i="19"/>
  <c r="H61" i="19" s="1"/>
  <c r="H62" i="19" s="1"/>
  <c r="H55" i="20" l="1"/>
  <c r="H42" i="20"/>
  <c r="I24" i="20"/>
  <c r="I27" i="20" s="1"/>
  <c r="I57" i="20" s="1"/>
  <c r="I59" i="20" s="1"/>
  <c r="J61" i="19"/>
  <c r="K14" i="19"/>
  <c r="K61" i="19" s="1"/>
  <c r="I14" i="19"/>
  <c r="I61" i="19" s="1"/>
  <c r="I64" i="19" s="1"/>
  <c r="H68" i="19"/>
  <c r="H18" i="20"/>
  <c r="H24" i="20" s="1"/>
  <c r="H27" i="20" s="1"/>
  <c r="H57" i="20" s="1"/>
  <c r="H59" i="20" s="1"/>
  <c r="J63" i="19"/>
  <c r="J64" i="19"/>
  <c r="I62" i="19"/>
  <c r="I68" i="19" s="1"/>
  <c r="J62" i="19"/>
  <c r="J68" i="19" s="1"/>
  <c r="H63" i="19"/>
  <c r="K62" i="19"/>
  <c r="K63" i="19"/>
  <c r="K64" i="19"/>
  <c r="H66" i="19"/>
  <c r="H67" i="19"/>
  <c r="H64" i="19"/>
  <c r="Y40" i="22"/>
  <c r="Y62" i="22" s="1"/>
  <c r="W62" i="22"/>
  <c r="W30" i="22"/>
  <c r="Y11" i="22"/>
  <c r="Y33" i="22" s="1"/>
  <c r="W33" i="22"/>
  <c r="V39" i="22"/>
  <c r="V56" i="22"/>
  <c r="V63" i="22" s="1"/>
  <c r="U56" i="22"/>
  <c r="W36" i="22"/>
  <c r="V30" i="22"/>
  <c r="V62" i="22"/>
  <c r="I75" i="18"/>
  <c r="I133" i="18" s="1"/>
  <c r="V33" i="22"/>
  <c r="H75" i="18"/>
  <c r="H133" i="18" s="1"/>
  <c r="H44" i="18"/>
  <c r="H9" i="18"/>
  <c r="I9" i="18"/>
  <c r="I72" i="18" s="1"/>
  <c r="H72" i="18"/>
  <c r="I63" i="19" l="1"/>
  <c r="J66" i="19"/>
  <c r="J67" i="19"/>
  <c r="I67" i="19"/>
  <c r="I66" i="19"/>
  <c r="I86" i="19" s="1"/>
  <c r="I85" i="19" s="1"/>
  <c r="J86" i="19"/>
  <c r="J85" i="19" s="1"/>
  <c r="J89" i="19"/>
  <c r="J109" i="19" s="1"/>
  <c r="J112" i="19" s="1"/>
  <c r="J111" i="19" s="1"/>
  <c r="H86" i="19"/>
  <c r="H85" i="19" s="1"/>
  <c r="H89" i="19"/>
  <c r="H109" i="19" s="1"/>
  <c r="H112" i="19" s="1"/>
  <c r="H111" i="19" s="1"/>
  <c r="I89" i="19"/>
  <c r="I109" i="19" s="1"/>
  <c r="I112" i="19" s="1"/>
  <c r="I111" i="19" s="1"/>
  <c r="K66" i="19"/>
  <c r="K67" i="19"/>
  <c r="K68" i="19"/>
  <c r="U63" i="22"/>
  <c r="U59" i="22"/>
  <c r="W56" i="22"/>
  <c r="Y30" i="22"/>
  <c r="H134" i="18"/>
  <c r="V59" i="22"/>
  <c r="I134" i="18"/>
  <c r="W39" i="22"/>
  <c r="W59" i="22" s="1"/>
  <c r="Y36" i="22"/>
  <c r="Y39" i="22" s="1"/>
  <c r="K89" i="19" l="1"/>
  <c r="K109" i="19" s="1"/>
  <c r="K112" i="19" s="1"/>
  <c r="K111" i="19" s="1"/>
  <c r="K86" i="19"/>
  <c r="K85" i="19" s="1"/>
  <c r="W63" i="22"/>
  <c r="Y56" i="22"/>
  <c r="Y63" i="22" s="1"/>
  <c r="Y59" i="22"/>
</calcChain>
</file>

<file path=xl/sharedStrings.xml><?xml version="1.0" encoding="utf-8"?>
<sst xmlns="http://schemas.openxmlformats.org/spreadsheetml/2006/main" count="544" uniqueCount="531">
  <si>
    <r>
      <rPr>
        <b/>
        <sz val="12"/>
        <color indexed="8"/>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</si>
  <si>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</si>
  <si>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</si>
  <si>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</si>
  <si>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</si>
  <si>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</si>
  <si>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indexed="8"/>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</si>
  <si>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</si>
  <si>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</si>
  <si>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</si>
  <si>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</si>
  <si>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</si>
  <si>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</si>
  <si>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</si>
  <si>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</si>
  <si>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</si>
  <si>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</si>
  <si>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</si>
  <si>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</si>
  <si>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</si>
  <si>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</si>
  <si>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indexed="9"/>
        <rFont val="Arial"/>
        <family val="2"/>
        <charset val="238"/>
      </rPr>
      <t>KN</t>
    </r>
  </si>
  <si>
    <r>
      <rPr>
        <sz val="11"/>
        <color indexed="9"/>
        <rFont val="Arial"/>
        <family val="2"/>
        <charset val="238"/>
      </rPr>
      <t>KD</t>
    </r>
  </si>
  <si>
    <r>
      <rPr>
        <sz val="9"/>
        <rFont val="Arial"/>
        <family val="2"/>
        <charset val="238"/>
      </rPr>
      <t xml:space="preserve">Audited:   </t>
    </r>
  </si>
  <si>
    <r>
      <rPr>
        <sz val="9"/>
        <rFont val="Arial"/>
        <family val="2"/>
        <charset val="238"/>
      </rPr>
      <t>(RN-not audited/RD-audited)</t>
    </r>
  </si>
  <si>
    <r>
      <rPr>
        <sz val="11"/>
        <color indexed="9"/>
        <rFont val="Arial"/>
        <family val="2"/>
        <charset val="238"/>
      </rPr>
      <t>RN</t>
    </r>
  </si>
  <si>
    <r>
      <rPr>
        <sz val="11"/>
        <color indexed="9"/>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</si>
  <si>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</si>
  <si>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</si>
  <si>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</si>
  <si>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indexed="9"/>
        <rFont val="Arial"/>
        <family val="2"/>
        <charset val="238"/>
      </rPr>
      <t>Yes</t>
    </r>
  </si>
  <si>
    <r>
      <rPr>
        <sz val="11"/>
        <color indexed="9"/>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</si>
  <si>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</si>
  <si>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</si>
  <si>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</si>
  <si>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</si>
  <si>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</si>
  <si>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</si>
  <si>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</si>
  <si>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</si>
  <si>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</si>
  <si>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</si>
  <si>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</si>
  <si>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</si>
  <si>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</si>
  <si>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</si>
  <si>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</si>
  <si>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</si>
  <si>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</si>
  <si>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</si>
  <si>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</si>
  <si>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</si>
  <si>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</si>
  <si>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</si>
  <si>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</si>
  <si>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</si>
  <si>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</si>
  <si>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</si>
  <si>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</si>
  <si>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</si>
  <si>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</si>
  <si>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</si>
  <si>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</si>
  <si>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</si>
  <si>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</si>
  <si>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</si>
  <si>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</si>
  <si>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</si>
  <si>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</si>
  <si>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</si>
  <si>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</si>
  <si>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</si>
  <si>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</si>
  <si>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</si>
  <si>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</si>
  <si>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</si>
  <si>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</si>
  <si>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</si>
  <si>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</si>
  <si>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</si>
  <si>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</si>
  <si>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</si>
  <si>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</si>
  <si>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</si>
  <si>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</si>
  <si>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</si>
  <si>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</si>
  <si>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</si>
  <si>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</si>
  <si>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</si>
  <si>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</si>
  <si>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</si>
  <si>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</si>
  <si>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</si>
  <si>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</si>
  <si>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</si>
  <si>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</si>
  <si>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</si>
  <si>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</si>
  <si>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</si>
  <si>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</si>
  <si>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</si>
  <si>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</si>
  <si>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</si>
  <si>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</si>
  <si>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</si>
  <si>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</si>
  <si>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</si>
  <si>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</si>
  <si>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</si>
  <si>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</si>
  <si>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</si>
  <si>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</si>
  <si>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indexed="18"/>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</si>
  <si>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</si>
  <si>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</si>
  <si>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</si>
  <si>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</si>
  <si>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</si>
  <si>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</si>
  <si>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</si>
  <si>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</si>
  <si>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</si>
  <si>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</si>
  <si>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</si>
  <si>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</si>
  <si>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</si>
  <si>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</si>
  <si>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</si>
  <si>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</si>
  <si>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</si>
  <si>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</si>
  <si>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</si>
  <si>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</si>
  <si>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</si>
  <si>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</si>
  <si>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</si>
  <si>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</si>
  <si>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</si>
  <si>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</si>
  <si>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</si>
  <si>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</si>
  <si>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</si>
  <si>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</si>
  <si>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</si>
  <si>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</si>
  <si>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</si>
  <si>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</si>
  <si>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</si>
  <si>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</si>
  <si>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</si>
  <si>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</si>
  <si>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</si>
  <si>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</si>
  <si>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</si>
  <si>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</si>
  <si>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</si>
  <si>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</si>
  <si>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</si>
  <si>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</si>
  <si>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</si>
  <si>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</si>
  <si>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</si>
  <si>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</si>
  <si>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</si>
  <si>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</si>
  <si>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</si>
  <si>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</si>
  <si>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</si>
  <si>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</si>
  <si>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</si>
  <si>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</si>
  <si>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</si>
  <si>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</si>
  <si>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</si>
  <si>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</si>
  <si>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</si>
  <si>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</si>
  <si>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</si>
  <si>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</si>
  <si>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</si>
  <si>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</si>
  <si>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</si>
  <si>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</si>
  <si>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</si>
  <si>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</si>
  <si>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</si>
  <si>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</si>
  <si>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</si>
  <si>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</si>
  <si>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</si>
  <si>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</si>
  <si>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</si>
  <si>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</si>
  <si>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</si>
  <si>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</si>
  <si>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</si>
  <si>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</si>
  <si>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</si>
  <si>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</si>
  <si>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</si>
  <si>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</si>
  <si>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</si>
  <si>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</si>
  <si>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</si>
  <si>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</si>
  <si>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</si>
  <si>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</si>
  <si>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</si>
  <si>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</si>
  <si>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</si>
  <si>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</si>
  <si>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</si>
  <si>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</si>
  <si>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indexed="62"/>
        <rFont val="Arial"/>
        <family val="2"/>
        <charset val="238"/>
      </rPr>
      <t>V    SHARE IN PROFIT FROM UNDERTAKINGS LINKED BY VRITUE OF PARTICIPATING INTERESTS</t>
    </r>
  </si>
  <si>
    <r>
      <rPr>
        <b/>
        <sz val="9"/>
        <color indexed="62"/>
        <rFont val="Arial"/>
        <family val="2"/>
        <charset val="238"/>
      </rPr>
      <t>VI   SHARE IN PROFIT FROM JOINT VENTURES</t>
    </r>
  </si>
  <si>
    <r>
      <rPr>
        <b/>
        <sz val="9"/>
        <color indexed="62"/>
        <rFont val="Arial"/>
        <family val="2"/>
        <charset val="238"/>
      </rPr>
      <t>VII  SHARE IN LOSS OF COMPANIES LINKED BY VIRTUE OF PARTICIPATING INTEREST</t>
    </r>
  </si>
  <si>
    <r>
      <rPr>
        <b/>
        <sz val="9"/>
        <color indexed="62"/>
        <rFont val="Arial"/>
        <family val="2"/>
        <charset val="238"/>
      </rPr>
      <t>VIII SHARE IN LOSS OF JOINT VENTURES</t>
    </r>
  </si>
  <si>
    <r>
      <rPr>
        <b/>
        <sz val="9"/>
        <color indexed="62"/>
        <rFont val="Arial"/>
        <family val="2"/>
        <charset val="238"/>
      </rPr>
      <t>XII  INCOME TAX</t>
    </r>
  </si>
  <si>
    <r>
      <rPr>
        <b/>
        <sz val="9"/>
        <color indexed="18"/>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</si>
  <si>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</si>
  <si>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</si>
  <si>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indexed="62"/>
        <rFont val="Arial"/>
        <family val="2"/>
        <charset val="238"/>
      </rPr>
      <t>XV INCOME TAX OF DISCONTINUED OPERATIONS</t>
    </r>
  </si>
  <si>
    <r>
      <rPr>
        <b/>
        <sz val="9"/>
        <color indexed="18"/>
        <rFont val="Arial"/>
        <family val="2"/>
        <charset val="238"/>
      </rPr>
      <t>TOTAL OPERATIONS (to be filled in only by undertakings subject to IFRS with discontinued operations)</t>
    </r>
  </si>
  <si>
    <r>
      <rPr>
        <b/>
        <sz val="9"/>
        <color indexed="18"/>
        <rFont val="Arial"/>
        <family val="2"/>
        <charset val="238"/>
      </rPr>
      <t>APPENDIX to the P&amp;L (to be filled in by undertakings that draw up consolidated annual financial statements)</t>
    </r>
  </si>
  <si>
    <r>
      <rPr>
        <b/>
        <sz val="9"/>
        <color indexed="18"/>
        <rFont val="Arial"/>
        <family val="2"/>
        <charset val="238"/>
      </rPr>
      <t xml:space="preserve"> 1 Attributable to owners of the parent</t>
    </r>
  </si>
  <si>
    <r>
      <rPr>
        <b/>
        <sz val="9"/>
        <color indexed="18"/>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</si>
  <si>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</si>
  <si>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</si>
  <si>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indexed="18"/>
        <rFont val="Arial"/>
        <family val="2"/>
        <charset val="238"/>
      </rPr>
      <t>APPENDIX to the Statement on comprehensive income (to be filled in by undertakings that draw up consolidated statements)</t>
    </r>
  </si>
  <si>
    <r>
      <rPr>
        <b/>
        <sz val="9"/>
        <color indexed="18"/>
        <rFont val="Arial"/>
        <family val="2"/>
        <charset val="238"/>
      </rPr>
      <t>1 Attributable to owners of the parent</t>
    </r>
  </si>
  <si>
    <r>
      <rPr>
        <b/>
        <sz val="9"/>
        <color indexed="18"/>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</si>
  <si>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</si>
  <si>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</si>
  <si>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</si>
  <si>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</si>
  <si>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</si>
  <si>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</si>
  <si>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</si>
  <si>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</si>
  <si>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indexed="18"/>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</si>
  <si>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</si>
  <si>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</si>
  <si>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</si>
  <si>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</si>
  <si>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</si>
  <si>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</si>
  <si>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</si>
  <si>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</si>
  <si>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</si>
  <si>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</si>
  <si>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</si>
  <si>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</si>
  <si>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</si>
  <si>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</si>
  <si>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</si>
  <si>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</si>
  <si>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</si>
  <si>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</si>
  <si>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</si>
  <si>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indexed="18"/>
        <rFont val="Arial"/>
        <family val="2"/>
        <charset val="238"/>
      </rPr>
      <t xml:space="preserve">A) NET CASH FLOW FROM OPERATING ACTIVITIES </t>
    </r>
    <r>
      <rPr>
        <sz val="9"/>
        <color indexed="18"/>
        <rFont val="Arial"/>
        <family val="2"/>
        <charset val="238"/>
      </rPr>
      <t>(ADP 017 to 019)</t>
    </r>
  </si>
  <si>
    <r>
      <rPr>
        <b/>
        <sz val="9"/>
        <color indexed="18"/>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</si>
  <si>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</si>
  <si>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</si>
  <si>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</si>
  <si>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</si>
  <si>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</si>
  <si>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</si>
  <si>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</si>
  <si>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</si>
  <si>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</si>
  <si>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</si>
  <si>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</si>
  <si>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</si>
  <si>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</si>
  <si>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indexed="18"/>
        <rFont val="Arial"/>
        <family val="2"/>
        <charset val="238"/>
      </rPr>
      <t xml:space="preserve">B) NET CASH FLOW FROM INVESTMENT ACTIVITIES </t>
    </r>
    <r>
      <rPr>
        <sz val="9"/>
        <color indexed="18"/>
        <rFont val="Arial"/>
        <family val="2"/>
        <charset val="238"/>
      </rPr>
      <t>(ADP 027 +033)</t>
    </r>
  </si>
  <si>
    <r>
      <rPr>
        <b/>
        <sz val="9"/>
        <color indexed="18"/>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</si>
  <si>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</si>
  <si>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</si>
  <si>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</si>
  <si>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</si>
  <si>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</si>
  <si>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</si>
  <si>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</si>
  <si>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</si>
  <si>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</si>
  <si>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</si>
  <si>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</si>
  <si>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indexed="18"/>
        <rFont val="Arial"/>
        <family val="2"/>
        <charset val="238"/>
      </rPr>
      <t xml:space="preserve">C) NET CASH FLOW FROM FINANCING ACTIVITIES </t>
    </r>
    <r>
      <rPr>
        <sz val="9"/>
        <color indexed="18"/>
        <rFont val="Arial"/>
        <family val="2"/>
        <charset val="238"/>
      </rPr>
      <t>(ADP 039 +045)</t>
    </r>
  </si>
  <si>
    <r>
      <rPr>
        <sz val="9"/>
        <rFont val="Arial"/>
        <family val="2"/>
        <charset val="238"/>
      </rPr>
      <t>1 Unrealised exchange rate differences in respect of cash and cash equivalents</t>
    </r>
  </si>
  <si>
    <r>
      <rPr>
        <b/>
        <sz val="9"/>
        <color indexed="18"/>
        <rFont val="Arial"/>
        <family val="2"/>
        <charset val="238"/>
      </rPr>
      <t xml:space="preserve">D) NET INCREASE OR DECREASE IN CASH FLOWS </t>
    </r>
    <r>
      <rPr>
        <sz val="9"/>
        <color indexed="18"/>
        <rFont val="Arial"/>
        <family val="2"/>
        <charset val="238"/>
      </rPr>
      <t>(ADP 020+034+046+047)</t>
    </r>
  </si>
  <si>
    <r>
      <rPr>
        <b/>
        <sz val="9"/>
        <color indexed="18"/>
        <rFont val="Arial"/>
        <family val="2"/>
        <charset val="238"/>
      </rPr>
      <t>E) CASH AND CASH EQUIVALENTS AT THE BEGINNING OF THE PERIOD</t>
    </r>
  </si>
  <si>
    <r>
      <rPr>
        <b/>
        <sz val="9"/>
        <color indexed="18"/>
        <rFont val="Arial"/>
        <family val="2"/>
        <charset val="238"/>
      </rPr>
      <t>F) CASH AND CASH EQUIVALENTS AT THE END OF THE PERIOD</t>
    </r>
    <r>
      <rPr>
        <sz val="9"/>
        <color indexed="18"/>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</si>
  <si>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</si>
  <si>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</si>
  <si>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</si>
  <si>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</si>
  <si>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</si>
  <si>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</si>
  <si>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</si>
  <si>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</si>
  <si>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indexed="18"/>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</si>
  <si>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</si>
  <si>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</si>
  <si>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</si>
  <si>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</si>
  <si>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indexed="18"/>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</si>
  <si>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</si>
  <si>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</si>
  <si>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</si>
  <si>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</si>
  <si>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</si>
  <si>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</si>
  <si>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</si>
  <si>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</si>
  <si>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</si>
  <si>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</si>
  <si>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</si>
  <si>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indexed="18"/>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</si>
  <si>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</si>
  <si>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</si>
  <si>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</si>
  <si>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</si>
  <si>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</si>
  <si>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</si>
  <si>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</si>
  <si>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</si>
  <si>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</si>
  <si>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</si>
  <si>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indexed="18"/>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</si>
  <si>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</si>
  <si>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</si>
  <si>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</si>
  <si>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</si>
  <si>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indexed="9"/>
        <rFont val="Arial"/>
        <family val="2"/>
        <charset val="238"/>
      </rPr>
      <t>Item</t>
    </r>
  </si>
  <si>
    <r>
      <rPr>
        <b/>
        <sz val="8"/>
        <color indexed="9"/>
        <rFont val="Arial"/>
        <family val="2"/>
        <charset val="238"/>
      </rPr>
      <t xml:space="preserve">ADP
</t>
    </r>
    <r>
      <rPr>
        <b/>
        <sz val="7"/>
        <color indexed="9"/>
        <rFont val="Arial"/>
        <family val="2"/>
        <charset val="238"/>
      </rPr>
      <t>code</t>
    </r>
  </si>
  <si>
    <r>
      <rPr>
        <b/>
        <sz val="8"/>
        <color indexed="9"/>
        <rFont val="Arial"/>
        <family val="2"/>
        <charset val="238"/>
      </rPr>
      <t>Attributable to owners of the parent</t>
    </r>
  </si>
  <si>
    <r>
      <rPr>
        <b/>
        <sz val="8"/>
        <color indexed="9"/>
        <rFont val="Arial"/>
        <family val="2"/>
        <charset val="238"/>
      </rPr>
      <t xml:space="preserve">Minority </t>
    </r>
    <r>
      <rPr>
        <b/>
        <sz val="7"/>
        <color indexed="9"/>
        <rFont val="Arial"/>
        <family val="2"/>
        <charset val="238"/>
      </rPr>
      <t>(non-controlling)</t>
    </r>
    <r>
      <rPr>
        <b/>
        <sz val="8"/>
        <color indexed="9"/>
        <rFont val="Arial"/>
        <family val="2"/>
        <charset val="238"/>
      </rPr>
      <t xml:space="preserve">
 interest</t>
    </r>
  </si>
  <si>
    <r>
      <rPr>
        <b/>
        <sz val="8"/>
        <color indexed="9"/>
        <rFont val="Arial"/>
        <family val="2"/>
        <charset val="238"/>
      </rPr>
      <t>Total capital and reserves</t>
    </r>
  </si>
  <si>
    <r>
      <rPr>
        <b/>
        <sz val="8"/>
        <color indexed="9"/>
        <rFont val="Arial"/>
        <family val="2"/>
        <charset val="238"/>
      </rPr>
      <t>Initial (subscribed) capital</t>
    </r>
  </si>
  <si>
    <r>
      <rPr>
        <b/>
        <sz val="8"/>
        <color indexed="9"/>
        <rFont val="Arial"/>
        <family val="2"/>
        <charset val="238"/>
      </rPr>
      <t>Capital reserves</t>
    </r>
  </si>
  <si>
    <r>
      <rPr>
        <b/>
        <sz val="8"/>
        <color indexed="9"/>
        <rFont val="Arial"/>
        <family val="2"/>
        <charset val="238"/>
      </rPr>
      <t>Legal reserves</t>
    </r>
  </si>
  <si>
    <r>
      <rPr>
        <b/>
        <sz val="8"/>
        <color indexed="9"/>
        <rFont val="Arial"/>
        <family val="2"/>
        <charset val="238"/>
      </rPr>
      <t>Reserves for treasury shares</t>
    </r>
  </si>
  <si>
    <r>
      <rPr>
        <b/>
        <sz val="8"/>
        <color indexed="9"/>
        <rFont val="Arial"/>
        <family val="2"/>
        <charset val="238"/>
      </rPr>
      <t>Treasury shares and holdings (deductible item)</t>
    </r>
  </si>
  <si>
    <r>
      <rPr>
        <b/>
        <sz val="8"/>
        <color indexed="9"/>
        <rFont val="Arial"/>
        <family val="2"/>
        <charset val="238"/>
      </rPr>
      <t>Statutory reserves</t>
    </r>
  </si>
  <si>
    <r>
      <rPr>
        <b/>
        <sz val="8"/>
        <color indexed="9"/>
        <rFont val="Arial"/>
        <family val="2"/>
        <charset val="238"/>
      </rPr>
      <t>Other reserves</t>
    </r>
  </si>
  <si>
    <r>
      <rPr>
        <b/>
        <sz val="8"/>
        <color indexed="9"/>
        <rFont val="Arial"/>
        <family val="2"/>
        <charset val="238"/>
      </rPr>
      <t>Revaluation reserves</t>
    </r>
  </si>
  <si>
    <r>
      <rPr>
        <b/>
        <sz val="8"/>
        <color indexed="9"/>
        <rFont val="Arial"/>
        <family val="2"/>
        <charset val="238"/>
      </rPr>
      <t>Cash flow hedge - effective portion</t>
    </r>
  </si>
  <si>
    <r>
      <rPr>
        <b/>
        <sz val="8"/>
        <color indexed="9"/>
        <rFont val="Arial"/>
        <family val="2"/>
        <charset val="238"/>
      </rPr>
      <t>Hedge of a net investment in a foreign operation - effective portion</t>
    </r>
  </si>
  <si>
    <r>
      <rPr>
        <b/>
        <sz val="8"/>
        <color indexed="9"/>
        <rFont val="Arial"/>
        <family val="2"/>
        <charset val="238"/>
      </rPr>
      <t>Retained profit / loss brought forward</t>
    </r>
  </si>
  <si>
    <r>
      <rPr>
        <b/>
        <sz val="8"/>
        <color indexed="9"/>
        <rFont val="Arial"/>
        <family val="2"/>
        <charset val="238"/>
      </rPr>
      <t>Profit/loss for the business year</t>
    </r>
  </si>
  <si>
    <r>
      <rPr>
        <b/>
        <sz val="8"/>
        <color indexed="9"/>
        <rFont val="Arial"/>
        <family val="2"/>
        <charset val="238"/>
      </rPr>
      <t>Total attributable to owners of the parent</t>
    </r>
  </si>
  <si>
    <r>
      <rPr>
        <b/>
        <sz val="8"/>
        <color indexed="9"/>
        <rFont val="Arial"/>
        <family val="2"/>
        <charset val="238"/>
      </rPr>
      <t>3</t>
    </r>
  </si>
  <si>
    <r>
      <rPr>
        <b/>
        <sz val="8"/>
        <color indexed="9"/>
        <rFont val="Arial"/>
        <family val="2"/>
        <charset val="238"/>
      </rPr>
      <t>4</t>
    </r>
  </si>
  <si>
    <r>
      <rPr>
        <b/>
        <sz val="8"/>
        <color indexed="9"/>
        <rFont val="Arial"/>
        <family val="2"/>
        <charset val="238"/>
      </rPr>
      <t>5</t>
    </r>
  </si>
  <si>
    <r>
      <rPr>
        <b/>
        <sz val="8"/>
        <color indexed="9"/>
        <rFont val="Arial"/>
        <family val="2"/>
        <charset val="238"/>
      </rPr>
      <t>6</t>
    </r>
  </si>
  <si>
    <r>
      <rPr>
        <b/>
        <sz val="8"/>
        <color indexed="9"/>
        <rFont val="Arial"/>
        <family val="2"/>
        <charset val="238"/>
      </rPr>
      <t>7</t>
    </r>
  </si>
  <si>
    <r>
      <rPr>
        <b/>
        <sz val="8"/>
        <color indexed="9"/>
        <rFont val="Arial"/>
        <family val="2"/>
        <charset val="238"/>
      </rPr>
      <t>8</t>
    </r>
  </si>
  <si>
    <r>
      <rPr>
        <b/>
        <sz val="8"/>
        <color indexed="9"/>
        <rFont val="Arial"/>
        <family val="2"/>
        <charset val="238"/>
      </rPr>
      <t>9</t>
    </r>
  </si>
  <si>
    <r>
      <rPr>
        <b/>
        <sz val="8"/>
        <color indexed="9"/>
        <rFont val="Arial"/>
        <family val="2"/>
        <charset val="238"/>
      </rPr>
      <t>10</t>
    </r>
  </si>
  <si>
    <r>
      <rPr>
        <b/>
        <sz val="8"/>
        <color indexed="9"/>
        <rFont val="Arial"/>
        <family val="2"/>
        <charset val="238"/>
      </rPr>
      <t>11</t>
    </r>
  </si>
  <si>
    <r>
      <rPr>
        <b/>
        <sz val="8"/>
        <color indexed="9"/>
        <rFont val="Arial"/>
        <family val="2"/>
        <charset val="238"/>
      </rPr>
      <t>12</t>
    </r>
  </si>
  <si>
    <r>
      <rPr>
        <b/>
        <sz val="8"/>
        <color indexed="9"/>
        <rFont val="Arial"/>
        <family val="2"/>
        <charset val="238"/>
      </rPr>
      <t>13</t>
    </r>
  </si>
  <si>
    <r>
      <rPr>
        <b/>
        <sz val="8"/>
        <color indexed="18"/>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</si>
  <si>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</si>
  <si>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</si>
  <si>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</si>
  <si>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</si>
  <si>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</si>
  <si>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</si>
  <si>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</si>
  <si>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</si>
  <si>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</si>
  <si>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</si>
  <si>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</si>
  <si>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</si>
  <si>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</si>
  <si>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</si>
  <si>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indexed="18"/>
        <rFont val="Arial"/>
        <family val="2"/>
        <charset val="238"/>
      </rPr>
      <t>APPENDIX TO THE STATEMENT OF CHANGES IN EQUITY (to be filled in by undertakings that draw up financial statements in accordance with the IFRS)</t>
    </r>
  </si>
  <si>
    <r>
      <rPr>
        <b/>
        <sz val="8"/>
        <color indexed="18"/>
        <rFont val="Arial"/>
        <family val="2"/>
        <charset val="238"/>
      </rPr>
      <t xml:space="preserve">   I OTHER COMPREHENSIVE INCOME OF THE PREVIOUS PERIOD, NET OF TAX </t>
    </r>
    <r>
      <rPr>
        <sz val="8"/>
        <color indexed="18"/>
        <rFont val="Arial"/>
        <family val="2"/>
        <charset val="238"/>
      </rPr>
      <t>(ADP 06 to 14)</t>
    </r>
  </si>
  <si>
    <r>
      <rPr>
        <b/>
        <sz val="8"/>
        <color indexed="18"/>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</si>
  <si>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</si>
  <si>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</si>
  <si>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</si>
  <si>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</si>
  <si>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</si>
  <si>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</si>
  <si>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</si>
  <si>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</si>
  <si>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</si>
  <si>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</si>
  <si>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</si>
  <si>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indexed="18"/>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</si>
  <si>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</si>
  <si>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</si>
  <si>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</si>
  <si>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</si>
  <si>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</si>
  <si>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</si>
  <si>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</si>
  <si>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</si>
  <si>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</si>
  <si>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</si>
  <si>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</si>
  <si>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</si>
  <si>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</si>
  <si>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</si>
  <si>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</si>
  <si>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</si>
  <si>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indexed="62"/>
        <rFont val="Arial"/>
        <family val="2"/>
        <charset val="238"/>
      </rPr>
      <t>(ADP 002 to 006)</t>
    </r>
  </si>
  <si>
    <r>
      <rPr>
        <b/>
        <sz val="9"/>
        <color indexed="62"/>
        <rFont val="Arial"/>
        <family val="2"/>
        <charset val="238"/>
      </rPr>
      <t xml:space="preserve">II OPERATING EXPENSES </t>
    </r>
    <r>
      <rPr>
        <sz val="9"/>
        <color indexed="62"/>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</si>
  <si>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</si>
  <si>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</si>
  <si>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</si>
  <si>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</si>
  <si>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indexed="62"/>
        <rFont val="Arial"/>
        <family val="2"/>
        <charset val="238"/>
      </rPr>
      <t xml:space="preserve">III FINANCIAL INCOME </t>
    </r>
    <r>
      <rPr>
        <sz val="9"/>
        <color indexed="62"/>
        <rFont val="Arial"/>
        <family val="2"/>
        <charset val="238"/>
      </rPr>
      <t>(ADP 031 to 040)</t>
    </r>
  </si>
  <si>
    <r>
      <rPr>
        <b/>
        <sz val="9"/>
        <color indexed="62"/>
        <rFont val="Arial"/>
        <family val="2"/>
        <charset val="238"/>
      </rPr>
      <t xml:space="preserve">IV FINANCIAL EXPENSES </t>
    </r>
    <r>
      <rPr>
        <sz val="9"/>
        <color indexed="62"/>
        <rFont val="Arial"/>
        <family val="2"/>
        <charset val="238"/>
      </rPr>
      <t>(ADP 042 to 048)</t>
    </r>
  </si>
  <si>
    <r>
      <rPr>
        <b/>
        <sz val="9"/>
        <color indexed="62"/>
        <rFont val="Arial"/>
        <family val="2"/>
        <charset val="238"/>
      </rPr>
      <t xml:space="preserve">IX   TOTAL INCOME </t>
    </r>
    <r>
      <rPr>
        <sz val="9"/>
        <color indexed="62"/>
        <rFont val="Arial"/>
        <family val="2"/>
        <charset val="238"/>
      </rPr>
      <t>(ADP 001+030+049 +050)</t>
    </r>
  </si>
  <si>
    <r>
      <rPr>
        <b/>
        <sz val="9"/>
        <color indexed="62"/>
        <rFont val="Arial"/>
        <family val="2"/>
        <charset val="238"/>
      </rPr>
      <t xml:space="preserve">X    TOTAL EXPENDITURE </t>
    </r>
    <r>
      <rPr>
        <sz val="9"/>
        <color indexed="62"/>
        <rFont val="Arial"/>
        <family val="2"/>
        <charset val="238"/>
      </rPr>
      <t>(ADP 007+041+051 + 052)</t>
    </r>
  </si>
  <si>
    <r>
      <rPr>
        <b/>
        <sz val="9"/>
        <color indexed="62"/>
        <rFont val="Arial"/>
        <family val="2"/>
        <charset val="238"/>
      </rPr>
      <t xml:space="preserve">XI   PRE-TAX PROFIT OR LOSS </t>
    </r>
    <r>
      <rPr>
        <sz val="9"/>
        <color indexed="62"/>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</si>
  <si>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</si>
  <si>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</si>
  <si>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</si>
  <si>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</si>
  <si>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</si>
  <si>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indexed="62"/>
        <rFont val="Arial"/>
        <family val="2"/>
        <charset val="238"/>
      </rPr>
      <t>XIV PRE-TAX PROFIT OR LOSS OF DISCONTINUED OPERATIONS</t>
    </r>
    <r>
      <rPr>
        <sz val="9"/>
        <color indexed="62"/>
        <rFont val="Arial"/>
        <family val="2"/>
        <charset val="238"/>
      </rPr>
      <t xml:space="preserve"> </t>
    </r>
    <r>
      <rPr>
        <sz val="9"/>
        <color indexed="62"/>
        <rFont val="Arial"/>
        <family val="2"/>
        <charset val="238"/>
      </rPr>
      <t xml:space="preserve"> (ADP 063-064)</t>
    </r>
  </si>
  <si>
    <t xml:space="preserve"> 1 Discontinued operations profit for the period (ADP 062-065)</t>
  </si>
  <si>
    <t xml:space="preserve"> 2 Discontinued operations loss for the period (ADP 065-062)</t>
  </si>
  <si>
    <r>
      <rPr>
        <b/>
        <sz val="9"/>
        <color indexed="62"/>
        <rFont val="Arial"/>
        <family val="2"/>
        <charset val="238"/>
      </rPr>
      <t xml:space="preserve">XVI PRE-TAX PROFIT OR LOSS </t>
    </r>
    <r>
      <rPr>
        <sz val="9"/>
        <color indexed="62"/>
        <rFont val="Arial"/>
        <family val="2"/>
        <charset val="238"/>
      </rPr>
      <t>(ADP 055-+062)</t>
    </r>
  </si>
  <si>
    <t xml:space="preserve"> 1 Pre-tax profit (ADP 068)</t>
  </si>
  <si>
    <t xml:space="preserve"> 2 Pre-tax loss (ADP 068)</t>
  </si>
  <si>
    <r>
      <rPr>
        <b/>
        <sz val="9"/>
        <color indexed="62"/>
        <rFont val="Arial"/>
        <family val="2"/>
        <charset val="238"/>
      </rPr>
      <t xml:space="preserve">XVII INCOME TAX </t>
    </r>
    <r>
      <rPr>
        <sz val="9"/>
        <color indexed="62"/>
        <rFont val="Arial"/>
        <family val="2"/>
        <charset val="238"/>
      </rPr>
      <t>(ADP 058+065)</t>
    </r>
  </si>
  <si>
    <r>
      <t xml:space="preserve">XVIII PROFIT OR LOSS FOR THE PERIOD </t>
    </r>
    <r>
      <rPr>
        <sz val="9"/>
        <color indexed="62"/>
        <rFont val="Arial"/>
        <family val="2"/>
        <charset val="238"/>
      </rPr>
      <t>(ADP 068-071)</t>
    </r>
  </si>
  <si>
    <t xml:space="preserve"> 1 Profit for the period (ADP 068-071)</t>
  </si>
  <si>
    <t xml:space="preserve"> 2 Loss for the period (ADP 071-068)</t>
  </si>
  <si>
    <r>
      <rPr>
        <b/>
        <sz val="9"/>
        <color indexed="18"/>
        <rFont val="Arial"/>
        <family val="2"/>
        <charset val="238"/>
      </rPr>
      <t xml:space="preserve">XIX PROFIT OR LOSS FOR THE PERIOD </t>
    </r>
    <r>
      <rPr>
        <sz val="9"/>
        <color indexed="18"/>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</si>
  <si>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</si>
  <si>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</si>
  <si>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</si>
  <si>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</si>
  <si>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</si>
  <si>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</si>
  <si>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</si>
  <si>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</si>
  <si>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</si>
  <si>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</si>
  <si>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</si>
  <si>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</si>
  <si>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</si>
  <si>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</si>
  <si>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</si>
  <si>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</si>
  <si>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</si>
  <si>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</si>
  <si>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</si>
  <si>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</si>
  <si>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</si>
  <si>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</si>
  <si>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</si>
  <si>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</si>
  <si>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</si>
  <si>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</si>
  <si>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</si>
  <si>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</si>
  <si>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</si>
  <si>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</si>
  <si>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</si>
  <si>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</si>
  <si>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</si>
  <si>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</si>
  <si>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</si>
  <si>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</si>
  <si>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indexed="18"/>
        <rFont val="Arial"/>
        <family val="2"/>
        <charset val="238"/>
      </rPr>
      <t xml:space="preserve">C) NET CASH FLOW FROM FINANCING ACTIVITIES </t>
    </r>
    <r>
      <rPr>
        <sz val="9"/>
        <color indexed="18"/>
        <rFont val="Arial"/>
        <family val="2"/>
        <charset val="238"/>
      </rPr>
      <t>(ADP 033 +039)</t>
    </r>
  </si>
  <si>
    <r>
      <rPr>
        <b/>
        <sz val="9"/>
        <color indexed="18"/>
        <rFont val="Arial"/>
        <family val="2"/>
        <charset val="238"/>
      </rPr>
      <t xml:space="preserve">D) NET INCREASE OR DECREASE IN CASH FLOWS </t>
    </r>
    <r>
      <rPr>
        <sz val="9"/>
        <color indexed="18"/>
        <rFont val="Arial"/>
        <family val="2"/>
        <charset val="238"/>
      </rPr>
      <t>(ADP 014 + 028 + 040 + 041)</t>
    </r>
  </si>
  <si>
    <r>
      <rPr>
        <b/>
        <sz val="9"/>
        <color indexed="18"/>
        <rFont val="Arial"/>
        <family val="2"/>
        <charset val="238"/>
      </rPr>
      <t>F) CASH AND CASH EQUIVALENTS AT THE END OF THE PERIOD (</t>
    </r>
    <r>
      <rPr>
        <sz val="9"/>
        <color indexed="18"/>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</si>
  <si>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</si>
  <si>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</si>
  <si>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</si>
  <si>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</si>
  <si>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</si>
  <si>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</si>
  <si>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</si>
  <si>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</si>
  <si>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</si>
  <si>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</si>
  <si>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</si>
  <si>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</si>
  <si>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</si>
  <si>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</si>
  <si>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</si>
  <si>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</si>
  <si>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</si>
  <si>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</si>
  <si>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</si>
  <si>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indexed="18"/>
        <rFont val="Arial"/>
        <family val="2"/>
        <charset val="238"/>
      </rPr>
      <t xml:space="preserve">  II COMPREHENSIVE INCOME OR LOSS FOR THE PREVIOUS PERIOD </t>
    </r>
    <r>
      <rPr>
        <sz val="8"/>
        <color indexed="18"/>
        <rFont val="Arial"/>
        <family val="2"/>
        <charset val="238"/>
      </rPr>
      <t>(ADP 05+25)</t>
    </r>
  </si>
  <si>
    <r>
      <rPr>
        <b/>
        <sz val="8"/>
        <color indexed="18"/>
        <rFont val="Arial"/>
        <family val="2"/>
        <charset val="238"/>
      </rPr>
      <t xml:space="preserve">III TRANSACTIONS WITH OWNERS IN THE PREVIOUS PERIOD RECOGNISED DIRECTLY IN EQUITY  </t>
    </r>
    <r>
      <rPr>
        <sz val="8"/>
        <color indexed="18"/>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</si>
  <si>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</si>
  <si>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</si>
  <si>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</si>
  <si>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</si>
  <si>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</si>
  <si>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indexed="18"/>
        <rFont val="Arial"/>
        <family val="2"/>
        <charset val="238"/>
      </rPr>
      <t xml:space="preserve">III TRANSACTIONS WITH OWNERS IN THE CURRENT PERIOD RECOGNISED DIRECTLY IN EQUITY  </t>
    </r>
    <r>
      <rPr>
        <sz val="8"/>
        <color indexed="18"/>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</si>
  <si>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</si>
  <si>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indexed="18"/>
        <rFont val="Arial"/>
        <family val="2"/>
        <charset val="238"/>
      </rPr>
      <t>(ADP 32 do 52)</t>
    </r>
  </si>
  <si>
    <t xml:space="preserve">    2 Concessions, patents, licences, trademarks, software and other rights</t>
  </si>
  <si>
    <t xml:space="preserve">    1 Research and development </t>
  </si>
  <si>
    <t>03036138</t>
  </si>
  <si>
    <t>HR</t>
  </si>
  <si>
    <t>090006523</t>
  </si>
  <si>
    <t>51228874907</t>
  </si>
  <si>
    <t>74780000p0wHNTXNI633</t>
  </si>
  <si>
    <t>2574</t>
  </si>
  <si>
    <t>LUKA PLOČE d.d.</t>
  </si>
  <si>
    <t>PLOČE</t>
  </si>
  <si>
    <t>Trg kralja Tomislava 21</t>
  </si>
  <si>
    <t>financije@luka-ploce.hr</t>
  </si>
  <si>
    <t>www.luka-ploce.hr</t>
  </si>
  <si>
    <t>RN</t>
  </si>
  <si>
    <t>DANIELA MARELIĆ</t>
  </si>
  <si>
    <t>020/603-223</t>
  </si>
  <si>
    <t>d.marelic@luka-ploce.hr</t>
  </si>
  <si>
    <t>KD</t>
  </si>
  <si>
    <t>POMORSKI SERVIS LUKA PLOČE d.o.o.</t>
  </si>
  <si>
    <t>LUČKA BOSANSKA OBALA bb PLOČE</t>
  </si>
  <si>
    <t>PLOČANSKA PLOVIDBA d.o.o.</t>
  </si>
  <si>
    <t>LUKA ŠPED d.o.o.</t>
  </si>
  <si>
    <t>LUČKA CESTA bb PLOČE</t>
  </si>
  <si>
    <t xml:space="preserve">Submitter: GRUPA LUKA PLOČE </t>
  </si>
  <si>
    <r>
      <t xml:space="preserve">NOTES TO FINANCIAL STATEMENTS - TFI
(drawn up for quarterly reporting periods)
Name of the issuer:   </t>
    </r>
    <r>
      <rPr>
        <u/>
        <sz val="8"/>
        <rFont val="Arial"/>
        <family val="2"/>
      </rPr>
      <t xml:space="preserve">LUKA PLOČE D.D.                                                                                                 </t>
    </r>
    <r>
      <rPr>
        <u/>
        <sz val="8"/>
        <color indexed="9"/>
        <rFont val="Arial"/>
        <family val="2"/>
      </rPr>
      <t>.</t>
    </r>
    <r>
      <rPr>
        <sz val="8"/>
        <rFont val="Arial"/>
        <family val="2"/>
        <charset val="238"/>
      </rPr>
      <t xml:space="preserve">
Personal identification number (OIB):   </t>
    </r>
    <r>
      <rPr>
        <u/>
        <sz val="8"/>
        <rFont val="Arial"/>
        <family val="2"/>
      </rPr>
      <t xml:space="preserve">   51228874907                                                             </t>
    </r>
    <r>
      <rPr>
        <u/>
        <sz val="8"/>
        <color indexed="9"/>
        <rFont val="Arial"/>
        <family val="2"/>
      </rPr>
      <t>.</t>
    </r>
    <r>
      <rPr>
        <sz val="8"/>
        <rFont val="Arial"/>
        <family val="2"/>
        <charset val="238"/>
      </rPr>
      <t xml:space="preserve">
Reporting period: </t>
    </r>
    <r>
      <rPr>
        <u/>
        <sz val="8"/>
        <rFont val="Arial"/>
        <family val="2"/>
      </rPr>
      <t xml:space="preserve">01.01.2021.-31.12.2021.                                                                                           </t>
    </r>
    <r>
      <rPr>
        <u/>
        <sz val="8"/>
        <color indexed="9"/>
        <rFont val="Arial"/>
        <family val="2"/>
      </rPr>
      <t>.</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</si>
  <si>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for the period 01.01.2021. to 31.12.2021.</t>
  </si>
  <si>
    <t>balance as at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</si>
</sst>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indexed="8"/>
      <name val="Arial"/>
      <family val="2"/>
      <charset val="238"/>
    </font>
    <font>
      <b/>
      <sz val="12"/>
      <color indexed="8"/>
      <name val="Arial Rounded MT Bold"/>
      <family val="2"/>
    </font>
    <font>
      <b/>
      <sz val="11"/>
      <name val="Arial"/>
      <family val="2"/>
      <charset val="238"/>
    </font>
    <font>
      <sz val="11"/>
      <name val="Arial"/>
      <family val="2"/>
      <charset val="238"/>
    </font>
    <font>
      <sz val="10"/>
      <name val="Times New Roman"/>
      <family val="1"/>
      <charset val="238"/>
    </font>
    <font>
      <sz val="11"/>
      <color indexed="9"/>
      <name val="Arial"/>
      <family val="2"/>
      <charset val="238"/>
    </font>
    <font>
      <b/>
      <sz val="7"/>
      <name val="Arial"/>
      <family val="2"/>
      <charset val="238"/>
    </font>
    <font>
      <sz val="9"/>
      <color indexed="62"/>
      <name val="Arial"/>
      <family val="2"/>
      <charset val="238"/>
    </font>
    <font>
      <b/>
      <sz val="7"/>
      <color indexed="9"/>
      <name val="Arial"/>
      <family val="2"/>
      <charset val="238"/>
    </font>
    <font>
      <u/>
      <sz val="8"/>
      <name val="Arial"/>
      <family val="2"/>
    </font>
    <font>
      <u/>
      <sz val="8"/>
      <color indexed="9"/>
      <name val="Arial"/>
      <family val="2"/>
    </font>
    <font>
      <sz val="11"/>
      <color theme="1"/>
      <name val="Calibri"/>
      <family val="2"/>
      <charset val="238"/>
      <scheme val="minor"/>
    </font>
    <font>
      <sz val="9"/>
      <color theme="4"/>
      <name val="Arial"/>
      <family val="2"/>
      <charset val="238"/>
    </font>
    <font>
      <sz val="11"/>
      <color theme="1"/>
      <name val="Arial"/>
      <family val="2"/>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rgb="FFFFFFFF"/>
      <name val="Arial"/>
      <family val="2"/>
      <charset val="238"/>
    </font>
    <font>
      <b/>
      <sz val="12"/>
      <color theme="1"/>
      <name val="Arial Rounded MT Bold"/>
      <family val="2"/>
    </font>
    <font>
      <b/>
      <sz val="12"/>
      <color theme="1"/>
      <name val="Arial"/>
      <family val="2"/>
      <charset val="238"/>
    </font>
    <font>
      <b/>
      <sz val="9"/>
      <color rgb="FF000080"/>
      <name val="Arial"/>
      <family val="2"/>
      <charset val="238"/>
    </font>
    <font>
      <b/>
      <sz val="9"/>
      <color rgb="FF333399"/>
      <name val="Arial"/>
      <family val="2"/>
      <charset val="238"/>
    </font>
    <font>
      <b/>
      <sz val="8"/>
      <color rgb="FF000080"/>
      <name val="Arial"/>
      <family val="2"/>
      <charset val="238"/>
    </font>
  </fonts>
  <fills count="16">
    <fill>
      <patternFill patternType="none"/>
    </fill>
    <fill>
      <patternFill patternType="gray125"/>
    </fill>
    <fill>
      <patternFill patternType="solid">
        <fgColor indexed="55"/>
        <bgColor indexed="64"/>
      </patternFill>
    </fill>
    <fill>
      <patternFill patternType="lightGray">
        <fgColor indexed="22"/>
      </patternFill>
    </fill>
    <fill>
      <patternFill patternType="lightUp">
        <fgColor indexed="22"/>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patternFill>
    </fill>
    <fill>
      <patternFill patternType="solid">
        <fgColor theme="0"/>
        <bgColor rgb="FFC0C0C0"/>
      </patternFill>
    </fill>
    <fill>
      <patternFill patternType="lightGray">
        <fgColor rgb="FFC0C0C0"/>
        <bgColor theme="0"/>
      </patternFill>
    </fill>
  </fills>
  <borders count="48">
    <border>
      <left/>
      <right/>
      <top/>
      <bottom/>
      <diagonal/>
    </border>
    <border>
      <left style="thin">
        <color indexed="9"/>
      </left>
      <right style="thin">
        <color indexed="9"/>
      </right>
      <top style="medium">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9"/>
      </right>
      <top style="medium">
        <color indexed="22"/>
      </top>
      <bottom style="medium">
        <color indexed="2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22"/>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8"/>
      </left>
      <right style="thin">
        <color indexed="8"/>
      </right>
      <top style="thin">
        <color indexed="8"/>
      </top>
      <bottom style="thin">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8"/>
      </left>
      <right style="thin">
        <color indexed="8"/>
      </right>
      <top/>
      <bottom style="thin">
        <color indexed="22"/>
      </bottom>
      <diagonal/>
    </border>
    <border>
      <left style="thin">
        <color indexed="64"/>
      </left>
      <right style="thin">
        <color indexed="9"/>
      </right>
      <top style="thin">
        <color indexed="64"/>
      </top>
      <bottom style="medium">
        <color indexed="22"/>
      </bottom>
      <diagonal/>
    </border>
    <border>
      <left style="thin">
        <color indexed="64"/>
      </left>
      <right style="thin">
        <color indexed="9"/>
      </right>
      <top style="medium">
        <color indexed="22"/>
      </top>
      <bottom style="medium">
        <color indexed="22"/>
      </bottom>
      <diagonal/>
    </border>
  </borders>
  <cellStyleXfs count="6">
    <xf numFmtId="0" fontId="0" fillId="0" borderId="0"/>
    <xf numFmtId="0" fontId="9" fillId="0" borderId="0" applyNumberFormat="0" applyFill="0" applyBorder="0" applyAlignment="0" applyProtection="0">
      <alignment vertical="top"/>
      <protection locked="0"/>
    </xf>
    <xf numFmtId="0" fontId="10" fillId="0" borderId="0"/>
    <xf numFmtId="0" fontId="1" fillId="0" borderId="0"/>
    <xf numFmtId="0" fontId="31" fillId="0" borderId="0"/>
    <xf numFmtId="0" fontId="6" fillId="0" borderId="0">
      <alignment vertical="top"/>
    </xf>
  </cellStyleXfs>
  <cellXfs count="320">
    <xf numFmtId="0" fontId="0" fillId="0" borderId="0" xfId="0"/>
    <xf numFmtId="0" fontId="10" fillId="0" borderId="0" xfId="2" applyFont="1" applyProtection="1"/>
    <xf numFmtId="0" fontId="7" fillId="0" borderId="0" xfId="5" applyFont="1" applyFill="1" applyBorder="1" applyAlignment="1" applyProtection="1">
      <alignment horizontal="center" vertical="center" wrapText="1"/>
    </xf>
    <xf numFmtId="0" fontId="10" fillId="0" borderId="0" xfId="2" applyFont="1" applyBorder="1" applyAlignment="1" applyProtection="1">
      <alignment horizontal="center" vertical="center" wrapText="1"/>
    </xf>
    <xf numFmtId="0" fontId="5" fillId="0" borderId="0" xfId="5"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165" fontId="15" fillId="0" borderId="2" xfId="0" applyNumberFormat="1" applyFont="1" applyFill="1" applyBorder="1" applyAlignment="1" applyProtection="1">
      <alignment horizontal="center" vertical="center"/>
    </xf>
    <xf numFmtId="165" fontId="15" fillId="10" borderId="2" xfId="0" applyNumberFormat="1" applyFont="1" applyFill="1" applyBorder="1" applyAlignment="1" applyProtection="1">
      <alignment horizontal="center" vertical="center"/>
    </xf>
    <xf numFmtId="165" fontId="15" fillId="10" borderId="3" xfId="0" applyNumberFormat="1" applyFont="1" applyFill="1" applyBorder="1" applyAlignment="1" applyProtection="1">
      <alignment horizontal="center" vertical="center"/>
    </xf>
    <xf numFmtId="14" fontId="5" fillId="3" borderId="0" xfId="5" applyNumberFormat="1" applyFont="1" applyFill="1" applyBorder="1" applyAlignment="1" applyProtection="1">
      <alignment horizontal="center" vertical="center"/>
      <protection locked="0"/>
    </xf>
    <xf numFmtId="0" fontId="0" fillId="0" borderId="0" xfId="0" applyProtection="1"/>
    <xf numFmtId="0" fontId="3" fillId="2" borderId="4"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xf>
    <xf numFmtId="3" fontId="15" fillId="2" borderId="4" xfId="0" applyNumberFormat="1" applyFont="1" applyFill="1" applyBorder="1" applyAlignment="1" applyProtection="1">
      <alignment horizontal="center" vertical="center" wrapText="1"/>
    </xf>
    <xf numFmtId="164" fontId="3" fillId="0" borderId="4" xfId="0" applyNumberFormat="1" applyFont="1" applyFill="1" applyBorder="1" applyAlignment="1" applyProtection="1">
      <alignment horizontal="center" vertical="center"/>
    </xf>
    <xf numFmtId="164" fontId="3" fillId="10" borderId="4" xfId="0" applyNumberFormat="1" applyFont="1" applyFill="1" applyBorder="1" applyAlignment="1" applyProtection="1">
      <alignment horizontal="center" vertical="center"/>
    </xf>
    <xf numFmtId="0" fontId="10" fillId="0" borderId="0" xfId="2" applyProtection="1"/>
    <xf numFmtId="0" fontId="15" fillId="2" borderId="4" xfId="2" applyFont="1" applyFill="1" applyBorder="1" applyAlignment="1" applyProtection="1">
      <alignment horizontal="center" vertical="center"/>
    </xf>
    <xf numFmtId="3" fontId="15" fillId="2" borderId="4" xfId="2" applyNumberFormat="1" applyFont="1" applyFill="1" applyBorder="1" applyAlignment="1" applyProtection="1">
      <alignment horizontal="center" vertical="center" wrapText="1"/>
    </xf>
    <xf numFmtId="0" fontId="10" fillId="0" borderId="0" xfId="2" applyAlignment="1" applyProtection="1">
      <alignment wrapText="1"/>
    </xf>
    <xf numFmtId="0" fontId="3" fillId="2" borderId="5" xfId="2" applyFont="1" applyFill="1" applyBorder="1" applyAlignment="1" applyProtection="1">
      <alignment horizontal="center" vertical="center" wrapText="1"/>
    </xf>
    <xf numFmtId="0" fontId="15" fillId="2" borderId="6" xfId="2"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wrapText="1"/>
    </xf>
    <xf numFmtId="164" fontId="3" fillId="11" borderId="8" xfId="0" applyNumberFormat="1" applyFont="1" applyFill="1" applyBorder="1" applyAlignment="1" applyProtection="1">
      <alignment horizontal="center" vertical="center" wrapText="1"/>
    </xf>
    <xf numFmtId="164" fontId="3" fillId="0" borderId="8" xfId="0" applyNumberFormat="1" applyFont="1" applyFill="1" applyBorder="1" applyAlignment="1" applyProtection="1">
      <alignment horizontal="center" vertical="center" wrapText="1"/>
    </xf>
    <xf numFmtId="164" fontId="3" fillId="11" borderId="9" xfId="0" applyNumberFormat="1" applyFont="1" applyFill="1" applyBorder="1" applyAlignment="1" applyProtection="1">
      <alignment horizontal="center" vertical="center" wrapText="1"/>
    </xf>
    <xf numFmtId="0" fontId="15" fillId="2" borderId="6" xfId="2"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11" borderId="8" xfId="0" applyNumberFormat="1" applyFont="1" applyFill="1" applyBorder="1" applyAlignment="1" applyProtection="1">
      <alignment horizontal="center" vertical="center"/>
    </xf>
    <xf numFmtId="164" fontId="3" fillId="11" borderId="9" xfId="0" applyNumberFormat="1" applyFont="1" applyFill="1" applyBorder="1" applyAlignment="1" applyProtection="1">
      <alignment horizontal="center" vertical="center"/>
    </xf>
    <xf numFmtId="3" fontId="4" fillId="0" borderId="4" xfId="0" applyNumberFormat="1" applyFont="1" applyFill="1" applyBorder="1" applyAlignment="1" applyProtection="1">
      <alignment horizontal="right" vertical="center" shrinkToFit="1"/>
      <protection locked="0"/>
    </xf>
    <xf numFmtId="3" fontId="32" fillId="10" borderId="4" xfId="0" applyNumberFormat="1" applyFont="1" applyFill="1" applyBorder="1" applyAlignment="1" applyProtection="1">
      <alignment horizontal="right" vertical="center" shrinkToFit="1"/>
    </xf>
    <xf numFmtId="3" fontId="0" fillId="0" borderId="0" xfId="0" applyNumberFormat="1" applyProtection="1"/>
    <xf numFmtId="3" fontId="10" fillId="0" borderId="0" xfId="2" applyNumberFormat="1" applyProtection="1"/>
    <xf numFmtId="3" fontId="15" fillId="2" borderId="5" xfId="2" applyNumberFormat="1" applyFont="1" applyFill="1" applyBorder="1" applyAlignment="1" applyProtection="1">
      <alignment horizontal="center" vertical="center" wrapText="1"/>
    </xf>
    <xf numFmtId="3" fontId="15" fillId="2" borderId="6" xfId="2" applyNumberFormat="1" applyFont="1" applyFill="1" applyBorder="1" applyAlignment="1" applyProtection="1">
      <alignment horizontal="center" vertical="center" wrapText="1"/>
    </xf>
    <xf numFmtId="3" fontId="4" fillId="0" borderId="7" xfId="0" applyNumberFormat="1" applyFont="1" applyFill="1" applyBorder="1" applyAlignment="1" applyProtection="1">
      <alignment horizontal="right" vertical="center" wrapText="1"/>
      <protection locked="0"/>
    </xf>
    <xf numFmtId="3" fontId="14" fillId="11"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protection locked="0"/>
    </xf>
    <xf numFmtId="3" fontId="14" fillId="11" borderId="9" xfId="0" applyNumberFormat="1" applyFont="1" applyFill="1" applyBorder="1" applyAlignment="1" applyProtection="1">
      <alignment horizontal="right" vertical="center" wrapText="1"/>
    </xf>
    <xf numFmtId="3" fontId="4" fillId="0" borderId="7" xfId="0" applyNumberFormat="1" applyFont="1" applyFill="1" applyBorder="1" applyAlignment="1" applyProtection="1">
      <alignment vertical="center" wrapText="1"/>
      <protection locked="0"/>
    </xf>
    <xf numFmtId="3" fontId="4" fillId="0" borderId="8" xfId="0" applyNumberFormat="1" applyFont="1" applyFill="1" applyBorder="1" applyAlignment="1" applyProtection="1">
      <alignment vertical="center" wrapText="1"/>
      <protection locked="0"/>
    </xf>
    <xf numFmtId="3" fontId="14" fillId="11" borderId="8" xfId="0" applyNumberFormat="1" applyFont="1" applyFill="1" applyBorder="1" applyAlignment="1" applyProtection="1">
      <alignment vertical="center" wrapText="1"/>
    </xf>
    <xf numFmtId="3" fontId="14" fillId="11" borderId="9" xfId="0" applyNumberFormat="1" applyFont="1" applyFill="1" applyBorder="1" applyAlignment="1" applyProtection="1">
      <alignment vertical="center" wrapText="1"/>
    </xf>
    <xf numFmtId="3" fontId="10" fillId="0" borderId="0" xfId="2" applyNumberFormat="1" applyAlignment="1" applyProtection="1">
      <alignment wrapText="1"/>
    </xf>
    <xf numFmtId="3" fontId="4" fillId="0" borderId="7" xfId="0" applyNumberFormat="1" applyFont="1" applyFill="1" applyBorder="1" applyAlignment="1" applyProtection="1">
      <alignment vertical="center"/>
      <protection locked="0"/>
    </xf>
    <xf numFmtId="3" fontId="4" fillId="0" borderId="8" xfId="0" applyNumberFormat="1" applyFont="1" applyFill="1" applyBorder="1" applyAlignment="1" applyProtection="1">
      <alignment vertical="center"/>
      <protection locked="0"/>
    </xf>
    <xf numFmtId="3" fontId="14" fillId="11" borderId="8" xfId="0" applyNumberFormat="1" applyFont="1" applyFill="1" applyBorder="1" applyAlignment="1" applyProtection="1">
      <alignment vertical="center"/>
    </xf>
    <xf numFmtId="3" fontId="14" fillId="11" borderId="9" xfId="0" applyNumberFormat="1" applyFont="1" applyFill="1" applyBorder="1" applyAlignment="1" applyProtection="1">
      <alignment vertical="center"/>
    </xf>
    <xf numFmtId="3" fontId="10" fillId="0" borderId="0" xfId="5" applyNumberFormat="1" applyFont="1" applyAlignment="1" applyProtection="1">
      <alignment wrapText="1"/>
    </xf>
    <xf numFmtId="3" fontId="10" fillId="0" borderId="0" xfId="2" applyNumberFormat="1" applyFont="1" applyProtection="1"/>
    <xf numFmtId="3" fontId="10" fillId="0" borderId="0" xfId="2" applyNumberFormat="1" applyFont="1" applyBorder="1" applyAlignment="1" applyProtection="1">
      <alignment horizontal="center" vertical="center" wrapText="1"/>
    </xf>
    <xf numFmtId="3" fontId="10" fillId="0" borderId="0" xfId="5" applyNumberFormat="1" applyFont="1" applyBorder="1" applyAlignment="1" applyProtection="1">
      <alignment wrapText="1"/>
    </xf>
    <xf numFmtId="3" fontId="1" fillId="0" borderId="0" xfId="2" applyNumberFormat="1" applyFont="1" applyProtection="1"/>
    <xf numFmtId="3" fontId="8" fillId="2" borderId="1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xf>
    <xf numFmtId="3" fontId="2" fillId="0" borderId="2" xfId="0" applyNumberFormat="1" applyFont="1" applyFill="1" applyBorder="1" applyAlignment="1" applyProtection="1">
      <alignment vertical="center" shrinkToFit="1"/>
      <protection locked="0"/>
    </xf>
    <xf numFmtId="3" fontId="19" fillId="10" borderId="2" xfId="0" applyNumberFormat="1" applyFont="1" applyFill="1" applyBorder="1" applyAlignment="1" applyProtection="1">
      <alignment vertical="center" shrinkToFit="1"/>
    </xf>
    <xf numFmtId="3" fontId="2" fillId="4" borderId="2" xfId="0" applyNumberFormat="1" applyFont="1" applyFill="1" applyBorder="1" applyAlignment="1" applyProtection="1">
      <alignment vertical="center" shrinkToFit="1"/>
    </xf>
    <xf numFmtId="3" fontId="19" fillId="10" borderId="3" xfId="0" applyNumberFormat="1" applyFont="1" applyFill="1" applyBorder="1" applyAlignment="1" applyProtection="1">
      <alignment vertical="center" shrinkToFit="1"/>
    </xf>
    <xf numFmtId="0" fontId="33" fillId="12" borderId="11" xfId="4" applyFont="1" applyFill="1" applyBorder="1"/>
    <xf numFmtId="0" fontId="31" fillId="12" borderId="12" xfId="4" applyFill="1" applyBorder="1"/>
    <xf numFmtId="0" fontId="31" fillId="0" borderId="0" xfId="4"/>
    <xf numFmtId="0" fontId="22" fillId="12" borderId="13" xfId="4" applyFont="1" applyFill="1" applyBorder="1" applyAlignment="1">
      <alignment horizontal="center" vertical="center"/>
    </xf>
    <xf numFmtId="0" fontId="22" fillId="12" borderId="0" xfId="4" applyFont="1" applyFill="1" applyBorder="1" applyAlignment="1">
      <alignment horizontal="center" vertical="center"/>
    </xf>
    <xf numFmtId="0" fontId="22" fillId="12" borderId="14" xfId="4" applyFont="1" applyFill="1" applyBorder="1" applyAlignment="1">
      <alignment horizontal="center" vertical="center"/>
    </xf>
    <xf numFmtId="0" fontId="4" fillId="12" borderId="0" xfId="4" applyFont="1" applyFill="1" applyBorder="1" applyAlignment="1">
      <alignment horizontal="center" vertical="center"/>
    </xf>
    <xf numFmtId="0" fontId="4" fillId="12" borderId="15" xfId="4" applyFont="1" applyFill="1" applyBorder="1" applyAlignment="1">
      <alignment vertical="center"/>
    </xf>
    <xf numFmtId="0" fontId="34" fillId="0" borderId="0" xfId="4" applyFont="1" applyFill="1"/>
    <xf numFmtId="0" fontId="3" fillId="12" borderId="13" xfId="4" applyFont="1" applyFill="1" applyBorder="1" applyAlignment="1">
      <alignment vertical="center" wrapText="1"/>
    </xf>
    <xf numFmtId="0" fontId="3" fillId="12" borderId="0" xfId="4" applyFont="1" applyFill="1" applyBorder="1" applyAlignment="1">
      <alignment horizontal="right" vertical="center" wrapText="1"/>
    </xf>
    <xf numFmtId="0" fontId="3" fillId="12" borderId="0" xfId="4" applyFont="1" applyFill="1" applyBorder="1" applyAlignment="1">
      <alignment vertical="center" wrapText="1"/>
    </xf>
    <xf numFmtId="14" fontId="3" fillId="13" borderId="0" xfId="4" applyNumberFormat="1" applyFont="1" applyFill="1" applyBorder="1" applyAlignment="1" applyProtection="1">
      <alignment horizontal="center" vertical="center"/>
      <protection locked="0"/>
    </xf>
    <xf numFmtId="1" fontId="3" fillId="13" borderId="0" xfId="4" applyNumberFormat="1" applyFont="1" applyFill="1" applyBorder="1" applyAlignment="1" applyProtection="1">
      <alignment horizontal="center" vertical="center"/>
      <protection locked="0"/>
    </xf>
    <xf numFmtId="0" fontId="4" fillId="12" borderId="14" xfId="4" applyFont="1" applyFill="1" applyBorder="1" applyAlignment="1">
      <alignment vertical="center"/>
    </xf>
    <xf numFmtId="14" fontId="3" fillId="14" borderId="0" xfId="4" applyNumberFormat="1" applyFont="1" applyFill="1" applyBorder="1" applyAlignment="1" applyProtection="1">
      <alignment horizontal="center" vertical="center"/>
      <protection locked="0"/>
    </xf>
    <xf numFmtId="0" fontId="31" fillId="5" borderId="0" xfId="4" applyFill="1"/>
    <xf numFmtId="1" fontId="3" fillId="15" borderId="16" xfId="4" applyNumberFormat="1" applyFont="1" applyFill="1" applyBorder="1" applyAlignment="1" applyProtection="1">
      <alignment horizontal="center" vertical="center"/>
      <protection locked="0"/>
    </xf>
    <xf numFmtId="1" fontId="3" fillId="14" borderId="0" xfId="4" applyNumberFormat="1" applyFont="1" applyFill="1" applyBorder="1" applyAlignment="1" applyProtection="1">
      <alignment horizontal="center" vertical="center"/>
      <protection locked="0"/>
    </xf>
    <xf numFmtId="0" fontId="31" fillId="12" borderId="14" xfId="4" applyFill="1" applyBorder="1"/>
    <xf numFmtId="0" fontId="23" fillId="12" borderId="13" xfId="4" applyFont="1" applyFill="1" applyBorder="1" applyAlignment="1">
      <alignment wrapText="1"/>
    </xf>
    <xf numFmtId="0" fontId="23" fillId="12" borderId="14" xfId="4" applyFont="1" applyFill="1" applyBorder="1" applyAlignment="1">
      <alignment wrapText="1"/>
    </xf>
    <xf numFmtId="0" fontId="23" fillId="12" borderId="13" xfId="4" applyFont="1" applyFill="1" applyBorder="1"/>
    <xf numFmtId="0" fontId="23" fillId="12" borderId="0" xfId="4" applyFont="1" applyFill="1" applyBorder="1"/>
    <xf numFmtId="0" fontId="23" fillId="12" borderId="0" xfId="4" applyFont="1" applyFill="1" applyBorder="1" applyAlignment="1">
      <alignment wrapText="1"/>
    </xf>
    <xf numFmtId="0" fontId="23" fillId="12" borderId="14" xfId="4" applyFont="1" applyFill="1" applyBorder="1"/>
    <xf numFmtId="0" fontId="4" fillId="12" borderId="0" xfId="4" applyFont="1" applyFill="1" applyBorder="1" applyAlignment="1">
      <alignment horizontal="right" vertical="center" wrapText="1"/>
    </xf>
    <xf numFmtId="0" fontId="24" fillId="12" borderId="14" xfId="4" applyFont="1" applyFill="1" applyBorder="1" applyAlignment="1">
      <alignment vertical="center"/>
    </xf>
    <xf numFmtId="0" fontId="4" fillId="12" borderId="13" xfId="4" applyFont="1" applyFill="1" applyBorder="1" applyAlignment="1">
      <alignment horizontal="right" vertical="center" wrapText="1"/>
    </xf>
    <xf numFmtId="0" fontId="24" fillId="12" borderId="0" xfId="4" applyFont="1" applyFill="1" applyBorder="1" applyAlignment="1">
      <alignment vertical="center"/>
    </xf>
    <xf numFmtId="0" fontId="23" fillId="12" borderId="0" xfId="4" applyFont="1" applyFill="1" applyBorder="1" applyAlignment="1">
      <alignment vertical="top"/>
    </xf>
    <xf numFmtId="0" fontId="3" fillId="15" borderId="16" xfId="4" applyFont="1" applyFill="1" applyBorder="1" applyAlignment="1" applyProtection="1">
      <alignment horizontal="center" vertical="center"/>
      <protection locked="0"/>
    </xf>
    <xf numFmtId="0" fontId="3" fillId="12" borderId="0" xfId="4" applyFont="1" applyFill="1" applyBorder="1" applyAlignment="1">
      <alignment vertical="center"/>
    </xf>
    <xf numFmtId="0" fontId="23" fillId="12" borderId="0" xfId="4" applyFont="1" applyFill="1" applyBorder="1" applyAlignment="1">
      <alignment vertical="center"/>
    </xf>
    <xf numFmtId="0" fontId="23" fillId="12" borderId="14" xfId="4" applyFont="1" applyFill="1" applyBorder="1" applyAlignment="1">
      <alignment vertical="center"/>
    </xf>
    <xf numFmtId="0" fontId="23" fillId="12" borderId="0" xfId="4" applyFont="1" applyFill="1" applyBorder="1" applyAlignment="1"/>
    <xf numFmtId="0" fontId="35" fillId="12" borderId="0" xfId="4" applyFont="1" applyFill="1" applyBorder="1" applyAlignment="1">
      <alignment vertical="center"/>
    </xf>
    <xf numFmtId="0" fontId="35" fillId="12" borderId="14" xfId="4" applyFont="1" applyFill="1" applyBorder="1" applyAlignment="1">
      <alignment vertical="center"/>
    </xf>
    <xf numFmtId="0" fontId="3" fillId="12" borderId="0" xfId="4" applyFont="1" applyFill="1" applyBorder="1" applyAlignment="1">
      <alignment horizontal="center" vertical="center"/>
    </xf>
    <xf numFmtId="0" fontId="4" fillId="12" borderId="14" xfId="4" applyFont="1" applyFill="1" applyBorder="1" applyAlignment="1">
      <alignment horizontal="center" vertical="center"/>
    </xf>
    <xf numFmtId="0" fontId="3" fillId="15" borderId="17" xfId="4" applyFont="1" applyFill="1" applyBorder="1" applyAlignment="1" applyProtection="1">
      <alignment horizontal="center" vertical="center"/>
      <protection locked="0"/>
    </xf>
    <xf numFmtId="0" fontId="23" fillId="12" borderId="0" xfId="4" applyFont="1" applyFill="1" applyBorder="1" applyAlignment="1">
      <alignment vertical="top" wrapText="1"/>
    </xf>
    <xf numFmtId="0" fontId="23" fillId="12" borderId="13" xfId="4" applyFont="1" applyFill="1" applyBorder="1" applyAlignment="1">
      <alignment vertical="top"/>
    </xf>
    <xf numFmtId="0" fontId="35" fillId="12" borderId="14" xfId="4" applyFont="1" applyFill="1" applyBorder="1"/>
    <xf numFmtId="0" fontId="31" fillId="12" borderId="18" xfId="4" applyFill="1" applyBorder="1"/>
    <xf numFmtId="0" fontId="31" fillId="12" borderId="19" xfId="4" applyFill="1" applyBorder="1"/>
    <xf numFmtId="0" fontId="31" fillId="12" borderId="17" xfId="4" applyFill="1" applyBorder="1"/>
    <xf numFmtId="49" fontId="3" fillId="15" borderId="16" xfId="4" applyNumberFormat="1" applyFont="1" applyFill="1" applyBorder="1" applyAlignment="1" applyProtection="1">
      <alignment horizontal="center" vertical="center"/>
      <protection locked="0"/>
    </xf>
    <xf numFmtId="164" fontId="3" fillId="12" borderId="4" xfId="0" applyNumberFormat="1" applyFont="1" applyFill="1" applyBorder="1" applyAlignment="1" applyProtection="1">
      <alignment horizontal="center" vertical="center"/>
    </xf>
    <xf numFmtId="0" fontId="36" fillId="0" borderId="0" xfId="4" applyFont="1"/>
    <xf numFmtId="0" fontId="36" fillId="0" borderId="0" xfId="4" applyFont="1" applyFill="1"/>
    <xf numFmtId="3" fontId="10" fillId="0" borderId="0" xfId="2" applyNumberFormat="1" applyProtection="1">
      <protection locked="0"/>
    </xf>
    <xf numFmtId="3" fontId="14" fillId="10" borderId="4" xfId="0" applyNumberFormat="1" applyFont="1" applyFill="1" applyBorder="1" applyAlignment="1" applyProtection="1">
      <alignment horizontal="right" vertical="center" shrinkToFit="1"/>
    </xf>
    <xf numFmtId="3" fontId="14" fillId="10" borderId="4" xfId="0" applyNumberFormat="1" applyFont="1" applyFill="1" applyBorder="1" applyAlignment="1" applyProtection="1">
      <alignment horizontal="right" vertical="center" shrinkToFit="1"/>
      <protection locked="0"/>
    </xf>
    <xf numFmtId="3" fontId="14" fillId="10" borderId="4" xfId="0" applyNumberFormat="1" applyFont="1" applyFill="1" applyBorder="1" applyAlignment="1" applyProtection="1">
      <alignment vertical="center"/>
    </xf>
    <xf numFmtId="3" fontId="4" fillId="10" borderId="4" xfId="0" applyNumberFormat="1" applyFont="1" applyFill="1" applyBorder="1" applyAlignment="1" applyProtection="1">
      <alignment vertical="center"/>
      <protection locked="0"/>
    </xf>
    <xf numFmtId="164" fontId="3" fillId="10" borderId="8" xfId="0" applyNumberFormat="1" applyFont="1" applyFill="1" applyBorder="1" applyAlignment="1" applyProtection="1">
      <alignment horizontal="center" vertical="center"/>
    </xf>
    <xf numFmtId="3" fontId="4" fillId="10" borderId="8" xfId="0" applyNumberFormat="1" applyFont="1" applyFill="1" applyBorder="1" applyAlignment="1" applyProtection="1">
      <alignment vertical="center"/>
      <protection locked="0"/>
    </xf>
    <xf numFmtId="3" fontId="37" fillId="2" borderId="10" xfId="0" applyNumberFormat="1" applyFont="1" applyFill="1" applyBorder="1" applyAlignment="1" applyProtection="1">
      <alignment horizontal="center" vertical="center" wrapText="1"/>
    </xf>
    <xf numFmtId="3" fontId="8" fillId="2" borderId="4" xfId="0" applyNumberFormat="1" applyFont="1" applyFill="1" applyBorder="1" applyAlignment="1" applyProtection="1">
      <alignment horizontal="center" vertical="center" wrapText="1"/>
    </xf>
    <xf numFmtId="3" fontId="8" fillId="2" borderId="4" xfId="0" applyNumberFormat="1" applyFont="1" applyFill="1" applyBorder="1" applyAlignment="1" applyProtection="1">
      <alignment horizontal="center" vertical="center"/>
    </xf>
    <xf numFmtId="3" fontId="2" fillId="0" borderId="20" xfId="0" applyNumberFormat="1" applyFont="1" applyFill="1" applyBorder="1" applyAlignment="1" applyProtection="1">
      <alignment vertical="center" shrinkToFit="1"/>
      <protection locked="0"/>
    </xf>
    <xf numFmtId="3" fontId="19" fillId="10" borderId="20" xfId="0" applyNumberFormat="1" applyFont="1" applyFill="1" applyBorder="1" applyAlignment="1" applyProtection="1">
      <alignment vertical="center" shrinkToFit="1"/>
    </xf>
    <xf numFmtId="3" fontId="4" fillId="0" borderId="4" xfId="0" applyNumberFormat="1" applyFont="1" applyBorder="1" applyAlignment="1" applyProtection="1">
      <alignment horizontal="right" vertical="center" shrinkToFit="1"/>
      <protection locked="0"/>
    </xf>
    <xf numFmtId="3" fontId="4" fillId="0" borderId="4" xfId="3" applyNumberFormat="1" applyFont="1" applyBorder="1" applyAlignment="1" applyProtection="1">
      <alignment horizontal="right" vertical="center" shrinkToFit="1"/>
      <protection locked="0"/>
    </xf>
    <xf numFmtId="0" fontId="4" fillId="12" borderId="13" xfId="4" applyFont="1" applyFill="1" applyBorder="1" applyAlignment="1">
      <alignment horizontal="right" vertical="center" wrapText="1"/>
    </xf>
    <xf numFmtId="0" fontId="4" fillId="12" borderId="0" xfId="4" applyFont="1" applyFill="1" applyBorder="1" applyAlignment="1">
      <alignment horizontal="right" vertical="center" wrapText="1"/>
    </xf>
    <xf numFmtId="0" fontId="23" fillId="15" borderId="18" xfId="4" applyFont="1" applyFill="1" applyBorder="1" applyAlignment="1" applyProtection="1">
      <alignment vertical="center"/>
      <protection locked="0"/>
    </xf>
    <xf numFmtId="0" fontId="23" fillId="15" borderId="19" xfId="4" applyFont="1" applyFill="1" applyBorder="1" applyAlignment="1" applyProtection="1">
      <alignment vertical="center"/>
      <protection locked="0"/>
    </xf>
    <xf numFmtId="0" fontId="23" fillId="15" borderId="17" xfId="4" applyFont="1" applyFill="1" applyBorder="1" applyAlignment="1" applyProtection="1">
      <alignment vertical="center"/>
      <protection locked="0"/>
    </xf>
    <xf numFmtId="0" fontId="4" fillId="12" borderId="11" xfId="4" applyFont="1" applyFill="1" applyBorder="1" applyAlignment="1">
      <alignment horizontal="left" vertical="center" wrapText="1"/>
    </xf>
    <xf numFmtId="0" fontId="4" fillId="12" borderId="21" xfId="4" applyFont="1" applyFill="1" applyBorder="1" applyAlignment="1">
      <alignment horizontal="left" vertical="center" wrapText="1"/>
    </xf>
    <xf numFmtId="0" fontId="23" fillId="12" borderId="0" xfId="4" applyFont="1" applyFill="1" applyBorder="1"/>
    <xf numFmtId="0" fontId="3" fillId="15" borderId="18" xfId="4" applyFont="1" applyFill="1" applyBorder="1" applyAlignment="1" applyProtection="1">
      <alignment vertical="center"/>
      <protection locked="0"/>
    </xf>
    <xf numFmtId="0" fontId="3" fillId="15" borderId="19" xfId="4" applyFont="1" applyFill="1" applyBorder="1" applyAlignment="1" applyProtection="1">
      <alignment vertical="center"/>
      <protection locked="0"/>
    </xf>
    <xf numFmtId="0" fontId="3" fillId="15" borderId="17" xfId="4" applyFont="1" applyFill="1" applyBorder="1" applyAlignment="1" applyProtection="1">
      <alignment vertical="center"/>
      <protection locked="0"/>
    </xf>
    <xf numFmtId="0" fontId="4" fillId="12" borderId="0" xfId="4" applyFont="1" applyFill="1" applyBorder="1" applyAlignment="1">
      <alignment vertical="center"/>
    </xf>
    <xf numFmtId="49" fontId="3" fillId="15" borderId="18" xfId="4" applyNumberFormat="1" applyFont="1" applyFill="1" applyBorder="1" applyAlignment="1" applyProtection="1">
      <alignment vertical="center"/>
      <protection locked="0"/>
    </xf>
    <xf numFmtId="49" fontId="3" fillId="15" borderId="19" xfId="4" applyNumberFormat="1" applyFont="1" applyFill="1" applyBorder="1" applyAlignment="1" applyProtection="1">
      <alignment vertical="center"/>
      <protection locked="0"/>
    </xf>
    <xf numFmtId="49" fontId="3" fillId="15" borderId="17" xfId="4" applyNumberFormat="1" applyFont="1" applyFill="1" applyBorder="1" applyAlignment="1" applyProtection="1">
      <alignment vertical="center"/>
      <protection locked="0"/>
    </xf>
    <xf numFmtId="0" fontId="4" fillId="12" borderId="0" xfId="4" applyFont="1" applyFill="1" applyBorder="1" applyAlignment="1">
      <alignment horizontal="center" vertical="center"/>
    </xf>
    <xf numFmtId="0" fontId="4" fillId="12" borderId="14" xfId="4" applyFont="1" applyFill="1" applyBorder="1" applyAlignment="1">
      <alignment horizontal="center" vertical="center"/>
    </xf>
    <xf numFmtId="0" fontId="3" fillId="15" borderId="18" xfId="4" applyFont="1" applyFill="1" applyBorder="1" applyAlignment="1" applyProtection="1">
      <alignment horizontal="center" vertical="center"/>
      <protection locked="0"/>
    </xf>
    <xf numFmtId="0" fontId="3" fillId="15" borderId="17" xfId="4" applyFont="1" applyFill="1" applyBorder="1" applyAlignment="1" applyProtection="1">
      <alignment horizontal="center" vertical="center"/>
      <protection locked="0"/>
    </xf>
    <xf numFmtId="0" fontId="4" fillId="12" borderId="13" xfId="4" applyFont="1" applyFill="1" applyBorder="1" applyAlignment="1">
      <alignment horizontal="left" vertical="center"/>
    </xf>
    <xf numFmtId="0" fontId="4" fillId="12" borderId="0" xfId="4" applyFont="1" applyFill="1" applyBorder="1" applyAlignment="1">
      <alignment horizontal="left" vertical="center"/>
    </xf>
    <xf numFmtId="0" fontId="23" fillId="12" borderId="0" xfId="4" applyFont="1" applyFill="1" applyBorder="1" applyAlignment="1">
      <alignment vertical="top"/>
    </xf>
    <xf numFmtId="0" fontId="4" fillId="12" borderId="0" xfId="4" applyFont="1" applyFill="1" applyBorder="1" applyAlignment="1">
      <alignment vertical="top"/>
    </xf>
    <xf numFmtId="0" fontId="3" fillId="15" borderId="18" xfId="4" applyFont="1" applyFill="1" applyBorder="1" applyAlignment="1" applyProtection="1">
      <alignment horizontal="right" vertical="center"/>
      <protection locked="0"/>
    </xf>
    <xf numFmtId="0" fontId="3" fillId="15" borderId="19" xfId="4" applyFont="1" applyFill="1" applyBorder="1" applyAlignment="1" applyProtection="1">
      <alignment horizontal="right" vertical="center"/>
      <protection locked="0"/>
    </xf>
    <xf numFmtId="0" fontId="3" fillId="15" borderId="17" xfId="4" applyFont="1" applyFill="1" applyBorder="1" applyAlignment="1" applyProtection="1">
      <alignment horizontal="right" vertical="center"/>
      <protection locked="0"/>
    </xf>
    <xf numFmtId="0" fontId="23" fillId="12" borderId="0" xfId="4" applyFont="1" applyFill="1" applyBorder="1" applyProtection="1">
      <protection locked="0"/>
    </xf>
    <xf numFmtId="0" fontId="23" fillId="12" borderId="0" xfId="4" applyFont="1" applyFill="1" applyBorder="1" applyAlignment="1">
      <alignment vertical="top" wrapText="1"/>
    </xf>
    <xf numFmtId="0" fontId="4" fillId="12" borderId="13" xfId="4" applyFont="1" applyFill="1" applyBorder="1" applyAlignment="1">
      <alignment horizontal="center" vertical="center"/>
    </xf>
    <xf numFmtId="0" fontId="4" fillId="12" borderId="13" xfId="4" applyFont="1" applyFill="1" applyBorder="1" applyAlignment="1">
      <alignment horizontal="right" vertical="center"/>
    </xf>
    <xf numFmtId="0" fontId="4" fillId="12" borderId="0" xfId="4" applyFont="1" applyFill="1" applyBorder="1" applyAlignment="1">
      <alignment horizontal="right" vertical="center"/>
    </xf>
    <xf numFmtId="0" fontId="24" fillId="12" borderId="0" xfId="4" applyFont="1" applyFill="1" applyBorder="1" applyAlignment="1">
      <alignment vertical="center"/>
    </xf>
    <xf numFmtId="0" fontId="23" fillId="15" borderId="18" xfId="4" applyFont="1" applyFill="1" applyBorder="1" applyProtection="1">
      <protection locked="0"/>
    </xf>
    <xf numFmtId="0" fontId="23" fillId="15" borderId="19" xfId="4" applyFont="1" applyFill="1" applyBorder="1" applyProtection="1">
      <protection locked="0"/>
    </xf>
    <xf numFmtId="0" fontId="23" fillId="15" borderId="17" xfId="4" applyFont="1" applyFill="1" applyBorder="1" applyProtection="1">
      <protection locked="0"/>
    </xf>
    <xf numFmtId="49" fontId="3" fillId="15" borderId="18" xfId="4" applyNumberFormat="1" applyFont="1" applyFill="1" applyBorder="1" applyAlignment="1" applyProtection="1">
      <alignment horizontal="center" vertical="center"/>
      <protection locked="0"/>
    </xf>
    <xf numFmtId="49" fontId="3" fillId="15" borderId="17" xfId="4" applyNumberFormat="1" applyFont="1" applyFill="1" applyBorder="1" applyAlignment="1" applyProtection="1">
      <alignment horizontal="center" vertical="center"/>
      <protection locked="0"/>
    </xf>
    <xf numFmtId="0" fontId="23" fillId="12" borderId="13" xfId="4" applyFont="1" applyFill="1" applyBorder="1" applyAlignment="1">
      <alignment vertical="center" wrapText="1"/>
    </xf>
    <xf numFmtId="0" fontId="23" fillId="12" borderId="0" xfId="4" applyFont="1" applyFill="1" applyBorder="1" applyAlignment="1">
      <alignment vertical="center" wrapText="1"/>
    </xf>
    <xf numFmtId="0" fontId="4" fillId="12" borderId="14" xfId="4" applyFont="1" applyFill="1" applyBorder="1" applyAlignment="1">
      <alignment horizontal="right" vertical="center" wrapText="1"/>
    </xf>
    <xf numFmtId="0" fontId="24" fillId="12" borderId="13" xfId="4" applyFont="1" applyFill="1" applyBorder="1" applyAlignment="1">
      <alignment vertical="center"/>
    </xf>
    <xf numFmtId="0" fontId="39" fillId="12" borderId="22" xfId="4" applyFont="1" applyFill="1" applyBorder="1" applyAlignment="1">
      <alignment vertical="center"/>
    </xf>
    <xf numFmtId="0" fontId="39" fillId="12" borderId="11" xfId="4" applyFont="1" applyFill="1" applyBorder="1" applyAlignment="1">
      <alignment vertical="center"/>
    </xf>
    <xf numFmtId="0" fontId="22" fillId="12" borderId="13" xfId="4" applyFont="1" applyFill="1" applyBorder="1" applyAlignment="1">
      <alignment horizontal="center" vertical="center"/>
    </xf>
    <xf numFmtId="0" fontId="22" fillId="12" borderId="0" xfId="4" applyFont="1" applyFill="1" applyBorder="1" applyAlignment="1">
      <alignment horizontal="center" vertical="center"/>
    </xf>
    <xf numFmtId="0" fontId="22" fillId="12" borderId="14" xfId="4" applyFont="1" applyFill="1" applyBorder="1" applyAlignment="1">
      <alignment horizontal="center" vertical="center"/>
    </xf>
    <xf numFmtId="0" fontId="3" fillId="12" borderId="13" xfId="4" applyFont="1" applyFill="1" applyBorder="1" applyAlignment="1">
      <alignment vertical="center" wrapText="1"/>
    </xf>
    <xf numFmtId="0" fontId="3" fillId="12" borderId="0" xfId="4" applyFont="1" applyFill="1" applyBorder="1" applyAlignment="1">
      <alignment vertical="center" wrapText="1"/>
    </xf>
    <xf numFmtId="14" fontId="3" fillId="15" borderId="18" xfId="4" applyNumberFormat="1" applyFont="1" applyFill="1" applyBorder="1" applyAlignment="1" applyProtection="1">
      <alignment horizontal="center" vertical="center"/>
      <protection locked="0"/>
    </xf>
    <xf numFmtId="14" fontId="3" fillId="15" borderId="17"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8" fillId="12" borderId="13" xfId="4" applyFont="1" applyFill="1" applyBorder="1" applyAlignment="1">
      <alignment horizontal="center" vertical="center" wrapText="1"/>
    </xf>
    <xf numFmtId="0" fontId="38" fillId="12" borderId="0" xfId="4" applyFont="1" applyFill="1" applyBorder="1" applyAlignment="1">
      <alignment horizontal="center" vertical="center" wrapText="1"/>
    </xf>
    <xf numFmtId="0" fontId="4" fillId="12" borderId="14" xfId="4" applyFont="1" applyFill="1" applyBorder="1" applyAlignment="1">
      <alignment horizontal="right" vertical="center"/>
    </xf>
    <xf numFmtId="0" fontId="23" fillId="12" borderId="0" xfId="4" applyFont="1" applyFill="1" applyBorder="1" applyAlignment="1">
      <alignment wrapText="1"/>
    </xf>
    <xf numFmtId="0" fontId="23" fillId="12" borderId="13" xfId="4" applyFont="1" applyFill="1" applyBorder="1" applyAlignment="1">
      <alignment wrapText="1"/>
    </xf>
    <xf numFmtId="0" fontId="3" fillId="1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12" borderId="4" xfId="0" applyFont="1" applyFill="1" applyBorder="1" applyAlignment="1" applyProtection="1">
      <alignment horizontal="left" vertical="center" wrapText="1"/>
    </xf>
    <xf numFmtId="0" fontId="4" fillId="10" borderId="4"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2" fillId="6" borderId="4"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19" xfId="0" applyFont="1" applyFill="1" applyBorder="1" applyAlignment="1" applyProtection="1">
      <alignment horizontal="right" vertical="top" wrapText="1"/>
    </xf>
    <xf numFmtId="0" fontId="1" fillId="0" borderId="19" xfId="0" applyFont="1" applyBorder="1" applyAlignment="1" applyProtection="1">
      <alignment horizontal="right" vertical="top" wrapText="1"/>
    </xf>
    <xf numFmtId="0" fontId="5" fillId="3"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5" fillId="2" borderId="4" xfId="0" applyFont="1" applyFill="1" applyBorder="1" applyAlignment="1" applyProtection="1">
      <alignment horizontal="center" vertical="center"/>
    </xf>
    <xf numFmtId="0" fontId="0" fillId="0" borderId="4" xfId="0" applyBorder="1" applyAlignment="1" applyProtection="1">
      <alignment horizontal="center" vertical="center"/>
    </xf>
    <xf numFmtId="0" fontId="3" fillId="2"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10" fillId="6" borderId="4" xfId="0" applyFont="1" applyFill="1" applyBorder="1" applyAlignment="1" applyProtection="1">
      <alignment horizontal="left" vertical="center" wrapText="1"/>
    </xf>
    <xf numFmtId="0" fontId="41" fillId="10" borderId="4" xfId="0" applyFont="1" applyFill="1" applyBorder="1" applyAlignment="1" applyProtection="1">
      <alignment horizontal="left" vertical="center" wrapText="1"/>
    </xf>
    <xf numFmtId="0" fontId="13" fillId="10"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indent="1"/>
    </xf>
    <xf numFmtId="0" fontId="40" fillId="10" borderId="4" xfId="0" applyFont="1" applyFill="1" applyBorder="1" applyAlignment="1" applyProtection="1">
      <alignment horizontal="left" vertical="center" wrapText="1"/>
    </xf>
    <xf numFmtId="0" fontId="11" fillId="10" borderId="4"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indent="1"/>
    </xf>
    <xf numFmtId="0" fontId="4" fillId="0" borderId="23"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0" fontId="4" fillId="0" borderId="24" xfId="0" applyFont="1" applyFill="1" applyBorder="1" applyAlignment="1" applyProtection="1">
      <alignment horizontal="left" vertical="center" wrapText="1" indent="1"/>
    </xf>
    <xf numFmtId="0" fontId="11" fillId="6" borderId="4" xfId="0" applyFont="1" applyFill="1" applyBorder="1" applyAlignment="1" applyProtection="1">
      <alignment vertical="center" wrapText="1"/>
    </xf>
    <xf numFmtId="0" fontId="0" fillId="0" borderId="4" xfId="0" applyBorder="1" applyAlignment="1" applyProtection="1"/>
    <xf numFmtId="0" fontId="4" fillId="10" borderId="4" xfId="0" applyFont="1" applyFill="1" applyBorder="1" applyAlignment="1" applyProtection="1">
      <alignment horizontal="left" vertical="center" wrapText="1" indent="1"/>
    </xf>
    <xf numFmtId="0" fontId="17" fillId="0" borderId="4" xfId="0" applyFont="1" applyFill="1" applyBorder="1" applyAlignment="1" applyProtection="1">
      <alignment horizontal="left" vertical="center" wrapText="1"/>
    </xf>
    <xf numFmtId="0" fontId="3" fillId="6" borderId="4" xfId="0" applyFont="1" applyFill="1" applyBorder="1" applyAlignment="1" applyProtection="1">
      <alignment horizontal="left" vertical="center" wrapText="1"/>
    </xf>
    <xf numFmtId="0" fontId="3" fillId="6" borderId="4" xfId="0" applyFont="1" applyFill="1" applyBorder="1" applyAlignment="1" applyProtection="1">
      <alignment vertical="center" wrapText="1"/>
    </xf>
    <xf numFmtId="0" fontId="13" fillId="0" borderId="4" xfId="0" applyFont="1" applyFill="1" applyBorder="1" applyAlignment="1" applyProtection="1">
      <alignment horizontal="left" vertical="center" wrapText="1"/>
    </xf>
    <xf numFmtId="0" fontId="15" fillId="2" borderId="4" xfId="2" applyFont="1" applyFill="1" applyBorder="1" applyAlignment="1" applyProtection="1">
      <alignment horizontal="center" vertical="center"/>
    </xf>
    <xf numFmtId="0" fontId="3" fillId="2" borderId="4" xfId="2" applyFont="1" applyFill="1" applyBorder="1" applyAlignment="1" applyProtection="1">
      <alignment horizontal="center" vertical="center" wrapText="1"/>
    </xf>
    <xf numFmtId="3" fontId="15" fillId="2" borderId="4" xfId="2" applyNumberFormat="1" applyFont="1" applyFill="1" applyBorder="1" applyAlignment="1" applyProtection="1">
      <alignment horizontal="center" vertical="center" wrapText="1"/>
    </xf>
    <xf numFmtId="3" fontId="0" fillId="0" borderId="4" xfId="0" applyNumberFormat="1" applyBorder="1" applyAlignment="1" applyProtection="1">
      <alignment horizontal="center" vertical="center" wrapText="1"/>
    </xf>
    <xf numFmtId="0" fontId="5" fillId="0" borderId="0" xfId="2" applyFont="1" applyFill="1" applyBorder="1" applyAlignment="1" applyProtection="1">
      <alignment horizontal="center" vertical="top" wrapText="1"/>
      <protection locked="0"/>
    </xf>
    <xf numFmtId="0" fontId="7" fillId="0" borderId="0" xfId="2" applyFont="1" applyFill="1" applyBorder="1" applyAlignment="1" applyProtection="1">
      <alignment horizontal="center" vertical="center" wrapText="1"/>
    </xf>
    <xf numFmtId="0" fontId="1" fillId="0" borderId="0" xfId="2"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5" fillId="7" borderId="18" xfId="2"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9" xfId="0" applyBorder="1" applyAlignment="1" applyProtection="1">
      <protection locked="0"/>
    </xf>
    <xf numFmtId="0" fontId="11" fillId="11" borderId="25" xfId="0" applyFont="1" applyFill="1" applyBorder="1" applyAlignment="1" applyProtection="1">
      <alignment horizontal="left" vertical="center" wrapText="1"/>
    </xf>
    <xf numFmtId="0" fontId="11" fillId="11" borderId="26" xfId="0" applyFont="1" applyFill="1" applyBorder="1" applyAlignment="1" applyProtection="1">
      <alignment horizontal="left" vertical="center" wrapText="1"/>
    </xf>
    <xf numFmtId="0" fontId="11" fillId="11"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11" fillId="11" borderId="28" xfId="0" applyFont="1" applyFill="1" applyBorder="1" applyAlignment="1" applyProtection="1">
      <alignment horizontal="left" vertical="center" wrapText="1"/>
    </xf>
    <xf numFmtId="0" fontId="11" fillId="11" borderId="29" xfId="0" applyFont="1" applyFill="1" applyBorder="1" applyAlignment="1" applyProtection="1">
      <alignment horizontal="left" vertical="center" wrapText="1"/>
    </xf>
    <xf numFmtId="0" fontId="11" fillId="11" borderId="30" xfId="0" applyFont="1" applyFill="1" applyBorder="1" applyAlignment="1" applyProtection="1">
      <alignment horizontal="left" vertical="center" wrapText="1"/>
    </xf>
    <xf numFmtId="0" fontId="11" fillId="0" borderId="28" xfId="0" applyFont="1" applyFill="1" applyBorder="1" applyAlignment="1" applyProtection="1">
      <alignment horizontal="left" vertical="center" wrapText="1"/>
    </xf>
    <xf numFmtId="0" fontId="11" fillId="0" borderId="29"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shrinkToFit="1"/>
    </xf>
    <xf numFmtId="0" fontId="11" fillId="8" borderId="11" xfId="0" applyFont="1" applyFill="1" applyBorder="1" applyAlignment="1" applyProtection="1">
      <alignment horizontal="left" vertical="center" wrapText="1" shrinkToFit="1"/>
    </xf>
    <xf numFmtId="0" fontId="11" fillId="8" borderId="12" xfId="0" applyFont="1" applyFill="1" applyBorder="1" applyAlignment="1" applyProtection="1">
      <alignment horizontal="left" vertical="center" wrapText="1" shrinkToFit="1"/>
    </xf>
    <xf numFmtId="0" fontId="17" fillId="0" borderId="28" xfId="0" applyFont="1" applyFill="1" applyBorder="1" applyAlignment="1" applyProtection="1">
      <alignment horizontal="left" vertical="center" wrapText="1"/>
    </xf>
    <xf numFmtId="0" fontId="17" fillId="0" borderId="29"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15" fillId="2" borderId="34" xfId="2"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4" fillId="11" borderId="28" xfId="0" applyFont="1" applyFill="1" applyBorder="1" applyAlignment="1" applyProtection="1">
      <alignment horizontal="left" vertical="center" wrapText="1"/>
    </xf>
    <xf numFmtId="0" fontId="4" fillId="11" borderId="29" xfId="0" applyFont="1" applyFill="1" applyBorder="1" applyAlignment="1" applyProtection="1">
      <alignment horizontal="left" vertical="center" wrapText="1"/>
    </xf>
    <xf numFmtId="0" fontId="4" fillId="11" borderId="30" xfId="0" applyFont="1" applyFill="1" applyBorder="1" applyAlignment="1" applyProtection="1">
      <alignment horizontal="left" vertical="center" wrapText="1"/>
    </xf>
    <xf numFmtId="0" fontId="0" fillId="0" borderId="0" xfId="0" applyAlignment="1" applyProtection="1">
      <alignment horizontal="center" wrapText="1"/>
    </xf>
    <xf numFmtId="0" fontId="15" fillId="3" borderId="23" xfId="2" applyFont="1" applyFill="1" applyBorder="1" applyAlignment="1" applyProtection="1">
      <alignment vertical="center" wrapText="1"/>
      <protection locked="0"/>
    </xf>
    <xf numFmtId="0" fontId="1" fillId="0" borderId="19" xfId="2" applyFont="1" applyBorder="1" applyAlignment="1" applyProtection="1">
      <alignment horizontal="right" vertical="top" wrapText="1"/>
    </xf>
    <xf numFmtId="0" fontId="0" fillId="0" borderId="19" xfId="0" applyBorder="1" applyAlignment="1" applyProtection="1">
      <alignment horizontal="right" wrapText="1"/>
    </xf>
    <xf numFmtId="0" fontId="3" fillId="2" borderId="37" xfId="2"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39" xfId="0" applyBorder="1" applyAlignment="1" applyProtection="1">
      <alignment horizontal="center" vertical="center" wrapText="1"/>
    </xf>
    <xf numFmtId="0" fontId="40" fillId="11" borderId="9" xfId="0" applyFont="1" applyFill="1" applyBorder="1" applyAlignment="1" applyProtection="1">
      <alignment horizontal="left" vertical="center" wrapText="1"/>
    </xf>
    <xf numFmtId="0" fontId="11" fillId="11" borderId="9"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3" fillId="11" borderId="8" xfId="0" applyFont="1" applyFill="1" applyBorder="1" applyAlignment="1" applyProtection="1">
      <alignment horizontal="left" vertical="center" wrapText="1"/>
    </xf>
    <xf numFmtId="0" fontId="40" fillId="11" borderId="8" xfId="0" applyFont="1" applyFill="1" applyBorder="1" applyAlignment="1" applyProtection="1">
      <alignment horizontal="left" vertical="center" wrapText="1"/>
    </xf>
    <xf numFmtId="0" fontId="11" fillId="11" borderId="8"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indent="1"/>
    </xf>
    <xf numFmtId="0" fontId="4" fillId="10" borderId="28" xfId="0" applyFont="1" applyFill="1" applyBorder="1" applyAlignment="1" applyProtection="1">
      <alignment horizontal="left" vertical="center" wrapText="1" indent="1"/>
    </xf>
    <xf numFmtId="0" fontId="4" fillId="10" borderId="29"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xf>
    <xf numFmtId="0" fontId="1" fillId="0" borderId="19" xfId="2" applyFont="1" applyBorder="1" applyAlignment="1" applyProtection="1">
      <alignment horizontal="right" vertical="top" wrapText="1"/>
      <protection locked="0"/>
    </xf>
    <xf numFmtId="0" fontId="1" fillId="0" borderId="19" xfId="0" applyFont="1" applyBorder="1" applyAlignment="1" applyProtection="1">
      <alignment horizontal="right"/>
      <protection locked="0"/>
    </xf>
    <xf numFmtId="0" fontId="4" fillId="10" borderId="8"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shrinkToFit="1"/>
    </xf>
    <xf numFmtId="0" fontId="4" fillId="8" borderId="11" xfId="0" applyFont="1" applyFill="1" applyBorder="1" applyAlignment="1" applyProtection="1">
      <alignment horizontal="left" vertical="center" shrinkToFit="1"/>
    </xf>
    <xf numFmtId="0" fontId="4" fillId="8" borderId="12"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wrapText="1" indent="1"/>
    </xf>
    <xf numFmtId="0" fontId="42" fillId="10" borderId="2" xfId="0" applyFont="1" applyFill="1" applyBorder="1" applyAlignment="1" applyProtection="1">
      <alignment horizontal="left" vertical="center" wrapText="1"/>
    </xf>
    <xf numFmtId="0" fontId="16" fillId="10" borderId="2" xfId="0" applyFont="1" applyFill="1" applyBorder="1" applyAlignment="1" applyProtection="1">
      <alignment horizontal="left" vertical="center" wrapText="1"/>
    </xf>
    <xf numFmtId="0" fontId="42" fillId="10" borderId="3" xfId="0" applyFont="1" applyFill="1" applyBorder="1" applyAlignment="1" applyProtection="1">
      <alignment horizontal="left" vertical="center" wrapText="1"/>
    </xf>
    <xf numFmtId="0" fontId="16" fillId="10" borderId="3" xfId="0" applyFont="1"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15" fillId="10" borderId="3" xfId="0" applyFont="1" applyFill="1" applyBorder="1" applyAlignment="1" applyProtection="1">
      <alignment horizontal="left" vertical="center" wrapText="1"/>
    </xf>
    <xf numFmtId="0" fontId="16" fillId="9" borderId="40" xfId="0" applyFont="1" applyFill="1" applyBorder="1" applyAlignment="1" applyProtection="1">
      <alignment horizontal="left" vertical="center"/>
    </xf>
    <xf numFmtId="0" fontId="2" fillId="0" borderId="40" xfId="0" applyFont="1" applyBorder="1" applyAlignment="1" applyProtection="1">
      <alignment vertical="center"/>
    </xf>
    <xf numFmtId="0" fontId="2" fillId="0" borderId="40" xfId="0" applyFont="1" applyBorder="1" applyProtection="1"/>
    <xf numFmtId="0" fontId="15" fillId="0" borderId="2" xfId="0" applyFont="1" applyBorder="1" applyAlignment="1" applyProtection="1">
      <alignment horizontal="left" vertical="center" wrapText="1"/>
    </xf>
    <xf numFmtId="0" fontId="15" fillId="10" borderId="2" xfId="0" applyFont="1" applyFill="1" applyBorder="1" applyAlignment="1" applyProtection="1">
      <alignment horizontal="left" vertical="center" wrapText="1"/>
    </xf>
    <xf numFmtId="3" fontId="8" fillId="2" borderId="41" xfId="0" applyNumberFormat="1" applyFont="1" applyFill="1" applyBorder="1" applyAlignment="1" applyProtection="1">
      <alignment horizontal="center" vertical="center" wrapText="1"/>
    </xf>
    <xf numFmtId="3" fontId="2" fillId="0" borderId="10" xfId="0" applyNumberFormat="1" applyFont="1" applyBorder="1" applyProtection="1"/>
    <xf numFmtId="3" fontId="8" fillId="2" borderId="42" xfId="0" applyNumberFormat="1" applyFont="1" applyFill="1" applyBorder="1" applyAlignment="1" applyProtection="1">
      <alignment horizontal="center" vertical="center" wrapText="1"/>
    </xf>
    <xf numFmtId="3" fontId="2" fillId="0" borderId="43" xfId="0" applyNumberFormat="1" applyFont="1" applyBorder="1" applyProtection="1"/>
    <xf numFmtId="49" fontId="8" fillId="2" borderId="44"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0" fontId="16" fillId="9" borderId="45" xfId="0" applyFont="1" applyFill="1" applyBorder="1" applyAlignment="1" applyProtection="1">
      <alignment horizontal="left" vertical="center"/>
    </xf>
    <xf numFmtId="0" fontId="18" fillId="9" borderId="45" xfId="0" applyFont="1" applyFill="1" applyBorder="1" applyAlignment="1" applyProtection="1">
      <alignment vertical="center"/>
    </xf>
    <xf numFmtId="0" fontId="2" fillId="0" borderId="45" xfId="0" applyFont="1" applyBorder="1" applyAlignment="1" applyProtection="1">
      <alignment vertical="center"/>
    </xf>
    <xf numFmtId="0" fontId="7" fillId="0" borderId="0" xfId="5" applyFont="1" applyFill="1" applyBorder="1" applyAlignment="1" applyProtection="1">
      <alignment horizontal="center" vertical="center" wrapText="1"/>
    </xf>
    <xf numFmtId="0" fontId="10" fillId="0" borderId="0" xfId="2" applyFont="1" applyBorder="1" applyAlignment="1" applyProtection="1">
      <alignment horizontal="center" vertical="center" wrapText="1"/>
    </xf>
    <xf numFmtId="0" fontId="5" fillId="0" borderId="0" xfId="5" applyFont="1" applyFill="1" applyBorder="1" applyAlignment="1" applyProtection="1">
      <alignment horizontal="center" vertical="center"/>
    </xf>
    <xf numFmtId="0" fontId="8" fillId="2" borderId="46" xfId="0" applyFont="1" applyFill="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2" fillId="0" borderId="10" xfId="0" applyFont="1" applyBorder="1" applyProtection="1"/>
    <xf numFmtId="0" fontId="2" fillId="0" borderId="0" xfId="0" applyFont="1" applyAlignment="1">
      <alignment horizontal="left" vertical="top" wrapText="1"/>
    </xf>
  </cellXfs>
  <cellStyles count="6">
    <cellStyle name="Hyperlink 2" xfId="1" xr:uid="{00000000-0005-0000-0000-000000000000}"/>
    <cellStyle name="Normal 2" xfId="2" xr:uid="{00000000-0005-0000-0000-000001000000}"/>
    <cellStyle name="Normal 2 2" xfId="3" xr:uid="{00000000-0005-0000-0000-000002000000}"/>
    <cellStyle name="Normal 3" xfId="4" xr:uid="{00000000-0005-0000-0000-000003000000}"/>
    <cellStyle name="Normalno" xfId="0" builtinId="0"/>
    <cellStyle name="Style 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D32" sqref="D32"/>
    </sheetView>
  </sheetViews>
  <sheetFormatPr defaultRowHeight="15" x14ac:dyDescent="0.25"/>
  <cols>
    <col min="1" max="8" width="9.140625" style="64"/>
    <col min="9" max="9" width="15.28515625" style="64" customWidth="1"/>
    <col min="10" max="10" width="12" style="64" bestFit="1" customWidth="1"/>
    <col min="11" max="16384" width="9.140625" style="64"/>
  </cols>
  <sheetData>
    <row r="1" spans="1:14" ht="15.75" x14ac:dyDescent="0.25">
      <c r="A1" s="168" t="s">
        <v>0</v>
      </c>
      <c r="B1" s="169"/>
      <c r="C1" s="169"/>
      <c r="D1" s="62"/>
      <c r="E1" s="62"/>
      <c r="F1" s="62"/>
      <c r="G1" s="62"/>
      <c r="H1" s="62"/>
      <c r="I1" s="62"/>
      <c r="J1" s="63"/>
    </row>
    <row r="2" spans="1:14" ht="14.45" customHeight="1" x14ac:dyDescent="0.25">
      <c r="A2" s="170" t="s">
        <v>1</v>
      </c>
      <c r="B2" s="171"/>
      <c r="C2" s="171"/>
      <c r="D2" s="171"/>
      <c r="E2" s="171"/>
      <c r="F2" s="171"/>
      <c r="G2" s="171"/>
      <c r="H2" s="171"/>
      <c r="I2" s="171"/>
      <c r="J2" s="172"/>
      <c r="N2" s="111" t="s">
        <v>393</v>
      </c>
    </row>
    <row r="3" spans="1:14" x14ac:dyDescent="0.25">
      <c r="A3" s="65"/>
      <c r="B3" s="66"/>
      <c r="C3" s="66"/>
      <c r="D3" s="66"/>
      <c r="E3" s="66"/>
      <c r="F3" s="66"/>
      <c r="G3" s="66"/>
      <c r="H3" s="66"/>
      <c r="I3" s="66"/>
      <c r="J3" s="67"/>
      <c r="N3" s="111" t="s">
        <v>394</v>
      </c>
    </row>
    <row r="4" spans="1:14" ht="33.6" customHeight="1" x14ac:dyDescent="0.25">
      <c r="A4" s="173" t="s">
        <v>2</v>
      </c>
      <c r="B4" s="174"/>
      <c r="C4" s="174"/>
      <c r="D4" s="174"/>
      <c r="E4" s="175">
        <v>44197</v>
      </c>
      <c r="F4" s="176"/>
      <c r="G4" s="68" t="s">
        <v>3</v>
      </c>
      <c r="H4" s="175">
        <v>44561</v>
      </c>
      <c r="I4" s="176"/>
      <c r="J4" s="69"/>
      <c r="N4" s="111" t="s">
        <v>395</v>
      </c>
    </row>
    <row r="5" spans="1:14" s="70" customFormat="1" ht="10.15" customHeight="1" x14ac:dyDescent="0.25">
      <c r="A5" s="177"/>
      <c r="B5" s="178"/>
      <c r="C5" s="178"/>
      <c r="D5" s="178"/>
      <c r="E5" s="178"/>
      <c r="F5" s="178"/>
      <c r="G5" s="178"/>
      <c r="H5" s="178"/>
      <c r="I5" s="178"/>
      <c r="J5" s="179"/>
      <c r="N5" s="112" t="s">
        <v>396</v>
      </c>
    </row>
    <row r="6" spans="1:14" ht="20.45" customHeight="1" x14ac:dyDescent="0.25">
      <c r="A6" s="71"/>
      <c r="B6" s="72" t="s">
        <v>4</v>
      </c>
      <c r="C6" s="73"/>
      <c r="D6" s="73"/>
      <c r="E6" s="79">
        <v>2021</v>
      </c>
      <c r="F6" s="74"/>
      <c r="G6" s="68"/>
      <c r="H6" s="74"/>
      <c r="I6" s="75"/>
      <c r="J6" s="76"/>
      <c r="N6" s="111"/>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396</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80" t="s">
        <v>6</v>
      </c>
      <c r="B10" s="181"/>
      <c r="C10" s="181"/>
      <c r="D10" s="181"/>
      <c r="E10" s="181"/>
      <c r="F10" s="181"/>
      <c r="G10" s="181"/>
      <c r="H10" s="181"/>
      <c r="I10" s="181"/>
      <c r="J10" s="81"/>
    </row>
    <row r="11" spans="1:14" ht="24.6" customHeight="1" x14ac:dyDescent="0.25">
      <c r="A11" s="156" t="s">
        <v>7</v>
      </c>
      <c r="B11" s="182"/>
      <c r="C11" s="162" t="s">
        <v>506</v>
      </c>
      <c r="D11" s="163"/>
      <c r="E11" s="82"/>
      <c r="F11" s="128" t="s">
        <v>8</v>
      </c>
      <c r="G11" s="166"/>
      <c r="H11" s="144" t="s">
        <v>507</v>
      </c>
      <c r="I11" s="145"/>
      <c r="J11" s="83"/>
    </row>
    <row r="12" spans="1:14" ht="14.45" customHeight="1" x14ac:dyDescent="0.25">
      <c r="A12" s="84"/>
      <c r="B12" s="85"/>
      <c r="C12" s="85"/>
      <c r="D12" s="85"/>
      <c r="E12" s="183"/>
      <c r="F12" s="183"/>
      <c r="G12" s="183"/>
      <c r="H12" s="183"/>
      <c r="I12" s="86"/>
      <c r="J12" s="83"/>
    </row>
    <row r="13" spans="1:14" ht="21" customHeight="1" x14ac:dyDescent="0.25">
      <c r="A13" s="127" t="s">
        <v>9</v>
      </c>
      <c r="B13" s="166"/>
      <c r="C13" s="162" t="s">
        <v>508</v>
      </c>
      <c r="D13" s="163"/>
      <c r="E13" s="184"/>
      <c r="F13" s="183"/>
      <c r="G13" s="183"/>
      <c r="H13" s="183"/>
      <c r="I13" s="86"/>
      <c r="J13" s="83"/>
    </row>
    <row r="14" spans="1:14" ht="10.9" customHeight="1" x14ac:dyDescent="0.25">
      <c r="A14" s="82"/>
      <c r="B14" s="86"/>
      <c r="C14" s="85"/>
      <c r="D14" s="85"/>
      <c r="E14" s="134"/>
      <c r="F14" s="134"/>
      <c r="G14" s="134"/>
      <c r="H14" s="134"/>
      <c r="I14" s="85"/>
      <c r="J14" s="87"/>
    </row>
    <row r="15" spans="1:14" ht="22.9" customHeight="1" x14ac:dyDescent="0.25">
      <c r="A15" s="127" t="s">
        <v>10</v>
      </c>
      <c r="B15" s="166"/>
      <c r="C15" s="162" t="s">
        <v>509</v>
      </c>
      <c r="D15" s="163"/>
      <c r="E15" s="167"/>
      <c r="F15" s="158"/>
      <c r="G15" s="88" t="s">
        <v>11</v>
      </c>
      <c r="H15" s="144" t="s">
        <v>510</v>
      </c>
      <c r="I15" s="145"/>
      <c r="J15" s="89"/>
    </row>
    <row r="16" spans="1:14" ht="10.9" customHeight="1" x14ac:dyDescent="0.25">
      <c r="A16" s="82"/>
      <c r="B16" s="86"/>
      <c r="C16" s="85"/>
      <c r="D16" s="85"/>
      <c r="E16" s="134"/>
      <c r="F16" s="134"/>
      <c r="G16" s="134"/>
      <c r="H16" s="134"/>
      <c r="I16" s="85"/>
      <c r="J16" s="87"/>
    </row>
    <row r="17" spans="1:10" ht="22.9" customHeight="1" x14ac:dyDescent="0.25">
      <c r="A17" s="90"/>
      <c r="B17" s="88" t="s">
        <v>12</v>
      </c>
      <c r="C17" s="162" t="s">
        <v>511</v>
      </c>
      <c r="D17" s="163"/>
      <c r="E17" s="91"/>
      <c r="F17" s="91"/>
      <c r="G17" s="91"/>
      <c r="H17" s="91"/>
      <c r="I17" s="91"/>
      <c r="J17" s="89"/>
    </row>
    <row r="18" spans="1:10" x14ac:dyDescent="0.25">
      <c r="A18" s="164"/>
      <c r="B18" s="165"/>
      <c r="C18" s="134"/>
      <c r="D18" s="134"/>
      <c r="E18" s="134"/>
      <c r="F18" s="134"/>
      <c r="G18" s="134"/>
      <c r="H18" s="134"/>
      <c r="I18" s="85"/>
      <c r="J18" s="87"/>
    </row>
    <row r="19" spans="1:10" x14ac:dyDescent="0.25">
      <c r="A19" s="156" t="s">
        <v>13</v>
      </c>
      <c r="B19" s="157"/>
      <c r="C19" s="135" t="s">
        <v>512</v>
      </c>
      <c r="D19" s="136"/>
      <c r="E19" s="136"/>
      <c r="F19" s="136"/>
      <c r="G19" s="136"/>
      <c r="H19" s="136"/>
      <c r="I19" s="136"/>
      <c r="J19" s="137"/>
    </row>
    <row r="20" spans="1:10" x14ac:dyDescent="0.25">
      <c r="A20" s="84"/>
      <c r="B20" s="85"/>
      <c r="C20" s="92"/>
      <c r="D20" s="85"/>
      <c r="E20" s="134"/>
      <c r="F20" s="134"/>
      <c r="G20" s="134"/>
      <c r="H20" s="134"/>
      <c r="I20" s="85"/>
      <c r="J20" s="87"/>
    </row>
    <row r="21" spans="1:10" x14ac:dyDescent="0.25">
      <c r="A21" s="156" t="s">
        <v>14</v>
      </c>
      <c r="B21" s="157"/>
      <c r="C21" s="144">
        <v>20340</v>
      </c>
      <c r="D21" s="145"/>
      <c r="E21" s="134"/>
      <c r="F21" s="134"/>
      <c r="G21" s="135" t="s">
        <v>513</v>
      </c>
      <c r="H21" s="136"/>
      <c r="I21" s="136"/>
      <c r="J21" s="137"/>
    </row>
    <row r="22" spans="1:10" x14ac:dyDescent="0.25">
      <c r="A22" s="84"/>
      <c r="B22" s="85"/>
      <c r="C22" s="85"/>
      <c r="D22" s="85"/>
      <c r="E22" s="134"/>
      <c r="F22" s="134"/>
      <c r="G22" s="134"/>
      <c r="H22" s="134"/>
      <c r="I22" s="85"/>
      <c r="J22" s="87"/>
    </row>
    <row r="23" spans="1:10" x14ac:dyDescent="0.25">
      <c r="A23" s="156" t="s">
        <v>15</v>
      </c>
      <c r="B23" s="157"/>
      <c r="C23" s="135" t="s">
        <v>514</v>
      </c>
      <c r="D23" s="136"/>
      <c r="E23" s="136"/>
      <c r="F23" s="136"/>
      <c r="G23" s="136"/>
      <c r="H23" s="136"/>
      <c r="I23" s="136"/>
      <c r="J23" s="137"/>
    </row>
    <row r="24" spans="1:10" x14ac:dyDescent="0.25">
      <c r="A24" s="84"/>
      <c r="B24" s="85"/>
      <c r="C24" s="85"/>
      <c r="D24" s="85"/>
      <c r="E24" s="134"/>
      <c r="F24" s="134"/>
      <c r="G24" s="134"/>
      <c r="H24" s="134"/>
      <c r="I24" s="85"/>
      <c r="J24" s="87"/>
    </row>
    <row r="25" spans="1:10" x14ac:dyDescent="0.25">
      <c r="A25" s="156" t="s">
        <v>16</v>
      </c>
      <c r="B25" s="157"/>
      <c r="C25" s="159" t="s">
        <v>515</v>
      </c>
      <c r="D25" s="160"/>
      <c r="E25" s="160"/>
      <c r="F25" s="160"/>
      <c r="G25" s="160"/>
      <c r="H25" s="160"/>
      <c r="I25" s="160"/>
      <c r="J25" s="161"/>
    </row>
    <row r="26" spans="1:10" x14ac:dyDescent="0.25">
      <c r="A26" s="84"/>
      <c r="B26" s="85"/>
      <c r="C26" s="92"/>
      <c r="D26" s="85"/>
      <c r="E26" s="134"/>
      <c r="F26" s="134"/>
      <c r="G26" s="134"/>
      <c r="H26" s="134"/>
      <c r="I26" s="85"/>
      <c r="J26" s="87"/>
    </row>
    <row r="27" spans="1:10" x14ac:dyDescent="0.25">
      <c r="A27" s="156" t="s">
        <v>17</v>
      </c>
      <c r="B27" s="157"/>
      <c r="C27" s="159" t="s">
        <v>516</v>
      </c>
      <c r="D27" s="160"/>
      <c r="E27" s="160"/>
      <c r="F27" s="160"/>
      <c r="G27" s="160"/>
      <c r="H27" s="160"/>
      <c r="I27" s="160"/>
      <c r="J27" s="161"/>
    </row>
    <row r="28" spans="1:10" ht="13.9" customHeight="1" x14ac:dyDescent="0.25">
      <c r="A28" s="84"/>
      <c r="B28" s="85"/>
      <c r="C28" s="92"/>
      <c r="D28" s="85"/>
      <c r="E28" s="134"/>
      <c r="F28" s="134"/>
      <c r="G28" s="134"/>
      <c r="H28" s="134"/>
      <c r="I28" s="85"/>
      <c r="J28" s="87"/>
    </row>
    <row r="29" spans="1:10" ht="22.9" customHeight="1" x14ac:dyDescent="0.25">
      <c r="A29" s="127" t="s">
        <v>18</v>
      </c>
      <c r="B29" s="157"/>
      <c r="C29" s="93">
        <v>451</v>
      </c>
      <c r="D29" s="94"/>
      <c r="E29" s="138"/>
      <c r="F29" s="138"/>
      <c r="G29" s="138"/>
      <c r="H29" s="138"/>
      <c r="I29" s="95"/>
      <c r="J29" s="96"/>
    </row>
    <row r="30" spans="1:10" x14ac:dyDescent="0.25">
      <c r="A30" s="84"/>
      <c r="B30" s="85"/>
      <c r="C30" s="85"/>
      <c r="D30" s="85"/>
      <c r="E30" s="134"/>
      <c r="F30" s="134"/>
      <c r="G30" s="134"/>
      <c r="H30" s="134"/>
      <c r="I30" s="95"/>
      <c r="J30" s="96"/>
    </row>
    <row r="31" spans="1:10" x14ac:dyDescent="0.25">
      <c r="A31" s="156" t="s">
        <v>19</v>
      </c>
      <c r="B31" s="157"/>
      <c r="C31" s="109" t="s">
        <v>521</v>
      </c>
      <c r="D31" s="155" t="s">
        <v>20</v>
      </c>
      <c r="E31" s="142"/>
      <c r="F31" s="142"/>
      <c r="G31" s="142"/>
      <c r="H31" s="97"/>
      <c r="I31" s="98" t="s">
        <v>21</v>
      </c>
      <c r="J31" s="99" t="s">
        <v>22</v>
      </c>
    </row>
    <row r="32" spans="1:10" x14ac:dyDescent="0.25">
      <c r="A32" s="156"/>
      <c r="B32" s="157"/>
      <c r="C32" s="100"/>
      <c r="D32" s="68"/>
      <c r="E32" s="158"/>
      <c r="F32" s="158"/>
      <c r="G32" s="158"/>
      <c r="H32" s="158"/>
      <c r="I32" s="95"/>
      <c r="J32" s="96"/>
    </row>
    <row r="33" spans="1:10" x14ac:dyDescent="0.25">
      <c r="A33" s="156" t="s">
        <v>23</v>
      </c>
      <c r="B33" s="157"/>
      <c r="C33" s="93" t="s">
        <v>517</v>
      </c>
      <c r="D33" s="155" t="s">
        <v>24</v>
      </c>
      <c r="E33" s="142"/>
      <c r="F33" s="142"/>
      <c r="G33" s="142"/>
      <c r="H33" s="91"/>
      <c r="I33" s="98" t="s">
        <v>25</v>
      </c>
      <c r="J33" s="99" t="s">
        <v>26</v>
      </c>
    </row>
    <row r="34" spans="1:10" x14ac:dyDescent="0.25">
      <c r="A34" s="84"/>
      <c r="B34" s="85"/>
      <c r="C34" s="85"/>
      <c r="D34" s="85"/>
      <c r="E34" s="134"/>
      <c r="F34" s="134"/>
      <c r="G34" s="134"/>
      <c r="H34" s="134"/>
      <c r="I34" s="85"/>
      <c r="J34" s="87"/>
    </row>
    <row r="35" spans="1:10" x14ac:dyDescent="0.25">
      <c r="A35" s="155" t="s">
        <v>27</v>
      </c>
      <c r="B35" s="142"/>
      <c r="C35" s="142"/>
      <c r="D35" s="142"/>
      <c r="E35" s="142" t="s">
        <v>28</v>
      </c>
      <c r="F35" s="142"/>
      <c r="G35" s="142"/>
      <c r="H35" s="142"/>
      <c r="I35" s="142"/>
      <c r="J35" s="101" t="s">
        <v>29</v>
      </c>
    </row>
    <row r="36" spans="1:10" x14ac:dyDescent="0.25">
      <c r="A36" s="84"/>
      <c r="B36" s="85"/>
      <c r="C36" s="85"/>
      <c r="D36" s="85"/>
      <c r="E36" s="134"/>
      <c r="F36" s="134"/>
      <c r="G36" s="134"/>
      <c r="H36" s="134"/>
      <c r="I36" s="85"/>
      <c r="J36" s="96"/>
    </row>
    <row r="37" spans="1:10" x14ac:dyDescent="0.25">
      <c r="A37" s="150" t="s">
        <v>522</v>
      </c>
      <c r="B37" s="151"/>
      <c r="C37" s="151"/>
      <c r="D37" s="151"/>
      <c r="E37" s="150" t="s">
        <v>523</v>
      </c>
      <c r="F37" s="151"/>
      <c r="G37" s="151"/>
      <c r="H37" s="151"/>
      <c r="I37" s="152"/>
      <c r="J37" s="102">
        <v>18875024938</v>
      </c>
    </row>
    <row r="38" spans="1:10" x14ac:dyDescent="0.25">
      <c r="A38" s="84"/>
      <c r="B38" s="85"/>
      <c r="C38" s="92"/>
      <c r="D38" s="154"/>
      <c r="E38" s="154"/>
      <c r="F38" s="154"/>
      <c r="G38" s="154"/>
      <c r="H38" s="154"/>
      <c r="I38" s="154"/>
      <c r="J38" s="87"/>
    </row>
    <row r="39" spans="1:10" x14ac:dyDescent="0.25">
      <c r="A39" s="150" t="s">
        <v>524</v>
      </c>
      <c r="B39" s="151"/>
      <c r="C39" s="151"/>
      <c r="D39" s="152"/>
      <c r="E39" s="150" t="s">
        <v>526</v>
      </c>
      <c r="F39" s="151"/>
      <c r="G39" s="151"/>
      <c r="H39" s="151"/>
      <c r="I39" s="152"/>
      <c r="J39" s="93">
        <v>39778257122</v>
      </c>
    </row>
    <row r="40" spans="1:10" x14ac:dyDescent="0.25">
      <c r="A40" s="84"/>
      <c r="B40" s="85"/>
      <c r="C40" s="92"/>
      <c r="D40" s="103"/>
      <c r="E40" s="154"/>
      <c r="F40" s="154"/>
      <c r="G40" s="154"/>
      <c r="H40" s="154"/>
      <c r="I40" s="86"/>
      <c r="J40" s="87"/>
    </row>
    <row r="41" spans="1:10" x14ac:dyDescent="0.25">
      <c r="A41" s="150" t="s">
        <v>525</v>
      </c>
      <c r="B41" s="151"/>
      <c r="C41" s="151"/>
      <c r="D41" s="152"/>
      <c r="E41" s="150" t="s">
        <v>526</v>
      </c>
      <c r="F41" s="151"/>
      <c r="G41" s="151"/>
      <c r="H41" s="151"/>
      <c r="I41" s="152"/>
      <c r="J41" s="93">
        <v>28527523504</v>
      </c>
    </row>
    <row r="42" spans="1:10" x14ac:dyDescent="0.25">
      <c r="A42" s="84"/>
      <c r="B42" s="85"/>
      <c r="C42" s="92"/>
      <c r="D42" s="103"/>
      <c r="E42" s="154"/>
      <c r="F42" s="154"/>
      <c r="G42" s="154"/>
      <c r="H42" s="154"/>
      <c r="I42" s="86"/>
      <c r="J42" s="87"/>
    </row>
    <row r="43" spans="1:10" x14ac:dyDescent="0.25">
      <c r="A43" s="150"/>
      <c r="B43" s="151"/>
      <c r="C43" s="151"/>
      <c r="D43" s="152"/>
      <c r="E43" s="150"/>
      <c r="F43" s="151"/>
      <c r="G43" s="151"/>
      <c r="H43" s="151"/>
      <c r="I43" s="152"/>
      <c r="J43" s="93"/>
    </row>
    <row r="44" spans="1:10" x14ac:dyDescent="0.25">
      <c r="A44" s="104"/>
      <c r="B44" s="92"/>
      <c r="C44" s="148"/>
      <c r="D44" s="148"/>
      <c r="E44" s="134"/>
      <c r="F44" s="134"/>
      <c r="G44" s="148"/>
      <c r="H44" s="148"/>
      <c r="I44" s="148"/>
      <c r="J44" s="87"/>
    </row>
    <row r="45" spans="1:10" x14ac:dyDescent="0.25">
      <c r="A45" s="150"/>
      <c r="B45" s="151"/>
      <c r="C45" s="151"/>
      <c r="D45" s="152"/>
      <c r="E45" s="150"/>
      <c r="F45" s="151"/>
      <c r="G45" s="151"/>
      <c r="H45" s="151"/>
      <c r="I45" s="152"/>
      <c r="J45" s="93"/>
    </row>
    <row r="46" spans="1:10" x14ac:dyDescent="0.25">
      <c r="A46" s="104"/>
      <c r="B46" s="92"/>
      <c r="C46" s="92"/>
      <c r="D46" s="85"/>
      <c r="E46" s="153"/>
      <c r="F46" s="153"/>
      <c r="G46" s="148"/>
      <c r="H46" s="148"/>
      <c r="I46" s="85"/>
      <c r="J46" s="87"/>
    </row>
    <row r="47" spans="1:10" x14ac:dyDescent="0.25">
      <c r="A47" s="150"/>
      <c r="B47" s="151"/>
      <c r="C47" s="151"/>
      <c r="D47" s="152"/>
      <c r="E47" s="150"/>
      <c r="F47" s="151"/>
      <c r="G47" s="151"/>
      <c r="H47" s="151"/>
      <c r="I47" s="152"/>
      <c r="J47" s="93"/>
    </row>
    <row r="48" spans="1:10" x14ac:dyDescent="0.25">
      <c r="A48" s="104"/>
      <c r="B48" s="92"/>
      <c r="C48" s="92"/>
      <c r="D48" s="85"/>
      <c r="E48" s="134"/>
      <c r="F48" s="134"/>
      <c r="G48" s="148"/>
      <c r="H48" s="148"/>
      <c r="I48" s="85"/>
      <c r="J48" s="105" t="s">
        <v>30</v>
      </c>
    </row>
    <row r="49" spans="1:10" x14ac:dyDescent="0.25">
      <c r="A49" s="104"/>
      <c r="B49" s="92"/>
      <c r="C49" s="92"/>
      <c r="D49" s="85"/>
      <c r="E49" s="134"/>
      <c r="F49" s="134"/>
      <c r="G49" s="148"/>
      <c r="H49" s="148"/>
      <c r="I49" s="85"/>
      <c r="J49" s="105" t="s">
        <v>31</v>
      </c>
    </row>
    <row r="50" spans="1:10" ht="14.45" customHeight="1" x14ac:dyDescent="0.25">
      <c r="A50" s="127" t="s">
        <v>32</v>
      </c>
      <c r="B50" s="128"/>
      <c r="C50" s="144"/>
      <c r="D50" s="145"/>
      <c r="E50" s="146" t="s">
        <v>33</v>
      </c>
      <c r="F50" s="147"/>
      <c r="G50" s="135"/>
      <c r="H50" s="136"/>
      <c r="I50" s="136"/>
      <c r="J50" s="137"/>
    </row>
    <row r="51" spans="1:10" x14ac:dyDescent="0.25">
      <c r="A51" s="104"/>
      <c r="B51" s="92"/>
      <c r="C51" s="148"/>
      <c r="D51" s="148"/>
      <c r="E51" s="134"/>
      <c r="F51" s="134"/>
      <c r="G51" s="149" t="s">
        <v>34</v>
      </c>
      <c r="H51" s="149"/>
      <c r="I51" s="149"/>
      <c r="J51" s="76"/>
    </row>
    <row r="52" spans="1:10" ht="13.9" customHeight="1" x14ac:dyDescent="0.25">
      <c r="A52" s="127" t="s">
        <v>35</v>
      </c>
      <c r="B52" s="128"/>
      <c r="C52" s="135" t="s">
        <v>518</v>
      </c>
      <c r="D52" s="136"/>
      <c r="E52" s="136"/>
      <c r="F52" s="136"/>
      <c r="G52" s="136"/>
      <c r="H52" s="136"/>
      <c r="I52" s="136"/>
      <c r="J52" s="137"/>
    </row>
    <row r="53" spans="1:10" x14ac:dyDescent="0.25">
      <c r="A53" s="84"/>
      <c r="B53" s="85"/>
      <c r="C53" s="138" t="s">
        <v>36</v>
      </c>
      <c r="D53" s="138"/>
      <c r="E53" s="138"/>
      <c r="F53" s="138"/>
      <c r="G53" s="138"/>
      <c r="H53" s="138"/>
      <c r="I53" s="138"/>
      <c r="J53" s="87"/>
    </row>
    <row r="54" spans="1:10" x14ac:dyDescent="0.25">
      <c r="A54" s="127" t="s">
        <v>37</v>
      </c>
      <c r="B54" s="128"/>
      <c r="C54" s="139" t="s">
        <v>519</v>
      </c>
      <c r="D54" s="140"/>
      <c r="E54" s="141"/>
      <c r="F54" s="134"/>
      <c r="G54" s="134"/>
      <c r="H54" s="142"/>
      <c r="I54" s="142"/>
      <c r="J54" s="143"/>
    </row>
    <row r="55" spans="1:10" x14ac:dyDescent="0.25">
      <c r="A55" s="84"/>
      <c r="B55" s="85"/>
      <c r="C55" s="92"/>
      <c r="D55" s="85"/>
      <c r="E55" s="134"/>
      <c r="F55" s="134"/>
      <c r="G55" s="134"/>
      <c r="H55" s="134"/>
      <c r="I55" s="85"/>
      <c r="J55" s="87"/>
    </row>
    <row r="56" spans="1:10" ht="14.45" customHeight="1" x14ac:dyDescent="0.25">
      <c r="A56" s="127" t="s">
        <v>38</v>
      </c>
      <c r="B56" s="128"/>
      <c r="C56" s="129" t="s">
        <v>520</v>
      </c>
      <c r="D56" s="130"/>
      <c r="E56" s="130"/>
      <c r="F56" s="130"/>
      <c r="G56" s="130"/>
      <c r="H56" s="130"/>
      <c r="I56" s="130"/>
      <c r="J56" s="131"/>
    </row>
    <row r="57" spans="1:10" x14ac:dyDescent="0.25">
      <c r="A57" s="84"/>
      <c r="B57" s="85"/>
      <c r="C57" s="85"/>
      <c r="D57" s="85"/>
      <c r="E57" s="134"/>
      <c r="F57" s="134"/>
      <c r="G57" s="134"/>
      <c r="H57" s="134"/>
      <c r="I57" s="85"/>
      <c r="J57" s="87"/>
    </row>
    <row r="58" spans="1:10" x14ac:dyDescent="0.25">
      <c r="A58" s="127" t="s">
        <v>39</v>
      </c>
      <c r="B58" s="128"/>
      <c r="C58" s="129"/>
      <c r="D58" s="130"/>
      <c r="E58" s="130"/>
      <c r="F58" s="130"/>
      <c r="G58" s="130"/>
      <c r="H58" s="130"/>
      <c r="I58" s="130"/>
      <c r="J58" s="131"/>
    </row>
    <row r="59" spans="1:10" ht="14.45" customHeight="1" x14ac:dyDescent="0.25">
      <c r="A59" s="84"/>
      <c r="B59" s="85"/>
      <c r="C59" s="132" t="s">
        <v>40</v>
      </c>
      <c r="D59" s="132"/>
      <c r="E59" s="132"/>
      <c r="F59" s="132"/>
      <c r="G59" s="85"/>
      <c r="H59" s="85"/>
      <c r="I59" s="85"/>
      <c r="J59" s="87"/>
    </row>
    <row r="60" spans="1:10" x14ac:dyDescent="0.25">
      <c r="A60" s="127" t="s">
        <v>41</v>
      </c>
      <c r="B60" s="128"/>
      <c r="C60" s="129"/>
      <c r="D60" s="130"/>
      <c r="E60" s="130"/>
      <c r="F60" s="130"/>
      <c r="G60" s="130"/>
      <c r="H60" s="130"/>
      <c r="I60" s="130"/>
      <c r="J60" s="131"/>
    </row>
    <row r="61" spans="1:10" ht="14.45" customHeight="1" x14ac:dyDescent="0.25">
      <c r="A61" s="106"/>
      <c r="B61" s="107"/>
      <c r="C61" s="133" t="s">
        <v>42</v>
      </c>
      <c r="D61" s="133"/>
      <c r="E61" s="133"/>
      <c r="F61" s="133"/>
      <c r="G61" s="133"/>
      <c r="H61" s="107"/>
      <c r="I61" s="107"/>
      <c r="J61" s="108"/>
    </row>
    <row r="68" ht="27" customHeight="1" x14ac:dyDescent="0.25"/>
    <row r="72" ht="38.450000000000003" customHeight="1" x14ac:dyDescent="0.25"/>
  </sheetData>
  <sheetProtection sheet="1" objects="1" scenarios="1" formatCells="0" insertRows="0"/>
  <mergeCells count="122">
    <mergeCell ref="A1:C1"/>
    <mergeCell ref="A2:J2"/>
    <mergeCell ref="A4:D4"/>
    <mergeCell ref="E4:F4"/>
    <mergeCell ref="H4:I4"/>
    <mergeCell ref="A5:J5"/>
    <mergeCell ref="E14:F14"/>
    <mergeCell ref="G14:H14"/>
    <mergeCell ref="A10:I10"/>
    <mergeCell ref="A11:B11"/>
    <mergeCell ref="C11:D11"/>
    <mergeCell ref="F11:G11"/>
    <mergeCell ref="H11:I11"/>
    <mergeCell ref="E12:F12"/>
    <mergeCell ref="G12:H12"/>
    <mergeCell ref="A13:B13"/>
    <mergeCell ref="C13:D13"/>
    <mergeCell ref="E13:F13"/>
    <mergeCell ref="G13:H13"/>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 top="0" bottom="0"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G12" sqref="G1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2" t="s">
        <v>43</v>
      </c>
      <c r="B1" s="193"/>
      <c r="C1" s="193"/>
      <c r="D1" s="193"/>
      <c r="E1" s="193"/>
      <c r="F1" s="193"/>
      <c r="G1" s="193"/>
      <c r="H1" s="193"/>
      <c r="I1" s="193"/>
    </row>
    <row r="2" spans="1:9" x14ac:dyDescent="0.2">
      <c r="A2" s="194" t="s">
        <v>530</v>
      </c>
      <c r="B2" s="195"/>
      <c r="C2" s="195"/>
      <c r="D2" s="195"/>
      <c r="E2" s="195"/>
      <c r="F2" s="195"/>
      <c r="G2" s="195"/>
      <c r="H2" s="195"/>
      <c r="I2" s="195"/>
    </row>
    <row r="3" spans="1:9" x14ac:dyDescent="0.2">
      <c r="A3" s="196" t="s">
        <v>44</v>
      </c>
      <c r="B3" s="197"/>
      <c r="C3" s="197"/>
      <c r="D3" s="197"/>
      <c r="E3" s="197"/>
      <c r="F3" s="197"/>
      <c r="G3" s="197"/>
      <c r="H3" s="197"/>
      <c r="I3" s="197"/>
    </row>
    <row r="4" spans="1:9" x14ac:dyDescent="0.2">
      <c r="A4" s="198" t="s">
        <v>527</v>
      </c>
      <c r="B4" s="199"/>
      <c r="C4" s="199"/>
      <c r="D4" s="199"/>
      <c r="E4" s="199"/>
      <c r="F4" s="199"/>
      <c r="G4" s="199"/>
      <c r="H4" s="199"/>
      <c r="I4" s="200"/>
    </row>
    <row r="5" spans="1:9" ht="45" x14ac:dyDescent="0.2">
      <c r="A5" s="203" t="s">
        <v>45</v>
      </c>
      <c r="B5" s="204"/>
      <c r="C5" s="204"/>
      <c r="D5" s="204"/>
      <c r="E5" s="204"/>
      <c r="F5" s="204"/>
      <c r="G5" s="11" t="s">
        <v>46</v>
      </c>
      <c r="H5" s="13" t="s">
        <v>47</v>
      </c>
      <c r="I5" s="13" t="s">
        <v>48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186" t="s">
        <v>49</v>
      </c>
      <c r="B8" s="186"/>
      <c r="C8" s="186"/>
      <c r="D8" s="186"/>
      <c r="E8" s="186"/>
      <c r="F8" s="186"/>
      <c r="G8" s="14">
        <v>1</v>
      </c>
      <c r="H8" s="31">
        <v>0</v>
      </c>
      <c r="I8" s="31">
        <v>0</v>
      </c>
    </row>
    <row r="9" spans="1:9" ht="12.75" customHeight="1" x14ac:dyDescent="0.2">
      <c r="A9" s="185" t="s">
        <v>50</v>
      </c>
      <c r="B9" s="185"/>
      <c r="C9" s="185"/>
      <c r="D9" s="185"/>
      <c r="E9" s="185"/>
      <c r="F9" s="185"/>
      <c r="G9" s="15">
        <v>2</v>
      </c>
      <c r="H9" s="32">
        <f>H10+H17+H27+H38+H43</f>
        <v>391065236</v>
      </c>
      <c r="I9" s="32">
        <f>I10+I17+I27+I38+I43</f>
        <v>395207203</v>
      </c>
    </row>
    <row r="10" spans="1:9" ht="12.75" customHeight="1" x14ac:dyDescent="0.2">
      <c r="A10" s="189" t="s">
        <v>51</v>
      </c>
      <c r="B10" s="189"/>
      <c r="C10" s="189"/>
      <c r="D10" s="189"/>
      <c r="E10" s="189"/>
      <c r="F10" s="189"/>
      <c r="G10" s="15">
        <v>3</v>
      </c>
      <c r="H10" s="32">
        <f>H11+H12+H13+H14+H15+H16</f>
        <v>414985</v>
      </c>
      <c r="I10" s="32">
        <f>I11+I12+I13+I14+I15+I16</f>
        <v>272464</v>
      </c>
    </row>
    <row r="11" spans="1:9" ht="12.75" customHeight="1" x14ac:dyDescent="0.2">
      <c r="A11" s="187" t="s">
        <v>505</v>
      </c>
      <c r="B11" s="187"/>
      <c r="C11" s="187"/>
      <c r="D11" s="187"/>
      <c r="E11" s="187"/>
      <c r="F11" s="187"/>
      <c r="G11" s="14">
        <v>4</v>
      </c>
      <c r="H11" s="31">
        <v>0</v>
      </c>
      <c r="I11" s="31">
        <v>0</v>
      </c>
    </row>
    <row r="12" spans="1:9" ht="22.9" customHeight="1" x14ac:dyDescent="0.2">
      <c r="A12" s="187" t="s">
        <v>504</v>
      </c>
      <c r="B12" s="187"/>
      <c r="C12" s="187"/>
      <c r="D12" s="187"/>
      <c r="E12" s="187"/>
      <c r="F12" s="187"/>
      <c r="G12" s="14">
        <v>5</v>
      </c>
      <c r="H12" s="31">
        <v>0</v>
      </c>
      <c r="I12" s="31">
        <v>0</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414985</v>
      </c>
      <c r="I16" s="31">
        <v>272464</v>
      </c>
    </row>
    <row r="17" spans="1:9" ht="12.75" customHeight="1" x14ac:dyDescent="0.2">
      <c r="A17" s="189" t="s">
        <v>56</v>
      </c>
      <c r="B17" s="189"/>
      <c r="C17" s="189"/>
      <c r="D17" s="189"/>
      <c r="E17" s="189"/>
      <c r="F17" s="189"/>
      <c r="G17" s="15">
        <v>10</v>
      </c>
      <c r="H17" s="32">
        <f>H18+H19+H20+H21+H22+H23+H24+H25+H26</f>
        <v>385223253</v>
      </c>
      <c r="I17" s="32">
        <f>I18+I19+I20+I21+I22+I23+I24+I25+I26</f>
        <v>391385358</v>
      </c>
    </row>
    <row r="18" spans="1:9" ht="12.75" customHeight="1" x14ac:dyDescent="0.2">
      <c r="A18" s="187" t="s">
        <v>57</v>
      </c>
      <c r="B18" s="187"/>
      <c r="C18" s="187"/>
      <c r="D18" s="187"/>
      <c r="E18" s="187"/>
      <c r="F18" s="187"/>
      <c r="G18" s="14">
        <v>11</v>
      </c>
      <c r="H18" s="31">
        <v>39167581</v>
      </c>
      <c r="I18" s="31">
        <v>37497934</v>
      </c>
    </row>
    <row r="19" spans="1:9" ht="12.75" customHeight="1" x14ac:dyDescent="0.2">
      <c r="A19" s="187" t="s">
        <v>58</v>
      </c>
      <c r="B19" s="187"/>
      <c r="C19" s="187"/>
      <c r="D19" s="187"/>
      <c r="E19" s="187"/>
      <c r="F19" s="187"/>
      <c r="G19" s="14">
        <v>12</v>
      </c>
      <c r="H19" s="31">
        <v>8212925</v>
      </c>
      <c r="I19" s="31">
        <v>8313800</v>
      </c>
    </row>
    <row r="20" spans="1:9" ht="12.75" customHeight="1" x14ac:dyDescent="0.2">
      <c r="A20" s="187" t="s">
        <v>59</v>
      </c>
      <c r="B20" s="187"/>
      <c r="C20" s="187"/>
      <c r="D20" s="187"/>
      <c r="E20" s="187"/>
      <c r="F20" s="187"/>
      <c r="G20" s="14">
        <v>13</v>
      </c>
      <c r="H20" s="31">
        <v>304020244</v>
      </c>
      <c r="I20" s="31">
        <v>313206986</v>
      </c>
    </row>
    <row r="21" spans="1:9" ht="12.75" customHeight="1" x14ac:dyDescent="0.2">
      <c r="A21" s="187" t="s">
        <v>60</v>
      </c>
      <c r="B21" s="187"/>
      <c r="C21" s="187"/>
      <c r="D21" s="187"/>
      <c r="E21" s="187"/>
      <c r="F21" s="187"/>
      <c r="G21" s="14">
        <v>14</v>
      </c>
      <c r="H21" s="31">
        <v>23953528</v>
      </c>
      <c r="I21" s="31">
        <v>22722280</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1586907</v>
      </c>
      <c r="I23" s="31">
        <v>1304211</v>
      </c>
    </row>
    <row r="24" spans="1:9" ht="12.75" customHeight="1" x14ac:dyDescent="0.2">
      <c r="A24" s="187" t="s">
        <v>63</v>
      </c>
      <c r="B24" s="187"/>
      <c r="C24" s="187"/>
      <c r="D24" s="187"/>
      <c r="E24" s="187"/>
      <c r="F24" s="187"/>
      <c r="G24" s="14">
        <v>17</v>
      </c>
      <c r="H24" s="31">
        <v>3895711</v>
      </c>
      <c r="I24" s="31">
        <v>4849276</v>
      </c>
    </row>
    <row r="25" spans="1:9" ht="12.75" customHeight="1" x14ac:dyDescent="0.2">
      <c r="A25" s="187" t="s">
        <v>64</v>
      </c>
      <c r="B25" s="187"/>
      <c r="C25" s="187"/>
      <c r="D25" s="187"/>
      <c r="E25" s="187"/>
      <c r="F25" s="187"/>
      <c r="G25" s="14">
        <v>18</v>
      </c>
      <c r="H25" s="31">
        <v>0</v>
      </c>
      <c r="I25" s="31">
        <v>0</v>
      </c>
    </row>
    <row r="26" spans="1:9" ht="12.75" customHeight="1" x14ac:dyDescent="0.2">
      <c r="A26" s="187" t="s">
        <v>65</v>
      </c>
      <c r="B26" s="187"/>
      <c r="C26" s="187"/>
      <c r="D26" s="187"/>
      <c r="E26" s="187"/>
      <c r="F26" s="187"/>
      <c r="G26" s="14">
        <v>19</v>
      </c>
      <c r="H26" s="31">
        <v>4386357</v>
      </c>
      <c r="I26" s="31">
        <v>3490871</v>
      </c>
    </row>
    <row r="27" spans="1:9" ht="12.75" customHeight="1" x14ac:dyDescent="0.2">
      <c r="A27" s="189" t="s">
        <v>66</v>
      </c>
      <c r="B27" s="189"/>
      <c r="C27" s="189"/>
      <c r="D27" s="189"/>
      <c r="E27" s="189"/>
      <c r="F27" s="189"/>
      <c r="G27" s="15">
        <v>20</v>
      </c>
      <c r="H27" s="32">
        <f>SUM(H28:H37)</f>
        <v>1512000</v>
      </c>
      <c r="I27" s="32">
        <f>SUM(I28:I37)</f>
        <v>1533909</v>
      </c>
    </row>
    <row r="28" spans="1:9" ht="12.75" customHeight="1" x14ac:dyDescent="0.2">
      <c r="A28" s="187" t="s">
        <v>67</v>
      </c>
      <c r="B28" s="187"/>
      <c r="C28" s="187"/>
      <c r="D28" s="187"/>
      <c r="E28" s="187"/>
      <c r="F28" s="187"/>
      <c r="G28" s="14">
        <v>21</v>
      </c>
      <c r="H28" s="31">
        <v>0</v>
      </c>
      <c r="I28" s="31">
        <v>0</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0</v>
      </c>
      <c r="I30" s="31">
        <v>0</v>
      </c>
    </row>
    <row r="31" spans="1:9" ht="24" customHeight="1" x14ac:dyDescent="0.2">
      <c r="A31" s="187" t="s">
        <v>70</v>
      </c>
      <c r="B31" s="187"/>
      <c r="C31" s="187"/>
      <c r="D31" s="187"/>
      <c r="E31" s="187"/>
      <c r="F31" s="187"/>
      <c r="G31" s="14">
        <v>24</v>
      </c>
      <c r="H31" s="31">
        <v>724500</v>
      </c>
      <c r="I31" s="31">
        <v>746409</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787500</v>
      </c>
      <c r="I35" s="31">
        <v>787500</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89" t="s">
        <v>77</v>
      </c>
      <c r="B38" s="189"/>
      <c r="C38" s="189"/>
      <c r="D38" s="189"/>
      <c r="E38" s="189"/>
      <c r="F38" s="189"/>
      <c r="G38" s="15">
        <v>31</v>
      </c>
      <c r="H38" s="32">
        <f>H39+H40+H41+H42</f>
        <v>1183448</v>
      </c>
      <c r="I38" s="32">
        <f>I39+I40+I41+I42</f>
        <v>983104</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1183448</v>
      </c>
      <c r="I42" s="31">
        <v>983104</v>
      </c>
    </row>
    <row r="43" spans="1:9" ht="12.75" customHeight="1" x14ac:dyDescent="0.2">
      <c r="A43" s="187" t="s">
        <v>82</v>
      </c>
      <c r="B43" s="187"/>
      <c r="C43" s="187"/>
      <c r="D43" s="187"/>
      <c r="E43" s="187"/>
      <c r="F43" s="187"/>
      <c r="G43" s="14">
        <v>36</v>
      </c>
      <c r="H43" s="31">
        <v>2731550</v>
      </c>
      <c r="I43" s="31">
        <v>1032368</v>
      </c>
    </row>
    <row r="44" spans="1:9" ht="12.75" customHeight="1" x14ac:dyDescent="0.2">
      <c r="A44" s="185" t="s">
        <v>83</v>
      </c>
      <c r="B44" s="185"/>
      <c r="C44" s="185"/>
      <c r="D44" s="185"/>
      <c r="E44" s="185"/>
      <c r="F44" s="185"/>
      <c r="G44" s="15">
        <v>37</v>
      </c>
      <c r="H44" s="32">
        <f>H45+H53+H60+H70</f>
        <v>183492871</v>
      </c>
      <c r="I44" s="32">
        <f>I45+I53+I60+I70</f>
        <v>203833508</v>
      </c>
    </row>
    <row r="45" spans="1:9" ht="12.75" customHeight="1" x14ac:dyDescent="0.2">
      <c r="A45" s="189" t="s">
        <v>84</v>
      </c>
      <c r="B45" s="189"/>
      <c r="C45" s="189"/>
      <c r="D45" s="189"/>
      <c r="E45" s="189"/>
      <c r="F45" s="189"/>
      <c r="G45" s="15">
        <v>38</v>
      </c>
      <c r="H45" s="32">
        <f>SUM(H46:H52)</f>
        <v>6462762</v>
      </c>
      <c r="I45" s="32">
        <f>SUM(I46:I52)</f>
        <v>3977054</v>
      </c>
    </row>
    <row r="46" spans="1:9" ht="12.75" customHeight="1" x14ac:dyDescent="0.2">
      <c r="A46" s="187" t="s">
        <v>85</v>
      </c>
      <c r="B46" s="187"/>
      <c r="C46" s="187"/>
      <c r="D46" s="187"/>
      <c r="E46" s="187"/>
      <c r="F46" s="187"/>
      <c r="G46" s="14">
        <v>39</v>
      </c>
      <c r="H46" s="31">
        <v>3526786</v>
      </c>
      <c r="I46" s="31">
        <v>3948510</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2928798</v>
      </c>
      <c r="I49" s="31">
        <v>19527</v>
      </c>
    </row>
    <row r="50" spans="1:9" ht="12.75" customHeight="1" x14ac:dyDescent="0.2">
      <c r="A50" s="187" t="s">
        <v>89</v>
      </c>
      <c r="B50" s="187"/>
      <c r="C50" s="187"/>
      <c r="D50" s="187"/>
      <c r="E50" s="187"/>
      <c r="F50" s="187"/>
      <c r="G50" s="14">
        <v>43</v>
      </c>
      <c r="H50" s="31">
        <v>7178</v>
      </c>
      <c r="I50" s="31">
        <v>9017</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89" t="s">
        <v>92</v>
      </c>
      <c r="B53" s="189"/>
      <c r="C53" s="189"/>
      <c r="D53" s="189"/>
      <c r="E53" s="189"/>
      <c r="F53" s="189"/>
      <c r="G53" s="15">
        <v>46</v>
      </c>
      <c r="H53" s="32">
        <f>SUM(H54:H59)</f>
        <v>92115402</v>
      </c>
      <c r="I53" s="32">
        <f>SUM(I54:I59)</f>
        <v>71503250</v>
      </c>
    </row>
    <row r="54" spans="1:9" ht="12.75" customHeight="1" x14ac:dyDescent="0.2">
      <c r="A54" s="187" t="s">
        <v>93</v>
      </c>
      <c r="B54" s="187"/>
      <c r="C54" s="187"/>
      <c r="D54" s="187"/>
      <c r="E54" s="187"/>
      <c r="F54" s="187"/>
      <c r="G54" s="14">
        <v>47</v>
      </c>
      <c r="H54" s="31">
        <v>0</v>
      </c>
      <c r="I54" s="31">
        <v>0</v>
      </c>
    </row>
    <row r="55" spans="1:9" ht="23.45" customHeight="1" x14ac:dyDescent="0.2">
      <c r="A55" s="187" t="s">
        <v>94</v>
      </c>
      <c r="B55" s="187"/>
      <c r="C55" s="187"/>
      <c r="D55" s="187"/>
      <c r="E55" s="187"/>
      <c r="F55" s="187"/>
      <c r="G55" s="14">
        <v>48</v>
      </c>
      <c r="H55" s="31">
        <v>0</v>
      </c>
      <c r="I55" s="31">
        <v>720</v>
      </c>
    </row>
    <row r="56" spans="1:9" ht="12.75" customHeight="1" x14ac:dyDescent="0.2">
      <c r="A56" s="187" t="s">
        <v>95</v>
      </c>
      <c r="B56" s="187"/>
      <c r="C56" s="187"/>
      <c r="D56" s="187"/>
      <c r="E56" s="187"/>
      <c r="F56" s="187"/>
      <c r="G56" s="14">
        <v>49</v>
      </c>
      <c r="H56" s="31">
        <v>89884895</v>
      </c>
      <c r="I56" s="31">
        <v>67997363</v>
      </c>
    </row>
    <row r="57" spans="1:9" ht="12.75" customHeight="1" x14ac:dyDescent="0.2">
      <c r="A57" s="187" t="s">
        <v>96</v>
      </c>
      <c r="B57" s="187"/>
      <c r="C57" s="187"/>
      <c r="D57" s="187"/>
      <c r="E57" s="187"/>
      <c r="F57" s="187"/>
      <c r="G57" s="14">
        <v>50</v>
      </c>
      <c r="H57" s="31">
        <v>10865</v>
      </c>
      <c r="I57" s="31">
        <v>6486</v>
      </c>
    </row>
    <row r="58" spans="1:9" ht="12.75" customHeight="1" x14ac:dyDescent="0.2">
      <c r="A58" s="187" t="s">
        <v>97</v>
      </c>
      <c r="B58" s="187"/>
      <c r="C58" s="187"/>
      <c r="D58" s="187"/>
      <c r="E58" s="187"/>
      <c r="F58" s="187"/>
      <c r="G58" s="14">
        <v>51</v>
      </c>
      <c r="H58" s="31">
        <v>2187028</v>
      </c>
      <c r="I58" s="31">
        <v>3413058</v>
      </c>
    </row>
    <row r="59" spans="1:9" ht="12.75" customHeight="1" x14ac:dyDescent="0.2">
      <c r="A59" s="187" t="s">
        <v>98</v>
      </c>
      <c r="B59" s="187"/>
      <c r="C59" s="187"/>
      <c r="D59" s="187"/>
      <c r="E59" s="187"/>
      <c r="F59" s="187"/>
      <c r="G59" s="14">
        <v>52</v>
      </c>
      <c r="H59" s="31">
        <v>32614</v>
      </c>
      <c r="I59" s="31">
        <v>85623</v>
      </c>
    </row>
    <row r="60" spans="1:9" ht="12.75" customHeight="1" x14ac:dyDescent="0.2">
      <c r="A60" s="189" t="s">
        <v>99</v>
      </c>
      <c r="B60" s="189"/>
      <c r="C60" s="189"/>
      <c r="D60" s="189"/>
      <c r="E60" s="189"/>
      <c r="F60" s="189"/>
      <c r="G60" s="15">
        <v>53</v>
      </c>
      <c r="H60" s="32">
        <f>SUM(H61:H69)</f>
        <v>4243696</v>
      </c>
      <c r="I60" s="32">
        <f>SUM(I61:I69)</f>
        <v>6300826</v>
      </c>
    </row>
    <row r="61" spans="1:9" ht="12.75" customHeight="1" x14ac:dyDescent="0.2">
      <c r="A61" s="187" t="s">
        <v>100</v>
      </c>
      <c r="B61" s="187"/>
      <c r="C61" s="187"/>
      <c r="D61" s="187"/>
      <c r="E61" s="187"/>
      <c r="F61" s="187"/>
      <c r="G61" s="14">
        <v>54</v>
      </c>
      <c r="H61" s="125">
        <v>0</v>
      </c>
      <c r="I61" s="125">
        <v>0</v>
      </c>
    </row>
    <row r="62" spans="1:9" ht="27.6" customHeight="1" x14ac:dyDescent="0.2">
      <c r="A62" s="187" t="s">
        <v>101</v>
      </c>
      <c r="B62" s="187"/>
      <c r="C62" s="187"/>
      <c r="D62" s="187"/>
      <c r="E62" s="187"/>
      <c r="F62" s="187"/>
      <c r="G62" s="14">
        <v>55</v>
      </c>
      <c r="H62" s="125">
        <v>0</v>
      </c>
      <c r="I62" s="125">
        <v>0</v>
      </c>
    </row>
    <row r="63" spans="1:9" ht="12.75" customHeight="1" x14ac:dyDescent="0.2">
      <c r="A63" s="187" t="s">
        <v>102</v>
      </c>
      <c r="B63" s="187"/>
      <c r="C63" s="187"/>
      <c r="D63" s="187"/>
      <c r="E63" s="187"/>
      <c r="F63" s="187"/>
      <c r="G63" s="14">
        <v>56</v>
      </c>
      <c r="H63" s="125">
        <v>0</v>
      </c>
      <c r="I63" s="125">
        <v>0</v>
      </c>
    </row>
    <row r="64" spans="1:9" ht="25.9" customHeight="1" x14ac:dyDescent="0.2">
      <c r="A64" s="187" t="s">
        <v>103</v>
      </c>
      <c r="B64" s="187"/>
      <c r="C64" s="187"/>
      <c r="D64" s="187"/>
      <c r="E64" s="187"/>
      <c r="F64" s="187"/>
      <c r="G64" s="14">
        <v>57</v>
      </c>
      <c r="H64" s="125">
        <v>0</v>
      </c>
      <c r="I64" s="125">
        <v>0</v>
      </c>
    </row>
    <row r="65" spans="1:9" ht="21.6" customHeight="1" x14ac:dyDescent="0.2">
      <c r="A65" s="187" t="s">
        <v>104</v>
      </c>
      <c r="B65" s="187"/>
      <c r="C65" s="187"/>
      <c r="D65" s="187"/>
      <c r="E65" s="187"/>
      <c r="F65" s="187"/>
      <c r="G65" s="14">
        <v>58</v>
      </c>
      <c r="H65" s="125">
        <v>0</v>
      </c>
      <c r="I65" s="125">
        <v>0</v>
      </c>
    </row>
    <row r="66" spans="1:9" ht="21.6" customHeight="1" x14ac:dyDescent="0.2">
      <c r="A66" s="187" t="s">
        <v>105</v>
      </c>
      <c r="B66" s="187"/>
      <c r="C66" s="187"/>
      <c r="D66" s="187"/>
      <c r="E66" s="187"/>
      <c r="F66" s="187"/>
      <c r="G66" s="14">
        <v>59</v>
      </c>
      <c r="H66" s="125">
        <v>0</v>
      </c>
      <c r="I66" s="125">
        <v>0</v>
      </c>
    </row>
    <row r="67" spans="1:9" ht="12.75" customHeight="1" x14ac:dyDescent="0.2">
      <c r="A67" s="187" t="s">
        <v>106</v>
      </c>
      <c r="B67" s="187"/>
      <c r="C67" s="187"/>
      <c r="D67" s="187"/>
      <c r="E67" s="187"/>
      <c r="F67" s="187"/>
      <c r="G67" s="14">
        <v>60</v>
      </c>
      <c r="H67" s="125">
        <v>237392</v>
      </c>
      <c r="I67" s="125">
        <v>264660</v>
      </c>
    </row>
    <row r="68" spans="1:9" ht="12.75" customHeight="1" x14ac:dyDescent="0.2">
      <c r="A68" s="187" t="s">
        <v>107</v>
      </c>
      <c r="B68" s="187"/>
      <c r="C68" s="187"/>
      <c r="D68" s="187"/>
      <c r="E68" s="187"/>
      <c r="F68" s="187"/>
      <c r="G68" s="14">
        <v>61</v>
      </c>
      <c r="H68" s="125">
        <v>4006304</v>
      </c>
      <c r="I68" s="125">
        <v>6036166</v>
      </c>
    </row>
    <row r="69" spans="1:9" ht="12.75" customHeight="1" x14ac:dyDescent="0.2">
      <c r="A69" s="187" t="s">
        <v>108</v>
      </c>
      <c r="B69" s="187"/>
      <c r="C69" s="187"/>
      <c r="D69" s="187"/>
      <c r="E69" s="187"/>
      <c r="F69" s="187"/>
      <c r="G69" s="14">
        <v>62</v>
      </c>
      <c r="H69" s="125">
        <v>0</v>
      </c>
      <c r="I69" s="125">
        <v>0</v>
      </c>
    </row>
    <row r="70" spans="1:9" ht="12.75" customHeight="1" x14ac:dyDescent="0.2">
      <c r="A70" s="187" t="s">
        <v>109</v>
      </c>
      <c r="B70" s="187"/>
      <c r="C70" s="187"/>
      <c r="D70" s="187"/>
      <c r="E70" s="187"/>
      <c r="F70" s="187"/>
      <c r="G70" s="14">
        <v>63</v>
      </c>
      <c r="H70" s="125">
        <v>80671011</v>
      </c>
      <c r="I70" s="125">
        <v>122052378</v>
      </c>
    </row>
    <row r="71" spans="1:9" ht="12.75" customHeight="1" x14ac:dyDescent="0.2">
      <c r="A71" s="186" t="s">
        <v>110</v>
      </c>
      <c r="B71" s="186"/>
      <c r="C71" s="186"/>
      <c r="D71" s="186"/>
      <c r="E71" s="186"/>
      <c r="F71" s="186"/>
      <c r="G71" s="14">
        <v>64</v>
      </c>
      <c r="H71" s="125">
        <v>890713</v>
      </c>
      <c r="I71" s="125">
        <v>936775</v>
      </c>
    </row>
    <row r="72" spans="1:9" ht="12.75" customHeight="1" x14ac:dyDescent="0.2">
      <c r="A72" s="185" t="s">
        <v>111</v>
      </c>
      <c r="B72" s="185"/>
      <c r="C72" s="185"/>
      <c r="D72" s="185"/>
      <c r="E72" s="185"/>
      <c r="F72" s="185"/>
      <c r="G72" s="15">
        <v>65</v>
      </c>
      <c r="H72" s="32">
        <f>H8+H9+H44+H71</f>
        <v>575448820</v>
      </c>
      <c r="I72" s="32">
        <f>I8+I9+I44+I71</f>
        <v>599977486</v>
      </c>
    </row>
    <row r="73" spans="1:9" ht="12.75" customHeight="1" x14ac:dyDescent="0.2">
      <c r="A73" s="186" t="s">
        <v>112</v>
      </c>
      <c r="B73" s="186"/>
      <c r="C73" s="186"/>
      <c r="D73" s="186"/>
      <c r="E73" s="186"/>
      <c r="F73" s="186"/>
      <c r="G73" s="14">
        <v>66</v>
      </c>
      <c r="H73" s="31">
        <v>0</v>
      </c>
      <c r="I73" s="31">
        <v>0</v>
      </c>
    </row>
    <row r="74" spans="1:9" x14ac:dyDescent="0.2">
      <c r="A74" s="190" t="s">
        <v>113</v>
      </c>
      <c r="B74" s="191"/>
      <c r="C74" s="191"/>
      <c r="D74" s="191"/>
      <c r="E74" s="191"/>
      <c r="F74" s="191"/>
      <c r="G74" s="191"/>
      <c r="H74" s="191"/>
      <c r="I74" s="191"/>
    </row>
    <row r="75" spans="1:9" ht="12.75" customHeight="1" x14ac:dyDescent="0.2">
      <c r="A75" s="185" t="s">
        <v>114</v>
      </c>
      <c r="B75" s="185"/>
      <c r="C75" s="185"/>
      <c r="D75" s="185"/>
      <c r="E75" s="185"/>
      <c r="F75" s="185"/>
      <c r="G75" s="15">
        <v>67</v>
      </c>
      <c r="H75" s="32">
        <f>H76+H77+H78+H84+H85+H91+H94+H97</f>
        <v>407571535</v>
      </c>
      <c r="I75" s="32">
        <f>I76+I77+I78+I84+I85+I91+I94+I97</f>
        <v>438150625</v>
      </c>
    </row>
    <row r="76" spans="1:9" ht="12.75" customHeight="1" x14ac:dyDescent="0.2">
      <c r="A76" s="187" t="s">
        <v>115</v>
      </c>
      <c r="B76" s="187"/>
      <c r="C76" s="187"/>
      <c r="D76" s="187"/>
      <c r="E76" s="187"/>
      <c r="F76" s="187"/>
      <c r="G76" s="14">
        <v>68</v>
      </c>
      <c r="H76" s="31">
        <v>169186800</v>
      </c>
      <c r="I76" s="31">
        <v>169186800</v>
      </c>
    </row>
    <row r="77" spans="1:9" ht="12.75" customHeight="1" x14ac:dyDescent="0.2">
      <c r="A77" s="187" t="s">
        <v>116</v>
      </c>
      <c r="B77" s="187"/>
      <c r="C77" s="187"/>
      <c r="D77" s="187"/>
      <c r="E77" s="187"/>
      <c r="F77" s="187"/>
      <c r="G77" s="14">
        <v>69</v>
      </c>
      <c r="H77" s="31">
        <v>88107087</v>
      </c>
      <c r="I77" s="31">
        <v>88107087</v>
      </c>
    </row>
    <row r="78" spans="1:9" ht="12.75" customHeight="1" x14ac:dyDescent="0.2">
      <c r="A78" s="189" t="s">
        <v>117</v>
      </c>
      <c r="B78" s="189"/>
      <c r="C78" s="189"/>
      <c r="D78" s="189"/>
      <c r="E78" s="189"/>
      <c r="F78" s="189"/>
      <c r="G78" s="15">
        <v>70</v>
      </c>
      <c r="H78" s="32">
        <f>SUM(H79:H83)</f>
        <v>39187370</v>
      </c>
      <c r="I78" s="32">
        <f>SUM(I79:I83)</f>
        <v>39187370</v>
      </c>
    </row>
    <row r="79" spans="1:9" ht="12.75" customHeight="1" x14ac:dyDescent="0.2">
      <c r="A79" s="187" t="s">
        <v>118</v>
      </c>
      <c r="B79" s="187"/>
      <c r="C79" s="187"/>
      <c r="D79" s="187"/>
      <c r="E79" s="187"/>
      <c r="F79" s="187"/>
      <c r="G79" s="14">
        <v>71</v>
      </c>
      <c r="H79" s="31">
        <v>8459340</v>
      </c>
      <c r="I79" s="31">
        <v>8459340</v>
      </c>
    </row>
    <row r="80" spans="1:9" ht="12.75" customHeight="1" x14ac:dyDescent="0.2">
      <c r="A80" s="187" t="s">
        <v>119</v>
      </c>
      <c r="B80" s="187"/>
      <c r="C80" s="187"/>
      <c r="D80" s="187"/>
      <c r="E80" s="187"/>
      <c r="F80" s="187"/>
      <c r="G80" s="14">
        <v>72</v>
      </c>
      <c r="H80" s="31">
        <v>8904560</v>
      </c>
      <c r="I80" s="31">
        <v>8904560</v>
      </c>
    </row>
    <row r="81" spans="1:9" ht="12.75" customHeight="1" x14ac:dyDescent="0.2">
      <c r="A81" s="187" t="s">
        <v>120</v>
      </c>
      <c r="B81" s="187"/>
      <c r="C81" s="187"/>
      <c r="D81" s="187"/>
      <c r="E81" s="187"/>
      <c r="F81" s="187"/>
      <c r="G81" s="14">
        <v>73</v>
      </c>
      <c r="H81" s="31">
        <v>-1066316</v>
      </c>
      <c r="I81" s="31">
        <v>-1066316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22889786</v>
      </c>
      <c r="I83" s="31">
        <v>22889786</v>
      </c>
    </row>
    <row r="84" spans="1:9" ht="12.75" customHeight="1" x14ac:dyDescent="0.2">
      <c r="A84" s="188" t="s">
        <v>123</v>
      </c>
      <c r="B84" s="188"/>
      <c r="C84" s="188"/>
      <c r="D84" s="188"/>
      <c r="E84" s="188"/>
      <c r="F84" s="188"/>
      <c r="G84" s="110">
        <v>76</v>
      </c>
      <c r="H84" s="31">
        <v>0</v>
      </c>
      <c r="I84" s="31">
        <v>0</v>
      </c>
    </row>
    <row r="85" spans="1:9" ht="12.75" customHeight="1" x14ac:dyDescent="0.2">
      <c r="A85" s="189" t="s">
        <v>399</v>
      </c>
      <c r="B85" s="189"/>
      <c r="C85" s="189"/>
      <c r="D85" s="189"/>
      <c r="E85" s="189"/>
      <c r="F85" s="189"/>
      <c r="G85" s="15">
        <v>77</v>
      </c>
      <c r="H85" s="32">
        <f>H86+H87+H88+H89+H90</f>
        <v>0</v>
      </c>
      <c r="I85" s="32">
        <f>I86+I87+I88+I89+I90</f>
        <v>0</v>
      </c>
    </row>
    <row r="86" spans="1:9" ht="25.5" customHeight="1" x14ac:dyDescent="0.2">
      <c r="A86" s="187" t="s">
        <v>400</v>
      </c>
      <c r="B86" s="187"/>
      <c r="C86" s="187"/>
      <c r="D86" s="187"/>
      <c r="E86" s="187"/>
      <c r="F86" s="187"/>
      <c r="G86" s="14">
        <v>78</v>
      </c>
      <c r="H86" s="31">
        <v>0</v>
      </c>
      <c r="I86" s="31">
        <v>0</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401</v>
      </c>
      <c r="B89" s="187"/>
      <c r="C89" s="187"/>
      <c r="D89" s="187"/>
      <c r="E89" s="187"/>
      <c r="F89" s="187"/>
      <c r="G89" s="14">
        <v>81</v>
      </c>
      <c r="H89" s="31">
        <v>0</v>
      </c>
      <c r="I89" s="31">
        <v>0</v>
      </c>
    </row>
    <row r="90" spans="1:9" ht="25.5" customHeight="1" x14ac:dyDescent="0.2">
      <c r="A90" s="187" t="s">
        <v>402</v>
      </c>
      <c r="B90" s="187"/>
      <c r="C90" s="187"/>
      <c r="D90" s="187"/>
      <c r="E90" s="187"/>
      <c r="F90" s="187"/>
      <c r="G90" s="14">
        <v>82</v>
      </c>
      <c r="H90" s="31">
        <v>0</v>
      </c>
      <c r="I90" s="31">
        <v>0</v>
      </c>
    </row>
    <row r="91" spans="1:9" ht="24" customHeight="1" x14ac:dyDescent="0.2">
      <c r="A91" s="189" t="s">
        <v>403</v>
      </c>
      <c r="B91" s="189"/>
      <c r="C91" s="189"/>
      <c r="D91" s="189"/>
      <c r="E91" s="189"/>
      <c r="F91" s="189"/>
      <c r="G91" s="15">
        <v>83</v>
      </c>
      <c r="H91" s="32">
        <f>H92-H93</f>
        <v>120486444</v>
      </c>
      <c r="I91" s="32">
        <f>I92-I93</f>
        <v>111089123</v>
      </c>
    </row>
    <row r="92" spans="1:9" ht="12.75" customHeight="1" x14ac:dyDescent="0.2">
      <c r="A92" s="187" t="s">
        <v>126</v>
      </c>
      <c r="B92" s="187"/>
      <c r="C92" s="187"/>
      <c r="D92" s="187"/>
      <c r="E92" s="187"/>
      <c r="F92" s="187"/>
      <c r="G92" s="14">
        <v>84</v>
      </c>
      <c r="H92" s="125">
        <v>120486444</v>
      </c>
      <c r="I92" s="125">
        <v>111089123</v>
      </c>
    </row>
    <row r="93" spans="1:9" ht="12.75" customHeight="1" x14ac:dyDescent="0.2">
      <c r="A93" s="187" t="s">
        <v>127</v>
      </c>
      <c r="B93" s="187"/>
      <c r="C93" s="187"/>
      <c r="D93" s="187"/>
      <c r="E93" s="187"/>
      <c r="F93" s="187"/>
      <c r="G93" s="14">
        <v>85</v>
      </c>
      <c r="H93" s="31">
        <v>0</v>
      </c>
      <c r="I93" s="31">
        <v>0</v>
      </c>
    </row>
    <row r="94" spans="1:9" ht="12.75" customHeight="1" x14ac:dyDescent="0.2">
      <c r="A94" s="189" t="s">
        <v>404</v>
      </c>
      <c r="B94" s="189"/>
      <c r="C94" s="189"/>
      <c r="D94" s="189"/>
      <c r="E94" s="189"/>
      <c r="F94" s="189"/>
      <c r="G94" s="15">
        <v>86</v>
      </c>
      <c r="H94" s="32">
        <f>H95-H96</f>
        <v>-9396166</v>
      </c>
      <c r="I94" s="32">
        <f>I95-I96</f>
        <v>30580245</v>
      </c>
    </row>
    <row r="95" spans="1:9" ht="12.75" customHeight="1" x14ac:dyDescent="0.2">
      <c r="A95" s="187" t="s">
        <v>128</v>
      </c>
      <c r="B95" s="187"/>
      <c r="C95" s="187"/>
      <c r="D95" s="187"/>
      <c r="E95" s="187"/>
      <c r="F95" s="187"/>
      <c r="G95" s="14">
        <v>87</v>
      </c>
      <c r="H95" s="31">
        <v>0</v>
      </c>
      <c r="I95" s="31">
        <v>30580245</v>
      </c>
    </row>
    <row r="96" spans="1:9" ht="12.75" customHeight="1" x14ac:dyDescent="0.2">
      <c r="A96" s="187" t="s">
        <v>129</v>
      </c>
      <c r="B96" s="187"/>
      <c r="C96" s="187"/>
      <c r="D96" s="187"/>
      <c r="E96" s="187"/>
      <c r="F96" s="187"/>
      <c r="G96" s="14">
        <v>88</v>
      </c>
      <c r="H96" s="31">
        <v>9396166</v>
      </c>
      <c r="I96" s="31">
        <v>0</v>
      </c>
    </row>
    <row r="97" spans="1:9" ht="12.75" customHeight="1" x14ac:dyDescent="0.2">
      <c r="A97" s="187" t="s">
        <v>130</v>
      </c>
      <c r="B97" s="187"/>
      <c r="C97" s="187"/>
      <c r="D97" s="187"/>
      <c r="E97" s="187"/>
      <c r="F97" s="187"/>
      <c r="G97" s="14">
        <v>89</v>
      </c>
      <c r="H97" s="31">
        <v>0</v>
      </c>
      <c r="I97" s="31">
        <v>0</v>
      </c>
    </row>
    <row r="98" spans="1:9" ht="12.75" customHeight="1" x14ac:dyDescent="0.2">
      <c r="A98" s="185" t="s">
        <v>405</v>
      </c>
      <c r="B98" s="185"/>
      <c r="C98" s="185"/>
      <c r="D98" s="185"/>
      <c r="E98" s="185"/>
      <c r="F98" s="185"/>
      <c r="G98" s="15">
        <v>90</v>
      </c>
      <c r="H98" s="32">
        <f>SUM(H99:H104)</f>
        <v>4671169</v>
      </c>
      <c r="I98" s="32">
        <f>SUM(I99:I104)</f>
        <v>5549274</v>
      </c>
    </row>
    <row r="99" spans="1:9" ht="31.9" customHeight="1" x14ac:dyDescent="0.2">
      <c r="A99" s="187" t="s">
        <v>131</v>
      </c>
      <c r="B99" s="187"/>
      <c r="C99" s="187"/>
      <c r="D99" s="187"/>
      <c r="E99" s="187"/>
      <c r="F99" s="187"/>
      <c r="G99" s="14">
        <v>91</v>
      </c>
      <c r="H99" s="31">
        <v>2155847</v>
      </c>
      <c r="I99" s="31">
        <v>3395775</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2490431</v>
      </c>
      <c r="I101" s="31">
        <v>2090431</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24891</v>
      </c>
      <c r="I104" s="31">
        <v>63068</v>
      </c>
    </row>
    <row r="105" spans="1:9" ht="12.75" customHeight="1" x14ac:dyDescent="0.2">
      <c r="A105" s="185" t="s">
        <v>406</v>
      </c>
      <c r="B105" s="185"/>
      <c r="C105" s="185"/>
      <c r="D105" s="185"/>
      <c r="E105" s="185"/>
      <c r="F105" s="185"/>
      <c r="G105" s="15">
        <v>97</v>
      </c>
      <c r="H105" s="32">
        <f>SUM(H106:H116)</f>
        <v>132074139</v>
      </c>
      <c r="I105" s="32">
        <f>SUM(I106:I116)</f>
        <v>123211797</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96228812</v>
      </c>
      <c r="I111" s="31">
        <v>88093701</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35845327</v>
      </c>
      <c r="I115" s="31">
        <v>35118096</v>
      </c>
    </row>
    <row r="116" spans="1:9" ht="12.75" customHeight="1" x14ac:dyDescent="0.2">
      <c r="A116" s="187" t="s">
        <v>147</v>
      </c>
      <c r="B116" s="187"/>
      <c r="C116" s="187"/>
      <c r="D116" s="187"/>
      <c r="E116" s="187"/>
      <c r="F116" s="187"/>
      <c r="G116" s="14">
        <v>108</v>
      </c>
      <c r="H116" s="31">
        <v>0</v>
      </c>
      <c r="I116" s="31">
        <v>0</v>
      </c>
    </row>
    <row r="117" spans="1:9" ht="12.75" customHeight="1" x14ac:dyDescent="0.2">
      <c r="A117" s="185" t="s">
        <v>407</v>
      </c>
      <c r="B117" s="185"/>
      <c r="C117" s="185"/>
      <c r="D117" s="185"/>
      <c r="E117" s="185"/>
      <c r="F117" s="185"/>
      <c r="G117" s="15">
        <v>109</v>
      </c>
      <c r="H117" s="32">
        <f>SUM(H118:H131)</f>
        <v>28673728</v>
      </c>
      <c r="I117" s="32">
        <f>SUM(I118:I131)</f>
        <v>32433641</v>
      </c>
    </row>
    <row r="118" spans="1:9" ht="12.75" customHeight="1" x14ac:dyDescent="0.2">
      <c r="A118" s="187" t="s">
        <v>148</v>
      </c>
      <c r="B118" s="187"/>
      <c r="C118" s="187"/>
      <c r="D118" s="187"/>
      <c r="E118" s="187"/>
      <c r="F118" s="187"/>
      <c r="G118" s="14">
        <v>110</v>
      </c>
      <c r="H118" s="31">
        <v>0</v>
      </c>
      <c r="I118" s="31">
        <v>0</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175695</v>
      </c>
      <c r="I120" s="31">
        <v>375178</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9757071</v>
      </c>
      <c r="I123" s="31">
        <v>7907718</v>
      </c>
    </row>
    <row r="124" spans="1:9" ht="12.75" customHeight="1" x14ac:dyDescent="0.2">
      <c r="A124" s="187" t="s">
        <v>154</v>
      </c>
      <c r="B124" s="187"/>
      <c r="C124" s="187"/>
      <c r="D124" s="187"/>
      <c r="E124" s="187"/>
      <c r="F124" s="187"/>
      <c r="G124" s="14">
        <v>116</v>
      </c>
      <c r="H124" s="31">
        <v>271211</v>
      </c>
      <c r="I124" s="31">
        <v>200462</v>
      </c>
    </row>
    <row r="125" spans="1:9" ht="12.75" customHeight="1" x14ac:dyDescent="0.2">
      <c r="A125" s="187" t="s">
        <v>155</v>
      </c>
      <c r="B125" s="187"/>
      <c r="C125" s="187"/>
      <c r="D125" s="187"/>
      <c r="E125" s="187"/>
      <c r="F125" s="187"/>
      <c r="G125" s="14">
        <v>117</v>
      </c>
      <c r="H125" s="31">
        <v>4347460</v>
      </c>
      <c r="I125" s="31">
        <v>7177136</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7083776</v>
      </c>
      <c r="I127" s="31">
        <v>4036267</v>
      </c>
    </row>
    <row r="128" spans="1:9" x14ac:dyDescent="0.2">
      <c r="A128" s="187" t="s">
        <v>158</v>
      </c>
      <c r="B128" s="187"/>
      <c r="C128" s="187"/>
      <c r="D128" s="187"/>
      <c r="E128" s="187"/>
      <c r="F128" s="187"/>
      <c r="G128" s="14">
        <v>120</v>
      </c>
      <c r="H128" s="31">
        <v>2455308</v>
      </c>
      <c r="I128" s="31">
        <v>7598516</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4583207</v>
      </c>
      <c r="I131" s="31">
        <v>5138364</v>
      </c>
    </row>
    <row r="132" spans="1:9" ht="22.15" customHeight="1" x14ac:dyDescent="0.2">
      <c r="A132" s="186" t="s">
        <v>162</v>
      </c>
      <c r="B132" s="186"/>
      <c r="C132" s="186"/>
      <c r="D132" s="186"/>
      <c r="E132" s="186"/>
      <c r="F132" s="186"/>
      <c r="G132" s="14">
        <v>124</v>
      </c>
      <c r="H132" s="31">
        <v>2458249</v>
      </c>
      <c r="I132" s="31">
        <v>632149</v>
      </c>
    </row>
    <row r="133" spans="1:9" x14ac:dyDescent="0.2">
      <c r="A133" s="185" t="s">
        <v>408</v>
      </c>
      <c r="B133" s="185"/>
      <c r="C133" s="185"/>
      <c r="D133" s="185"/>
      <c r="E133" s="185"/>
      <c r="F133" s="185"/>
      <c r="G133" s="15">
        <v>125</v>
      </c>
      <c r="H133" s="32">
        <f>H75+H98+H105+H117+H132</f>
        <v>575448820</v>
      </c>
      <c r="I133" s="32">
        <f>I75+I98+I105+I117+I132</f>
        <v>599977486</v>
      </c>
    </row>
    <row r="134" spans="1:9" x14ac:dyDescent="0.2">
      <c r="A134" s="186" t="s">
        <v>163</v>
      </c>
      <c r="B134" s="186"/>
      <c r="C134" s="186"/>
      <c r="D134" s="186"/>
      <c r="E134" s="186"/>
      <c r="F134" s="186"/>
      <c r="G134" s="14">
        <v>126</v>
      </c>
      <c r="H134" s="31">
        <f>H133-H72</f>
        <v>0</v>
      </c>
      <c r="I134" s="31">
        <f>I133-I72</f>
        <v>0</v>
      </c>
    </row>
  </sheetData>
  <sheetProtection sheet="1" objects="1" scenarios="1"/>
  <mergeCells count="134">
    <mergeCell ref="A50:F50"/>
    <mergeCell ref="A59:F59"/>
    <mergeCell ref="A68:F68"/>
    <mergeCell ref="A69:F69"/>
    <mergeCell ref="A60:F60"/>
    <mergeCell ref="A73:F73"/>
    <mergeCell ref="A61:F61"/>
    <mergeCell ref="A72:F72"/>
    <mergeCell ref="A62:F62"/>
    <mergeCell ref="A54:F54"/>
    <mergeCell ref="A55:F55"/>
    <mergeCell ref="A19:F19"/>
    <mergeCell ref="A20:F20"/>
    <mergeCell ref="A21:F21"/>
    <mergeCell ref="A40:F40"/>
    <mergeCell ref="A35:F35"/>
    <mergeCell ref="A36:F36"/>
    <mergeCell ref="A37:F37"/>
    <mergeCell ref="A28:F28"/>
    <mergeCell ref="A88:F88"/>
    <mergeCell ref="A53:F53"/>
    <mergeCell ref="A75:F75"/>
    <mergeCell ref="A76:F76"/>
    <mergeCell ref="A77:F77"/>
    <mergeCell ref="A63:F63"/>
    <mergeCell ref="A57:F57"/>
    <mergeCell ref="A58:F58"/>
    <mergeCell ref="A41:F41"/>
    <mergeCell ref="A38:F38"/>
    <mergeCell ref="A39:F39"/>
    <mergeCell ref="A29:F29"/>
    <mergeCell ref="A30:F30"/>
    <mergeCell ref="A32:F32"/>
    <mergeCell ref="A33:F33"/>
    <mergeCell ref="A31:F31"/>
    <mergeCell ref="A1:I1"/>
    <mergeCell ref="A2:I2"/>
    <mergeCell ref="A3:I3"/>
    <mergeCell ref="A25:F25"/>
    <mergeCell ref="A26:F26"/>
    <mergeCell ref="A27:F27"/>
    <mergeCell ref="A24:F24"/>
    <mergeCell ref="A15:F15"/>
    <mergeCell ref="A22:F22"/>
    <mergeCell ref="A23:F23"/>
    <mergeCell ref="A4:I4"/>
    <mergeCell ref="A16:F16"/>
    <mergeCell ref="A17:F17"/>
    <mergeCell ref="A6:F6"/>
    <mergeCell ref="A5:F5"/>
    <mergeCell ref="A7:I7"/>
    <mergeCell ref="A8:F8"/>
    <mergeCell ref="A9:F9"/>
    <mergeCell ref="A10:F10"/>
    <mergeCell ref="A11:F11"/>
    <mergeCell ref="A12:F12"/>
    <mergeCell ref="A13:F13"/>
    <mergeCell ref="A14:F14"/>
    <mergeCell ref="A18:F18"/>
    <mergeCell ref="A42:F42"/>
    <mergeCell ref="A43:F43"/>
    <mergeCell ref="A48:F48"/>
    <mergeCell ref="A49:F49"/>
    <mergeCell ref="A80:F80"/>
    <mergeCell ref="A34:F34"/>
    <mergeCell ref="A102:F102"/>
    <mergeCell ref="A103:F103"/>
    <mergeCell ref="A98:F98"/>
    <mergeCell ref="A99:F99"/>
    <mergeCell ref="A46:F46"/>
    <mergeCell ref="A51:F51"/>
    <mergeCell ref="A52:F52"/>
    <mergeCell ref="A93:F93"/>
    <mergeCell ref="A44:F44"/>
    <mergeCell ref="A45:F45"/>
    <mergeCell ref="A67:F67"/>
    <mergeCell ref="A47:F47"/>
    <mergeCell ref="A64:F64"/>
    <mergeCell ref="A81:F81"/>
    <mergeCell ref="A89:F89"/>
    <mergeCell ref="A90:F90"/>
    <mergeCell ref="A56:F56"/>
    <mergeCell ref="A86:F86"/>
    <mergeCell ref="A70:F70"/>
    <mergeCell ref="A74:I74"/>
    <mergeCell ref="A65:F65"/>
    <mergeCell ref="A66:F66"/>
    <mergeCell ref="A87:F87"/>
    <mergeCell ref="A71:F71"/>
    <mergeCell ref="A82:F82"/>
    <mergeCell ref="A83:F83"/>
    <mergeCell ref="A105:F105"/>
    <mergeCell ref="A94:F94"/>
    <mergeCell ref="A95:F95"/>
    <mergeCell ref="A104:F104"/>
    <mergeCell ref="A84:F84"/>
    <mergeCell ref="A85:F85"/>
    <mergeCell ref="A78:F78"/>
    <mergeCell ref="A79:F79"/>
    <mergeCell ref="A91:F91"/>
    <mergeCell ref="A92:F92"/>
    <mergeCell ref="A115:F115"/>
    <mergeCell ref="A116:F116"/>
    <mergeCell ref="A106:F106"/>
    <mergeCell ref="A107:F107"/>
    <mergeCell ref="A108:F108"/>
    <mergeCell ref="A109:F109"/>
    <mergeCell ref="A110:F110"/>
    <mergeCell ref="A111:F111"/>
    <mergeCell ref="A96:F96"/>
    <mergeCell ref="A97:F97"/>
    <mergeCell ref="A100:F100"/>
    <mergeCell ref="A101:F101"/>
    <mergeCell ref="A133:F133"/>
    <mergeCell ref="A134:F134"/>
    <mergeCell ref="A112:F112"/>
    <mergeCell ref="A113:F113"/>
    <mergeCell ref="A114:F114"/>
    <mergeCell ref="A128:F128"/>
    <mergeCell ref="A129:F129"/>
    <mergeCell ref="A130:F130"/>
    <mergeCell ref="A117:F117"/>
    <mergeCell ref="A118:F118"/>
    <mergeCell ref="A123:F123"/>
    <mergeCell ref="A124:F124"/>
    <mergeCell ref="A125:F125"/>
    <mergeCell ref="A126:F126"/>
    <mergeCell ref="A131:F131"/>
    <mergeCell ref="A132:F132"/>
    <mergeCell ref="A127:F127"/>
    <mergeCell ref="A119:F119"/>
    <mergeCell ref="A120:F120"/>
    <mergeCell ref="A121:F121"/>
    <mergeCell ref="A122:F122"/>
  </mergeCells>
  <dataValidations count="7">
    <dataValidation type="whole" operator="greaterThanOrEqual" allowBlank="1" showInputMessage="1" showErrorMessage="1" errorTitle="Incorrect entry" error="You can enter only positive whole numbers." sqref="H65488:I65488"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xr:uid="{00000000-0002-0000-0100-000001000000}">
      <formula1>9999999999</formula1>
    </dataValidation>
    <dataValidation type="whole" operator="notEqual" allowBlank="1" showInputMessage="1" showErrorMessage="1" errorTitle="Incorrect entry" error="You can enter only positive or negative whole numbers." sqref="H65489:I65489" xr:uid="{00000000-0002-0000-0100-000002000000}">
      <formula1>9999999999</formula1>
    </dataValidation>
    <dataValidation type="whole" operator="notEqual" allowBlank="1" showInputMessage="1" showErrorMessage="1" errorTitle="Incorrect entry" error="You can enter only positive or negative whole numbers." sqref="H65487:I65487" xr:uid="{00000000-0002-0000-0100-000003000000}">
      <formula1>999999999999</formula1>
    </dataValidation>
    <dataValidation type="whole" operator="notEqual" allowBlank="1" showInputMessage="1" showErrorMessage="1" errorTitle="Incorrect entry" error="You can enter only whole numbers." sqref="H65536:I65536"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1.1811023622047245" right="0.74803149606299213"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65" sqref="H65:K65"/>
    </sheetView>
  </sheetViews>
  <sheetFormatPr defaultRowHeight="12.75" x14ac:dyDescent="0.2"/>
  <cols>
    <col min="1" max="7" width="9.140625" style="16"/>
    <col min="8" max="11" width="14.7109375" style="34" customWidth="1"/>
    <col min="12" max="16384" width="9.140625" style="16"/>
  </cols>
  <sheetData>
    <row r="1" spans="1:11" x14ac:dyDescent="0.2">
      <c r="A1" s="227" t="s">
        <v>164</v>
      </c>
      <c r="B1" s="193"/>
      <c r="C1" s="193"/>
      <c r="D1" s="193"/>
      <c r="E1" s="193"/>
      <c r="F1" s="193"/>
      <c r="G1" s="193"/>
      <c r="H1" s="193"/>
      <c r="I1" s="193"/>
    </row>
    <row r="2" spans="1:11" x14ac:dyDescent="0.2">
      <c r="A2" s="226" t="s">
        <v>529</v>
      </c>
      <c r="B2" s="195"/>
      <c r="C2" s="195"/>
      <c r="D2" s="195"/>
      <c r="E2" s="195"/>
      <c r="F2" s="195"/>
      <c r="G2" s="195"/>
      <c r="H2" s="195"/>
      <c r="I2" s="195"/>
      <c r="J2" s="113"/>
      <c r="K2" s="113"/>
    </row>
    <row r="3" spans="1:11" x14ac:dyDescent="0.2">
      <c r="A3" s="228" t="s">
        <v>165</v>
      </c>
      <c r="B3" s="229"/>
      <c r="C3" s="229"/>
      <c r="D3" s="229"/>
      <c r="E3" s="229"/>
      <c r="F3" s="229"/>
      <c r="G3" s="229"/>
      <c r="H3" s="229"/>
      <c r="I3" s="229"/>
      <c r="J3" s="230"/>
      <c r="K3" s="230"/>
    </row>
    <row r="4" spans="1:11" x14ac:dyDescent="0.2">
      <c r="A4" s="231" t="s">
        <v>527</v>
      </c>
      <c r="B4" s="232"/>
      <c r="C4" s="232"/>
      <c r="D4" s="232"/>
      <c r="E4" s="232"/>
      <c r="F4" s="232"/>
      <c r="G4" s="232"/>
      <c r="H4" s="232"/>
      <c r="I4" s="232"/>
      <c r="J4" s="233"/>
      <c r="K4" s="233"/>
    </row>
    <row r="5" spans="1:11" ht="22.15" customHeight="1" x14ac:dyDescent="0.2">
      <c r="A5" s="223" t="s">
        <v>166</v>
      </c>
      <c r="B5" s="204"/>
      <c r="C5" s="204"/>
      <c r="D5" s="204"/>
      <c r="E5" s="204"/>
      <c r="F5" s="204"/>
      <c r="G5" s="223" t="s">
        <v>167</v>
      </c>
      <c r="H5" s="224" t="s">
        <v>168</v>
      </c>
      <c r="I5" s="225"/>
      <c r="J5" s="224" t="s">
        <v>169</v>
      </c>
      <c r="K5" s="225"/>
    </row>
    <row r="6" spans="1:11" x14ac:dyDescent="0.2">
      <c r="A6" s="204"/>
      <c r="B6" s="204"/>
      <c r="C6" s="204"/>
      <c r="D6" s="204"/>
      <c r="E6" s="204"/>
      <c r="F6" s="204"/>
      <c r="G6" s="204"/>
      <c r="H6" s="18" t="s">
        <v>170</v>
      </c>
      <c r="I6" s="18" t="s">
        <v>171</v>
      </c>
      <c r="J6" s="18" t="s">
        <v>172</v>
      </c>
      <c r="K6" s="18" t="s">
        <v>173</v>
      </c>
    </row>
    <row r="7" spans="1:11" x14ac:dyDescent="0.2">
      <c r="A7" s="222">
        <v>1</v>
      </c>
      <c r="B7" s="202"/>
      <c r="C7" s="202"/>
      <c r="D7" s="202"/>
      <c r="E7" s="202"/>
      <c r="F7" s="202"/>
      <c r="G7" s="17">
        <v>2</v>
      </c>
      <c r="H7" s="18">
        <v>3</v>
      </c>
      <c r="I7" s="18">
        <v>4</v>
      </c>
      <c r="J7" s="18">
        <v>5</v>
      </c>
      <c r="K7" s="18">
        <v>6</v>
      </c>
    </row>
    <row r="8" spans="1:11" x14ac:dyDescent="0.2">
      <c r="A8" s="206" t="s">
        <v>409</v>
      </c>
      <c r="B8" s="207"/>
      <c r="C8" s="207"/>
      <c r="D8" s="207"/>
      <c r="E8" s="207"/>
      <c r="F8" s="207"/>
      <c r="G8" s="15">
        <v>1</v>
      </c>
      <c r="H8" s="114">
        <f>SUM(H9:H13)</f>
        <v>228842371</v>
      </c>
      <c r="I8" s="114">
        <f>SUM(I9:I13)</f>
        <v>105333266</v>
      </c>
      <c r="J8" s="114">
        <f>SUM(J9:J13)</f>
        <v>382005271</v>
      </c>
      <c r="K8" s="114">
        <f>SUM(K9:K13)</f>
        <v>52919842</v>
      </c>
    </row>
    <row r="9" spans="1:11" x14ac:dyDescent="0.2">
      <c r="A9" s="187" t="s">
        <v>174</v>
      </c>
      <c r="B9" s="187"/>
      <c r="C9" s="187"/>
      <c r="D9" s="187"/>
      <c r="E9" s="187"/>
      <c r="F9" s="187"/>
      <c r="G9" s="14">
        <v>2</v>
      </c>
      <c r="H9" s="31">
        <v>0</v>
      </c>
      <c r="I9" s="31">
        <v>0</v>
      </c>
      <c r="J9" s="31">
        <v>0</v>
      </c>
      <c r="K9" s="31">
        <v>0</v>
      </c>
    </row>
    <row r="10" spans="1:11" x14ac:dyDescent="0.2">
      <c r="A10" s="187" t="s">
        <v>175</v>
      </c>
      <c r="B10" s="187"/>
      <c r="C10" s="187"/>
      <c r="D10" s="187"/>
      <c r="E10" s="187"/>
      <c r="F10" s="187"/>
      <c r="G10" s="14">
        <v>3</v>
      </c>
      <c r="H10" s="31">
        <v>226683674</v>
      </c>
      <c r="I10" s="31">
        <v>104692039</v>
      </c>
      <c r="J10" s="31">
        <v>378573138</v>
      </c>
      <c r="K10" s="31">
        <v>51800266</v>
      </c>
    </row>
    <row r="11" spans="1:11" x14ac:dyDescent="0.2">
      <c r="A11" s="187" t="s">
        <v>176</v>
      </c>
      <c r="B11" s="187"/>
      <c r="C11" s="187"/>
      <c r="D11" s="187"/>
      <c r="E11" s="187"/>
      <c r="F11" s="187"/>
      <c r="G11" s="14">
        <v>4</v>
      </c>
      <c r="H11" s="31">
        <v>722946</v>
      </c>
      <c r="I11" s="31">
        <v>229783</v>
      </c>
      <c r="J11" s="31">
        <v>871450</v>
      </c>
      <c r="K11" s="31">
        <v>201007</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1435751</v>
      </c>
      <c r="I13" s="31">
        <v>411444</v>
      </c>
      <c r="J13" s="31">
        <v>2560683</v>
      </c>
      <c r="K13" s="31">
        <v>918569</v>
      </c>
    </row>
    <row r="14" spans="1:11" ht="22.15" customHeight="1" x14ac:dyDescent="0.2">
      <c r="A14" s="206" t="s">
        <v>410</v>
      </c>
      <c r="B14" s="207"/>
      <c r="C14" s="207"/>
      <c r="D14" s="207"/>
      <c r="E14" s="207"/>
      <c r="F14" s="207"/>
      <c r="G14" s="15">
        <v>7</v>
      </c>
      <c r="H14" s="114">
        <f>H15+H16+H20+H24+H25+H26+H29+H36</f>
        <v>233840974</v>
      </c>
      <c r="I14" s="114">
        <f>I15+I16+I20+I24+I25+I26+I29+I36</f>
        <v>105491998</v>
      </c>
      <c r="J14" s="114">
        <f>J15+J16+J20+J24+J25+J26+J29+J36</f>
        <v>342261445</v>
      </c>
      <c r="K14" s="114">
        <f>K15+K16+K20+K24+K25+K26+K29+K36</f>
        <v>42075288</v>
      </c>
    </row>
    <row r="15" spans="1:11" x14ac:dyDescent="0.2">
      <c r="A15" s="187" t="s">
        <v>179</v>
      </c>
      <c r="B15" s="187"/>
      <c r="C15" s="187"/>
      <c r="D15" s="187"/>
      <c r="E15" s="187"/>
      <c r="F15" s="187"/>
      <c r="G15" s="14">
        <v>8</v>
      </c>
      <c r="H15" s="31">
        <v>0</v>
      </c>
      <c r="I15" s="31">
        <v>0</v>
      </c>
      <c r="J15" s="31">
        <v>0</v>
      </c>
      <c r="K15" s="31">
        <v>0</v>
      </c>
    </row>
    <row r="16" spans="1:11" x14ac:dyDescent="0.2">
      <c r="A16" s="189" t="s">
        <v>411</v>
      </c>
      <c r="B16" s="189"/>
      <c r="C16" s="189"/>
      <c r="D16" s="189"/>
      <c r="E16" s="189"/>
      <c r="F16" s="189"/>
      <c r="G16" s="15">
        <v>9</v>
      </c>
      <c r="H16" s="114">
        <f>SUM(H17:H19)</f>
        <v>132587405</v>
      </c>
      <c r="I16" s="114">
        <f>SUM(I17:I19)</f>
        <v>75681818</v>
      </c>
      <c r="J16" s="114">
        <f>SUM(J17:J19)</f>
        <v>245130028</v>
      </c>
      <c r="K16" s="114">
        <f>SUM(K17:K19)</f>
        <v>13557623</v>
      </c>
    </row>
    <row r="17" spans="1:11" x14ac:dyDescent="0.2">
      <c r="A17" s="218" t="s">
        <v>180</v>
      </c>
      <c r="B17" s="218"/>
      <c r="C17" s="218"/>
      <c r="D17" s="218"/>
      <c r="E17" s="218"/>
      <c r="F17" s="218"/>
      <c r="G17" s="14">
        <v>10</v>
      </c>
      <c r="H17" s="31">
        <v>15079712</v>
      </c>
      <c r="I17" s="31">
        <v>3844678</v>
      </c>
      <c r="J17" s="31">
        <v>20693764</v>
      </c>
      <c r="K17" s="31">
        <v>6848914</v>
      </c>
    </row>
    <row r="18" spans="1:11" x14ac:dyDescent="0.2">
      <c r="A18" s="218" t="s">
        <v>181</v>
      </c>
      <c r="B18" s="218"/>
      <c r="C18" s="218"/>
      <c r="D18" s="218"/>
      <c r="E18" s="218"/>
      <c r="F18" s="218"/>
      <c r="G18" s="14">
        <v>11</v>
      </c>
      <c r="H18" s="31">
        <v>99613999</v>
      </c>
      <c r="I18" s="31">
        <v>66996830</v>
      </c>
      <c r="J18" s="31">
        <v>202605194</v>
      </c>
      <c r="K18" s="31">
        <v>27645</v>
      </c>
    </row>
    <row r="19" spans="1:11" x14ac:dyDescent="0.2">
      <c r="A19" s="218" t="s">
        <v>182</v>
      </c>
      <c r="B19" s="218"/>
      <c r="C19" s="218"/>
      <c r="D19" s="218"/>
      <c r="E19" s="218"/>
      <c r="F19" s="218"/>
      <c r="G19" s="14">
        <v>12</v>
      </c>
      <c r="H19" s="31">
        <v>17893694</v>
      </c>
      <c r="I19" s="31">
        <v>4840310</v>
      </c>
      <c r="J19" s="31">
        <v>21831070</v>
      </c>
      <c r="K19" s="31">
        <v>6681064</v>
      </c>
    </row>
    <row r="20" spans="1:11" x14ac:dyDescent="0.2">
      <c r="A20" s="189" t="s">
        <v>412</v>
      </c>
      <c r="B20" s="189"/>
      <c r="C20" s="189"/>
      <c r="D20" s="189"/>
      <c r="E20" s="189"/>
      <c r="F20" s="189"/>
      <c r="G20" s="15">
        <v>13</v>
      </c>
      <c r="H20" s="114">
        <f>SUM(H21:H23)</f>
        <v>61756680</v>
      </c>
      <c r="I20" s="114">
        <f>SUM(I21:I23)</f>
        <v>15713716</v>
      </c>
      <c r="J20" s="114">
        <f>SUM(J21:J23)</f>
        <v>66275182</v>
      </c>
      <c r="K20" s="114">
        <f>SUM(K21:K23)</f>
        <v>17224082</v>
      </c>
    </row>
    <row r="21" spans="1:11" x14ac:dyDescent="0.2">
      <c r="A21" s="218" t="s">
        <v>183</v>
      </c>
      <c r="B21" s="218"/>
      <c r="C21" s="218"/>
      <c r="D21" s="218"/>
      <c r="E21" s="218"/>
      <c r="F21" s="218"/>
      <c r="G21" s="14">
        <v>14</v>
      </c>
      <c r="H21" s="31">
        <v>39336434</v>
      </c>
      <c r="I21" s="31">
        <v>10058237</v>
      </c>
      <c r="J21" s="31">
        <v>41947765</v>
      </c>
      <c r="K21" s="31">
        <v>10900234</v>
      </c>
    </row>
    <row r="22" spans="1:11" x14ac:dyDescent="0.2">
      <c r="A22" s="218" t="s">
        <v>184</v>
      </c>
      <c r="B22" s="218"/>
      <c r="C22" s="218"/>
      <c r="D22" s="218"/>
      <c r="E22" s="218"/>
      <c r="F22" s="218"/>
      <c r="G22" s="14">
        <v>15</v>
      </c>
      <c r="H22" s="31">
        <v>14016181</v>
      </c>
      <c r="I22" s="31">
        <v>3515698</v>
      </c>
      <c r="J22" s="31">
        <v>15438191</v>
      </c>
      <c r="K22" s="31">
        <v>4045301</v>
      </c>
    </row>
    <row r="23" spans="1:11" x14ac:dyDescent="0.2">
      <c r="A23" s="218" t="s">
        <v>185</v>
      </c>
      <c r="B23" s="218"/>
      <c r="C23" s="218"/>
      <c r="D23" s="218"/>
      <c r="E23" s="218"/>
      <c r="F23" s="218"/>
      <c r="G23" s="14">
        <v>16</v>
      </c>
      <c r="H23" s="31">
        <v>8404065</v>
      </c>
      <c r="I23" s="31">
        <v>2139781</v>
      </c>
      <c r="J23" s="31">
        <v>8889226</v>
      </c>
      <c r="K23" s="31">
        <v>2278547</v>
      </c>
    </row>
    <row r="24" spans="1:11" x14ac:dyDescent="0.2">
      <c r="A24" s="187" t="s">
        <v>186</v>
      </c>
      <c r="B24" s="187"/>
      <c r="C24" s="187"/>
      <c r="D24" s="187"/>
      <c r="E24" s="187"/>
      <c r="F24" s="187"/>
      <c r="G24" s="14">
        <v>17</v>
      </c>
      <c r="H24" s="31">
        <v>14350769</v>
      </c>
      <c r="I24" s="31">
        <v>3872386</v>
      </c>
      <c r="J24" s="31">
        <v>16406046</v>
      </c>
      <c r="K24" s="31">
        <v>4132826</v>
      </c>
    </row>
    <row r="25" spans="1:11" x14ac:dyDescent="0.2">
      <c r="A25" s="187" t="s">
        <v>187</v>
      </c>
      <c r="B25" s="187"/>
      <c r="C25" s="187"/>
      <c r="D25" s="187"/>
      <c r="E25" s="187"/>
      <c r="F25" s="187"/>
      <c r="G25" s="14">
        <v>18</v>
      </c>
      <c r="H25" s="31">
        <v>17641518</v>
      </c>
      <c r="I25" s="31">
        <v>2719476</v>
      </c>
      <c r="J25" s="31">
        <v>10567325</v>
      </c>
      <c r="K25" s="31">
        <v>3280393</v>
      </c>
    </row>
    <row r="26" spans="1:11" x14ac:dyDescent="0.2">
      <c r="A26" s="189" t="s">
        <v>413</v>
      </c>
      <c r="B26" s="189"/>
      <c r="C26" s="189"/>
      <c r="D26" s="189"/>
      <c r="E26" s="189"/>
      <c r="F26" s="189"/>
      <c r="G26" s="15">
        <v>19</v>
      </c>
      <c r="H26" s="114">
        <f>H27+H28</f>
        <v>1938099</v>
      </c>
      <c r="I26" s="114">
        <f>I27+I28</f>
        <v>1938099</v>
      </c>
      <c r="J26" s="114">
        <f>J27+J28</f>
        <v>1409578</v>
      </c>
      <c r="K26" s="114">
        <f>K27+K28</f>
        <v>1409578</v>
      </c>
    </row>
    <row r="27" spans="1:11" x14ac:dyDescent="0.2">
      <c r="A27" s="218" t="s">
        <v>188</v>
      </c>
      <c r="B27" s="218"/>
      <c r="C27" s="218"/>
      <c r="D27" s="218"/>
      <c r="E27" s="218"/>
      <c r="F27" s="218"/>
      <c r="G27" s="14">
        <v>20</v>
      </c>
      <c r="H27" s="31">
        <v>799274</v>
      </c>
      <c r="I27" s="31">
        <v>799274</v>
      </c>
      <c r="J27" s="31">
        <v>259310</v>
      </c>
      <c r="K27" s="31">
        <v>259310</v>
      </c>
    </row>
    <row r="28" spans="1:11" x14ac:dyDescent="0.2">
      <c r="A28" s="218" t="s">
        <v>189</v>
      </c>
      <c r="B28" s="218"/>
      <c r="C28" s="218"/>
      <c r="D28" s="218"/>
      <c r="E28" s="218"/>
      <c r="F28" s="218"/>
      <c r="G28" s="14">
        <v>21</v>
      </c>
      <c r="H28" s="31">
        <v>1138825</v>
      </c>
      <c r="I28" s="31">
        <v>1138825</v>
      </c>
      <c r="J28" s="31">
        <v>1150268</v>
      </c>
      <c r="K28" s="31">
        <v>1150268</v>
      </c>
    </row>
    <row r="29" spans="1:11" x14ac:dyDescent="0.2">
      <c r="A29" s="189" t="s">
        <v>414</v>
      </c>
      <c r="B29" s="189"/>
      <c r="C29" s="189"/>
      <c r="D29" s="189"/>
      <c r="E29" s="189"/>
      <c r="F29" s="189"/>
      <c r="G29" s="15">
        <v>22</v>
      </c>
      <c r="H29" s="114">
        <f>SUM(H30:H35)</f>
        <v>5563003</v>
      </c>
      <c r="I29" s="114">
        <f>SUM(I30:I35)</f>
        <v>5563003</v>
      </c>
      <c r="J29" s="114">
        <f>SUM(J30:J35)</f>
        <v>2470786</v>
      </c>
      <c r="K29" s="114">
        <f>SUM(K30:K35)</f>
        <v>2470786</v>
      </c>
    </row>
    <row r="30" spans="1:11" x14ac:dyDescent="0.2">
      <c r="A30" s="218" t="s">
        <v>190</v>
      </c>
      <c r="B30" s="218"/>
      <c r="C30" s="218"/>
      <c r="D30" s="218"/>
      <c r="E30" s="218"/>
      <c r="F30" s="218"/>
      <c r="G30" s="14">
        <v>23</v>
      </c>
      <c r="H30" s="31">
        <v>4038112</v>
      </c>
      <c r="I30" s="31">
        <v>4038112</v>
      </c>
      <c r="J30" s="31">
        <v>1890367</v>
      </c>
      <c r="K30" s="31">
        <v>1890367</v>
      </c>
    </row>
    <row r="31" spans="1:11" x14ac:dyDescent="0.2">
      <c r="A31" s="218" t="s">
        <v>191</v>
      </c>
      <c r="B31" s="218"/>
      <c r="C31" s="218"/>
      <c r="D31" s="218"/>
      <c r="E31" s="218"/>
      <c r="F31" s="218"/>
      <c r="G31" s="14">
        <v>24</v>
      </c>
      <c r="H31" s="31">
        <v>0</v>
      </c>
      <c r="I31" s="31">
        <v>0</v>
      </c>
      <c r="J31" s="31">
        <v>0</v>
      </c>
      <c r="K31" s="31">
        <v>0</v>
      </c>
    </row>
    <row r="32" spans="1:11" x14ac:dyDescent="0.2">
      <c r="A32" s="218" t="s">
        <v>192</v>
      </c>
      <c r="B32" s="218"/>
      <c r="C32" s="218"/>
      <c r="D32" s="218"/>
      <c r="E32" s="218"/>
      <c r="F32" s="218"/>
      <c r="G32" s="14">
        <v>25</v>
      </c>
      <c r="H32" s="31">
        <v>1500000</v>
      </c>
      <c r="I32" s="31">
        <v>1500000</v>
      </c>
      <c r="J32" s="31">
        <v>542242</v>
      </c>
      <c r="K32" s="31">
        <v>542242</v>
      </c>
    </row>
    <row r="33" spans="1:11" x14ac:dyDescent="0.2">
      <c r="A33" s="218" t="s">
        <v>193</v>
      </c>
      <c r="B33" s="218"/>
      <c r="C33" s="218"/>
      <c r="D33" s="218"/>
      <c r="E33" s="218"/>
      <c r="F33" s="218"/>
      <c r="G33" s="14">
        <v>26</v>
      </c>
      <c r="H33" s="31">
        <v>0</v>
      </c>
      <c r="I33" s="31">
        <v>0</v>
      </c>
      <c r="J33" s="31">
        <v>0</v>
      </c>
      <c r="K33" s="31">
        <v>0</v>
      </c>
    </row>
    <row r="34" spans="1:11" x14ac:dyDescent="0.2">
      <c r="A34" s="218" t="s">
        <v>194</v>
      </c>
      <c r="B34" s="218"/>
      <c r="C34" s="218"/>
      <c r="D34" s="218"/>
      <c r="E34" s="218"/>
      <c r="F34" s="218"/>
      <c r="G34" s="14">
        <v>27</v>
      </c>
      <c r="H34" s="31">
        <v>0</v>
      </c>
      <c r="I34" s="31">
        <v>0</v>
      </c>
      <c r="J34" s="31">
        <v>0</v>
      </c>
      <c r="K34" s="31">
        <v>0</v>
      </c>
    </row>
    <row r="35" spans="1:11" x14ac:dyDescent="0.2">
      <c r="A35" s="218" t="s">
        <v>195</v>
      </c>
      <c r="B35" s="218"/>
      <c r="C35" s="218"/>
      <c r="D35" s="218"/>
      <c r="E35" s="218"/>
      <c r="F35" s="218"/>
      <c r="G35" s="14">
        <v>28</v>
      </c>
      <c r="H35" s="31">
        <v>24891</v>
      </c>
      <c r="I35" s="31">
        <v>24891</v>
      </c>
      <c r="J35" s="31">
        <v>38177</v>
      </c>
      <c r="K35" s="31">
        <v>38177</v>
      </c>
    </row>
    <row r="36" spans="1:11" x14ac:dyDescent="0.2">
      <c r="A36" s="187" t="s">
        <v>196</v>
      </c>
      <c r="B36" s="187"/>
      <c r="C36" s="187"/>
      <c r="D36" s="187"/>
      <c r="E36" s="187"/>
      <c r="F36" s="187"/>
      <c r="G36" s="14">
        <v>29</v>
      </c>
      <c r="H36" s="31">
        <v>3500</v>
      </c>
      <c r="I36" s="31">
        <v>3500</v>
      </c>
      <c r="J36" s="31">
        <v>2500</v>
      </c>
      <c r="K36" s="31">
        <v>0</v>
      </c>
    </row>
    <row r="37" spans="1:11" x14ac:dyDescent="0.2">
      <c r="A37" s="206" t="s">
        <v>415</v>
      </c>
      <c r="B37" s="207"/>
      <c r="C37" s="207"/>
      <c r="D37" s="207"/>
      <c r="E37" s="207"/>
      <c r="F37" s="207"/>
      <c r="G37" s="15">
        <v>30</v>
      </c>
      <c r="H37" s="114">
        <f>SUM(H38:H47)</f>
        <v>2512151</v>
      </c>
      <c r="I37" s="114">
        <f>SUM(I38:I47)</f>
        <v>562406</v>
      </c>
      <c r="J37" s="114">
        <f>SUM(J38:J47)</f>
        <v>3268852</v>
      </c>
      <c r="K37" s="114">
        <f>SUM(K38:K47)</f>
        <v>1907865</v>
      </c>
    </row>
    <row r="38" spans="1:11" ht="23.45" customHeight="1" x14ac:dyDescent="0.2">
      <c r="A38" s="187" t="s">
        <v>197</v>
      </c>
      <c r="B38" s="187"/>
      <c r="C38" s="187"/>
      <c r="D38" s="187"/>
      <c r="E38" s="187"/>
      <c r="F38" s="187"/>
      <c r="G38" s="14">
        <v>31</v>
      </c>
      <c r="H38" s="126">
        <v>0</v>
      </c>
      <c r="I38" s="126">
        <v>0</v>
      </c>
      <c r="J38" s="126">
        <v>0</v>
      </c>
      <c r="K38" s="126">
        <v>0</v>
      </c>
    </row>
    <row r="39" spans="1:11" ht="25.15" customHeight="1" x14ac:dyDescent="0.2">
      <c r="A39" s="187" t="s">
        <v>198</v>
      </c>
      <c r="B39" s="187"/>
      <c r="C39" s="187"/>
      <c r="D39" s="187"/>
      <c r="E39" s="187"/>
      <c r="F39" s="187"/>
      <c r="G39" s="14">
        <v>32</v>
      </c>
      <c r="H39" s="126">
        <v>0</v>
      </c>
      <c r="I39" s="126">
        <v>0</v>
      </c>
      <c r="J39" s="126">
        <v>0</v>
      </c>
      <c r="K39" s="126">
        <v>0</v>
      </c>
    </row>
    <row r="40" spans="1:11" ht="25.15" customHeight="1" x14ac:dyDescent="0.2">
      <c r="A40" s="187" t="s">
        <v>199</v>
      </c>
      <c r="B40" s="187"/>
      <c r="C40" s="187"/>
      <c r="D40" s="187"/>
      <c r="E40" s="187"/>
      <c r="F40" s="187"/>
      <c r="G40" s="14">
        <v>33</v>
      </c>
      <c r="H40" s="126">
        <v>0</v>
      </c>
      <c r="I40" s="126">
        <v>0</v>
      </c>
      <c r="J40" s="126">
        <v>0</v>
      </c>
      <c r="K40" s="126">
        <v>0</v>
      </c>
    </row>
    <row r="41" spans="1:11" ht="25.15" customHeight="1" x14ac:dyDescent="0.2">
      <c r="A41" s="187" t="s">
        <v>200</v>
      </c>
      <c r="B41" s="187"/>
      <c r="C41" s="187"/>
      <c r="D41" s="187"/>
      <c r="E41" s="187"/>
      <c r="F41" s="187"/>
      <c r="G41" s="14">
        <v>34</v>
      </c>
      <c r="H41" s="126">
        <v>0</v>
      </c>
      <c r="I41" s="126">
        <v>0</v>
      </c>
      <c r="J41" s="126">
        <v>0</v>
      </c>
      <c r="K41" s="126">
        <v>0</v>
      </c>
    </row>
    <row r="42" spans="1:11" ht="25.15" customHeight="1" x14ac:dyDescent="0.2">
      <c r="A42" s="187" t="s">
        <v>201</v>
      </c>
      <c r="B42" s="187"/>
      <c r="C42" s="187"/>
      <c r="D42" s="187"/>
      <c r="E42" s="187"/>
      <c r="F42" s="187"/>
      <c r="G42" s="14">
        <v>35</v>
      </c>
      <c r="H42" s="126">
        <v>0</v>
      </c>
      <c r="I42" s="126">
        <v>0</v>
      </c>
      <c r="J42" s="126">
        <v>0</v>
      </c>
      <c r="K42" s="126">
        <v>0</v>
      </c>
    </row>
    <row r="43" spans="1:11" x14ac:dyDescent="0.2">
      <c r="A43" s="187" t="s">
        <v>202</v>
      </c>
      <c r="B43" s="187"/>
      <c r="C43" s="187"/>
      <c r="D43" s="187"/>
      <c r="E43" s="187"/>
      <c r="F43" s="187"/>
      <c r="G43" s="14">
        <v>36</v>
      </c>
      <c r="H43" s="126">
        <v>0</v>
      </c>
      <c r="I43" s="126">
        <v>0</v>
      </c>
      <c r="J43" s="126">
        <v>0</v>
      </c>
      <c r="K43" s="126">
        <v>0</v>
      </c>
    </row>
    <row r="44" spans="1:11" x14ac:dyDescent="0.2">
      <c r="A44" s="187" t="s">
        <v>203</v>
      </c>
      <c r="B44" s="187"/>
      <c r="C44" s="187"/>
      <c r="D44" s="187"/>
      <c r="E44" s="187"/>
      <c r="F44" s="187"/>
      <c r="G44" s="14">
        <v>37</v>
      </c>
      <c r="H44" s="126">
        <v>31351</v>
      </c>
      <c r="I44" s="126">
        <v>1322</v>
      </c>
      <c r="J44" s="126">
        <v>8467</v>
      </c>
      <c r="K44" s="126">
        <v>6838</v>
      </c>
    </row>
    <row r="45" spans="1:11" x14ac:dyDescent="0.2">
      <c r="A45" s="187" t="s">
        <v>204</v>
      </c>
      <c r="B45" s="187"/>
      <c r="C45" s="187"/>
      <c r="D45" s="187"/>
      <c r="E45" s="187"/>
      <c r="F45" s="187"/>
      <c r="G45" s="14">
        <v>38</v>
      </c>
      <c r="H45" s="126">
        <v>2426849</v>
      </c>
      <c r="I45" s="126">
        <v>507133</v>
      </c>
      <c r="J45" s="126">
        <v>3181907</v>
      </c>
      <c r="K45" s="126">
        <v>1822549</v>
      </c>
    </row>
    <row r="46" spans="1:11" x14ac:dyDescent="0.2">
      <c r="A46" s="187" t="s">
        <v>205</v>
      </c>
      <c r="B46" s="187"/>
      <c r="C46" s="187"/>
      <c r="D46" s="187"/>
      <c r="E46" s="187"/>
      <c r="F46" s="187"/>
      <c r="G46" s="14">
        <v>39</v>
      </c>
      <c r="H46" s="126">
        <v>53951</v>
      </c>
      <c r="I46" s="126">
        <v>53951</v>
      </c>
      <c r="J46" s="126">
        <v>78478</v>
      </c>
      <c r="K46" s="126">
        <v>78478</v>
      </c>
    </row>
    <row r="47" spans="1:11" x14ac:dyDescent="0.2">
      <c r="A47" s="187" t="s">
        <v>206</v>
      </c>
      <c r="B47" s="187"/>
      <c r="C47" s="187"/>
      <c r="D47" s="187"/>
      <c r="E47" s="187"/>
      <c r="F47" s="187"/>
      <c r="G47" s="14">
        <v>40</v>
      </c>
      <c r="H47" s="126">
        <v>0</v>
      </c>
      <c r="I47" s="126">
        <v>0</v>
      </c>
      <c r="J47" s="126">
        <v>0</v>
      </c>
      <c r="K47" s="126">
        <v>0</v>
      </c>
    </row>
    <row r="48" spans="1:11" x14ac:dyDescent="0.2">
      <c r="A48" s="206" t="s">
        <v>416</v>
      </c>
      <c r="B48" s="207"/>
      <c r="C48" s="207"/>
      <c r="D48" s="207"/>
      <c r="E48" s="207"/>
      <c r="F48" s="207"/>
      <c r="G48" s="15">
        <v>41</v>
      </c>
      <c r="H48" s="114">
        <f>SUM(H49:H55)</f>
        <v>8841825</v>
      </c>
      <c r="I48" s="114">
        <f>SUM(I49:I55)</f>
        <v>6120159</v>
      </c>
      <c r="J48" s="114">
        <f>SUM(J49:J55)</f>
        <v>5465969</v>
      </c>
      <c r="K48" s="114">
        <f>SUM(K49:K55)</f>
        <v>1118552</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08" t="s">
        <v>208</v>
      </c>
      <c r="B50" s="208"/>
      <c r="C50" s="208"/>
      <c r="D50" s="208"/>
      <c r="E50" s="208"/>
      <c r="F50" s="208"/>
      <c r="G50" s="14">
        <v>43</v>
      </c>
      <c r="H50" s="31">
        <v>0</v>
      </c>
      <c r="I50" s="31">
        <v>0</v>
      </c>
      <c r="J50" s="31">
        <v>0</v>
      </c>
      <c r="K50" s="31">
        <v>0</v>
      </c>
    </row>
    <row r="51" spans="1:11" x14ac:dyDescent="0.2">
      <c r="A51" s="208" t="s">
        <v>209</v>
      </c>
      <c r="B51" s="208"/>
      <c r="C51" s="208"/>
      <c r="D51" s="208"/>
      <c r="E51" s="208"/>
      <c r="F51" s="208"/>
      <c r="G51" s="14">
        <v>44</v>
      </c>
      <c r="H51" s="31">
        <v>4430900</v>
      </c>
      <c r="I51" s="31">
        <v>3521668</v>
      </c>
      <c r="J51" s="31">
        <v>4084474</v>
      </c>
      <c r="K51" s="31">
        <v>974784</v>
      </c>
    </row>
    <row r="52" spans="1:11" x14ac:dyDescent="0.2">
      <c r="A52" s="208" t="s">
        <v>210</v>
      </c>
      <c r="B52" s="208"/>
      <c r="C52" s="208"/>
      <c r="D52" s="208"/>
      <c r="E52" s="208"/>
      <c r="F52" s="208"/>
      <c r="G52" s="14">
        <v>45</v>
      </c>
      <c r="H52" s="31">
        <v>4233566</v>
      </c>
      <c r="I52" s="31">
        <v>2421132</v>
      </c>
      <c r="J52" s="31">
        <v>1361454</v>
      </c>
      <c r="K52" s="31">
        <v>123727</v>
      </c>
    </row>
    <row r="53" spans="1:11" x14ac:dyDescent="0.2">
      <c r="A53" s="208" t="s">
        <v>211</v>
      </c>
      <c r="B53" s="208"/>
      <c r="C53" s="208"/>
      <c r="D53" s="208"/>
      <c r="E53" s="208"/>
      <c r="F53" s="208"/>
      <c r="G53" s="14">
        <v>46</v>
      </c>
      <c r="H53" s="31">
        <v>177359</v>
      </c>
      <c r="I53" s="31">
        <v>177359</v>
      </c>
      <c r="J53" s="31">
        <v>20041</v>
      </c>
      <c r="K53" s="31">
        <v>20041</v>
      </c>
    </row>
    <row r="54" spans="1:11" x14ac:dyDescent="0.2">
      <c r="A54" s="208" t="s">
        <v>212</v>
      </c>
      <c r="B54" s="208"/>
      <c r="C54" s="208"/>
      <c r="D54" s="208"/>
      <c r="E54" s="208"/>
      <c r="F54" s="208"/>
      <c r="G54" s="14">
        <v>47</v>
      </c>
      <c r="H54" s="31">
        <v>0</v>
      </c>
      <c r="I54" s="31">
        <v>0</v>
      </c>
      <c r="J54" s="31">
        <v>0</v>
      </c>
      <c r="K54" s="31">
        <v>0</v>
      </c>
    </row>
    <row r="55" spans="1:11" x14ac:dyDescent="0.2">
      <c r="A55" s="208" t="s">
        <v>213</v>
      </c>
      <c r="B55" s="208"/>
      <c r="C55" s="208"/>
      <c r="D55" s="208"/>
      <c r="E55" s="208"/>
      <c r="F55" s="208"/>
      <c r="G55" s="14">
        <v>48</v>
      </c>
      <c r="H55" s="31">
        <v>0</v>
      </c>
      <c r="I55" s="31">
        <v>0</v>
      </c>
      <c r="J55" s="31">
        <v>0</v>
      </c>
      <c r="K55" s="31">
        <v>0</v>
      </c>
    </row>
    <row r="56" spans="1:11" ht="22.15" customHeight="1" x14ac:dyDescent="0.2">
      <c r="A56" s="221" t="s">
        <v>214</v>
      </c>
      <c r="B56" s="221"/>
      <c r="C56" s="221"/>
      <c r="D56" s="221"/>
      <c r="E56" s="221"/>
      <c r="F56" s="221"/>
      <c r="G56" s="14">
        <v>49</v>
      </c>
      <c r="H56" s="31">
        <v>65046</v>
      </c>
      <c r="I56" s="31">
        <v>65046</v>
      </c>
      <c r="J56" s="31">
        <v>21909</v>
      </c>
      <c r="K56" s="31">
        <v>21909</v>
      </c>
    </row>
    <row r="57" spans="1:11" x14ac:dyDescent="0.2">
      <c r="A57" s="221" t="s">
        <v>215</v>
      </c>
      <c r="B57" s="221"/>
      <c r="C57" s="221"/>
      <c r="D57" s="221"/>
      <c r="E57" s="221"/>
      <c r="F57" s="221"/>
      <c r="G57" s="14">
        <v>50</v>
      </c>
      <c r="H57" s="31">
        <v>0</v>
      </c>
      <c r="I57" s="31">
        <v>0</v>
      </c>
      <c r="J57" s="31">
        <v>0</v>
      </c>
      <c r="K57" s="31">
        <v>0</v>
      </c>
    </row>
    <row r="58" spans="1:11" ht="24.6" customHeight="1" x14ac:dyDescent="0.2">
      <c r="A58" s="221" t="s">
        <v>216</v>
      </c>
      <c r="B58" s="221"/>
      <c r="C58" s="221"/>
      <c r="D58" s="221"/>
      <c r="E58" s="221"/>
      <c r="F58" s="221"/>
      <c r="G58" s="14">
        <v>51</v>
      </c>
      <c r="H58" s="31">
        <v>0</v>
      </c>
      <c r="I58" s="31">
        <v>0</v>
      </c>
      <c r="J58" s="31">
        <v>0</v>
      </c>
      <c r="K58" s="31">
        <v>0</v>
      </c>
    </row>
    <row r="59" spans="1:11" x14ac:dyDescent="0.2">
      <c r="A59" s="221" t="s">
        <v>217</v>
      </c>
      <c r="B59" s="221"/>
      <c r="C59" s="221"/>
      <c r="D59" s="221"/>
      <c r="E59" s="221"/>
      <c r="F59" s="221"/>
      <c r="G59" s="14">
        <v>52</v>
      </c>
      <c r="H59" s="31">
        <v>0</v>
      </c>
      <c r="I59" s="31">
        <v>0</v>
      </c>
      <c r="J59" s="31">
        <v>0</v>
      </c>
      <c r="K59" s="31">
        <v>0</v>
      </c>
    </row>
    <row r="60" spans="1:11" x14ac:dyDescent="0.2">
      <c r="A60" s="206" t="s">
        <v>417</v>
      </c>
      <c r="B60" s="207"/>
      <c r="C60" s="207"/>
      <c r="D60" s="207"/>
      <c r="E60" s="207"/>
      <c r="F60" s="207"/>
      <c r="G60" s="15">
        <v>53</v>
      </c>
      <c r="H60" s="114">
        <f>H8+H37+H56+H57</f>
        <v>231419568</v>
      </c>
      <c r="I60" s="114">
        <f>I8+I37+I56+I57</f>
        <v>105960718</v>
      </c>
      <c r="J60" s="114">
        <f>J8+J37+J56+J57</f>
        <v>385296032</v>
      </c>
      <c r="K60" s="114">
        <f>K8+K37+K56+K57</f>
        <v>54849616</v>
      </c>
    </row>
    <row r="61" spans="1:11" x14ac:dyDescent="0.2">
      <c r="A61" s="206" t="s">
        <v>418</v>
      </c>
      <c r="B61" s="207"/>
      <c r="C61" s="207"/>
      <c r="D61" s="207"/>
      <c r="E61" s="207"/>
      <c r="F61" s="207"/>
      <c r="G61" s="15">
        <v>54</v>
      </c>
      <c r="H61" s="114">
        <f>H14+H48+H58+H59</f>
        <v>242682799</v>
      </c>
      <c r="I61" s="114">
        <f>I14+I48+I58+I59</f>
        <v>111612157</v>
      </c>
      <c r="J61" s="114">
        <f>J14+J48+J58+J59</f>
        <v>347727414</v>
      </c>
      <c r="K61" s="114">
        <f>K14+K48+K58+K59</f>
        <v>43193840</v>
      </c>
    </row>
    <row r="62" spans="1:11" x14ac:dyDescent="0.2">
      <c r="A62" s="206" t="s">
        <v>419</v>
      </c>
      <c r="B62" s="207"/>
      <c r="C62" s="207"/>
      <c r="D62" s="207"/>
      <c r="E62" s="207"/>
      <c r="F62" s="207"/>
      <c r="G62" s="15">
        <v>55</v>
      </c>
      <c r="H62" s="114">
        <f>H60-H61</f>
        <v>-11263231</v>
      </c>
      <c r="I62" s="114">
        <f>I60-I61</f>
        <v>-5651439</v>
      </c>
      <c r="J62" s="114">
        <f>J60-J61</f>
        <v>37568618</v>
      </c>
      <c r="K62" s="114">
        <f>K60-K61</f>
        <v>11655776</v>
      </c>
    </row>
    <row r="63" spans="1:11" x14ac:dyDescent="0.2">
      <c r="A63" s="217" t="s">
        <v>421</v>
      </c>
      <c r="B63" s="217"/>
      <c r="C63" s="217"/>
      <c r="D63" s="217"/>
      <c r="E63" s="217"/>
      <c r="F63" s="217"/>
      <c r="G63" s="15">
        <v>56</v>
      </c>
      <c r="H63" s="114">
        <f>+IF((H60-H61)&gt;0,(H60-H61),0)</f>
        <v>0</v>
      </c>
      <c r="I63" s="114">
        <f>+IF((I60-I61)&gt;0,(I60-I61),0)</f>
        <v>0</v>
      </c>
      <c r="J63" s="114">
        <f>+IF((J60-J61)&gt;0,(J60-J61),0)</f>
        <v>37568618</v>
      </c>
      <c r="K63" s="114">
        <f>+IF((K60-K61)&gt;0,(K60-K61),0)</f>
        <v>11655776</v>
      </c>
    </row>
    <row r="64" spans="1:11" x14ac:dyDescent="0.2">
      <c r="A64" s="217" t="s">
        <v>420</v>
      </c>
      <c r="B64" s="217"/>
      <c r="C64" s="217"/>
      <c r="D64" s="217"/>
      <c r="E64" s="217"/>
      <c r="F64" s="217"/>
      <c r="G64" s="15">
        <v>57</v>
      </c>
      <c r="H64" s="114">
        <f>+IF((H60-H61)&lt;0,(H60-H61),0)</f>
        <v>-11263231</v>
      </c>
      <c r="I64" s="114">
        <f>+IF((I60-I61)&lt;0,(I60-I61),0)</f>
        <v>-5651439</v>
      </c>
      <c r="J64" s="114">
        <f>+IF((J60-J61)&lt;0,(J60-J61),0)</f>
        <v>0</v>
      </c>
      <c r="K64" s="114">
        <f>+IF((K60-K61)&lt;0,(K60-K61),0)</f>
        <v>0</v>
      </c>
    </row>
    <row r="65" spans="1:11" x14ac:dyDescent="0.2">
      <c r="A65" s="221" t="s">
        <v>218</v>
      </c>
      <c r="B65" s="221"/>
      <c r="C65" s="221"/>
      <c r="D65" s="221"/>
      <c r="E65" s="221"/>
      <c r="F65" s="221"/>
      <c r="G65" s="14">
        <v>58</v>
      </c>
      <c r="H65" s="31">
        <v>-1867065</v>
      </c>
      <c r="I65" s="31">
        <v>-1867065</v>
      </c>
      <c r="J65" s="31">
        <v>6988373</v>
      </c>
      <c r="K65" s="31">
        <v>6988373</v>
      </c>
    </row>
    <row r="66" spans="1:11" x14ac:dyDescent="0.2">
      <c r="A66" s="206" t="s">
        <v>422</v>
      </c>
      <c r="B66" s="207"/>
      <c r="C66" s="207"/>
      <c r="D66" s="207"/>
      <c r="E66" s="207"/>
      <c r="F66" s="207"/>
      <c r="G66" s="15">
        <v>59</v>
      </c>
      <c r="H66" s="114">
        <f>H62-H65</f>
        <v>-9396166</v>
      </c>
      <c r="I66" s="114">
        <f>I62-I65</f>
        <v>-3784374</v>
      </c>
      <c r="J66" s="114">
        <f>J62-J65</f>
        <v>30580245</v>
      </c>
      <c r="K66" s="114">
        <f>K62-K65</f>
        <v>4667403</v>
      </c>
    </row>
    <row r="67" spans="1:11" x14ac:dyDescent="0.2">
      <c r="A67" s="217" t="s">
        <v>423</v>
      </c>
      <c r="B67" s="217"/>
      <c r="C67" s="217"/>
      <c r="D67" s="217"/>
      <c r="E67" s="217"/>
      <c r="F67" s="217"/>
      <c r="G67" s="15">
        <v>60</v>
      </c>
      <c r="H67" s="114">
        <f>+IF((H62-H65)&gt;0,(H62-H65),0)</f>
        <v>0</v>
      </c>
      <c r="I67" s="114">
        <f>+IF((I62-I65)&gt;0,(I62-I65),0)</f>
        <v>0</v>
      </c>
      <c r="J67" s="114">
        <f>+IF((J62-J65)&gt;0,(J62-J65),0)</f>
        <v>30580245</v>
      </c>
      <c r="K67" s="114">
        <f>+IF((K62-K65)&gt;0,(K62-K65),0)</f>
        <v>4667403</v>
      </c>
    </row>
    <row r="68" spans="1:11" x14ac:dyDescent="0.2">
      <c r="A68" s="217" t="s">
        <v>424</v>
      </c>
      <c r="B68" s="217"/>
      <c r="C68" s="217"/>
      <c r="D68" s="217"/>
      <c r="E68" s="217"/>
      <c r="F68" s="217"/>
      <c r="G68" s="15">
        <v>61</v>
      </c>
      <c r="H68" s="114">
        <f>+IF((H62-H65)&lt;0,(H62-H65),0)</f>
        <v>-9396166</v>
      </c>
      <c r="I68" s="114">
        <f>+IF((I62-I65)&lt;0,(I62-I65),0)</f>
        <v>-3784374</v>
      </c>
      <c r="J68" s="114">
        <f>+IF((J62-J65)&lt;0,(J62-J65),0)</f>
        <v>0</v>
      </c>
      <c r="K68" s="114">
        <f>+IF((K62-K65)&lt;0,(K62-K65),0)</f>
        <v>0</v>
      </c>
    </row>
    <row r="69" spans="1:11" x14ac:dyDescent="0.2">
      <c r="A69" s="190" t="s">
        <v>219</v>
      </c>
      <c r="B69" s="190"/>
      <c r="C69" s="190"/>
      <c r="D69" s="190"/>
      <c r="E69" s="190"/>
      <c r="F69" s="190"/>
      <c r="G69" s="215"/>
      <c r="H69" s="215"/>
      <c r="I69" s="215"/>
      <c r="J69" s="216"/>
      <c r="K69" s="216"/>
    </row>
    <row r="70" spans="1:11" ht="22.15" customHeight="1" x14ac:dyDescent="0.2">
      <c r="A70" s="206" t="s">
        <v>425</v>
      </c>
      <c r="B70" s="207"/>
      <c r="C70" s="207"/>
      <c r="D70" s="207"/>
      <c r="E70" s="207"/>
      <c r="F70" s="207"/>
      <c r="G70" s="15">
        <v>62</v>
      </c>
      <c r="H70" s="114">
        <f>H71-H72</f>
        <v>0</v>
      </c>
      <c r="I70" s="114">
        <f>I71-I72</f>
        <v>0</v>
      </c>
      <c r="J70" s="114">
        <f>J71-J72</f>
        <v>0</v>
      </c>
      <c r="K70" s="114">
        <f>K71-K72</f>
        <v>0</v>
      </c>
    </row>
    <row r="71" spans="1:11" x14ac:dyDescent="0.2">
      <c r="A71" s="208" t="s">
        <v>220</v>
      </c>
      <c r="B71" s="208"/>
      <c r="C71" s="208"/>
      <c r="D71" s="208"/>
      <c r="E71" s="208"/>
      <c r="F71" s="208"/>
      <c r="G71" s="14">
        <v>63</v>
      </c>
      <c r="H71" s="31">
        <v>0</v>
      </c>
      <c r="I71" s="31">
        <v>0</v>
      </c>
      <c r="J71" s="31">
        <v>0</v>
      </c>
      <c r="K71" s="31">
        <v>0</v>
      </c>
    </row>
    <row r="72" spans="1:11" x14ac:dyDescent="0.2">
      <c r="A72" s="208" t="s">
        <v>221</v>
      </c>
      <c r="B72" s="208"/>
      <c r="C72" s="208"/>
      <c r="D72" s="208"/>
      <c r="E72" s="208"/>
      <c r="F72" s="208"/>
      <c r="G72" s="14">
        <v>64</v>
      </c>
      <c r="H72" s="31">
        <v>0</v>
      </c>
      <c r="I72" s="31">
        <v>0</v>
      </c>
      <c r="J72" s="31">
        <v>0</v>
      </c>
      <c r="K72" s="31">
        <v>0</v>
      </c>
    </row>
    <row r="73" spans="1:11" x14ac:dyDescent="0.2">
      <c r="A73" s="221" t="s">
        <v>222</v>
      </c>
      <c r="B73" s="221"/>
      <c r="C73" s="221"/>
      <c r="D73" s="221"/>
      <c r="E73" s="221"/>
      <c r="F73" s="221"/>
      <c r="G73" s="14">
        <v>65</v>
      </c>
      <c r="H73" s="31">
        <v>0</v>
      </c>
      <c r="I73" s="31">
        <v>0</v>
      </c>
      <c r="J73" s="31">
        <v>0</v>
      </c>
      <c r="K73" s="31">
        <v>0</v>
      </c>
    </row>
    <row r="74" spans="1:11" x14ac:dyDescent="0.2">
      <c r="A74" s="217" t="s">
        <v>426</v>
      </c>
      <c r="B74" s="217"/>
      <c r="C74" s="217"/>
      <c r="D74" s="217"/>
      <c r="E74" s="217"/>
      <c r="F74" s="217"/>
      <c r="G74" s="15">
        <v>66</v>
      </c>
      <c r="H74" s="115">
        <v>0</v>
      </c>
      <c r="I74" s="115">
        <v>0</v>
      </c>
      <c r="J74" s="115">
        <v>0</v>
      </c>
      <c r="K74" s="115">
        <v>0</v>
      </c>
    </row>
    <row r="75" spans="1:11" x14ac:dyDescent="0.2">
      <c r="A75" s="217" t="s">
        <v>427</v>
      </c>
      <c r="B75" s="217"/>
      <c r="C75" s="217"/>
      <c r="D75" s="217"/>
      <c r="E75" s="217"/>
      <c r="F75" s="217"/>
      <c r="G75" s="15">
        <v>67</v>
      </c>
      <c r="H75" s="115">
        <v>0</v>
      </c>
      <c r="I75" s="115">
        <v>0</v>
      </c>
      <c r="J75" s="115">
        <v>0</v>
      </c>
      <c r="K75" s="115">
        <v>0</v>
      </c>
    </row>
    <row r="76" spans="1:11" x14ac:dyDescent="0.2">
      <c r="A76" s="190" t="s">
        <v>223</v>
      </c>
      <c r="B76" s="190"/>
      <c r="C76" s="190"/>
      <c r="D76" s="190"/>
      <c r="E76" s="190"/>
      <c r="F76" s="190"/>
      <c r="G76" s="215"/>
      <c r="H76" s="215"/>
      <c r="I76" s="215"/>
      <c r="J76" s="216"/>
      <c r="K76" s="216"/>
    </row>
    <row r="77" spans="1:11" x14ac:dyDescent="0.2">
      <c r="A77" s="206" t="s">
        <v>428</v>
      </c>
      <c r="B77" s="207"/>
      <c r="C77" s="207"/>
      <c r="D77" s="207"/>
      <c r="E77" s="207"/>
      <c r="F77" s="207"/>
      <c r="G77" s="15">
        <v>68</v>
      </c>
      <c r="H77" s="31">
        <v>0</v>
      </c>
      <c r="I77" s="31">
        <v>0</v>
      </c>
      <c r="J77" s="31">
        <v>0</v>
      </c>
      <c r="K77" s="31">
        <v>0</v>
      </c>
    </row>
    <row r="78" spans="1:11" x14ac:dyDescent="0.2">
      <c r="A78" s="208" t="s">
        <v>429</v>
      </c>
      <c r="B78" s="208"/>
      <c r="C78" s="208"/>
      <c r="D78" s="208"/>
      <c r="E78" s="208"/>
      <c r="F78" s="208"/>
      <c r="G78" s="110">
        <v>69</v>
      </c>
      <c r="H78" s="31">
        <v>0</v>
      </c>
      <c r="I78" s="31">
        <v>0</v>
      </c>
      <c r="J78" s="31">
        <v>0</v>
      </c>
      <c r="K78" s="31">
        <v>0</v>
      </c>
    </row>
    <row r="79" spans="1:11" x14ac:dyDescent="0.2">
      <c r="A79" s="208" t="s">
        <v>430</v>
      </c>
      <c r="B79" s="208"/>
      <c r="C79" s="208"/>
      <c r="D79" s="208"/>
      <c r="E79" s="208"/>
      <c r="F79" s="208"/>
      <c r="G79" s="110">
        <v>70</v>
      </c>
      <c r="H79" s="31">
        <v>0</v>
      </c>
      <c r="I79" s="31">
        <v>0</v>
      </c>
      <c r="J79" s="31">
        <v>0</v>
      </c>
      <c r="K79" s="31">
        <v>0</v>
      </c>
    </row>
    <row r="80" spans="1:11" x14ac:dyDescent="0.2">
      <c r="A80" s="206" t="s">
        <v>431</v>
      </c>
      <c r="B80" s="207"/>
      <c r="C80" s="207"/>
      <c r="D80" s="207"/>
      <c r="E80" s="207"/>
      <c r="F80" s="207"/>
      <c r="G80" s="15">
        <v>71</v>
      </c>
      <c r="H80" s="31">
        <v>0</v>
      </c>
      <c r="I80" s="31">
        <v>0</v>
      </c>
      <c r="J80" s="31">
        <v>0</v>
      </c>
      <c r="K80" s="31">
        <v>0</v>
      </c>
    </row>
    <row r="81" spans="1:11" x14ac:dyDescent="0.2">
      <c r="A81" s="206" t="s">
        <v>432</v>
      </c>
      <c r="B81" s="207"/>
      <c r="C81" s="207"/>
      <c r="D81" s="207"/>
      <c r="E81" s="207"/>
      <c r="F81" s="207"/>
      <c r="G81" s="15">
        <v>72</v>
      </c>
      <c r="H81" s="31">
        <v>0</v>
      </c>
      <c r="I81" s="31">
        <v>0</v>
      </c>
      <c r="J81" s="31">
        <v>0</v>
      </c>
      <c r="K81" s="31">
        <v>0</v>
      </c>
    </row>
    <row r="82" spans="1:11" x14ac:dyDescent="0.2">
      <c r="A82" s="217" t="s">
        <v>433</v>
      </c>
      <c r="B82" s="217"/>
      <c r="C82" s="217"/>
      <c r="D82" s="217"/>
      <c r="E82" s="217"/>
      <c r="F82" s="217"/>
      <c r="G82" s="15">
        <v>73</v>
      </c>
      <c r="H82" s="31">
        <v>0</v>
      </c>
      <c r="I82" s="31">
        <v>0</v>
      </c>
      <c r="J82" s="31">
        <v>0</v>
      </c>
      <c r="K82" s="31">
        <v>0</v>
      </c>
    </row>
    <row r="83" spans="1:11" x14ac:dyDescent="0.2">
      <c r="A83" s="217" t="s">
        <v>434</v>
      </c>
      <c r="B83" s="217"/>
      <c r="C83" s="217"/>
      <c r="D83" s="217"/>
      <c r="E83" s="217"/>
      <c r="F83" s="217"/>
      <c r="G83" s="15">
        <v>74</v>
      </c>
      <c r="H83" s="31">
        <v>0</v>
      </c>
      <c r="I83" s="31">
        <v>0</v>
      </c>
      <c r="J83" s="31">
        <v>0</v>
      </c>
      <c r="K83" s="31">
        <v>0</v>
      </c>
    </row>
    <row r="84" spans="1:11" x14ac:dyDescent="0.2">
      <c r="A84" s="190" t="s">
        <v>224</v>
      </c>
      <c r="B84" s="190"/>
      <c r="C84" s="190"/>
      <c r="D84" s="190"/>
      <c r="E84" s="190"/>
      <c r="F84" s="190"/>
      <c r="G84" s="215"/>
      <c r="H84" s="215"/>
      <c r="I84" s="215"/>
      <c r="J84" s="216"/>
      <c r="K84" s="216"/>
    </row>
    <row r="85" spans="1:11" x14ac:dyDescent="0.2">
      <c r="A85" s="209" t="s">
        <v>435</v>
      </c>
      <c r="B85" s="210"/>
      <c r="C85" s="210"/>
      <c r="D85" s="210"/>
      <c r="E85" s="210"/>
      <c r="F85" s="210"/>
      <c r="G85" s="15">
        <v>75</v>
      </c>
      <c r="H85" s="116">
        <f>H86+H87</f>
        <v>-9396166</v>
      </c>
      <c r="I85" s="116">
        <f>I86+I87</f>
        <v>-3784374</v>
      </c>
      <c r="J85" s="116">
        <f>J86+J87</f>
        <v>30580245</v>
      </c>
      <c r="K85" s="116">
        <f>K86+K87</f>
        <v>4667403</v>
      </c>
    </row>
    <row r="86" spans="1:11" x14ac:dyDescent="0.2">
      <c r="A86" s="211" t="s">
        <v>225</v>
      </c>
      <c r="B86" s="211"/>
      <c r="C86" s="211"/>
      <c r="D86" s="211"/>
      <c r="E86" s="211"/>
      <c r="F86" s="211"/>
      <c r="G86" s="14">
        <v>76</v>
      </c>
      <c r="H86" s="31">
        <f>H66</f>
        <v>-9396166</v>
      </c>
      <c r="I86" s="31">
        <f>I66</f>
        <v>-3784374</v>
      </c>
      <c r="J86" s="31">
        <f>J66</f>
        <v>30580245</v>
      </c>
      <c r="K86" s="31">
        <f>K66</f>
        <v>4667403</v>
      </c>
    </row>
    <row r="87" spans="1:11" x14ac:dyDescent="0.2">
      <c r="A87" s="211" t="s">
        <v>226</v>
      </c>
      <c r="B87" s="211"/>
      <c r="C87" s="211"/>
      <c r="D87" s="211"/>
      <c r="E87" s="211"/>
      <c r="F87" s="211"/>
      <c r="G87" s="14">
        <v>77</v>
      </c>
      <c r="H87" s="31">
        <v>0</v>
      </c>
      <c r="I87" s="31">
        <v>0</v>
      </c>
      <c r="J87" s="31">
        <v>0</v>
      </c>
      <c r="K87" s="31">
        <v>0</v>
      </c>
    </row>
    <row r="88" spans="1:11" x14ac:dyDescent="0.2">
      <c r="A88" s="219" t="s">
        <v>227</v>
      </c>
      <c r="B88" s="219"/>
      <c r="C88" s="219"/>
      <c r="D88" s="219"/>
      <c r="E88" s="219"/>
      <c r="F88" s="219"/>
      <c r="G88" s="220"/>
      <c r="H88" s="220"/>
      <c r="I88" s="220"/>
      <c r="J88" s="216"/>
      <c r="K88" s="216"/>
    </row>
    <row r="89" spans="1:11" x14ac:dyDescent="0.2">
      <c r="A89" s="186" t="s">
        <v>228</v>
      </c>
      <c r="B89" s="186"/>
      <c r="C89" s="186"/>
      <c r="D89" s="186"/>
      <c r="E89" s="186"/>
      <c r="F89" s="186"/>
      <c r="G89" s="14">
        <v>78</v>
      </c>
      <c r="H89" s="31">
        <f>H66</f>
        <v>-9396166</v>
      </c>
      <c r="I89" s="31">
        <f>I66</f>
        <v>-3784374</v>
      </c>
      <c r="J89" s="31">
        <f>J66</f>
        <v>30580245</v>
      </c>
      <c r="K89" s="31">
        <f>K66</f>
        <v>4667403</v>
      </c>
    </row>
    <row r="90" spans="1:11" ht="24" customHeight="1" x14ac:dyDescent="0.2">
      <c r="A90" s="185" t="s">
        <v>436</v>
      </c>
      <c r="B90" s="185"/>
      <c r="C90" s="185"/>
      <c r="D90" s="185"/>
      <c r="E90" s="185"/>
      <c r="F90" s="185"/>
      <c r="G90" s="15">
        <v>79</v>
      </c>
      <c r="H90" s="116">
        <f>H91+H98</f>
        <v>0</v>
      </c>
      <c r="I90" s="116">
        <f>I91+I98</f>
        <v>0</v>
      </c>
      <c r="J90" s="116">
        <f>J91+J98</f>
        <v>0</v>
      </c>
      <c r="K90" s="116">
        <f>K91+K98</f>
        <v>0</v>
      </c>
    </row>
    <row r="91" spans="1:11" ht="24" customHeight="1" x14ac:dyDescent="0.2">
      <c r="A91" s="185" t="s">
        <v>437</v>
      </c>
      <c r="B91" s="185"/>
      <c r="C91" s="185"/>
      <c r="D91" s="185"/>
      <c r="E91" s="185"/>
      <c r="F91" s="185"/>
      <c r="G91" s="15">
        <v>80</v>
      </c>
      <c r="H91" s="116">
        <f>SUM(H92:H96)</f>
        <v>0</v>
      </c>
      <c r="I91" s="116">
        <f>SUM(I92:I96)</f>
        <v>0</v>
      </c>
      <c r="J91" s="116">
        <f>SUM(J92:J96)</f>
        <v>0</v>
      </c>
      <c r="K91" s="116">
        <f>SUM(K92:K96)</f>
        <v>0</v>
      </c>
    </row>
    <row r="92" spans="1:11" ht="24.75" customHeight="1" x14ac:dyDescent="0.2">
      <c r="A92" s="212" t="s">
        <v>438</v>
      </c>
      <c r="B92" s="213"/>
      <c r="C92" s="213"/>
      <c r="D92" s="213"/>
      <c r="E92" s="213"/>
      <c r="F92" s="214"/>
      <c r="G92" s="14">
        <v>81</v>
      </c>
      <c r="H92" s="31">
        <v>0</v>
      </c>
      <c r="I92" s="31">
        <v>0</v>
      </c>
      <c r="J92" s="31">
        <v>0</v>
      </c>
      <c r="K92" s="31">
        <v>0</v>
      </c>
    </row>
    <row r="93" spans="1:11" ht="22.15" customHeight="1" x14ac:dyDescent="0.2">
      <c r="A93" s="208" t="s">
        <v>439</v>
      </c>
      <c r="B93" s="208"/>
      <c r="C93" s="208"/>
      <c r="D93" s="208"/>
      <c r="E93" s="208"/>
      <c r="F93" s="208"/>
      <c r="G93" s="14">
        <v>82</v>
      </c>
      <c r="H93" s="31">
        <v>0</v>
      </c>
      <c r="I93" s="31">
        <v>0</v>
      </c>
      <c r="J93" s="31">
        <v>0</v>
      </c>
      <c r="K93" s="31">
        <v>0</v>
      </c>
    </row>
    <row r="94" spans="1:11" ht="22.15" customHeight="1" x14ac:dyDescent="0.2">
      <c r="A94" s="208" t="s">
        <v>440</v>
      </c>
      <c r="B94" s="208"/>
      <c r="C94" s="208"/>
      <c r="D94" s="208"/>
      <c r="E94" s="208"/>
      <c r="F94" s="208"/>
      <c r="G94" s="14">
        <v>83</v>
      </c>
      <c r="H94" s="31">
        <v>0</v>
      </c>
      <c r="I94" s="31">
        <v>0</v>
      </c>
      <c r="J94" s="31">
        <v>0</v>
      </c>
      <c r="K94" s="31">
        <v>0</v>
      </c>
    </row>
    <row r="95" spans="1:11" ht="22.15" customHeight="1" x14ac:dyDescent="0.2">
      <c r="A95" s="208" t="s">
        <v>441</v>
      </c>
      <c r="B95" s="208"/>
      <c r="C95" s="208"/>
      <c r="D95" s="208"/>
      <c r="E95" s="208"/>
      <c r="F95" s="208"/>
      <c r="G95" s="14">
        <v>84</v>
      </c>
      <c r="H95" s="31">
        <v>0</v>
      </c>
      <c r="I95" s="31">
        <v>0</v>
      </c>
      <c r="J95" s="31">
        <v>0</v>
      </c>
      <c r="K95" s="31">
        <v>0</v>
      </c>
    </row>
    <row r="96" spans="1:11" ht="22.15" customHeight="1" x14ac:dyDescent="0.2">
      <c r="A96" s="208" t="s">
        <v>442</v>
      </c>
      <c r="B96" s="208"/>
      <c r="C96" s="208"/>
      <c r="D96" s="208"/>
      <c r="E96" s="208"/>
      <c r="F96" s="208"/>
      <c r="G96" s="14">
        <v>85</v>
      </c>
      <c r="H96" s="31">
        <v>0</v>
      </c>
      <c r="I96" s="31">
        <v>0</v>
      </c>
      <c r="J96" s="31">
        <v>0</v>
      </c>
      <c r="K96" s="31">
        <v>0</v>
      </c>
    </row>
    <row r="97" spans="1:11" ht="22.15" customHeight="1" x14ac:dyDescent="0.2">
      <c r="A97" s="208" t="s">
        <v>443</v>
      </c>
      <c r="B97" s="208"/>
      <c r="C97" s="208"/>
      <c r="D97" s="208"/>
      <c r="E97" s="208"/>
      <c r="F97" s="208"/>
      <c r="G97" s="14">
        <v>86</v>
      </c>
      <c r="H97" s="31">
        <v>0</v>
      </c>
      <c r="I97" s="31">
        <v>0</v>
      </c>
      <c r="J97" s="31">
        <v>0</v>
      </c>
      <c r="K97" s="31">
        <v>0</v>
      </c>
    </row>
    <row r="98" spans="1:11" ht="22.15" customHeight="1" x14ac:dyDescent="0.2">
      <c r="A98" s="217" t="s">
        <v>444</v>
      </c>
      <c r="B98" s="217"/>
      <c r="C98" s="217"/>
      <c r="D98" s="217"/>
      <c r="E98" s="217"/>
      <c r="F98" s="217"/>
      <c r="G98" s="15">
        <v>87</v>
      </c>
      <c r="H98" s="117">
        <f>SUM(H99:H106)</f>
        <v>0</v>
      </c>
      <c r="I98" s="117">
        <f>SUM(I99:I106)</f>
        <v>0</v>
      </c>
      <c r="J98" s="117">
        <f>SUM(J99:J106)</f>
        <v>0</v>
      </c>
      <c r="K98" s="117">
        <f>SUM(K99:K106)</f>
        <v>0</v>
      </c>
    </row>
    <row r="99" spans="1:11" ht="14.25" customHeight="1" x14ac:dyDescent="0.2">
      <c r="A99" s="208" t="s">
        <v>445</v>
      </c>
      <c r="B99" s="208"/>
      <c r="C99" s="208"/>
      <c r="D99" s="208"/>
      <c r="E99" s="208"/>
      <c r="F99" s="208"/>
      <c r="G99" s="14">
        <v>88</v>
      </c>
      <c r="H99" s="31">
        <v>0</v>
      </c>
      <c r="I99" s="31">
        <v>0</v>
      </c>
      <c r="J99" s="31">
        <v>0</v>
      </c>
      <c r="K99" s="31">
        <v>0</v>
      </c>
    </row>
    <row r="100" spans="1:11" ht="24" customHeight="1" x14ac:dyDescent="0.2">
      <c r="A100" s="208" t="s">
        <v>446</v>
      </c>
      <c r="B100" s="208"/>
      <c r="C100" s="208"/>
      <c r="D100" s="208"/>
      <c r="E100" s="208"/>
      <c r="F100" s="208"/>
      <c r="G100" s="14">
        <v>89</v>
      </c>
      <c r="H100" s="31">
        <v>0</v>
      </c>
      <c r="I100" s="31">
        <v>0</v>
      </c>
      <c r="J100" s="31">
        <v>0</v>
      </c>
      <c r="K100" s="31">
        <v>0</v>
      </c>
    </row>
    <row r="101" spans="1:11" x14ac:dyDescent="0.2">
      <c r="A101" s="208" t="s">
        <v>447</v>
      </c>
      <c r="B101" s="208"/>
      <c r="C101" s="208"/>
      <c r="D101" s="208"/>
      <c r="E101" s="208"/>
      <c r="F101" s="208"/>
      <c r="G101" s="14">
        <v>90</v>
      </c>
      <c r="H101" s="31">
        <v>0</v>
      </c>
      <c r="I101" s="31">
        <v>0</v>
      </c>
      <c r="J101" s="31">
        <v>0</v>
      </c>
      <c r="K101" s="31">
        <v>0</v>
      </c>
    </row>
    <row r="102" spans="1:11" ht="27.75" customHeight="1" x14ac:dyDescent="0.2">
      <c r="A102" s="187" t="s">
        <v>448</v>
      </c>
      <c r="B102" s="187"/>
      <c r="C102" s="187"/>
      <c r="D102" s="187"/>
      <c r="E102" s="187"/>
      <c r="F102" s="187"/>
      <c r="G102" s="14">
        <v>91</v>
      </c>
      <c r="H102" s="31">
        <v>0</v>
      </c>
      <c r="I102" s="31">
        <v>0</v>
      </c>
      <c r="J102" s="31">
        <v>0</v>
      </c>
      <c r="K102" s="31">
        <v>0</v>
      </c>
    </row>
    <row r="103" spans="1:11" ht="27.75" customHeight="1" x14ac:dyDescent="0.2">
      <c r="A103" s="187" t="s">
        <v>449</v>
      </c>
      <c r="B103" s="187"/>
      <c r="C103" s="187"/>
      <c r="D103" s="187"/>
      <c r="E103" s="187"/>
      <c r="F103" s="187"/>
      <c r="G103" s="14">
        <v>92</v>
      </c>
      <c r="H103" s="31">
        <v>0</v>
      </c>
      <c r="I103" s="31">
        <v>0</v>
      </c>
      <c r="J103" s="31">
        <v>0</v>
      </c>
      <c r="K103" s="31">
        <v>0</v>
      </c>
    </row>
    <row r="104" spans="1:11" ht="14.25" customHeight="1" x14ac:dyDescent="0.2">
      <c r="A104" s="187" t="s">
        <v>450</v>
      </c>
      <c r="B104" s="187"/>
      <c r="C104" s="187"/>
      <c r="D104" s="187"/>
      <c r="E104" s="187"/>
      <c r="F104" s="187"/>
      <c r="G104" s="14">
        <v>93</v>
      </c>
      <c r="H104" s="31">
        <v>0</v>
      </c>
      <c r="I104" s="31">
        <v>0</v>
      </c>
      <c r="J104" s="31">
        <v>0</v>
      </c>
      <c r="K104" s="31">
        <v>0</v>
      </c>
    </row>
    <row r="105" spans="1:11" ht="15.75" customHeight="1" x14ac:dyDescent="0.2">
      <c r="A105" s="187" t="s">
        <v>451</v>
      </c>
      <c r="B105" s="187"/>
      <c r="C105" s="187"/>
      <c r="D105" s="187"/>
      <c r="E105" s="187"/>
      <c r="F105" s="187"/>
      <c r="G105" s="14">
        <v>94</v>
      </c>
      <c r="H105" s="31">
        <v>0</v>
      </c>
      <c r="I105" s="31">
        <v>0</v>
      </c>
      <c r="J105" s="31">
        <v>0</v>
      </c>
      <c r="K105" s="31">
        <v>0</v>
      </c>
    </row>
    <row r="106" spans="1:11" ht="17.25" customHeight="1" x14ac:dyDescent="0.2">
      <c r="A106" s="187" t="s">
        <v>452</v>
      </c>
      <c r="B106" s="187"/>
      <c r="C106" s="187"/>
      <c r="D106" s="187"/>
      <c r="E106" s="187"/>
      <c r="F106" s="187"/>
      <c r="G106" s="14">
        <v>95</v>
      </c>
      <c r="H106" s="31">
        <v>0</v>
      </c>
      <c r="I106" s="31">
        <v>0</v>
      </c>
      <c r="J106" s="31">
        <v>0</v>
      </c>
      <c r="K106" s="31">
        <v>0</v>
      </c>
    </row>
    <row r="107" spans="1:11" ht="27.75" customHeight="1" x14ac:dyDescent="0.2">
      <c r="A107" s="187" t="s">
        <v>453</v>
      </c>
      <c r="B107" s="187"/>
      <c r="C107" s="187"/>
      <c r="D107" s="187"/>
      <c r="E107" s="187"/>
      <c r="F107" s="187"/>
      <c r="G107" s="14">
        <v>96</v>
      </c>
      <c r="H107" s="31">
        <v>0</v>
      </c>
      <c r="I107" s="31">
        <v>0</v>
      </c>
      <c r="J107" s="31">
        <v>0</v>
      </c>
      <c r="K107" s="31">
        <v>0</v>
      </c>
    </row>
    <row r="108" spans="1:11" ht="22.9" customHeight="1" x14ac:dyDescent="0.2">
      <c r="A108" s="185" t="s">
        <v>454</v>
      </c>
      <c r="B108" s="185"/>
      <c r="C108" s="185"/>
      <c r="D108" s="185"/>
      <c r="E108" s="185"/>
      <c r="F108" s="185"/>
      <c r="G108" s="15">
        <v>97</v>
      </c>
      <c r="H108" s="116">
        <f>H91+H98-H107-H97</f>
        <v>0</v>
      </c>
      <c r="I108" s="116">
        <f>I91+I98-I107-I97</f>
        <v>0</v>
      </c>
      <c r="J108" s="116">
        <f>J91+J98-J107-J97</f>
        <v>0</v>
      </c>
      <c r="K108" s="116">
        <f>K91+K98-K107-K97</f>
        <v>0</v>
      </c>
    </row>
    <row r="109" spans="1:11" ht="22.9" customHeight="1" x14ac:dyDescent="0.2">
      <c r="A109" s="185" t="s">
        <v>455</v>
      </c>
      <c r="B109" s="185"/>
      <c r="C109" s="185"/>
      <c r="D109" s="185"/>
      <c r="E109" s="185"/>
      <c r="F109" s="185"/>
      <c r="G109" s="15">
        <v>98</v>
      </c>
      <c r="H109" s="116">
        <f>H89+H108</f>
        <v>-9396166</v>
      </c>
      <c r="I109" s="116">
        <f>I89+I108</f>
        <v>-3784374</v>
      </c>
      <c r="J109" s="116">
        <f>J89+J108</f>
        <v>30580245</v>
      </c>
      <c r="K109" s="116">
        <f>K89+K108</f>
        <v>4667403</v>
      </c>
    </row>
    <row r="110" spans="1:11" x14ac:dyDescent="0.2">
      <c r="A110" s="190" t="s">
        <v>229</v>
      </c>
      <c r="B110" s="190"/>
      <c r="C110" s="190"/>
      <c r="D110" s="190"/>
      <c r="E110" s="190"/>
      <c r="F110" s="190"/>
      <c r="G110" s="215"/>
      <c r="H110" s="215"/>
      <c r="I110" s="215"/>
      <c r="J110" s="216"/>
      <c r="K110" s="216"/>
    </row>
    <row r="111" spans="1:11" ht="27" customHeight="1" x14ac:dyDescent="0.2">
      <c r="A111" s="209" t="s">
        <v>456</v>
      </c>
      <c r="B111" s="210"/>
      <c r="C111" s="210"/>
      <c r="D111" s="210"/>
      <c r="E111" s="210"/>
      <c r="F111" s="210"/>
      <c r="G111" s="15">
        <v>99</v>
      </c>
      <c r="H111" s="116">
        <f>H112+H113</f>
        <v>-9396166</v>
      </c>
      <c r="I111" s="116">
        <f>I112+I113</f>
        <v>-3784374</v>
      </c>
      <c r="J111" s="116">
        <f>J112+J113</f>
        <v>30580245</v>
      </c>
      <c r="K111" s="116">
        <f>K112+K113</f>
        <v>4667403</v>
      </c>
    </row>
    <row r="112" spans="1:11" x14ac:dyDescent="0.2">
      <c r="A112" s="211" t="s">
        <v>230</v>
      </c>
      <c r="B112" s="211"/>
      <c r="C112" s="211"/>
      <c r="D112" s="211"/>
      <c r="E112" s="211"/>
      <c r="F112" s="211"/>
      <c r="G112" s="14">
        <v>100</v>
      </c>
      <c r="H112" s="31">
        <f>H109</f>
        <v>-9396166</v>
      </c>
      <c r="I112" s="31">
        <f>I109</f>
        <v>-3784374</v>
      </c>
      <c r="J112" s="31">
        <f>J109</f>
        <v>30580245</v>
      </c>
      <c r="K112" s="31">
        <f>K109</f>
        <v>4667403</v>
      </c>
    </row>
    <row r="113" spans="1:11" x14ac:dyDescent="0.2">
      <c r="A113" s="211" t="s">
        <v>231</v>
      </c>
      <c r="B113" s="211"/>
      <c r="C113" s="211"/>
      <c r="D113" s="211"/>
      <c r="E113" s="211"/>
      <c r="F113" s="211"/>
      <c r="G113" s="14">
        <v>101</v>
      </c>
      <c r="H113" s="31">
        <v>0</v>
      </c>
      <c r="I113" s="31">
        <v>0</v>
      </c>
      <c r="J113" s="31">
        <v>0</v>
      </c>
      <c r="K113" s="31">
        <v>0</v>
      </c>
    </row>
  </sheetData>
  <sheetProtection sheet="1" objects="1" scenarios="1"/>
  <mergeCells count="115">
    <mergeCell ref="A53:F53"/>
    <mergeCell ref="A54:F54"/>
    <mergeCell ref="A55:F55"/>
    <mergeCell ref="A50:F50"/>
    <mergeCell ref="A64:F64"/>
    <mergeCell ref="A65:F65"/>
    <mergeCell ref="A2:I2"/>
    <mergeCell ref="A1:I1"/>
    <mergeCell ref="A60:F60"/>
    <mergeCell ref="A48:F48"/>
    <mergeCell ref="A49:F49"/>
    <mergeCell ref="A36:F36"/>
    <mergeCell ref="A37:F37"/>
    <mergeCell ref="A24:F24"/>
    <mergeCell ref="A25:F25"/>
    <mergeCell ref="A46:F46"/>
    <mergeCell ref="A47:F47"/>
    <mergeCell ref="A32:F32"/>
    <mergeCell ref="A33:F33"/>
    <mergeCell ref="A34:F34"/>
    <mergeCell ref="A41:F41"/>
    <mergeCell ref="A3:K3"/>
    <mergeCell ref="A4:K4"/>
    <mergeCell ref="A7:F7"/>
    <mergeCell ref="A5:F6"/>
    <mergeCell ref="G5:G6"/>
    <mergeCell ref="H5:I5"/>
    <mergeCell ref="J5:K5"/>
    <mergeCell ref="A22:F22"/>
    <mergeCell ref="A23:F23"/>
    <mergeCell ref="A8:F8"/>
    <mergeCell ref="A9:F9"/>
    <mergeCell ref="A10:F10"/>
    <mergeCell ref="A11:F11"/>
    <mergeCell ref="A12:F12"/>
    <mergeCell ref="A13:F13"/>
    <mergeCell ref="A56:F56"/>
    <mergeCell ref="A57:F57"/>
    <mergeCell ref="A58:F58"/>
    <mergeCell ref="A59:F59"/>
    <mergeCell ref="A72:F72"/>
    <mergeCell ref="A61:F61"/>
    <mergeCell ref="A74:F74"/>
    <mergeCell ref="A75:F75"/>
    <mergeCell ref="A68:F68"/>
    <mergeCell ref="A62:F62"/>
    <mergeCell ref="A63:F63"/>
    <mergeCell ref="A71:F71"/>
    <mergeCell ref="A31:F31"/>
    <mergeCell ref="A43:F43"/>
    <mergeCell ref="A38:F38"/>
    <mergeCell ref="A39:F39"/>
    <mergeCell ref="A40:F40"/>
    <mergeCell ref="A44:F44"/>
    <mergeCell ref="A45:F45"/>
    <mergeCell ref="A51:F51"/>
    <mergeCell ref="A14:F14"/>
    <mergeCell ref="A15:F15"/>
    <mergeCell ref="A16:F16"/>
    <mergeCell ref="A17:F17"/>
    <mergeCell ref="A18:F18"/>
    <mergeCell ref="A19:F19"/>
    <mergeCell ref="A29:F29"/>
    <mergeCell ref="A30:F30"/>
    <mergeCell ref="A26:F26"/>
    <mergeCell ref="A35:F35"/>
    <mergeCell ref="A42:F42"/>
    <mergeCell ref="A52:F52"/>
    <mergeCell ref="A66:F66"/>
    <mergeCell ref="A67:F67"/>
    <mergeCell ref="A20:F20"/>
    <mergeCell ref="A21:F21"/>
    <mergeCell ref="A91:F91"/>
    <mergeCell ref="A98:F98"/>
    <mergeCell ref="A99:F99"/>
    <mergeCell ref="A103:F103"/>
    <mergeCell ref="A95:F95"/>
    <mergeCell ref="A96:F96"/>
    <mergeCell ref="A27:F27"/>
    <mergeCell ref="A28:F28"/>
    <mergeCell ref="A70:F70"/>
    <mergeCell ref="A88:K88"/>
    <mergeCell ref="A83:F83"/>
    <mergeCell ref="A73:F73"/>
    <mergeCell ref="A85:F85"/>
    <mergeCell ref="A86:F86"/>
    <mergeCell ref="A87:F87"/>
    <mergeCell ref="A82:F82"/>
    <mergeCell ref="A69:K69"/>
    <mergeCell ref="A76:K76"/>
    <mergeCell ref="A84:K84"/>
    <mergeCell ref="A81:F81"/>
    <mergeCell ref="A77:F77"/>
    <mergeCell ref="A78:F78"/>
    <mergeCell ref="A111:F111"/>
    <mergeCell ref="A112:F112"/>
    <mergeCell ref="A113:F113"/>
    <mergeCell ref="A89:F89"/>
    <mergeCell ref="A90:F90"/>
    <mergeCell ref="A92:F92"/>
    <mergeCell ref="A93:F93"/>
    <mergeCell ref="A94:F94"/>
    <mergeCell ref="A104:F104"/>
    <mergeCell ref="A105:F105"/>
    <mergeCell ref="A97:F97"/>
    <mergeCell ref="A102:F102"/>
    <mergeCell ref="A100:F100"/>
    <mergeCell ref="A110:K110"/>
    <mergeCell ref="A101:F101"/>
    <mergeCell ref="A106:F106"/>
    <mergeCell ref="A107:F107"/>
    <mergeCell ref="A108:F108"/>
    <mergeCell ref="A109:F109"/>
    <mergeCell ref="A79:F79"/>
    <mergeCell ref="A80:F80"/>
  </mergeCells>
  <dataValidations count="5">
    <dataValidation type="whole" operator="greaterThanOrEqual" allowBlank="1" showInputMessage="1" showErrorMessage="1" errorTitle="Incorrect entry" error="You can enter only positive whole numbers." sqref="H65492:I65526" xr:uid="{00000000-0002-0000-0200-000000000000}">
      <formula1>0</formula1>
    </dataValidation>
    <dataValidation type="whole" operator="notEqual" allowBlank="1" showInputMessage="1" showErrorMessage="1" errorTitle="Incorrect entry" error="You can enter only positive or negative whole numbers." sqref="H65491:I65491" xr:uid="{00000000-0002-0000-0200-000001000000}">
      <formula1>999999999999</formula1>
    </dataValidation>
    <dataValidation type="whole" operator="notEqual" allowBlank="1" showInputMessage="1" showErrorMessage="1" errorTitle="Incorrect entry" error="You can enter only whole numbers." sqref="H65536:I65536"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15748031496062992"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9" sqref="I9"/>
    </sheetView>
  </sheetViews>
  <sheetFormatPr defaultRowHeight="12.75" x14ac:dyDescent="0.2"/>
  <cols>
    <col min="1" max="7" width="9.140625" style="19"/>
    <col min="8" max="9" width="15.140625" style="45" customWidth="1"/>
    <col min="10" max="16384" width="9.140625" style="19"/>
  </cols>
  <sheetData>
    <row r="1" spans="1:9" x14ac:dyDescent="0.2">
      <c r="A1" s="227" t="s">
        <v>232</v>
      </c>
      <c r="B1" s="264"/>
      <c r="C1" s="264"/>
      <c r="D1" s="264"/>
      <c r="E1" s="264"/>
      <c r="F1" s="264"/>
      <c r="G1" s="264"/>
      <c r="H1" s="264"/>
      <c r="I1" s="264"/>
    </row>
    <row r="2" spans="1:9" x14ac:dyDescent="0.2">
      <c r="A2" s="226" t="s">
        <v>529</v>
      </c>
      <c r="B2" s="195"/>
      <c r="C2" s="195"/>
      <c r="D2" s="195"/>
      <c r="E2" s="195"/>
      <c r="F2" s="195"/>
      <c r="G2" s="195"/>
      <c r="H2" s="195"/>
      <c r="I2" s="195"/>
    </row>
    <row r="3" spans="1:9" x14ac:dyDescent="0.2">
      <c r="A3" s="266" t="s">
        <v>233</v>
      </c>
      <c r="B3" s="267"/>
      <c r="C3" s="267"/>
      <c r="D3" s="267"/>
      <c r="E3" s="267"/>
      <c r="F3" s="267"/>
      <c r="G3" s="267"/>
      <c r="H3" s="267"/>
      <c r="I3" s="267"/>
    </row>
    <row r="4" spans="1:9" x14ac:dyDescent="0.2">
      <c r="A4" s="265" t="s">
        <v>527</v>
      </c>
      <c r="B4" s="199"/>
      <c r="C4" s="199"/>
      <c r="D4" s="199"/>
      <c r="E4" s="199"/>
      <c r="F4" s="199"/>
      <c r="G4" s="199"/>
      <c r="H4" s="199"/>
      <c r="I4" s="200"/>
    </row>
    <row r="5" spans="1:9" ht="24" thickBot="1" x14ac:dyDescent="0.25">
      <c r="A5" s="268" t="s">
        <v>234</v>
      </c>
      <c r="B5" s="269"/>
      <c r="C5" s="269"/>
      <c r="D5" s="269"/>
      <c r="E5" s="269"/>
      <c r="F5" s="270"/>
      <c r="G5" s="20" t="s">
        <v>235</v>
      </c>
      <c r="H5" s="35" t="s">
        <v>236</v>
      </c>
      <c r="I5" s="35" t="s">
        <v>237</v>
      </c>
    </row>
    <row r="6" spans="1:9" x14ac:dyDescent="0.2">
      <c r="A6" s="258">
        <v>1</v>
      </c>
      <c r="B6" s="259"/>
      <c r="C6" s="259"/>
      <c r="D6" s="259"/>
      <c r="E6" s="259"/>
      <c r="F6" s="260"/>
      <c r="G6" s="21">
        <v>2</v>
      </c>
      <c r="H6" s="36" t="s">
        <v>238</v>
      </c>
      <c r="I6" s="36" t="s">
        <v>239</v>
      </c>
    </row>
    <row r="7" spans="1:9" x14ac:dyDescent="0.2">
      <c r="A7" s="252" t="s">
        <v>240</v>
      </c>
      <c r="B7" s="253"/>
      <c r="C7" s="253"/>
      <c r="D7" s="253"/>
      <c r="E7" s="253"/>
      <c r="F7" s="253"/>
      <c r="G7" s="253"/>
      <c r="H7" s="253"/>
      <c r="I7" s="254"/>
    </row>
    <row r="8" spans="1:9" ht="12.75" customHeight="1" x14ac:dyDescent="0.2">
      <c r="A8" s="246" t="s">
        <v>241</v>
      </c>
      <c r="B8" s="247"/>
      <c r="C8" s="247"/>
      <c r="D8" s="247"/>
      <c r="E8" s="247"/>
      <c r="F8" s="248"/>
      <c r="G8" s="22">
        <v>1</v>
      </c>
      <c r="H8" s="37">
        <f>'P&amp;L'!H62</f>
        <v>-11263231</v>
      </c>
      <c r="I8" s="37">
        <f>'P&amp;L'!J62</f>
        <v>37568618</v>
      </c>
    </row>
    <row r="9" spans="1:9" ht="12.75" customHeight="1" x14ac:dyDescent="0.2">
      <c r="A9" s="261" t="s">
        <v>242</v>
      </c>
      <c r="B9" s="262"/>
      <c r="C9" s="262"/>
      <c r="D9" s="262"/>
      <c r="E9" s="262"/>
      <c r="F9" s="263"/>
      <c r="G9" s="23">
        <v>2</v>
      </c>
      <c r="H9" s="38">
        <f>H10+H11+H12+H13+H14+H15+H16+H17</f>
        <v>24043708</v>
      </c>
      <c r="I9" s="38">
        <f>I10+I11+I12+I13+I14+I15+I16+I17</f>
        <v>20276982</v>
      </c>
    </row>
    <row r="10" spans="1:9" ht="12.75" customHeight="1" x14ac:dyDescent="0.2">
      <c r="A10" s="255" t="s">
        <v>243</v>
      </c>
      <c r="B10" s="256"/>
      <c r="C10" s="256"/>
      <c r="D10" s="256"/>
      <c r="E10" s="256"/>
      <c r="F10" s="257"/>
      <c r="G10" s="24">
        <v>3</v>
      </c>
      <c r="H10" s="39">
        <v>14350769</v>
      </c>
      <c r="I10" s="39">
        <v>16406046</v>
      </c>
    </row>
    <row r="11" spans="1:9" ht="22.15" customHeight="1" x14ac:dyDescent="0.2">
      <c r="A11" s="255" t="s">
        <v>244</v>
      </c>
      <c r="B11" s="256"/>
      <c r="C11" s="256"/>
      <c r="D11" s="256"/>
      <c r="E11" s="256"/>
      <c r="F11" s="257"/>
      <c r="G11" s="24">
        <v>4</v>
      </c>
      <c r="H11" s="39">
        <v>798074</v>
      </c>
      <c r="I11" s="39">
        <v>-1006962</v>
      </c>
    </row>
    <row r="12" spans="1:9" ht="23.45" customHeight="1" x14ac:dyDescent="0.2">
      <c r="A12" s="255" t="s">
        <v>245</v>
      </c>
      <c r="B12" s="256"/>
      <c r="C12" s="256"/>
      <c r="D12" s="256"/>
      <c r="E12" s="256"/>
      <c r="F12" s="257"/>
      <c r="G12" s="24">
        <v>5</v>
      </c>
      <c r="H12" s="39">
        <v>1184701</v>
      </c>
      <c r="I12" s="39">
        <v>1123000</v>
      </c>
    </row>
    <row r="13" spans="1:9" ht="12.75" customHeight="1" x14ac:dyDescent="0.2">
      <c r="A13" s="255" t="s">
        <v>246</v>
      </c>
      <c r="B13" s="256"/>
      <c r="C13" s="256"/>
      <c r="D13" s="256"/>
      <c r="E13" s="256"/>
      <c r="F13" s="257"/>
      <c r="G13" s="24">
        <v>6</v>
      </c>
      <c r="H13" s="39">
        <v>-32109</v>
      </c>
      <c r="I13" s="39">
        <v>-8467</v>
      </c>
    </row>
    <row r="14" spans="1:9" ht="12.75" customHeight="1" x14ac:dyDescent="0.2">
      <c r="A14" s="255" t="s">
        <v>247</v>
      </c>
      <c r="B14" s="256"/>
      <c r="C14" s="256"/>
      <c r="D14" s="256"/>
      <c r="E14" s="256"/>
      <c r="F14" s="257"/>
      <c r="G14" s="24">
        <v>7</v>
      </c>
      <c r="H14" s="39">
        <v>4426618</v>
      </c>
      <c r="I14" s="39">
        <v>4084474</v>
      </c>
    </row>
    <row r="15" spans="1:9" ht="12.75" customHeight="1" x14ac:dyDescent="0.2">
      <c r="A15" s="255" t="s">
        <v>248</v>
      </c>
      <c r="B15" s="256"/>
      <c r="C15" s="256"/>
      <c r="D15" s="256"/>
      <c r="E15" s="256"/>
      <c r="F15" s="257"/>
      <c r="G15" s="24">
        <v>8</v>
      </c>
      <c r="H15" s="39">
        <v>1156093</v>
      </c>
      <c r="I15" s="39">
        <v>1457592</v>
      </c>
    </row>
    <row r="16" spans="1:9" ht="12.75" customHeight="1" x14ac:dyDescent="0.2">
      <c r="A16" s="255" t="s">
        <v>249</v>
      </c>
      <c r="B16" s="256"/>
      <c r="C16" s="256"/>
      <c r="D16" s="256"/>
      <c r="E16" s="256"/>
      <c r="F16" s="257"/>
      <c r="G16" s="24">
        <v>9</v>
      </c>
      <c r="H16" s="39">
        <v>2224608</v>
      </c>
      <c r="I16" s="39">
        <v>-1778701</v>
      </c>
    </row>
    <row r="17" spans="1:9" ht="25.15" customHeight="1" x14ac:dyDescent="0.2">
      <c r="A17" s="255" t="s">
        <v>250</v>
      </c>
      <c r="B17" s="256"/>
      <c r="C17" s="256"/>
      <c r="D17" s="256"/>
      <c r="E17" s="256"/>
      <c r="F17" s="257"/>
      <c r="G17" s="24">
        <v>10</v>
      </c>
      <c r="H17" s="39">
        <v>-65046</v>
      </c>
      <c r="I17" s="39">
        <v>0</v>
      </c>
    </row>
    <row r="18" spans="1:9" ht="28.15" customHeight="1" x14ac:dyDescent="0.2">
      <c r="A18" s="249" t="s">
        <v>251</v>
      </c>
      <c r="B18" s="250"/>
      <c r="C18" s="250"/>
      <c r="D18" s="250"/>
      <c r="E18" s="250"/>
      <c r="F18" s="251"/>
      <c r="G18" s="23">
        <v>11</v>
      </c>
      <c r="H18" s="38">
        <f>H8+H9</f>
        <v>12780477</v>
      </c>
      <c r="I18" s="38">
        <f>I8+I9</f>
        <v>57845600</v>
      </c>
    </row>
    <row r="19" spans="1:9" ht="12.75" customHeight="1" x14ac:dyDescent="0.2">
      <c r="A19" s="261" t="s">
        <v>252</v>
      </c>
      <c r="B19" s="262"/>
      <c r="C19" s="262"/>
      <c r="D19" s="262"/>
      <c r="E19" s="262"/>
      <c r="F19" s="263"/>
      <c r="G19" s="23">
        <v>12</v>
      </c>
      <c r="H19" s="38">
        <f>H20+H21+H22+H23</f>
        <v>-28220725</v>
      </c>
      <c r="I19" s="38">
        <f>I20+I21+I22+I23</f>
        <v>21382066</v>
      </c>
    </row>
    <row r="20" spans="1:9" ht="12.75" customHeight="1" x14ac:dyDescent="0.2">
      <c r="A20" s="255" t="s">
        <v>253</v>
      </c>
      <c r="B20" s="256"/>
      <c r="C20" s="256"/>
      <c r="D20" s="256"/>
      <c r="E20" s="256"/>
      <c r="F20" s="257"/>
      <c r="G20" s="24">
        <v>13</v>
      </c>
      <c r="H20" s="39">
        <v>-3990423</v>
      </c>
      <c r="I20" s="39">
        <v>-18350</v>
      </c>
    </row>
    <row r="21" spans="1:9" ht="12.75" customHeight="1" x14ac:dyDescent="0.2">
      <c r="A21" s="255" t="s">
        <v>254</v>
      </c>
      <c r="B21" s="256"/>
      <c r="C21" s="256"/>
      <c r="D21" s="256"/>
      <c r="E21" s="256"/>
      <c r="F21" s="257"/>
      <c r="G21" s="24">
        <v>14</v>
      </c>
      <c r="H21" s="39">
        <v>-52147218</v>
      </c>
      <c r="I21" s="39">
        <v>21886812</v>
      </c>
    </row>
    <row r="22" spans="1:9" ht="12.75" customHeight="1" x14ac:dyDescent="0.2">
      <c r="A22" s="255" t="s">
        <v>255</v>
      </c>
      <c r="B22" s="256"/>
      <c r="C22" s="256"/>
      <c r="D22" s="256"/>
      <c r="E22" s="256"/>
      <c r="F22" s="257"/>
      <c r="G22" s="24">
        <v>15</v>
      </c>
      <c r="H22" s="39">
        <v>27916916</v>
      </c>
      <c r="I22" s="39">
        <v>2485708</v>
      </c>
    </row>
    <row r="23" spans="1:9" ht="12.75" customHeight="1" x14ac:dyDescent="0.2">
      <c r="A23" s="255" t="s">
        <v>256</v>
      </c>
      <c r="B23" s="256"/>
      <c r="C23" s="256"/>
      <c r="D23" s="256"/>
      <c r="E23" s="256"/>
      <c r="F23" s="257"/>
      <c r="G23" s="24">
        <v>16</v>
      </c>
      <c r="H23" s="39">
        <v>0</v>
      </c>
      <c r="I23" s="39">
        <v>-2972104</v>
      </c>
    </row>
    <row r="24" spans="1:9" ht="12.75" customHeight="1" x14ac:dyDescent="0.2">
      <c r="A24" s="249" t="s">
        <v>257</v>
      </c>
      <c r="B24" s="250"/>
      <c r="C24" s="250"/>
      <c r="D24" s="250"/>
      <c r="E24" s="250"/>
      <c r="F24" s="251"/>
      <c r="G24" s="23">
        <v>17</v>
      </c>
      <c r="H24" s="38">
        <f>H18+H19</f>
        <v>-15440248</v>
      </c>
      <c r="I24" s="38">
        <f>I18+I19</f>
        <v>79227666</v>
      </c>
    </row>
    <row r="25" spans="1:9" ht="12.75" customHeight="1" x14ac:dyDescent="0.2">
      <c r="A25" s="237" t="s">
        <v>258</v>
      </c>
      <c r="B25" s="238"/>
      <c r="C25" s="238"/>
      <c r="D25" s="238"/>
      <c r="E25" s="238"/>
      <c r="F25" s="239"/>
      <c r="G25" s="24">
        <v>18</v>
      </c>
      <c r="H25" s="39">
        <v>-2598993</v>
      </c>
      <c r="I25" s="39">
        <v>-4084474</v>
      </c>
    </row>
    <row r="26" spans="1:9" ht="12.75" customHeight="1" x14ac:dyDescent="0.2">
      <c r="A26" s="237" t="s">
        <v>259</v>
      </c>
      <c r="B26" s="238"/>
      <c r="C26" s="238"/>
      <c r="D26" s="238"/>
      <c r="E26" s="238"/>
      <c r="F26" s="239"/>
      <c r="G26" s="24">
        <v>19</v>
      </c>
      <c r="H26" s="39">
        <v>-1884582</v>
      </c>
      <c r="I26" s="39">
        <v>-834661</v>
      </c>
    </row>
    <row r="27" spans="1:9" ht="25.9" customHeight="1" x14ac:dyDescent="0.2">
      <c r="A27" s="234" t="s">
        <v>260</v>
      </c>
      <c r="B27" s="235"/>
      <c r="C27" s="235"/>
      <c r="D27" s="235"/>
      <c r="E27" s="235"/>
      <c r="F27" s="236"/>
      <c r="G27" s="25">
        <v>20</v>
      </c>
      <c r="H27" s="40">
        <f>H24+H25+H26</f>
        <v>-19923823</v>
      </c>
      <c r="I27" s="40">
        <f>I24+I25+I26</f>
        <v>74308531</v>
      </c>
    </row>
    <row r="28" spans="1:9" x14ac:dyDescent="0.2">
      <c r="A28" s="252" t="s">
        <v>261</v>
      </c>
      <c r="B28" s="253"/>
      <c r="C28" s="253"/>
      <c r="D28" s="253"/>
      <c r="E28" s="253"/>
      <c r="F28" s="253"/>
      <c r="G28" s="253"/>
      <c r="H28" s="253"/>
      <c r="I28" s="254"/>
    </row>
    <row r="29" spans="1:9" ht="30.6" customHeight="1" x14ac:dyDescent="0.2">
      <c r="A29" s="246" t="s">
        <v>262</v>
      </c>
      <c r="B29" s="247"/>
      <c r="C29" s="247"/>
      <c r="D29" s="247"/>
      <c r="E29" s="247"/>
      <c r="F29" s="248"/>
      <c r="G29" s="22">
        <v>21</v>
      </c>
      <c r="H29" s="39">
        <v>1200</v>
      </c>
      <c r="I29" s="39">
        <v>2069245</v>
      </c>
    </row>
    <row r="30" spans="1:9" ht="12.75" customHeight="1" x14ac:dyDescent="0.2">
      <c r="A30" s="237" t="s">
        <v>263</v>
      </c>
      <c r="B30" s="238"/>
      <c r="C30" s="238"/>
      <c r="D30" s="238"/>
      <c r="E30" s="238"/>
      <c r="F30" s="239"/>
      <c r="G30" s="24">
        <v>22</v>
      </c>
      <c r="H30" s="39">
        <v>0</v>
      </c>
      <c r="I30" s="39">
        <v>0</v>
      </c>
    </row>
    <row r="31" spans="1:9" ht="12.75" customHeight="1" x14ac:dyDescent="0.2">
      <c r="A31" s="237" t="s">
        <v>264</v>
      </c>
      <c r="B31" s="238"/>
      <c r="C31" s="238"/>
      <c r="D31" s="238"/>
      <c r="E31" s="238"/>
      <c r="F31" s="239"/>
      <c r="G31" s="24">
        <v>23</v>
      </c>
      <c r="H31" s="39">
        <v>33117</v>
      </c>
      <c r="I31" s="39">
        <v>8467</v>
      </c>
    </row>
    <row r="32" spans="1:9" ht="12.75" customHeight="1" x14ac:dyDescent="0.2">
      <c r="A32" s="237" t="s">
        <v>265</v>
      </c>
      <c r="B32" s="238"/>
      <c r="C32" s="238"/>
      <c r="D32" s="238"/>
      <c r="E32" s="238"/>
      <c r="F32" s="239"/>
      <c r="G32" s="24">
        <v>24</v>
      </c>
      <c r="H32" s="39">
        <v>0</v>
      </c>
      <c r="I32" s="39">
        <v>0</v>
      </c>
    </row>
    <row r="33" spans="1:9" ht="12.75" customHeight="1" x14ac:dyDescent="0.2">
      <c r="A33" s="237" t="s">
        <v>266</v>
      </c>
      <c r="B33" s="238"/>
      <c r="C33" s="238"/>
      <c r="D33" s="238"/>
      <c r="E33" s="238"/>
      <c r="F33" s="239"/>
      <c r="G33" s="24">
        <v>25</v>
      </c>
      <c r="H33" s="39">
        <v>0</v>
      </c>
      <c r="I33" s="39">
        <v>0</v>
      </c>
    </row>
    <row r="34" spans="1:9" ht="12.75" customHeight="1" x14ac:dyDescent="0.2">
      <c r="A34" s="237" t="s">
        <v>267</v>
      </c>
      <c r="B34" s="238"/>
      <c r="C34" s="238"/>
      <c r="D34" s="238"/>
      <c r="E34" s="238"/>
      <c r="F34" s="239"/>
      <c r="G34" s="24">
        <v>26</v>
      </c>
      <c r="H34" s="39">
        <v>0</v>
      </c>
      <c r="I34" s="39">
        <v>0</v>
      </c>
    </row>
    <row r="35" spans="1:9" ht="26.45" customHeight="1" x14ac:dyDescent="0.2">
      <c r="A35" s="249" t="s">
        <v>268</v>
      </c>
      <c r="B35" s="250"/>
      <c r="C35" s="250"/>
      <c r="D35" s="250"/>
      <c r="E35" s="250"/>
      <c r="F35" s="251"/>
      <c r="G35" s="23">
        <v>27</v>
      </c>
      <c r="H35" s="43">
        <f>H29+H30+H31+H32+H33+H34</f>
        <v>34317</v>
      </c>
      <c r="I35" s="43">
        <f>I29+I30+I31+I32+I33+I34</f>
        <v>2077712</v>
      </c>
    </row>
    <row r="36" spans="1:9" ht="22.9" customHeight="1" x14ac:dyDescent="0.2">
      <c r="A36" s="237" t="s">
        <v>269</v>
      </c>
      <c r="B36" s="238"/>
      <c r="C36" s="238"/>
      <c r="D36" s="238"/>
      <c r="E36" s="238"/>
      <c r="F36" s="239"/>
      <c r="G36" s="24">
        <v>28</v>
      </c>
      <c r="H36" s="42">
        <v>-39848815</v>
      </c>
      <c r="I36" s="42">
        <v>-22703842</v>
      </c>
    </row>
    <row r="37" spans="1:9" ht="12.75" customHeight="1" x14ac:dyDescent="0.2">
      <c r="A37" s="237" t="s">
        <v>270</v>
      </c>
      <c r="B37" s="238"/>
      <c r="C37" s="238"/>
      <c r="D37" s="238"/>
      <c r="E37" s="238"/>
      <c r="F37" s="239"/>
      <c r="G37" s="24">
        <v>29</v>
      </c>
      <c r="H37" s="42">
        <v>0</v>
      </c>
      <c r="I37" s="42">
        <v>0</v>
      </c>
    </row>
    <row r="38" spans="1:9" ht="12.75" customHeight="1" x14ac:dyDescent="0.2">
      <c r="A38" s="237" t="s">
        <v>271</v>
      </c>
      <c r="B38" s="238"/>
      <c r="C38" s="238"/>
      <c r="D38" s="238"/>
      <c r="E38" s="238"/>
      <c r="F38" s="239"/>
      <c r="G38" s="24">
        <v>30</v>
      </c>
      <c r="H38" s="42">
        <v>0</v>
      </c>
      <c r="I38" s="42">
        <v>0</v>
      </c>
    </row>
    <row r="39" spans="1:9" ht="12.75" customHeight="1" x14ac:dyDescent="0.2">
      <c r="A39" s="237" t="s">
        <v>272</v>
      </c>
      <c r="B39" s="238"/>
      <c r="C39" s="238"/>
      <c r="D39" s="238"/>
      <c r="E39" s="238"/>
      <c r="F39" s="239"/>
      <c r="G39" s="24">
        <v>31</v>
      </c>
      <c r="H39" s="42">
        <v>0</v>
      </c>
      <c r="I39" s="42">
        <v>0</v>
      </c>
    </row>
    <row r="40" spans="1:9" ht="12.75" customHeight="1" x14ac:dyDescent="0.2">
      <c r="A40" s="237" t="s">
        <v>273</v>
      </c>
      <c r="B40" s="238"/>
      <c r="C40" s="238"/>
      <c r="D40" s="238"/>
      <c r="E40" s="238"/>
      <c r="F40" s="239"/>
      <c r="G40" s="24">
        <v>32</v>
      </c>
      <c r="H40" s="42">
        <v>0</v>
      </c>
      <c r="I40" s="42">
        <v>0</v>
      </c>
    </row>
    <row r="41" spans="1:9" ht="24" customHeight="1" x14ac:dyDescent="0.2">
      <c r="A41" s="249" t="s">
        <v>274</v>
      </c>
      <c r="B41" s="250"/>
      <c r="C41" s="250"/>
      <c r="D41" s="250"/>
      <c r="E41" s="250"/>
      <c r="F41" s="251"/>
      <c r="G41" s="23">
        <v>33</v>
      </c>
      <c r="H41" s="43">
        <f>H36+H37+H38+H39+H40</f>
        <v>-39848815</v>
      </c>
      <c r="I41" s="43">
        <f>I36+I37+I38+I39+I40</f>
        <v>-22703842</v>
      </c>
    </row>
    <row r="42" spans="1:9" ht="29.45" customHeight="1" x14ac:dyDescent="0.2">
      <c r="A42" s="234" t="s">
        <v>275</v>
      </c>
      <c r="B42" s="235"/>
      <c r="C42" s="235"/>
      <c r="D42" s="235"/>
      <c r="E42" s="235"/>
      <c r="F42" s="236"/>
      <c r="G42" s="25">
        <v>34</v>
      </c>
      <c r="H42" s="44">
        <f>H35+H41</f>
        <v>-39814498</v>
      </c>
      <c r="I42" s="44">
        <f>I35+I41</f>
        <v>-20626130</v>
      </c>
    </row>
    <row r="43" spans="1:9" x14ac:dyDescent="0.2">
      <c r="A43" s="252" t="s">
        <v>276</v>
      </c>
      <c r="B43" s="253"/>
      <c r="C43" s="253"/>
      <c r="D43" s="253"/>
      <c r="E43" s="253"/>
      <c r="F43" s="253"/>
      <c r="G43" s="253"/>
      <c r="H43" s="253"/>
      <c r="I43" s="254"/>
    </row>
    <row r="44" spans="1:9" ht="12.75" customHeight="1" x14ac:dyDescent="0.2">
      <c r="A44" s="246" t="s">
        <v>277</v>
      </c>
      <c r="B44" s="247"/>
      <c r="C44" s="247"/>
      <c r="D44" s="247"/>
      <c r="E44" s="247"/>
      <c r="F44" s="248"/>
      <c r="G44" s="22">
        <v>35</v>
      </c>
      <c r="H44" s="41">
        <v>0</v>
      </c>
      <c r="I44" s="41">
        <v>0</v>
      </c>
    </row>
    <row r="45" spans="1:9" ht="25.15" customHeight="1" x14ac:dyDescent="0.2">
      <c r="A45" s="237" t="s">
        <v>278</v>
      </c>
      <c r="B45" s="238"/>
      <c r="C45" s="238"/>
      <c r="D45" s="238"/>
      <c r="E45" s="238"/>
      <c r="F45" s="239"/>
      <c r="G45" s="24">
        <v>36</v>
      </c>
      <c r="H45" s="42">
        <v>0</v>
      </c>
      <c r="I45" s="42">
        <v>0</v>
      </c>
    </row>
    <row r="46" spans="1:9" ht="12.75" customHeight="1" x14ac:dyDescent="0.2">
      <c r="A46" s="237" t="s">
        <v>279</v>
      </c>
      <c r="B46" s="238"/>
      <c r="C46" s="238"/>
      <c r="D46" s="238"/>
      <c r="E46" s="238"/>
      <c r="F46" s="239"/>
      <c r="G46" s="24">
        <v>37</v>
      </c>
      <c r="H46" s="42">
        <v>378482</v>
      </c>
      <c r="I46" s="42">
        <v>460907</v>
      </c>
    </row>
    <row r="47" spans="1:9" ht="12.75" customHeight="1" x14ac:dyDescent="0.2">
      <c r="A47" s="237" t="s">
        <v>280</v>
      </c>
      <c r="B47" s="238"/>
      <c r="C47" s="238"/>
      <c r="D47" s="238"/>
      <c r="E47" s="238"/>
      <c r="F47" s="239"/>
      <c r="G47" s="24">
        <v>38</v>
      </c>
      <c r="H47" s="42">
        <v>29400</v>
      </c>
      <c r="I47" s="42">
        <v>0</v>
      </c>
    </row>
    <row r="48" spans="1:9" ht="22.15" customHeight="1" x14ac:dyDescent="0.2">
      <c r="A48" s="249" t="s">
        <v>281</v>
      </c>
      <c r="B48" s="250"/>
      <c r="C48" s="250"/>
      <c r="D48" s="250"/>
      <c r="E48" s="250"/>
      <c r="F48" s="251"/>
      <c r="G48" s="23">
        <v>39</v>
      </c>
      <c r="H48" s="43">
        <f>H44+H45+H46+H47</f>
        <v>407882</v>
      </c>
      <c r="I48" s="43">
        <f>I44+I45+I46+I47</f>
        <v>460907</v>
      </c>
    </row>
    <row r="49" spans="1:9" ht="24.6" customHeight="1" x14ac:dyDescent="0.2">
      <c r="A49" s="237" t="s">
        <v>282</v>
      </c>
      <c r="B49" s="238"/>
      <c r="C49" s="238"/>
      <c r="D49" s="238"/>
      <c r="E49" s="238"/>
      <c r="F49" s="239"/>
      <c r="G49" s="24">
        <v>40</v>
      </c>
      <c r="H49" s="42">
        <v>-4523881</v>
      </c>
      <c r="I49" s="42">
        <v>-9770117</v>
      </c>
    </row>
    <row r="50" spans="1:9" ht="12.75" customHeight="1" x14ac:dyDescent="0.2">
      <c r="A50" s="237" t="s">
        <v>283</v>
      </c>
      <c r="B50" s="238"/>
      <c r="C50" s="238"/>
      <c r="D50" s="238"/>
      <c r="E50" s="238"/>
      <c r="F50" s="239"/>
      <c r="G50" s="24">
        <v>41</v>
      </c>
      <c r="H50" s="42">
        <v>0</v>
      </c>
      <c r="I50" s="42">
        <v>0</v>
      </c>
    </row>
    <row r="51" spans="1:9" ht="12.75" customHeight="1" x14ac:dyDescent="0.2">
      <c r="A51" s="237" t="s">
        <v>284</v>
      </c>
      <c r="B51" s="238"/>
      <c r="C51" s="238"/>
      <c r="D51" s="238"/>
      <c r="E51" s="238"/>
      <c r="F51" s="239"/>
      <c r="G51" s="24">
        <v>42</v>
      </c>
      <c r="H51" s="42">
        <v>0</v>
      </c>
      <c r="I51" s="42">
        <v>0</v>
      </c>
    </row>
    <row r="52" spans="1:9" ht="22.9" customHeight="1" x14ac:dyDescent="0.2">
      <c r="A52" s="237" t="s">
        <v>285</v>
      </c>
      <c r="B52" s="238"/>
      <c r="C52" s="238"/>
      <c r="D52" s="238"/>
      <c r="E52" s="238"/>
      <c r="F52" s="239"/>
      <c r="G52" s="24">
        <v>43</v>
      </c>
      <c r="H52" s="42">
        <v>0</v>
      </c>
      <c r="I52" s="42">
        <v>0</v>
      </c>
    </row>
    <row r="53" spans="1:9" ht="12.75" customHeight="1" x14ac:dyDescent="0.2">
      <c r="A53" s="237" t="s">
        <v>286</v>
      </c>
      <c r="B53" s="238"/>
      <c r="C53" s="238"/>
      <c r="D53" s="238"/>
      <c r="E53" s="238"/>
      <c r="F53" s="239"/>
      <c r="G53" s="24">
        <v>44</v>
      </c>
      <c r="H53" s="42">
        <v>-6957656</v>
      </c>
      <c r="I53" s="42">
        <v>-2991824</v>
      </c>
    </row>
    <row r="54" spans="1:9" ht="30.6" customHeight="1" x14ac:dyDescent="0.2">
      <c r="A54" s="249" t="s">
        <v>287</v>
      </c>
      <c r="B54" s="250"/>
      <c r="C54" s="250"/>
      <c r="D54" s="250"/>
      <c r="E54" s="250"/>
      <c r="F54" s="251"/>
      <c r="G54" s="23">
        <v>45</v>
      </c>
      <c r="H54" s="43">
        <f>H49+H50+H51+H52+H53</f>
        <v>-11481537</v>
      </c>
      <c r="I54" s="43">
        <f>I49+I50+I51+I52+I53</f>
        <v>-12761941</v>
      </c>
    </row>
    <row r="55" spans="1:9" ht="29.45" customHeight="1" x14ac:dyDescent="0.2">
      <c r="A55" s="240" t="s">
        <v>288</v>
      </c>
      <c r="B55" s="241"/>
      <c r="C55" s="241"/>
      <c r="D55" s="241"/>
      <c r="E55" s="241"/>
      <c r="F55" s="242"/>
      <c r="G55" s="23">
        <v>46</v>
      </c>
      <c r="H55" s="43">
        <f>H48+H54</f>
        <v>-11073655</v>
      </c>
      <c r="I55" s="43">
        <f>I48+I54</f>
        <v>-12301034</v>
      </c>
    </row>
    <row r="56" spans="1:9" ht="32.450000000000003" customHeight="1" x14ac:dyDescent="0.2">
      <c r="A56" s="237" t="s">
        <v>289</v>
      </c>
      <c r="B56" s="238"/>
      <c r="C56" s="238"/>
      <c r="D56" s="238"/>
      <c r="E56" s="238"/>
      <c r="F56" s="239"/>
      <c r="G56" s="24">
        <v>47</v>
      </c>
      <c r="H56" s="42"/>
      <c r="I56" s="42"/>
    </row>
    <row r="57" spans="1:9" ht="26.45" customHeight="1" x14ac:dyDescent="0.2">
      <c r="A57" s="240" t="s">
        <v>290</v>
      </c>
      <c r="B57" s="241"/>
      <c r="C57" s="241"/>
      <c r="D57" s="241"/>
      <c r="E57" s="241"/>
      <c r="F57" s="242"/>
      <c r="G57" s="23">
        <v>48</v>
      </c>
      <c r="H57" s="43">
        <f>H27+H42+H55+H56</f>
        <v>-70811976</v>
      </c>
      <c r="I57" s="43">
        <f>I27+I42+I55+I56</f>
        <v>41381367</v>
      </c>
    </row>
    <row r="58" spans="1:9" ht="24" customHeight="1" x14ac:dyDescent="0.2">
      <c r="A58" s="243" t="s">
        <v>291</v>
      </c>
      <c r="B58" s="244"/>
      <c r="C58" s="244"/>
      <c r="D58" s="244"/>
      <c r="E58" s="244"/>
      <c r="F58" s="245"/>
      <c r="G58" s="24">
        <v>49</v>
      </c>
      <c r="H58" s="42">
        <v>151482987</v>
      </c>
      <c r="I58" s="42">
        <v>80671011</v>
      </c>
    </row>
    <row r="59" spans="1:9" ht="31.15" customHeight="1" x14ac:dyDescent="0.2">
      <c r="A59" s="234" t="s">
        <v>292</v>
      </c>
      <c r="B59" s="235"/>
      <c r="C59" s="235"/>
      <c r="D59" s="235"/>
      <c r="E59" s="235"/>
      <c r="F59" s="236"/>
      <c r="G59" s="25">
        <v>50</v>
      </c>
      <c r="H59" s="44">
        <f>H57+H58</f>
        <v>80671011</v>
      </c>
      <c r="I59" s="44">
        <f>I57+I58</f>
        <v>122052378</v>
      </c>
    </row>
  </sheetData>
  <sheetProtection sheet="1" objects="1" scenarios="1"/>
  <mergeCells count="59">
    <mergeCell ref="A1:I1"/>
    <mergeCell ref="A2:I2"/>
    <mergeCell ref="A25:F25"/>
    <mergeCell ref="A4:I4"/>
    <mergeCell ref="A20:F20"/>
    <mergeCell ref="A21:F21"/>
    <mergeCell ref="A3:I3"/>
    <mergeCell ref="A17:F17"/>
    <mergeCell ref="A18:F18"/>
    <mergeCell ref="A5:F5"/>
    <mergeCell ref="A19:F19"/>
    <mergeCell ref="A22:F22"/>
    <mergeCell ref="A28:I28"/>
    <mergeCell ref="A23:F23"/>
    <mergeCell ref="A24:F24"/>
    <mergeCell ref="A6:F6"/>
    <mergeCell ref="A26:F26"/>
    <mergeCell ref="A13:F13"/>
    <mergeCell ref="A14:F14"/>
    <mergeCell ref="A15:F15"/>
    <mergeCell ref="A27:F27"/>
    <mergeCell ref="A16:F16"/>
    <mergeCell ref="A12:F12"/>
    <mergeCell ref="A7:I7"/>
    <mergeCell ref="A8:F8"/>
    <mergeCell ref="A9:F9"/>
    <mergeCell ref="A10:F10"/>
    <mergeCell ref="A11:F11"/>
    <mergeCell ref="A34:F34"/>
    <mergeCell ref="A54:F54"/>
    <mergeCell ref="A37:F37"/>
    <mergeCell ref="A48:F48"/>
    <mergeCell ref="A39:F39"/>
    <mergeCell ref="A40:F40"/>
    <mergeCell ref="A43:I43"/>
    <mergeCell ref="A35:F35"/>
    <mergeCell ref="A36:F36"/>
    <mergeCell ref="A38:F38"/>
    <mergeCell ref="A47:F47"/>
    <mergeCell ref="A41:F41"/>
    <mergeCell ref="A42:F42"/>
    <mergeCell ref="A44:F44"/>
    <mergeCell ref="A45:F45"/>
    <mergeCell ref="A46:F46"/>
    <mergeCell ref="A29:F29"/>
    <mergeCell ref="A30:F30"/>
    <mergeCell ref="A31:F31"/>
    <mergeCell ref="A32:F32"/>
    <mergeCell ref="A33:F33"/>
    <mergeCell ref="A59:F59"/>
    <mergeCell ref="A49:F49"/>
    <mergeCell ref="A50:F50"/>
    <mergeCell ref="A55:F55"/>
    <mergeCell ref="A56:F56"/>
    <mergeCell ref="A57:F57"/>
    <mergeCell ref="A58:F58"/>
    <mergeCell ref="A51:F51"/>
    <mergeCell ref="A52:F52"/>
    <mergeCell ref="A53:F53"/>
  </mergeCells>
  <dataValidations count="4">
    <dataValidation type="whole" operator="greaterThanOrEqual" allowBlank="1" showInputMessage="1" showErrorMessage="1" errorTitle="Incorrect entry" error="You can enter only positive whole numbers." sqref="H65521:I65523" xr:uid="{00000000-0002-0000-0300-000000000000}">
      <formula1>0</formula1>
    </dataValidation>
    <dataValidation type="whole" operator="notEqual" allowBlank="1" showInputMessage="1" showErrorMessage="1" errorTitle="Incorrect entry" error="You can enter only whole numbers or a zero" sqref="H39:I39 H42:I42 H55:I57 H8:I27" xr:uid="{00000000-0002-0000-0300-000001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2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3000000}">
      <formula1>0</formula1>
    </dataValidation>
  </dataValidations>
  <pageMargins left="1.1811023622047245"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39" sqref="G39"/>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16384" width="9.140625" style="16"/>
  </cols>
  <sheetData>
    <row r="1" spans="1:9" ht="12.75" customHeight="1" x14ac:dyDescent="0.2">
      <c r="A1" s="227" t="s">
        <v>293</v>
      </c>
      <c r="B1" s="264"/>
      <c r="C1" s="264"/>
      <c r="D1" s="264"/>
      <c r="E1" s="264"/>
      <c r="F1" s="264"/>
      <c r="G1" s="264"/>
      <c r="H1" s="264"/>
      <c r="I1" s="264"/>
    </row>
    <row r="2" spans="1:9" ht="12.75" customHeight="1" x14ac:dyDescent="0.2">
      <c r="A2" s="226" t="s">
        <v>397</v>
      </c>
      <c r="B2" s="195"/>
      <c r="C2" s="195"/>
      <c r="D2" s="195"/>
      <c r="E2" s="195"/>
      <c r="F2" s="195"/>
      <c r="G2" s="195"/>
      <c r="H2" s="195"/>
      <c r="I2" s="195"/>
    </row>
    <row r="3" spans="1:9" x14ac:dyDescent="0.2">
      <c r="A3" s="283" t="s">
        <v>294</v>
      </c>
      <c r="B3" s="284"/>
      <c r="C3" s="284"/>
      <c r="D3" s="284"/>
      <c r="E3" s="284"/>
      <c r="F3" s="284"/>
      <c r="G3" s="284"/>
      <c r="H3" s="284"/>
      <c r="I3" s="284"/>
    </row>
    <row r="4" spans="1:9" x14ac:dyDescent="0.2">
      <c r="A4" s="265" t="s">
        <v>398</v>
      </c>
      <c r="B4" s="199"/>
      <c r="C4" s="199"/>
      <c r="D4" s="199"/>
      <c r="E4" s="199"/>
      <c r="F4" s="199"/>
      <c r="G4" s="199"/>
      <c r="H4" s="199"/>
      <c r="I4" s="200"/>
    </row>
    <row r="5" spans="1:9" ht="24" thickBot="1" x14ac:dyDescent="0.25">
      <c r="A5" s="268" t="s">
        <v>295</v>
      </c>
      <c r="B5" s="269"/>
      <c r="C5" s="269"/>
      <c r="D5" s="269"/>
      <c r="E5" s="269"/>
      <c r="F5" s="270"/>
      <c r="G5" s="20" t="s">
        <v>296</v>
      </c>
      <c r="H5" s="35" t="s">
        <v>297</v>
      </c>
      <c r="I5" s="35" t="s">
        <v>298</v>
      </c>
    </row>
    <row r="6" spans="1:9" x14ac:dyDescent="0.2">
      <c r="A6" s="258">
        <v>1</v>
      </c>
      <c r="B6" s="259"/>
      <c r="C6" s="259"/>
      <c r="D6" s="259"/>
      <c r="E6" s="259"/>
      <c r="F6" s="260"/>
      <c r="G6" s="26">
        <v>2</v>
      </c>
      <c r="H6" s="36" t="s">
        <v>299</v>
      </c>
      <c r="I6" s="36"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6">
        <v>0</v>
      </c>
      <c r="I8" s="46">
        <v>0</v>
      </c>
    </row>
    <row r="9" spans="1:9" x14ac:dyDescent="0.2">
      <c r="A9" s="278" t="s">
        <v>303</v>
      </c>
      <c r="B9" s="278"/>
      <c r="C9" s="278"/>
      <c r="D9" s="278"/>
      <c r="E9" s="278"/>
      <c r="F9" s="278"/>
      <c r="G9" s="28">
        <v>2</v>
      </c>
      <c r="H9" s="47">
        <v>0</v>
      </c>
      <c r="I9" s="47">
        <v>0</v>
      </c>
    </row>
    <row r="10" spans="1:9" x14ac:dyDescent="0.2">
      <c r="A10" s="278" t="s">
        <v>304</v>
      </c>
      <c r="B10" s="278"/>
      <c r="C10" s="278"/>
      <c r="D10" s="278"/>
      <c r="E10" s="278"/>
      <c r="F10" s="278"/>
      <c r="G10" s="28">
        <v>3</v>
      </c>
      <c r="H10" s="47">
        <v>0</v>
      </c>
      <c r="I10" s="47">
        <v>0</v>
      </c>
    </row>
    <row r="11" spans="1:9" x14ac:dyDescent="0.2">
      <c r="A11" s="278" t="s">
        <v>305</v>
      </c>
      <c r="B11" s="278"/>
      <c r="C11" s="278"/>
      <c r="D11" s="278"/>
      <c r="E11" s="278"/>
      <c r="F11" s="278"/>
      <c r="G11" s="28">
        <v>4</v>
      </c>
      <c r="H11" s="47">
        <v>0</v>
      </c>
      <c r="I11" s="47">
        <v>0</v>
      </c>
    </row>
    <row r="12" spans="1:9" x14ac:dyDescent="0.2">
      <c r="A12" s="278" t="s">
        <v>457</v>
      </c>
      <c r="B12" s="278"/>
      <c r="C12" s="278"/>
      <c r="D12" s="278"/>
      <c r="E12" s="278"/>
      <c r="F12" s="278"/>
      <c r="G12" s="28">
        <v>5</v>
      </c>
      <c r="H12" s="47">
        <v>0</v>
      </c>
      <c r="I12" s="47">
        <v>0</v>
      </c>
    </row>
    <row r="13" spans="1:9" x14ac:dyDescent="0.2">
      <c r="A13" s="285" t="s">
        <v>458</v>
      </c>
      <c r="B13" s="285"/>
      <c r="C13" s="285"/>
      <c r="D13" s="285"/>
      <c r="E13" s="285"/>
      <c r="F13" s="285"/>
      <c r="G13" s="118">
        <v>6</v>
      </c>
      <c r="H13" s="119">
        <f>SUM(H8:H12)</f>
        <v>0</v>
      </c>
      <c r="I13" s="119">
        <f>SUM(I8:I12)</f>
        <v>0</v>
      </c>
    </row>
    <row r="14" spans="1:9" x14ac:dyDescent="0.2">
      <c r="A14" s="278" t="s">
        <v>459</v>
      </c>
      <c r="B14" s="278"/>
      <c r="C14" s="278"/>
      <c r="D14" s="278"/>
      <c r="E14" s="278"/>
      <c r="F14" s="278"/>
      <c r="G14" s="28">
        <v>7</v>
      </c>
      <c r="H14" s="47">
        <v>0</v>
      </c>
      <c r="I14" s="47">
        <v>0</v>
      </c>
    </row>
    <row r="15" spans="1:9" x14ac:dyDescent="0.2">
      <c r="A15" s="278" t="s">
        <v>460</v>
      </c>
      <c r="B15" s="278"/>
      <c r="C15" s="278"/>
      <c r="D15" s="278"/>
      <c r="E15" s="278"/>
      <c r="F15" s="278"/>
      <c r="G15" s="28">
        <v>8</v>
      </c>
      <c r="H15" s="47">
        <v>0</v>
      </c>
      <c r="I15" s="47">
        <v>0</v>
      </c>
    </row>
    <row r="16" spans="1:9" x14ac:dyDescent="0.2">
      <c r="A16" s="278" t="s">
        <v>461</v>
      </c>
      <c r="B16" s="278"/>
      <c r="C16" s="278"/>
      <c r="D16" s="278"/>
      <c r="E16" s="278"/>
      <c r="F16" s="278"/>
      <c r="G16" s="28">
        <v>9</v>
      </c>
      <c r="H16" s="47">
        <v>0</v>
      </c>
      <c r="I16" s="47">
        <v>0</v>
      </c>
    </row>
    <row r="17" spans="1:9" x14ac:dyDescent="0.2">
      <c r="A17" s="278" t="s">
        <v>462</v>
      </c>
      <c r="B17" s="278"/>
      <c r="C17" s="278"/>
      <c r="D17" s="278"/>
      <c r="E17" s="278"/>
      <c r="F17" s="278"/>
      <c r="G17" s="28">
        <v>10</v>
      </c>
      <c r="H17" s="47">
        <v>0</v>
      </c>
      <c r="I17" s="47">
        <v>0</v>
      </c>
    </row>
    <row r="18" spans="1:9" ht="12.75" customHeight="1" x14ac:dyDescent="0.2">
      <c r="A18" s="278" t="s">
        <v>463</v>
      </c>
      <c r="B18" s="278"/>
      <c r="C18" s="278"/>
      <c r="D18" s="278"/>
      <c r="E18" s="278"/>
      <c r="F18" s="278"/>
      <c r="G18" s="28">
        <v>11</v>
      </c>
      <c r="H18" s="47">
        <v>0</v>
      </c>
      <c r="I18" s="47">
        <v>0</v>
      </c>
    </row>
    <row r="19" spans="1:9" x14ac:dyDescent="0.2">
      <c r="A19" s="278" t="s">
        <v>464</v>
      </c>
      <c r="B19" s="278"/>
      <c r="C19" s="278"/>
      <c r="D19" s="278"/>
      <c r="E19" s="278"/>
      <c r="F19" s="278"/>
      <c r="G19" s="28">
        <v>12</v>
      </c>
      <c r="H19" s="47">
        <v>0</v>
      </c>
      <c r="I19" s="47">
        <v>0</v>
      </c>
    </row>
    <row r="20" spans="1:9" ht="12.75" customHeight="1" x14ac:dyDescent="0.2">
      <c r="A20" s="279" t="s">
        <v>465</v>
      </c>
      <c r="B20" s="280"/>
      <c r="C20" s="280"/>
      <c r="D20" s="280"/>
      <c r="E20" s="280"/>
      <c r="F20" s="281"/>
      <c r="G20" s="118">
        <v>13</v>
      </c>
      <c r="H20" s="119">
        <f>SUM(H14:H19)</f>
        <v>0</v>
      </c>
      <c r="I20" s="119">
        <f>SUM(I14:I19)</f>
        <v>0</v>
      </c>
    </row>
    <row r="21" spans="1:9" ht="27.6" customHeight="1" x14ac:dyDescent="0.2">
      <c r="A21" s="271" t="s">
        <v>466</v>
      </c>
      <c r="B21" s="272"/>
      <c r="C21" s="272"/>
      <c r="D21" s="272"/>
      <c r="E21" s="272"/>
      <c r="F21" s="272"/>
      <c r="G21" s="30">
        <v>14</v>
      </c>
      <c r="H21" s="49">
        <f>H13+H20</f>
        <v>0</v>
      </c>
      <c r="I21" s="49">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6">
        <v>0</v>
      </c>
      <c r="I23" s="46">
        <v>0</v>
      </c>
    </row>
    <row r="24" spans="1:9" x14ac:dyDescent="0.2">
      <c r="A24" s="278" t="s">
        <v>308</v>
      </c>
      <c r="B24" s="278"/>
      <c r="C24" s="278"/>
      <c r="D24" s="278"/>
      <c r="E24" s="278"/>
      <c r="F24" s="278"/>
      <c r="G24" s="27">
        <v>16</v>
      </c>
      <c r="H24" s="47">
        <v>0</v>
      </c>
      <c r="I24" s="47">
        <v>0</v>
      </c>
    </row>
    <row r="25" spans="1:9" x14ac:dyDescent="0.2">
      <c r="A25" s="278" t="s">
        <v>309</v>
      </c>
      <c r="B25" s="278"/>
      <c r="C25" s="278"/>
      <c r="D25" s="278"/>
      <c r="E25" s="278"/>
      <c r="F25" s="278"/>
      <c r="G25" s="27">
        <v>17</v>
      </c>
      <c r="H25" s="47">
        <v>0</v>
      </c>
      <c r="I25" s="47">
        <v>0</v>
      </c>
    </row>
    <row r="26" spans="1:9" x14ac:dyDescent="0.2">
      <c r="A26" s="278" t="s">
        <v>310</v>
      </c>
      <c r="B26" s="278"/>
      <c r="C26" s="278"/>
      <c r="D26" s="278"/>
      <c r="E26" s="278"/>
      <c r="F26" s="278"/>
      <c r="G26" s="27">
        <v>18</v>
      </c>
      <c r="H26" s="47">
        <v>0</v>
      </c>
      <c r="I26" s="47">
        <v>0</v>
      </c>
    </row>
    <row r="27" spans="1:9" x14ac:dyDescent="0.2">
      <c r="A27" s="278" t="s">
        <v>311</v>
      </c>
      <c r="B27" s="278"/>
      <c r="C27" s="278"/>
      <c r="D27" s="278"/>
      <c r="E27" s="278"/>
      <c r="F27" s="278"/>
      <c r="G27" s="27">
        <v>19</v>
      </c>
      <c r="H27" s="47">
        <v>0</v>
      </c>
      <c r="I27" s="47">
        <v>0</v>
      </c>
    </row>
    <row r="28" spans="1:9" x14ac:dyDescent="0.2">
      <c r="A28" s="278" t="s">
        <v>312</v>
      </c>
      <c r="B28" s="278"/>
      <c r="C28" s="278"/>
      <c r="D28" s="278"/>
      <c r="E28" s="278"/>
      <c r="F28" s="278"/>
      <c r="G28" s="27">
        <v>20</v>
      </c>
      <c r="H28" s="47">
        <v>0</v>
      </c>
      <c r="I28" s="47">
        <v>0</v>
      </c>
    </row>
    <row r="29" spans="1:9" ht="24" customHeight="1" x14ac:dyDescent="0.2">
      <c r="A29" s="274" t="s">
        <v>468</v>
      </c>
      <c r="B29" s="274"/>
      <c r="C29" s="274"/>
      <c r="D29" s="274"/>
      <c r="E29" s="274"/>
      <c r="F29" s="274"/>
      <c r="G29" s="29">
        <v>21</v>
      </c>
      <c r="H29" s="48">
        <f>SUM(H23:H28)</f>
        <v>0</v>
      </c>
      <c r="I29" s="48">
        <f>SUM(I23:I28)</f>
        <v>0</v>
      </c>
    </row>
    <row r="30" spans="1:9" ht="27" customHeight="1" x14ac:dyDescent="0.2">
      <c r="A30" s="278" t="s">
        <v>313</v>
      </c>
      <c r="B30" s="278"/>
      <c r="C30" s="278"/>
      <c r="D30" s="278"/>
      <c r="E30" s="278"/>
      <c r="F30" s="278"/>
      <c r="G30" s="28">
        <v>22</v>
      </c>
      <c r="H30" s="47">
        <v>0</v>
      </c>
      <c r="I30" s="47">
        <v>0</v>
      </c>
    </row>
    <row r="31" spans="1:9" x14ac:dyDescent="0.2">
      <c r="A31" s="278" t="s">
        <v>314</v>
      </c>
      <c r="B31" s="278"/>
      <c r="C31" s="278"/>
      <c r="D31" s="278"/>
      <c r="E31" s="278"/>
      <c r="F31" s="278"/>
      <c r="G31" s="28">
        <v>23</v>
      </c>
      <c r="H31" s="47">
        <v>0</v>
      </c>
      <c r="I31" s="47">
        <v>0</v>
      </c>
    </row>
    <row r="32" spans="1:9" x14ac:dyDescent="0.2">
      <c r="A32" s="278" t="s">
        <v>315</v>
      </c>
      <c r="B32" s="278"/>
      <c r="C32" s="278"/>
      <c r="D32" s="278"/>
      <c r="E32" s="278"/>
      <c r="F32" s="278"/>
      <c r="G32" s="28">
        <v>24</v>
      </c>
      <c r="H32" s="47">
        <v>0</v>
      </c>
      <c r="I32" s="47">
        <v>0</v>
      </c>
    </row>
    <row r="33" spans="1:9" x14ac:dyDescent="0.2">
      <c r="A33" s="278" t="s">
        <v>316</v>
      </c>
      <c r="B33" s="278"/>
      <c r="C33" s="278"/>
      <c r="D33" s="278"/>
      <c r="E33" s="278"/>
      <c r="F33" s="278"/>
      <c r="G33" s="28">
        <v>25</v>
      </c>
      <c r="H33" s="47">
        <v>0</v>
      </c>
      <c r="I33" s="47">
        <v>0</v>
      </c>
    </row>
    <row r="34" spans="1:9" x14ac:dyDescent="0.2">
      <c r="A34" s="278" t="s">
        <v>317</v>
      </c>
      <c r="B34" s="278"/>
      <c r="C34" s="278"/>
      <c r="D34" s="278"/>
      <c r="E34" s="278"/>
      <c r="F34" s="278"/>
      <c r="G34" s="28">
        <v>26</v>
      </c>
      <c r="H34" s="47">
        <v>0</v>
      </c>
      <c r="I34" s="47">
        <v>0</v>
      </c>
    </row>
    <row r="35" spans="1:9" ht="25.9" customHeight="1" x14ac:dyDescent="0.2">
      <c r="A35" s="274" t="s">
        <v>469</v>
      </c>
      <c r="B35" s="274"/>
      <c r="C35" s="274"/>
      <c r="D35" s="274"/>
      <c r="E35" s="274"/>
      <c r="F35" s="274"/>
      <c r="G35" s="29">
        <v>27</v>
      </c>
      <c r="H35" s="48">
        <f>SUM(H30:H34)</f>
        <v>0</v>
      </c>
      <c r="I35" s="48">
        <f>SUM(I30:I34)</f>
        <v>0</v>
      </c>
    </row>
    <row r="36" spans="1:9" ht="28.15" customHeight="1" x14ac:dyDescent="0.2">
      <c r="A36" s="271" t="s">
        <v>467</v>
      </c>
      <c r="B36" s="272"/>
      <c r="C36" s="272"/>
      <c r="D36" s="272"/>
      <c r="E36" s="272"/>
      <c r="F36" s="272"/>
      <c r="G36" s="30">
        <v>28</v>
      </c>
      <c r="H36" s="49">
        <f>H29+H35</f>
        <v>0</v>
      </c>
      <c r="I36" s="49">
        <f>I29+I35</f>
        <v>0</v>
      </c>
    </row>
    <row r="37" spans="1:9" x14ac:dyDescent="0.2">
      <c r="A37" s="286" t="s">
        <v>318</v>
      </c>
      <c r="B37" s="287"/>
      <c r="C37" s="287"/>
      <c r="D37" s="287"/>
      <c r="E37" s="287"/>
      <c r="F37" s="287"/>
      <c r="G37" s="287">
        <v>0</v>
      </c>
      <c r="H37" s="287"/>
      <c r="I37" s="288"/>
    </row>
    <row r="38" spans="1:9" x14ac:dyDescent="0.2">
      <c r="A38" s="282" t="s">
        <v>319</v>
      </c>
      <c r="B38" s="282"/>
      <c r="C38" s="282"/>
      <c r="D38" s="282"/>
      <c r="E38" s="282"/>
      <c r="F38" s="282"/>
      <c r="G38" s="27">
        <v>29</v>
      </c>
      <c r="H38" s="46">
        <v>0</v>
      </c>
      <c r="I38" s="46">
        <v>0</v>
      </c>
    </row>
    <row r="39" spans="1:9" ht="25.15" customHeight="1" x14ac:dyDescent="0.2">
      <c r="A39" s="273" t="s">
        <v>320</v>
      </c>
      <c r="B39" s="273"/>
      <c r="C39" s="273"/>
      <c r="D39" s="273"/>
      <c r="E39" s="273"/>
      <c r="F39" s="273"/>
      <c r="G39" s="27">
        <v>30</v>
      </c>
      <c r="H39" s="47">
        <v>0</v>
      </c>
      <c r="I39" s="47">
        <v>0</v>
      </c>
    </row>
    <row r="40" spans="1:9" x14ac:dyDescent="0.2">
      <c r="A40" s="273" t="s">
        <v>321</v>
      </c>
      <c r="B40" s="273"/>
      <c r="C40" s="273"/>
      <c r="D40" s="273"/>
      <c r="E40" s="273"/>
      <c r="F40" s="273"/>
      <c r="G40" s="27">
        <v>31</v>
      </c>
      <c r="H40" s="47">
        <v>0</v>
      </c>
      <c r="I40" s="47">
        <v>0</v>
      </c>
    </row>
    <row r="41" spans="1:9" x14ac:dyDescent="0.2">
      <c r="A41" s="273" t="s">
        <v>322</v>
      </c>
      <c r="B41" s="273"/>
      <c r="C41" s="273"/>
      <c r="D41" s="273"/>
      <c r="E41" s="273"/>
      <c r="F41" s="273"/>
      <c r="G41" s="27">
        <v>32</v>
      </c>
      <c r="H41" s="47">
        <v>0</v>
      </c>
      <c r="I41" s="47">
        <v>0</v>
      </c>
    </row>
    <row r="42" spans="1:9" ht="25.9" customHeight="1" x14ac:dyDescent="0.2">
      <c r="A42" s="274" t="s">
        <v>470</v>
      </c>
      <c r="B42" s="274"/>
      <c r="C42" s="274"/>
      <c r="D42" s="274"/>
      <c r="E42" s="274"/>
      <c r="F42" s="274"/>
      <c r="G42" s="29">
        <v>33</v>
      </c>
      <c r="H42" s="48">
        <f>H41+H40+H39+H38</f>
        <v>0</v>
      </c>
      <c r="I42" s="48">
        <f>I41+I40+I39+I38</f>
        <v>0</v>
      </c>
    </row>
    <row r="43" spans="1:9" ht="24.6" customHeight="1" x14ac:dyDescent="0.2">
      <c r="A43" s="273" t="s">
        <v>323</v>
      </c>
      <c r="B43" s="273"/>
      <c r="C43" s="273"/>
      <c r="D43" s="273"/>
      <c r="E43" s="273"/>
      <c r="F43" s="273"/>
      <c r="G43" s="28">
        <v>34</v>
      </c>
      <c r="H43" s="47">
        <v>0</v>
      </c>
      <c r="I43" s="47">
        <v>0</v>
      </c>
    </row>
    <row r="44" spans="1:9" x14ac:dyDescent="0.2">
      <c r="A44" s="273" t="s">
        <v>324</v>
      </c>
      <c r="B44" s="273"/>
      <c r="C44" s="273"/>
      <c r="D44" s="273"/>
      <c r="E44" s="273"/>
      <c r="F44" s="273"/>
      <c r="G44" s="28">
        <v>35</v>
      </c>
      <c r="H44" s="47">
        <v>0</v>
      </c>
      <c r="I44" s="47">
        <v>0</v>
      </c>
    </row>
    <row r="45" spans="1:9" x14ac:dyDescent="0.2">
      <c r="A45" s="273" t="s">
        <v>325</v>
      </c>
      <c r="B45" s="273"/>
      <c r="C45" s="273"/>
      <c r="D45" s="273"/>
      <c r="E45" s="273"/>
      <c r="F45" s="273"/>
      <c r="G45" s="28">
        <v>36</v>
      </c>
      <c r="H45" s="47">
        <v>0</v>
      </c>
      <c r="I45" s="47">
        <v>0</v>
      </c>
    </row>
    <row r="46" spans="1:9" ht="21" customHeight="1" x14ac:dyDescent="0.2">
      <c r="A46" s="273" t="s">
        <v>326</v>
      </c>
      <c r="B46" s="273"/>
      <c r="C46" s="273"/>
      <c r="D46" s="273"/>
      <c r="E46" s="273"/>
      <c r="F46" s="273"/>
      <c r="G46" s="28">
        <v>37</v>
      </c>
      <c r="H46" s="47">
        <v>0</v>
      </c>
      <c r="I46" s="47">
        <v>0</v>
      </c>
    </row>
    <row r="47" spans="1:9" x14ac:dyDescent="0.2">
      <c r="A47" s="273" t="s">
        <v>327</v>
      </c>
      <c r="B47" s="273"/>
      <c r="C47" s="273"/>
      <c r="D47" s="273"/>
      <c r="E47" s="273"/>
      <c r="F47" s="273"/>
      <c r="G47" s="28">
        <v>38</v>
      </c>
      <c r="H47" s="47">
        <v>0</v>
      </c>
      <c r="I47" s="47">
        <v>0</v>
      </c>
    </row>
    <row r="48" spans="1:9" ht="22.9" customHeight="1" x14ac:dyDescent="0.2">
      <c r="A48" s="274" t="s">
        <v>471</v>
      </c>
      <c r="B48" s="274"/>
      <c r="C48" s="274"/>
      <c r="D48" s="274"/>
      <c r="E48" s="274"/>
      <c r="F48" s="274"/>
      <c r="G48" s="29">
        <v>39</v>
      </c>
      <c r="H48" s="48">
        <f>H47+H46+H45+H44+H43</f>
        <v>0</v>
      </c>
      <c r="I48" s="48">
        <f>I47+I46+I45+I44+I43</f>
        <v>0</v>
      </c>
    </row>
    <row r="49" spans="1:9" ht="25.9" customHeight="1" x14ac:dyDescent="0.2">
      <c r="A49" s="275" t="s">
        <v>472</v>
      </c>
      <c r="B49" s="276"/>
      <c r="C49" s="276"/>
      <c r="D49" s="276"/>
      <c r="E49" s="276"/>
      <c r="F49" s="276"/>
      <c r="G49" s="29">
        <v>40</v>
      </c>
      <c r="H49" s="48">
        <f>H48+H42</f>
        <v>0</v>
      </c>
      <c r="I49" s="48">
        <f>I48+I42</f>
        <v>0</v>
      </c>
    </row>
    <row r="50" spans="1:9" ht="22.15" customHeight="1" x14ac:dyDescent="0.2">
      <c r="A50" s="278" t="s">
        <v>328</v>
      </c>
      <c r="B50" s="278"/>
      <c r="C50" s="278"/>
      <c r="D50" s="278"/>
      <c r="E50" s="278"/>
      <c r="F50" s="278"/>
      <c r="G50" s="28">
        <v>41</v>
      </c>
      <c r="H50" s="47">
        <v>0</v>
      </c>
      <c r="I50" s="47">
        <v>0</v>
      </c>
    </row>
    <row r="51" spans="1:9" ht="25.9" customHeight="1" x14ac:dyDescent="0.2">
      <c r="A51" s="275" t="s">
        <v>473</v>
      </c>
      <c r="B51" s="276"/>
      <c r="C51" s="276"/>
      <c r="D51" s="276"/>
      <c r="E51" s="276"/>
      <c r="F51" s="276"/>
      <c r="G51" s="29">
        <v>42</v>
      </c>
      <c r="H51" s="48">
        <f>H21+H36+H49+H50</f>
        <v>0</v>
      </c>
      <c r="I51" s="48">
        <f>I21+I36+I49+I50</f>
        <v>0</v>
      </c>
    </row>
    <row r="52" spans="1:9" ht="25.15" customHeight="1" x14ac:dyDescent="0.2">
      <c r="A52" s="277" t="s">
        <v>329</v>
      </c>
      <c r="B52" s="277"/>
      <c r="C52" s="277"/>
      <c r="D52" s="277"/>
      <c r="E52" s="277"/>
      <c r="F52" s="277"/>
      <c r="G52" s="28">
        <v>43</v>
      </c>
      <c r="H52" s="47">
        <v>0</v>
      </c>
      <c r="I52" s="47">
        <v>0</v>
      </c>
    </row>
    <row r="53" spans="1:9" ht="31.9" customHeight="1" x14ac:dyDescent="0.2">
      <c r="A53" s="271" t="s">
        <v>474</v>
      </c>
      <c r="B53" s="272"/>
      <c r="C53" s="272"/>
      <c r="D53" s="272"/>
      <c r="E53" s="272"/>
      <c r="F53" s="272"/>
      <c r="G53" s="30">
        <v>44</v>
      </c>
      <c r="H53" s="49">
        <f>H52+H51</f>
        <v>0</v>
      </c>
      <c r="I53" s="49">
        <f>I52+I51</f>
        <v>0</v>
      </c>
    </row>
  </sheetData>
  <sheetProtection sheet="1" objects="1" scenarios="1"/>
  <mergeCells count="53">
    <mergeCell ref="A37:I37"/>
    <mergeCell ref="A9:F9"/>
    <mergeCell ref="A10:F10"/>
    <mergeCell ref="A11:F11"/>
    <mergeCell ref="A14:F14"/>
    <mergeCell ref="A34:F34"/>
    <mergeCell ref="A35:F35"/>
    <mergeCell ref="A36:F36"/>
    <mergeCell ref="A33:F33"/>
    <mergeCell ref="A22:I22"/>
    <mergeCell ref="A25:F25"/>
    <mergeCell ref="A2:I2"/>
    <mergeCell ref="A1:I1"/>
    <mergeCell ref="A4:I4"/>
    <mergeCell ref="A5:F5"/>
    <mergeCell ref="A29:F29"/>
    <mergeCell ref="A3:I3"/>
    <mergeCell ref="A6:F6"/>
    <mergeCell ref="A12:F12"/>
    <mergeCell ref="A13:F13"/>
    <mergeCell ref="A24:F24"/>
    <mergeCell ref="A7:I7"/>
    <mergeCell ref="A8:F8"/>
    <mergeCell ref="A23:F23"/>
    <mergeCell ref="A15:F15"/>
    <mergeCell ref="A16:F16"/>
    <mergeCell ref="A17:F17"/>
    <mergeCell ref="A43:F43"/>
    <mergeCell ref="A30:F30"/>
    <mergeCell ref="A31:F31"/>
    <mergeCell ref="A18:F18"/>
    <mergeCell ref="A19:F19"/>
    <mergeCell ref="A40:F40"/>
    <mergeCell ref="A32:F32"/>
    <mergeCell ref="A20:F20"/>
    <mergeCell ref="A21:F21"/>
    <mergeCell ref="A41:F41"/>
    <mergeCell ref="A26:F26"/>
    <mergeCell ref="A27:F27"/>
    <mergeCell ref="A28:F28"/>
    <mergeCell ref="A42:F42"/>
    <mergeCell ref="A38:F38"/>
    <mergeCell ref="A39:F39"/>
    <mergeCell ref="A53:F53"/>
    <mergeCell ref="A44:F44"/>
    <mergeCell ref="A45:F45"/>
    <mergeCell ref="A46:F46"/>
    <mergeCell ref="A47:F47"/>
    <mergeCell ref="A48:F48"/>
    <mergeCell ref="A49:F49"/>
    <mergeCell ref="A51:F51"/>
    <mergeCell ref="A52:F52"/>
    <mergeCell ref="A50:F50"/>
  </mergeCells>
  <dataValidations count="4">
    <dataValidation type="whole" operator="greaterThanOrEqual" allowBlank="1" showInputMessage="1" showErrorMessage="1" errorTitle="Incorrect entry" error="You can enter only positive whole numbers." sqref="H65529:I65529" xr:uid="{00000000-0002-0000-0400-000000000000}">
      <formula1>0</formula1>
    </dataValidation>
    <dataValidation type="whole" operator="notEqual" allowBlank="1" showInputMessage="1" showErrorMessage="1" errorTitle="Incorrect entry" error="You can enter only whole numbers" sqref="H49:I51 H20:I21 H33:I33 H36:I36 H17:I18" xr:uid="{00000000-0002-0000-0400-000001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2000000}">
      <formula1>0</formula1>
    </dataValidation>
    <dataValidation type="whole" operator="greaterThanOrEqual" allowBlank="1" showInputMessage="1" showErrorMessage="1" errorTitle="Incorrect entry" error="You can enter only positive whole numbers" sqref="H52:I53 H23:I29 H38:I42 H8:I11" xr:uid="{00000000-0002-0000-0400-000003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13" sqref="H1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16384" width="9.140625" style="1"/>
  </cols>
  <sheetData>
    <row r="1" spans="1:25" x14ac:dyDescent="0.2">
      <c r="A1" s="310" t="s">
        <v>330</v>
      </c>
      <c r="B1" s="311"/>
      <c r="C1" s="311"/>
      <c r="D1" s="311"/>
      <c r="E1" s="311"/>
      <c r="F1" s="311"/>
      <c r="G1" s="311"/>
      <c r="H1" s="311"/>
      <c r="I1" s="311"/>
      <c r="J1" s="311"/>
      <c r="K1" s="50"/>
    </row>
    <row r="2" spans="1:25" ht="15.75" x14ac:dyDescent="0.2">
      <c r="A2" s="2"/>
      <c r="B2" s="3"/>
      <c r="C2" s="312" t="s">
        <v>331</v>
      </c>
      <c r="D2" s="312"/>
      <c r="E2" s="9">
        <v>44197</v>
      </c>
      <c r="F2" s="4" t="s">
        <v>332</v>
      </c>
      <c r="G2" s="9">
        <v>44561</v>
      </c>
      <c r="H2" s="52"/>
      <c r="I2" s="52"/>
      <c r="J2" s="52"/>
      <c r="K2" s="53"/>
      <c r="X2" s="54" t="s">
        <v>333</v>
      </c>
    </row>
    <row r="3" spans="1:25" ht="13.5" customHeight="1" thickBot="1" x14ac:dyDescent="0.25">
      <c r="A3" s="313" t="s">
        <v>334</v>
      </c>
      <c r="B3" s="314"/>
      <c r="C3" s="314"/>
      <c r="D3" s="314"/>
      <c r="E3" s="314"/>
      <c r="F3" s="314"/>
      <c r="G3" s="317" t="s">
        <v>335</v>
      </c>
      <c r="H3" s="301" t="s">
        <v>336</v>
      </c>
      <c r="I3" s="301"/>
      <c r="J3" s="301"/>
      <c r="K3" s="301"/>
      <c r="L3" s="301"/>
      <c r="M3" s="301"/>
      <c r="N3" s="301"/>
      <c r="O3" s="301"/>
      <c r="P3" s="301"/>
      <c r="Q3" s="301"/>
      <c r="R3" s="301"/>
      <c r="S3" s="301"/>
      <c r="T3" s="301"/>
      <c r="U3" s="301"/>
      <c r="V3" s="301"/>
      <c r="W3" s="301"/>
      <c r="X3" s="301" t="s">
        <v>337</v>
      </c>
      <c r="Y3" s="303" t="s">
        <v>338</v>
      </c>
    </row>
    <row r="4" spans="1:25" ht="68.25" thickBot="1" x14ac:dyDescent="0.25">
      <c r="A4" s="315"/>
      <c r="B4" s="316"/>
      <c r="C4" s="316"/>
      <c r="D4" s="316"/>
      <c r="E4" s="316"/>
      <c r="F4" s="316"/>
      <c r="G4" s="318"/>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02"/>
      <c r="Y4" s="304"/>
    </row>
    <row r="5" spans="1:25" ht="22.5" x14ac:dyDescent="0.2">
      <c r="A5" s="305">
        <v>1</v>
      </c>
      <c r="B5" s="306"/>
      <c r="C5" s="306"/>
      <c r="D5" s="306"/>
      <c r="E5" s="306"/>
      <c r="F5" s="306"/>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x14ac:dyDescent="0.2">
      <c r="A6" s="307" t="s">
        <v>363</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364</v>
      </c>
      <c r="B7" s="299"/>
      <c r="C7" s="299"/>
      <c r="D7" s="299"/>
      <c r="E7" s="299"/>
      <c r="F7" s="299"/>
      <c r="G7" s="6">
        <v>1</v>
      </c>
      <c r="H7" s="58">
        <v>169186800</v>
      </c>
      <c r="I7" s="58">
        <v>88107087</v>
      </c>
      <c r="J7" s="58">
        <v>8459340</v>
      </c>
      <c r="K7" s="58">
        <v>8904560</v>
      </c>
      <c r="L7" s="58">
        <v>1066317</v>
      </c>
      <c r="M7" s="58">
        <v>0</v>
      </c>
      <c r="N7" s="58">
        <v>22889786</v>
      </c>
      <c r="O7" s="58">
        <v>0</v>
      </c>
      <c r="P7" s="58">
        <v>0</v>
      </c>
      <c r="Q7" s="58">
        <v>0</v>
      </c>
      <c r="R7" s="58">
        <v>0</v>
      </c>
      <c r="S7" s="58">
        <v>0</v>
      </c>
      <c r="T7" s="58">
        <v>0</v>
      </c>
      <c r="U7" s="58">
        <v>117789519</v>
      </c>
      <c r="V7" s="58">
        <v>2696925</v>
      </c>
      <c r="W7" s="59">
        <f>H7+I7+J7+K7-L7+M7+N7+O7+P7+Q7+R7+U7+V7+S7+T7</f>
        <v>416967700</v>
      </c>
      <c r="X7" s="58">
        <v>0</v>
      </c>
      <c r="Y7" s="59">
        <f>W7+X7</f>
        <v>416967700</v>
      </c>
    </row>
    <row r="8" spans="1:25" x14ac:dyDescent="0.2">
      <c r="A8" s="294" t="s">
        <v>365</v>
      </c>
      <c r="B8" s="294"/>
      <c r="C8" s="294"/>
      <c r="D8" s="294"/>
      <c r="E8" s="294"/>
      <c r="F8" s="294"/>
      <c r="G8" s="6">
        <v>2</v>
      </c>
      <c r="H8" s="58">
        <v>0</v>
      </c>
      <c r="I8" s="58">
        <v>0</v>
      </c>
      <c r="J8" s="58">
        <v>0</v>
      </c>
      <c r="K8" s="58">
        <v>0</v>
      </c>
      <c r="L8" s="58">
        <v>0</v>
      </c>
      <c r="M8" s="58">
        <v>0</v>
      </c>
      <c r="N8" s="58">
        <v>0</v>
      </c>
      <c r="O8" s="58">
        <v>0</v>
      </c>
      <c r="P8" s="58">
        <v>0</v>
      </c>
      <c r="Q8" s="58">
        <v>0</v>
      </c>
      <c r="R8" s="58">
        <v>0</v>
      </c>
      <c r="S8" s="58">
        <v>0</v>
      </c>
      <c r="T8" s="58">
        <v>0</v>
      </c>
      <c r="U8" s="58">
        <v>0</v>
      </c>
      <c r="V8" s="58">
        <v>0</v>
      </c>
      <c r="W8" s="59">
        <f>H8+I8+J8+K8-L8+M8+N8+O8+P8+Q8+R8+U8+V8+S8+T8</f>
        <v>0</v>
      </c>
      <c r="X8" s="58">
        <v>0</v>
      </c>
      <c r="Y8" s="59">
        <f>W8+X8</f>
        <v>0</v>
      </c>
    </row>
    <row r="9" spans="1:25" x14ac:dyDescent="0.2">
      <c r="A9" s="294" t="s">
        <v>366</v>
      </c>
      <c r="B9" s="294"/>
      <c r="C9" s="294"/>
      <c r="D9" s="294"/>
      <c r="E9" s="294"/>
      <c r="F9" s="294"/>
      <c r="G9" s="6">
        <v>3</v>
      </c>
      <c r="H9" s="58">
        <v>0</v>
      </c>
      <c r="I9" s="58">
        <v>0</v>
      </c>
      <c r="J9" s="58">
        <v>0</v>
      </c>
      <c r="K9" s="58">
        <v>0</v>
      </c>
      <c r="L9" s="58">
        <v>-1</v>
      </c>
      <c r="M9" s="58">
        <v>0</v>
      </c>
      <c r="N9" s="58">
        <v>0</v>
      </c>
      <c r="O9" s="58">
        <v>0</v>
      </c>
      <c r="P9" s="58">
        <v>0</v>
      </c>
      <c r="Q9" s="58">
        <v>0</v>
      </c>
      <c r="R9" s="58">
        <v>0</v>
      </c>
      <c r="S9" s="58">
        <v>0</v>
      </c>
      <c r="T9" s="58">
        <v>0</v>
      </c>
      <c r="U9" s="58">
        <v>0</v>
      </c>
      <c r="V9" s="58">
        <v>0</v>
      </c>
      <c r="W9" s="59">
        <f>H9+I9+J9+K9-L9+M9+N9+O9+P9+Q9+R9+U9+V9+S9+T9</f>
        <v>1</v>
      </c>
      <c r="X9" s="58">
        <v>0</v>
      </c>
      <c r="Y9" s="59">
        <f>W9+X9</f>
        <v>1</v>
      </c>
    </row>
    <row r="10" spans="1:25" ht="24" customHeight="1" x14ac:dyDescent="0.2">
      <c r="A10" s="300" t="s">
        <v>367</v>
      </c>
      <c r="B10" s="300"/>
      <c r="C10" s="300"/>
      <c r="D10" s="300"/>
      <c r="E10" s="300"/>
      <c r="F10" s="300"/>
      <c r="G10" s="7">
        <v>4</v>
      </c>
      <c r="H10" s="59">
        <f>H7+H8+H9</f>
        <v>169186800</v>
      </c>
      <c r="I10" s="59">
        <f t="shared" ref="I10:Y10" si="0">I7+I8+I9</f>
        <v>88107087</v>
      </c>
      <c r="J10" s="59">
        <f t="shared" si="0"/>
        <v>8459340</v>
      </c>
      <c r="K10" s="59">
        <f t="shared" si="0"/>
        <v>8904560</v>
      </c>
      <c r="L10" s="59">
        <f t="shared" si="0"/>
        <v>1066316</v>
      </c>
      <c r="M10" s="59">
        <f t="shared" si="0"/>
        <v>0</v>
      </c>
      <c r="N10" s="59">
        <f t="shared" si="0"/>
        <v>22889786</v>
      </c>
      <c r="O10" s="59">
        <f t="shared" si="0"/>
        <v>0</v>
      </c>
      <c r="P10" s="59">
        <f t="shared" si="0"/>
        <v>0</v>
      </c>
      <c r="Q10" s="59">
        <f t="shared" si="0"/>
        <v>0</v>
      </c>
      <c r="R10" s="59">
        <f t="shared" si="0"/>
        <v>0</v>
      </c>
      <c r="S10" s="59">
        <f t="shared" si="0"/>
        <v>0</v>
      </c>
      <c r="T10" s="59">
        <f t="shared" si="0"/>
        <v>0</v>
      </c>
      <c r="U10" s="59">
        <f t="shared" si="0"/>
        <v>117789519</v>
      </c>
      <c r="V10" s="59">
        <f t="shared" si="0"/>
        <v>2696925</v>
      </c>
      <c r="W10" s="59">
        <f t="shared" si="0"/>
        <v>416967701</v>
      </c>
      <c r="X10" s="59">
        <f t="shared" si="0"/>
        <v>0</v>
      </c>
      <c r="Y10" s="59">
        <f t="shared" si="0"/>
        <v>416967701</v>
      </c>
    </row>
    <row r="11" spans="1:25" x14ac:dyDescent="0.2">
      <c r="A11" s="294" t="s">
        <v>368</v>
      </c>
      <c r="B11" s="294"/>
      <c r="C11" s="294"/>
      <c r="D11" s="294"/>
      <c r="E11" s="294"/>
      <c r="F11" s="294"/>
      <c r="G11" s="6">
        <v>5</v>
      </c>
      <c r="H11" s="60">
        <v>0</v>
      </c>
      <c r="I11" s="60">
        <v>0</v>
      </c>
      <c r="J11" s="60">
        <v>0</v>
      </c>
      <c r="K11" s="60">
        <v>0</v>
      </c>
      <c r="L11" s="60">
        <v>0</v>
      </c>
      <c r="M11" s="60">
        <v>0</v>
      </c>
      <c r="N11" s="60">
        <v>0</v>
      </c>
      <c r="O11" s="60">
        <v>0</v>
      </c>
      <c r="P11" s="60">
        <v>0</v>
      </c>
      <c r="Q11" s="60">
        <v>0</v>
      </c>
      <c r="R11" s="60">
        <v>0</v>
      </c>
      <c r="S11" s="58">
        <v>0</v>
      </c>
      <c r="T11" s="58">
        <v>0</v>
      </c>
      <c r="U11" s="60">
        <v>0</v>
      </c>
      <c r="V11" s="58">
        <f>'Balance sheet'!H94</f>
        <v>-9396166</v>
      </c>
      <c r="W11" s="59">
        <f t="shared" ref="W11:W29" si="1">H11+I11+J11+K11-L11+M11+N11+O11+P11+Q11+R11+U11+V11+S11+T11</f>
        <v>-9396166</v>
      </c>
      <c r="X11" s="58">
        <v>0</v>
      </c>
      <c r="Y11" s="59">
        <f t="shared" ref="Y11:Y29" si="2">W11+X11</f>
        <v>-9396166</v>
      </c>
    </row>
    <row r="12" spans="1:25" x14ac:dyDescent="0.2">
      <c r="A12" s="294" t="s">
        <v>369</v>
      </c>
      <c r="B12" s="294"/>
      <c r="C12" s="294"/>
      <c r="D12" s="294"/>
      <c r="E12" s="294"/>
      <c r="F12" s="294"/>
      <c r="G12" s="6">
        <v>6</v>
      </c>
      <c r="H12" s="60">
        <v>0</v>
      </c>
      <c r="I12" s="60">
        <v>0</v>
      </c>
      <c r="J12" s="60">
        <v>0</v>
      </c>
      <c r="K12" s="60">
        <v>0</v>
      </c>
      <c r="L12" s="60">
        <v>0</v>
      </c>
      <c r="M12" s="60">
        <v>0</v>
      </c>
      <c r="N12" s="58">
        <v>0</v>
      </c>
      <c r="O12" s="60">
        <v>0</v>
      </c>
      <c r="P12" s="60">
        <v>0</v>
      </c>
      <c r="Q12" s="60">
        <v>0</v>
      </c>
      <c r="R12" s="60">
        <v>0</v>
      </c>
      <c r="S12" s="58">
        <v>0</v>
      </c>
      <c r="T12" s="58">
        <v>0</v>
      </c>
      <c r="U12" s="60">
        <v>0</v>
      </c>
      <c r="V12" s="60">
        <v>0</v>
      </c>
      <c r="W12" s="59">
        <f t="shared" si="1"/>
        <v>0</v>
      </c>
      <c r="X12" s="58">
        <v>0</v>
      </c>
      <c r="Y12" s="59">
        <f t="shared" si="2"/>
        <v>0</v>
      </c>
    </row>
    <row r="13" spans="1:25" ht="26.25" customHeight="1" x14ac:dyDescent="0.2">
      <c r="A13" s="294" t="s">
        <v>370</v>
      </c>
      <c r="B13" s="294"/>
      <c r="C13" s="294"/>
      <c r="D13" s="294"/>
      <c r="E13" s="294"/>
      <c r="F13" s="294"/>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1"/>
        <v>0</v>
      </c>
      <c r="X13" s="58">
        <v>0</v>
      </c>
      <c r="Y13" s="59">
        <f t="shared" si="2"/>
        <v>0</v>
      </c>
    </row>
    <row r="14" spans="1:25" ht="29.25" customHeight="1" x14ac:dyDescent="0.2">
      <c r="A14" s="294" t="s">
        <v>484</v>
      </c>
      <c r="B14" s="294"/>
      <c r="C14" s="294"/>
      <c r="D14" s="294"/>
      <c r="E14" s="294"/>
      <c r="F14" s="294"/>
      <c r="G14" s="6">
        <v>8</v>
      </c>
      <c r="H14" s="60">
        <v>0</v>
      </c>
      <c r="I14" s="60">
        <v>0</v>
      </c>
      <c r="J14" s="60">
        <v>0</v>
      </c>
      <c r="K14" s="60">
        <v>0</v>
      </c>
      <c r="L14" s="60">
        <v>0</v>
      </c>
      <c r="M14" s="60">
        <v>0</v>
      </c>
      <c r="N14" s="60">
        <v>0</v>
      </c>
      <c r="O14" s="60">
        <v>0</v>
      </c>
      <c r="P14" s="58">
        <v>0</v>
      </c>
      <c r="Q14" s="60">
        <v>0</v>
      </c>
      <c r="R14" s="60">
        <v>0</v>
      </c>
      <c r="S14" s="58">
        <v>0</v>
      </c>
      <c r="T14" s="58">
        <v>0</v>
      </c>
      <c r="U14" s="58">
        <v>0</v>
      </c>
      <c r="V14" s="58">
        <v>0</v>
      </c>
      <c r="W14" s="59">
        <f t="shared" si="1"/>
        <v>0</v>
      </c>
      <c r="X14" s="58">
        <v>0</v>
      </c>
      <c r="Y14" s="59">
        <f t="shared" si="2"/>
        <v>0</v>
      </c>
    </row>
    <row r="15" spans="1:25" x14ac:dyDescent="0.2">
      <c r="A15" s="294" t="s">
        <v>371</v>
      </c>
      <c r="B15" s="294"/>
      <c r="C15" s="294"/>
      <c r="D15" s="294"/>
      <c r="E15" s="294"/>
      <c r="F15" s="294"/>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1"/>
        <v>0</v>
      </c>
      <c r="X15" s="58">
        <v>0</v>
      </c>
      <c r="Y15" s="59">
        <f t="shared" si="2"/>
        <v>0</v>
      </c>
    </row>
    <row r="16" spans="1:25" ht="28.5" customHeight="1" x14ac:dyDescent="0.2">
      <c r="A16" s="294" t="s">
        <v>372</v>
      </c>
      <c r="B16" s="294"/>
      <c r="C16" s="294"/>
      <c r="D16" s="294"/>
      <c r="E16" s="294"/>
      <c r="F16" s="294"/>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1"/>
        <v>0</v>
      </c>
      <c r="X16" s="58">
        <v>0</v>
      </c>
      <c r="Y16" s="59">
        <f t="shared" si="2"/>
        <v>0</v>
      </c>
    </row>
    <row r="17" spans="1:25" ht="23.25" customHeight="1" x14ac:dyDescent="0.2">
      <c r="A17" s="294" t="s">
        <v>373</v>
      </c>
      <c r="B17" s="294"/>
      <c r="C17" s="294"/>
      <c r="D17" s="294"/>
      <c r="E17" s="294"/>
      <c r="F17" s="294"/>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1"/>
        <v>0</v>
      </c>
      <c r="X17" s="58">
        <v>0</v>
      </c>
      <c r="Y17" s="59">
        <f t="shared" si="2"/>
        <v>0</v>
      </c>
    </row>
    <row r="18" spans="1:25" x14ac:dyDescent="0.2">
      <c r="A18" s="294" t="s">
        <v>374</v>
      </c>
      <c r="B18" s="294"/>
      <c r="C18" s="294"/>
      <c r="D18" s="294"/>
      <c r="E18" s="294"/>
      <c r="F18" s="294"/>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1"/>
        <v>0</v>
      </c>
      <c r="X18" s="58">
        <v>0</v>
      </c>
      <c r="Y18" s="59">
        <f t="shared" si="2"/>
        <v>0</v>
      </c>
    </row>
    <row r="19" spans="1:25" x14ac:dyDescent="0.2">
      <c r="A19" s="294" t="s">
        <v>375</v>
      </c>
      <c r="B19" s="294"/>
      <c r="C19" s="294"/>
      <c r="D19" s="294"/>
      <c r="E19" s="294"/>
      <c r="F19" s="294"/>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1"/>
        <v>0</v>
      </c>
      <c r="X19" s="58">
        <v>0</v>
      </c>
      <c r="Y19" s="59">
        <f t="shared" si="2"/>
        <v>0</v>
      </c>
    </row>
    <row r="20" spans="1:25" x14ac:dyDescent="0.2">
      <c r="A20" s="294" t="s">
        <v>376</v>
      </c>
      <c r="B20" s="294"/>
      <c r="C20" s="294"/>
      <c r="D20" s="294"/>
      <c r="E20" s="294"/>
      <c r="F20" s="294"/>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1"/>
        <v>0</v>
      </c>
      <c r="X20" s="58">
        <v>0</v>
      </c>
      <c r="Y20" s="59">
        <f t="shared" si="2"/>
        <v>0</v>
      </c>
    </row>
    <row r="21" spans="1:25" ht="30.75" customHeight="1" x14ac:dyDescent="0.2">
      <c r="A21" s="294" t="s">
        <v>485</v>
      </c>
      <c r="B21" s="294"/>
      <c r="C21" s="294"/>
      <c r="D21" s="294"/>
      <c r="E21" s="294"/>
      <c r="F21" s="294"/>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1"/>
        <v>0</v>
      </c>
      <c r="X21" s="58">
        <v>0</v>
      </c>
      <c r="Y21" s="59">
        <f t="shared" si="2"/>
        <v>0</v>
      </c>
    </row>
    <row r="22" spans="1:25" ht="28.5" customHeight="1" x14ac:dyDescent="0.2">
      <c r="A22" s="294" t="s">
        <v>486</v>
      </c>
      <c r="B22" s="294"/>
      <c r="C22" s="294"/>
      <c r="D22" s="294"/>
      <c r="E22" s="294"/>
      <c r="F22" s="294"/>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1"/>
        <v>0</v>
      </c>
      <c r="X22" s="58">
        <v>0</v>
      </c>
      <c r="Y22" s="59">
        <f t="shared" si="2"/>
        <v>0</v>
      </c>
    </row>
    <row r="23" spans="1:25" ht="26.25" customHeight="1" x14ac:dyDescent="0.2">
      <c r="A23" s="294" t="s">
        <v>487</v>
      </c>
      <c r="B23" s="294"/>
      <c r="C23" s="294"/>
      <c r="D23" s="294"/>
      <c r="E23" s="294"/>
      <c r="F23" s="294"/>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1"/>
        <v>0</v>
      </c>
      <c r="X23" s="58">
        <v>0</v>
      </c>
      <c r="Y23" s="59">
        <f t="shared" si="2"/>
        <v>0</v>
      </c>
    </row>
    <row r="24" spans="1:25" x14ac:dyDescent="0.2">
      <c r="A24" s="294" t="s">
        <v>377</v>
      </c>
      <c r="B24" s="294"/>
      <c r="C24" s="294"/>
      <c r="D24" s="294"/>
      <c r="E24" s="294"/>
      <c r="F24" s="294"/>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1"/>
        <v>0</v>
      </c>
      <c r="X24" s="58">
        <v>0</v>
      </c>
      <c r="Y24" s="59">
        <f t="shared" si="2"/>
        <v>0</v>
      </c>
    </row>
    <row r="25" spans="1:25" x14ac:dyDescent="0.2">
      <c r="A25" s="294" t="s">
        <v>488</v>
      </c>
      <c r="B25" s="294"/>
      <c r="C25" s="294"/>
      <c r="D25" s="294"/>
      <c r="E25" s="294"/>
      <c r="F25" s="294"/>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1"/>
        <v>0</v>
      </c>
      <c r="X25" s="58">
        <v>0</v>
      </c>
      <c r="Y25" s="59">
        <f t="shared" si="2"/>
        <v>0</v>
      </c>
    </row>
    <row r="26" spans="1:25" x14ac:dyDescent="0.2">
      <c r="A26" s="294" t="s">
        <v>489</v>
      </c>
      <c r="B26" s="294"/>
      <c r="C26" s="294"/>
      <c r="D26" s="294"/>
      <c r="E26" s="294"/>
      <c r="F26" s="294"/>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1"/>
        <v>0</v>
      </c>
      <c r="X26" s="58">
        <v>0</v>
      </c>
      <c r="Y26" s="59">
        <f t="shared" si="2"/>
        <v>0</v>
      </c>
    </row>
    <row r="27" spans="1:25" x14ac:dyDescent="0.2">
      <c r="A27" s="294" t="s">
        <v>490</v>
      </c>
      <c r="B27" s="294"/>
      <c r="C27" s="294"/>
      <c r="D27" s="294"/>
      <c r="E27" s="294"/>
      <c r="F27" s="294"/>
      <c r="G27" s="6">
        <v>21</v>
      </c>
      <c r="H27" s="58">
        <v>0</v>
      </c>
      <c r="I27" s="58">
        <v>0</v>
      </c>
      <c r="J27" s="58">
        <v>0</v>
      </c>
      <c r="K27" s="58">
        <v>0</v>
      </c>
      <c r="L27" s="58">
        <v>0</v>
      </c>
      <c r="M27" s="58">
        <v>0</v>
      </c>
      <c r="N27" s="58">
        <v>0</v>
      </c>
      <c r="O27" s="58">
        <v>0</v>
      </c>
      <c r="P27" s="58">
        <v>0</v>
      </c>
      <c r="Q27" s="58">
        <v>0</v>
      </c>
      <c r="R27" s="58">
        <v>0</v>
      </c>
      <c r="S27" s="58">
        <v>0</v>
      </c>
      <c r="T27" s="58">
        <v>0</v>
      </c>
      <c r="U27" s="58">
        <v>2696925</v>
      </c>
      <c r="V27" s="58">
        <f>-V7</f>
        <v>-2696925</v>
      </c>
      <c r="W27" s="59">
        <f t="shared" si="1"/>
        <v>0</v>
      </c>
      <c r="X27" s="58">
        <v>0</v>
      </c>
      <c r="Y27" s="59">
        <f t="shared" si="2"/>
        <v>0</v>
      </c>
    </row>
    <row r="28" spans="1:25" x14ac:dyDescent="0.2">
      <c r="A28" s="294" t="s">
        <v>491</v>
      </c>
      <c r="B28" s="294"/>
      <c r="C28" s="294"/>
      <c r="D28" s="294"/>
      <c r="E28" s="294"/>
      <c r="F28" s="294"/>
      <c r="G28" s="6">
        <v>22</v>
      </c>
      <c r="H28" s="58">
        <v>0</v>
      </c>
      <c r="I28" s="58">
        <v>0</v>
      </c>
      <c r="J28" s="58">
        <v>0</v>
      </c>
      <c r="K28" s="58">
        <v>0</v>
      </c>
      <c r="L28" s="58">
        <v>0</v>
      </c>
      <c r="M28" s="58">
        <v>0</v>
      </c>
      <c r="N28" s="58">
        <v>0</v>
      </c>
      <c r="O28" s="58">
        <v>0</v>
      </c>
      <c r="P28" s="58">
        <v>0</v>
      </c>
      <c r="Q28" s="58">
        <v>0</v>
      </c>
      <c r="R28" s="58">
        <v>0</v>
      </c>
      <c r="S28" s="58">
        <v>0</v>
      </c>
      <c r="T28" s="58">
        <v>0</v>
      </c>
      <c r="U28" s="58">
        <v>0</v>
      </c>
      <c r="V28" s="58">
        <v>0</v>
      </c>
      <c r="W28" s="59">
        <f t="shared" si="1"/>
        <v>0</v>
      </c>
      <c r="X28" s="58">
        <v>0</v>
      </c>
      <c r="Y28" s="59">
        <f t="shared" si="2"/>
        <v>0</v>
      </c>
    </row>
    <row r="29" spans="1:25" x14ac:dyDescent="0.2">
      <c r="A29" s="294" t="s">
        <v>492</v>
      </c>
      <c r="B29" s="294"/>
      <c r="C29" s="294"/>
      <c r="D29" s="294"/>
      <c r="E29" s="294"/>
      <c r="F29" s="294"/>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1"/>
        <v>0</v>
      </c>
      <c r="X29" s="58">
        <v>0</v>
      </c>
      <c r="Y29" s="59">
        <f t="shared" si="2"/>
        <v>0</v>
      </c>
    </row>
    <row r="30" spans="1:25" ht="21.75" customHeight="1" x14ac:dyDescent="0.2">
      <c r="A30" s="295" t="s">
        <v>493</v>
      </c>
      <c r="B30" s="295"/>
      <c r="C30" s="295"/>
      <c r="D30" s="295"/>
      <c r="E30" s="295"/>
      <c r="F30" s="295"/>
      <c r="G30" s="8">
        <v>24</v>
      </c>
      <c r="H30" s="61">
        <f>SUM(H10:H29)</f>
        <v>169186800</v>
      </c>
      <c r="I30" s="61">
        <f t="shared" ref="I30:Y30" si="3">SUM(I10:I29)</f>
        <v>88107087</v>
      </c>
      <c r="J30" s="61">
        <f t="shared" si="3"/>
        <v>8459340</v>
      </c>
      <c r="K30" s="61">
        <f t="shared" si="3"/>
        <v>8904560</v>
      </c>
      <c r="L30" s="61">
        <f t="shared" si="3"/>
        <v>1066316</v>
      </c>
      <c r="M30" s="61">
        <f t="shared" si="3"/>
        <v>0</v>
      </c>
      <c r="N30" s="61">
        <f t="shared" si="3"/>
        <v>22889786</v>
      </c>
      <c r="O30" s="61">
        <f t="shared" si="3"/>
        <v>0</v>
      </c>
      <c r="P30" s="61">
        <f t="shared" si="3"/>
        <v>0</v>
      </c>
      <c r="Q30" s="61">
        <f t="shared" si="3"/>
        <v>0</v>
      </c>
      <c r="R30" s="61">
        <f t="shared" si="3"/>
        <v>0</v>
      </c>
      <c r="S30" s="61">
        <f t="shared" si="3"/>
        <v>0</v>
      </c>
      <c r="T30" s="61">
        <f t="shared" si="3"/>
        <v>0</v>
      </c>
      <c r="U30" s="61">
        <f t="shared" si="3"/>
        <v>120486444</v>
      </c>
      <c r="V30" s="61">
        <f t="shared" si="3"/>
        <v>-9396166</v>
      </c>
      <c r="W30" s="61">
        <f t="shared" si="3"/>
        <v>407571535</v>
      </c>
      <c r="X30" s="61">
        <f t="shared" si="3"/>
        <v>0</v>
      </c>
      <c r="Y30" s="61">
        <f t="shared" si="3"/>
        <v>407571535</v>
      </c>
    </row>
    <row r="31" spans="1:25" x14ac:dyDescent="0.2">
      <c r="A31" s="296" t="s">
        <v>378</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0" t="s">
        <v>379</v>
      </c>
      <c r="B32" s="291"/>
      <c r="C32" s="291"/>
      <c r="D32" s="291"/>
      <c r="E32" s="291"/>
      <c r="F32" s="291"/>
      <c r="G32" s="7">
        <v>25</v>
      </c>
      <c r="H32" s="59">
        <f>SUM(H12:H20)</f>
        <v>0</v>
      </c>
      <c r="I32" s="59">
        <f t="shared" ref="I32:Y32" si="4">SUM(I12:I20)</f>
        <v>0</v>
      </c>
      <c r="J32" s="59">
        <f t="shared" si="4"/>
        <v>0</v>
      </c>
      <c r="K32" s="59">
        <f t="shared" si="4"/>
        <v>0</v>
      </c>
      <c r="L32" s="59">
        <f t="shared" si="4"/>
        <v>0</v>
      </c>
      <c r="M32" s="59">
        <f t="shared" si="4"/>
        <v>0</v>
      </c>
      <c r="N32" s="59">
        <f t="shared" si="4"/>
        <v>0</v>
      </c>
      <c r="O32" s="59">
        <f t="shared" si="4"/>
        <v>0</v>
      </c>
      <c r="P32" s="59">
        <f t="shared" si="4"/>
        <v>0</v>
      </c>
      <c r="Q32" s="59">
        <f t="shared" si="4"/>
        <v>0</v>
      </c>
      <c r="R32" s="59">
        <f t="shared" si="4"/>
        <v>0</v>
      </c>
      <c r="S32" s="59">
        <f t="shared" si="4"/>
        <v>0</v>
      </c>
      <c r="T32" s="59">
        <f t="shared" si="4"/>
        <v>0</v>
      </c>
      <c r="U32" s="59">
        <f t="shared" si="4"/>
        <v>0</v>
      </c>
      <c r="V32" s="59">
        <f t="shared" si="4"/>
        <v>0</v>
      </c>
      <c r="W32" s="59">
        <f t="shared" si="4"/>
        <v>0</v>
      </c>
      <c r="X32" s="59">
        <f t="shared" si="4"/>
        <v>0</v>
      </c>
      <c r="Y32" s="59">
        <f t="shared" si="4"/>
        <v>0</v>
      </c>
    </row>
    <row r="33" spans="1:25" ht="31.5" customHeight="1" x14ac:dyDescent="0.2">
      <c r="A33" s="290" t="s">
        <v>494</v>
      </c>
      <c r="B33" s="291"/>
      <c r="C33" s="291"/>
      <c r="D33" s="291"/>
      <c r="E33" s="291"/>
      <c r="F33" s="291"/>
      <c r="G33" s="7">
        <v>26</v>
      </c>
      <c r="H33" s="59">
        <f>H11+H32</f>
        <v>0</v>
      </c>
      <c r="I33" s="59">
        <f t="shared" ref="I33:Y33" si="5">I11+I32</f>
        <v>0</v>
      </c>
      <c r="J33" s="59">
        <f t="shared" si="5"/>
        <v>0</v>
      </c>
      <c r="K33" s="59">
        <f t="shared" si="5"/>
        <v>0</v>
      </c>
      <c r="L33" s="59">
        <f t="shared" si="5"/>
        <v>0</v>
      </c>
      <c r="M33" s="59">
        <f t="shared" si="5"/>
        <v>0</v>
      </c>
      <c r="N33" s="59">
        <f t="shared" si="5"/>
        <v>0</v>
      </c>
      <c r="O33" s="59">
        <f t="shared" si="5"/>
        <v>0</v>
      </c>
      <c r="P33" s="59">
        <f t="shared" si="5"/>
        <v>0</v>
      </c>
      <c r="Q33" s="59">
        <f t="shared" si="5"/>
        <v>0</v>
      </c>
      <c r="R33" s="59">
        <f t="shared" si="5"/>
        <v>0</v>
      </c>
      <c r="S33" s="59">
        <f t="shared" si="5"/>
        <v>0</v>
      </c>
      <c r="T33" s="59">
        <f t="shared" si="5"/>
        <v>0</v>
      </c>
      <c r="U33" s="59">
        <f t="shared" si="5"/>
        <v>0</v>
      </c>
      <c r="V33" s="59">
        <f t="shared" si="5"/>
        <v>-9396166</v>
      </c>
      <c r="W33" s="59">
        <f t="shared" si="5"/>
        <v>-9396166</v>
      </c>
      <c r="X33" s="59">
        <f t="shared" si="5"/>
        <v>0</v>
      </c>
      <c r="Y33" s="59">
        <f t="shared" si="5"/>
        <v>-9396166</v>
      </c>
    </row>
    <row r="34" spans="1:25" ht="30.75" customHeight="1" x14ac:dyDescent="0.2">
      <c r="A34" s="292" t="s">
        <v>495</v>
      </c>
      <c r="B34" s="293"/>
      <c r="C34" s="293"/>
      <c r="D34" s="293"/>
      <c r="E34" s="293"/>
      <c r="F34" s="293"/>
      <c r="G34" s="8">
        <v>27</v>
      </c>
      <c r="H34" s="61">
        <f>SUM(H21:H29)</f>
        <v>0</v>
      </c>
      <c r="I34" s="61">
        <f t="shared" ref="I34:Y34" si="6">SUM(I21:I29)</f>
        <v>0</v>
      </c>
      <c r="J34" s="61">
        <f t="shared" si="6"/>
        <v>0</v>
      </c>
      <c r="K34" s="61">
        <f t="shared" si="6"/>
        <v>0</v>
      </c>
      <c r="L34" s="61">
        <f t="shared" si="6"/>
        <v>0</v>
      </c>
      <c r="M34" s="61">
        <f t="shared" si="6"/>
        <v>0</v>
      </c>
      <c r="N34" s="61">
        <f t="shared" si="6"/>
        <v>0</v>
      </c>
      <c r="O34" s="61">
        <f t="shared" si="6"/>
        <v>0</v>
      </c>
      <c r="P34" s="61">
        <f t="shared" si="6"/>
        <v>0</v>
      </c>
      <c r="Q34" s="61">
        <f t="shared" si="6"/>
        <v>0</v>
      </c>
      <c r="R34" s="61">
        <f t="shared" si="6"/>
        <v>0</v>
      </c>
      <c r="S34" s="61">
        <f t="shared" si="6"/>
        <v>0</v>
      </c>
      <c r="T34" s="61">
        <f t="shared" si="6"/>
        <v>0</v>
      </c>
      <c r="U34" s="61">
        <f t="shared" si="6"/>
        <v>2696925</v>
      </c>
      <c r="V34" s="61">
        <f t="shared" si="6"/>
        <v>-2696925</v>
      </c>
      <c r="W34" s="61">
        <f t="shared" si="6"/>
        <v>0</v>
      </c>
      <c r="X34" s="61">
        <f t="shared" si="6"/>
        <v>0</v>
      </c>
      <c r="Y34" s="61">
        <f t="shared" si="6"/>
        <v>0</v>
      </c>
    </row>
    <row r="35" spans="1:25" x14ac:dyDescent="0.2">
      <c r="A35" s="296" t="s">
        <v>380</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x14ac:dyDescent="0.2">
      <c r="A36" s="299" t="s">
        <v>381</v>
      </c>
      <c r="B36" s="299"/>
      <c r="C36" s="299"/>
      <c r="D36" s="299"/>
      <c r="E36" s="299"/>
      <c r="F36" s="299"/>
      <c r="G36" s="6">
        <v>28</v>
      </c>
      <c r="H36" s="58">
        <v>169186800</v>
      </c>
      <c r="I36" s="58">
        <v>88107087</v>
      </c>
      <c r="J36" s="58">
        <v>8459340</v>
      </c>
      <c r="K36" s="58">
        <v>8904560</v>
      </c>
      <c r="L36" s="58">
        <v>1066316</v>
      </c>
      <c r="M36" s="58">
        <v>0</v>
      </c>
      <c r="N36" s="58">
        <v>22889786</v>
      </c>
      <c r="O36" s="58">
        <v>0</v>
      </c>
      <c r="P36" s="58">
        <v>0</v>
      </c>
      <c r="Q36" s="58">
        <v>0</v>
      </c>
      <c r="R36" s="58">
        <v>0</v>
      </c>
      <c r="S36" s="58">
        <v>0</v>
      </c>
      <c r="T36" s="58">
        <v>0</v>
      </c>
      <c r="U36" s="58">
        <v>120486444</v>
      </c>
      <c r="V36" s="58">
        <f>'Balance sheet'!H94</f>
        <v>-9396166</v>
      </c>
      <c r="W36" s="59">
        <f>H36+I36+J36+K36-L36+M36+N36+O36+P36+Q36+R36+U36+V36+S36+T36</f>
        <v>407571535</v>
      </c>
      <c r="X36" s="58">
        <v>0</v>
      </c>
      <c r="Y36" s="59">
        <f>W36+X36</f>
        <v>407571535</v>
      </c>
    </row>
    <row r="37" spans="1:25" x14ac:dyDescent="0.2">
      <c r="A37" s="294" t="s">
        <v>382</v>
      </c>
      <c r="B37" s="294"/>
      <c r="C37" s="294"/>
      <c r="D37" s="294"/>
      <c r="E37" s="294"/>
      <c r="F37" s="294"/>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W37+X37</f>
        <v>0</v>
      </c>
    </row>
    <row r="38" spans="1:25" x14ac:dyDescent="0.2">
      <c r="A38" s="294" t="s">
        <v>383</v>
      </c>
      <c r="B38" s="294"/>
      <c r="C38" s="294"/>
      <c r="D38" s="294"/>
      <c r="E38" s="294"/>
      <c r="F38" s="294"/>
      <c r="G38" s="6">
        <v>30</v>
      </c>
      <c r="H38" s="58">
        <v>0</v>
      </c>
      <c r="I38" s="58">
        <v>0</v>
      </c>
      <c r="J38" s="58">
        <v>0</v>
      </c>
      <c r="K38" s="58">
        <v>0</v>
      </c>
      <c r="L38" s="58">
        <v>0</v>
      </c>
      <c r="M38" s="58">
        <v>0</v>
      </c>
      <c r="N38" s="58">
        <v>0</v>
      </c>
      <c r="O38" s="58">
        <v>0</v>
      </c>
      <c r="P38" s="58">
        <v>0</v>
      </c>
      <c r="Q38" s="58">
        <v>0</v>
      </c>
      <c r="R38" s="58">
        <v>0</v>
      </c>
      <c r="S38" s="58">
        <v>0</v>
      </c>
      <c r="T38" s="58">
        <v>0</v>
      </c>
      <c r="U38" s="58">
        <v>-1155</v>
      </c>
      <c r="V38" s="58">
        <v>0</v>
      </c>
      <c r="W38" s="59">
        <f>H38+I38+J38+K38-L38+M38+N38+O38+P38+Q38+R38+U38+V38</f>
        <v>-1155</v>
      </c>
      <c r="X38" s="58">
        <v>0</v>
      </c>
      <c r="Y38" s="59">
        <f>W38+X38</f>
        <v>-1155</v>
      </c>
    </row>
    <row r="39" spans="1:25" ht="25.5" customHeight="1" x14ac:dyDescent="0.2">
      <c r="A39" s="300" t="s">
        <v>496</v>
      </c>
      <c r="B39" s="300"/>
      <c r="C39" s="300"/>
      <c r="D39" s="300"/>
      <c r="E39" s="300"/>
      <c r="F39" s="300"/>
      <c r="G39" s="7">
        <v>31</v>
      </c>
      <c r="H39" s="59">
        <f>H36+H37+H38</f>
        <v>169186800</v>
      </c>
      <c r="I39" s="59">
        <f t="shared" ref="I39:Y39" si="7">I36+I37+I38</f>
        <v>88107087</v>
      </c>
      <c r="J39" s="59">
        <f t="shared" si="7"/>
        <v>8459340</v>
      </c>
      <c r="K39" s="59">
        <f t="shared" si="7"/>
        <v>8904560</v>
      </c>
      <c r="L39" s="59">
        <f t="shared" si="7"/>
        <v>1066316</v>
      </c>
      <c r="M39" s="59">
        <f t="shared" si="7"/>
        <v>0</v>
      </c>
      <c r="N39" s="59">
        <f t="shared" si="7"/>
        <v>22889786</v>
      </c>
      <c r="O39" s="59">
        <f t="shared" si="7"/>
        <v>0</v>
      </c>
      <c r="P39" s="59">
        <f t="shared" si="7"/>
        <v>0</v>
      </c>
      <c r="Q39" s="59">
        <f t="shared" si="7"/>
        <v>0</v>
      </c>
      <c r="R39" s="59">
        <f t="shared" si="7"/>
        <v>0</v>
      </c>
      <c r="S39" s="59">
        <f t="shared" si="7"/>
        <v>0</v>
      </c>
      <c r="T39" s="59">
        <f t="shared" si="7"/>
        <v>0</v>
      </c>
      <c r="U39" s="59">
        <f t="shared" si="7"/>
        <v>120485289</v>
      </c>
      <c r="V39" s="59">
        <f t="shared" si="7"/>
        <v>-9396166</v>
      </c>
      <c r="W39" s="59">
        <f t="shared" si="7"/>
        <v>407570380</v>
      </c>
      <c r="X39" s="59">
        <f t="shared" si="7"/>
        <v>0</v>
      </c>
      <c r="Y39" s="59">
        <f t="shared" si="7"/>
        <v>407570380</v>
      </c>
    </row>
    <row r="40" spans="1:25" x14ac:dyDescent="0.2">
      <c r="A40" s="294" t="s">
        <v>384</v>
      </c>
      <c r="B40" s="294"/>
      <c r="C40" s="294"/>
      <c r="D40" s="294"/>
      <c r="E40" s="294"/>
      <c r="F40" s="294"/>
      <c r="G40" s="6">
        <v>32</v>
      </c>
      <c r="H40" s="60">
        <v>0</v>
      </c>
      <c r="I40" s="60">
        <v>0</v>
      </c>
      <c r="J40" s="60">
        <v>0</v>
      </c>
      <c r="K40" s="60">
        <v>0</v>
      </c>
      <c r="L40" s="60">
        <v>0</v>
      </c>
      <c r="M40" s="60">
        <v>0</v>
      </c>
      <c r="N40" s="60">
        <v>0</v>
      </c>
      <c r="O40" s="60">
        <v>0</v>
      </c>
      <c r="P40" s="60">
        <v>0</v>
      </c>
      <c r="Q40" s="60">
        <v>0</v>
      </c>
      <c r="R40" s="60">
        <v>0</v>
      </c>
      <c r="S40" s="58">
        <v>0</v>
      </c>
      <c r="T40" s="58">
        <v>0</v>
      </c>
      <c r="U40" s="60">
        <v>0</v>
      </c>
      <c r="V40" s="58">
        <f>'Balance sheet'!I94</f>
        <v>30580245</v>
      </c>
      <c r="W40" s="59">
        <f t="shared" ref="W40:W58" si="8">H40+I40+J40+K40-L40+M40+N40+O40+P40+Q40+R40+U40+V40+S40+T40</f>
        <v>30580245</v>
      </c>
      <c r="X40" s="58">
        <v>0</v>
      </c>
      <c r="Y40" s="59">
        <f t="shared" ref="Y40:Y58" si="9">W40+X40</f>
        <v>30580245</v>
      </c>
    </row>
    <row r="41" spans="1:25" x14ac:dyDescent="0.2">
      <c r="A41" s="294" t="s">
        <v>385</v>
      </c>
      <c r="B41" s="294"/>
      <c r="C41" s="294"/>
      <c r="D41" s="294"/>
      <c r="E41" s="294"/>
      <c r="F41" s="294"/>
      <c r="G41" s="6">
        <v>33</v>
      </c>
      <c r="H41" s="60">
        <v>0</v>
      </c>
      <c r="I41" s="60">
        <v>0</v>
      </c>
      <c r="J41" s="60">
        <v>0</v>
      </c>
      <c r="K41" s="60">
        <v>0</v>
      </c>
      <c r="L41" s="60">
        <v>0</v>
      </c>
      <c r="M41" s="60">
        <v>0</v>
      </c>
      <c r="N41" s="58">
        <v>0</v>
      </c>
      <c r="O41" s="60">
        <v>0</v>
      </c>
      <c r="P41" s="60">
        <v>0</v>
      </c>
      <c r="Q41" s="60">
        <v>0</v>
      </c>
      <c r="R41" s="60">
        <v>0</v>
      </c>
      <c r="S41" s="58">
        <v>0</v>
      </c>
      <c r="T41" s="58">
        <v>0</v>
      </c>
      <c r="U41" s="60">
        <v>0</v>
      </c>
      <c r="V41" s="60">
        <v>0</v>
      </c>
      <c r="W41" s="59">
        <f t="shared" si="8"/>
        <v>0</v>
      </c>
      <c r="X41" s="58">
        <v>0</v>
      </c>
      <c r="Y41" s="59">
        <f t="shared" si="9"/>
        <v>0</v>
      </c>
    </row>
    <row r="42" spans="1:25" ht="27" customHeight="1" x14ac:dyDescent="0.2">
      <c r="A42" s="294" t="s">
        <v>386</v>
      </c>
      <c r="B42" s="294"/>
      <c r="C42" s="294"/>
      <c r="D42" s="294"/>
      <c r="E42" s="294"/>
      <c r="F42" s="294"/>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8"/>
        <v>0</v>
      </c>
      <c r="X42" s="58">
        <v>0</v>
      </c>
      <c r="Y42" s="59">
        <f t="shared" si="9"/>
        <v>0</v>
      </c>
    </row>
    <row r="43" spans="1:25" ht="20.25" customHeight="1" x14ac:dyDescent="0.2">
      <c r="A43" s="294" t="s">
        <v>484</v>
      </c>
      <c r="B43" s="294"/>
      <c r="C43" s="294"/>
      <c r="D43" s="294"/>
      <c r="E43" s="294"/>
      <c r="F43" s="294"/>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8"/>
        <v>0</v>
      </c>
      <c r="X43" s="58">
        <v>0</v>
      </c>
      <c r="Y43" s="59">
        <f t="shared" si="9"/>
        <v>0</v>
      </c>
    </row>
    <row r="44" spans="1:25" ht="21" customHeight="1" x14ac:dyDescent="0.2">
      <c r="A44" s="294" t="s">
        <v>497</v>
      </c>
      <c r="B44" s="294"/>
      <c r="C44" s="294"/>
      <c r="D44" s="294"/>
      <c r="E44" s="294"/>
      <c r="F44" s="294"/>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8"/>
        <v>0</v>
      </c>
      <c r="X44" s="58">
        <v>0</v>
      </c>
      <c r="Y44" s="59">
        <f t="shared" si="9"/>
        <v>0</v>
      </c>
    </row>
    <row r="45" spans="1:25" ht="29.25" customHeight="1" x14ac:dyDescent="0.2">
      <c r="A45" s="294" t="s">
        <v>387</v>
      </c>
      <c r="B45" s="294"/>
      <c r="C45" s="294"/>
      <c r="D45" s="294"/>
      <c r="E45" s="294"/>
      <c r="F45" s="294"/>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8"/>
        <v>0</v>
      </c>
      <c r="X45" s="58">
        <v>0</v>
      </c>
      <c r="Y45" s="59">
        <f t="shared" si="9"/>
        <v>0</v>
      </c>
    </row>
    <row r="46" spans="1:25" ht="21" customHeight="1" x14ac:dyDescent="0.2">
      <c r="A46" s="294" t="s">
        <v>388</v>
      </c>
      <c r="B46" s="294"/>
      <c r="C46" s="294"/>
      <c r="D46" s="294"/>
      <c r="E46" s="294"/>
      <c r="F46" s="294"/>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8"/>
        <v>0</v>
      </c>
      <c r="X46" s="58">
        <v>0</v>
      </c>
      <c r="Y46" s="59">
        <f t="shared" si="9"/>
        <v>0</v>
      </c>
    </row>
    <row r="47" spans="1:25" x14ac:dyDescent="0.2">
      <c r="A47" s="294" t="s">
        <v>389</v>
      </c>
      <c r="B47" s="294"/>
      <c r="C47" s="294"/>
      <c r="D47" s="294"/>
      <c r="E47" s="294"/>
      <c r="F47" s="294"/>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8"/>
        <v>0</v>
      </c>
      <c r="X47" s="58">
        <v>0</v>
      </c>
      <c r="Y47" s="59">
        <f t="shared" si="9"/>
        <v>0</v>
      </c>
    </row>
    <row r="48" spans="1:25" x14ac:dyDescent="0.2">
      <c r="A48" s="294" t="s">
        <v>390</v>
      </c>
      <c r="B48" s="294"/>
      <c r="C48" s="294"/>
      <c r="D48" s="294"/>
      <c r="E48" s="294"/>
      <c r="F48" s="294"/>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8"/>
        <v>0</v>
      </c>
      <c r="X48" s="58">
        <v>0</v>
      </c>
      <c r="Y48" s="59">
        <f t="shared" si="9"/>
        <v>0</v>
      </c>
    </row>
    <row r="49" spans="1:25" x14ac:dyDescent="0.2">
      <c r="A49" s="294" t="s">
        <v>391</v>
      </c>
      <c r="B49" s="294"/>
      <c r="C49" s="294"/>
      <c r="D49" s="294"/>
      <c r="E49" s="294"/>
      <c r="F49" s="294"/>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8"/>
        <v>0</v>
      </c>
      <c r="X49" s="58">
        <v>0</v>
      </c>
      <c r="Y49" s="59">
        <f t="shared" si="9"/>
        <v>0</v>
      </c>
    </row>
    <row r="50" spans="1:25" ht="24" customHeight="1" x14ac:dyDescent="0.2">
      <c r="A50" s="294" t="s">
        <v>485</v>
      </c>
      <c r="B50" s="294"/>
      <c r="C50" s="294"/>
      <c r="D50" s="294"/>
      <c r="E50" s="294"/>
      <c r="F50" s="294"/>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8"/>
        <v>0</v>
      </c>
      <c r="X50" s="58">
        <v>0</v>
      </c>
      <c r="Y50" s="59">
        <f t="shared" si="9"/>
        <v>0</v>
      </c>
    </row>
    <row r="51" spans="1:25" ht="26.25" customHeight="1" x14ac:dyDescent="0.2">
      <c r="A51" s="294" t="s">
        <v>486</v>
      </c>
      <c r="B51" s="294"/>
      <c r="C51" s="294"/>
      <c r="D51" s="294"/>
      <c r="E51" s="294"/>
      <c r="F51" s="294"/>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8"/>
        <v>0</v>
      </c>
      <c r="X51" s="58">
        <v>0</v>
      </c>
      <c r="Y51" s="59">
        <f t="shared" si="9"/>
        <v>0</v>
      </c>
    </row>
    <row r="52" spans="1:25" ht="22.5" customHeight="1" x14ac:dyDescent="0.2">
      <c r="A52" s="294" t="s">
        <v>487</v>
      </c>
      <c r="B52" s="294"/>
      <c r="C52" s="294"/>
      <c r="D52" s="294"/>
      <c r="E52" s="294"/>
      <c r="F52" s="294"/>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8"/>
        <v>0</v>
      </c>
      <c r="X52" s="58">
        <v>0</v>
      </c>
      <c r="Y52" s="59">
        <f t="shared" si="9"/>
        <v>0</v>
      </c>
    </row>
    <row r="53" spans="1:25" x14ac:dyDescent="0.2">
      <c r="A53" s="294" t="s">
        <v>498</v>
      </c>
      <c r="B53" s="294"/>
      <c r="C53" s="294"/>
      <c r="D53" s="294"/>
      <c r="E53" s="294"/>
      <c r="F53" s="294"/>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8"/>
        <v>0</v>
      </c>
      <c r="X53" s="58">
        <v>0</v>
      </c>
      <c r="Y53" s="59">
        <f t="shared" si="9"/>
        <v>0</v>
      </c>
    </row>
    <row r="54" spans="1:25" x14ac:dyDescent="0.2">
      <c r="A54" s="294" t="s">
        <v>488</v>
      </c>
      <c r="B54" s="294"/>
      <c r="C54" s="294"/>
      <c r="D54" s="294"/>
      <c r="E54" s="294"/>
      <c r="F54" s="294"/>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8"/>
        <v>0</v>
      </c>
      <c r="X54" s="58">
        <v>0</v>
      </c>
      <c r="Y54" s="59">
        <f t="shared" si="9"/>
        <v>0</v>
      </c>
    </row>
    <row r="55" spans="1:25" x14ac:dyDescent="0.2">
      <c r="A55" s="294" t="s">
        <v>489</v>
      </c>
      <c r="B55" s="294"/>
      <c r="C55" s="294"/>
      <c r="D55" s="294"/>
      <c r="E55" s="294"/>
      <c r="F55" s="294"/>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8"/>
        <v>0</v>
      </c>
      <c r="X55" s="58">
        <v>0</v>
      </c>
      <c r="Y55" s="59">
        <f t="shared" si="9"/>
        <v>0</v>
      </c>
    </row>
    <row r="56" spans="1:25" x14ac:dyDescent="0.2">
      <c r="A56" s="294" t="s">
        <v>490</v>
      </c>
      <c r="B56" s="294"/>
      <c r="C56" s="294"/>
      <c r="D56" s="294"/>
      <c r="E56" s="294"/>
      <c r="F56" s="294"/>
      <c r="G56" s="6">
        <v>48</v>
      </c>
      <c r="H56" s="58">
        <v>0</v>
      </c>
      <c r="I56" s="58">
        <v>0</v>
      </c>
      <c r="J56" s="58">
        <v>0</v>
      </c>
      <c r="K56" s="58">
        <v>0</v>
      </c>
      <c r="L56" s="58">
        <v>0</v>
      </c>
      <c r="M56" s="58">
        <v>0</v>
      </c>
      <c r="N56" s="58">
        <v>0</v>
      </c>
      <c r="O56" s="58">
        <v>0</v>
      </c>
      <c r="P56" s="58">
        <v>0</v>
      </c>
      <c r="Q56" s="58">
        <v>0</v>
      </c>
      <c r="R56" s="58">
        <v>0</v>
      </c>
      <c r="S56" s="58">
        <v>0</v>
      </c>
      <c r="T56" s="58">
        <v>0</v>
      </c>
      <c r="U56" s="58">
        <f>V36</f>
        <v>-9396166</v>
      </c>
      <c r="V56" s="58">
        <f>-V36</f>
        <v>9396166</v>
      </c>
      <c r="W56" s="59">
        <f t="shared" si="8"/>
        <v>0</v>
      </c>
      <c r="X56" s="58">
        <v>0</v>
      </c>
      <c r="Y56" s="59">
        <f t="shared" si="9"/>
        <v>0</v>
      </c>
    </row>
    <row r="57" spans="1:25" x14ac:dyDescent="0.2">
      <c r="A57" s="294" t="s">
        <v>499</v>
      </c>
      <c r="B57" s="294"/>
      <c r="C57" s="294"/>
      <c r="D57" s="294"/>
      <c r="E57" s="294"/>
      <c r="F57" s="294"/>
      <c r="G57" s="6">
        <v>49</v>
      </c>
      <c r="H57" s="58">
        <v>0</v>
      </c>
      <c r="I57" s="58">
        <v>0</v>
      </c>
      <c r="J57" s="58">
        <v>0</v>
      </c>
      <c r="K57" s="58">
        <v>0</v>
      </c>
      <c r="L57" s="58">
        <v>0</v>
      </c>
      <c r="M57" s="58">
        <v>0</v>
      </c>
      <c r="N57" s="58">
        <v>0</v>
      </c>
      <c r="O57" s="58">
        <v>0</v>
      </c>
      <c r="P57" s="58">
        <v>0</v>
      </c>
      <c r="Q57" s="58">
        <v>0</v>
      </c>
      <c r="R57" s="58">
        <v>0</v>
      </c>
      <c r="S57" s="58">
        <v>0</v>
      </c>
      <c r="T57" s="58">
        <v>0</v>
      </c>
      <c r="U57" s="58">
        <v>0</v>
      </c>
      <c r="V57" s="58">
        <v>0</v>
      </c>
      <c r="W57" s="59">
        <f t="shared" si="8"/>
        <v>0</v>
      </c>
      <c r="X57" s="58">
        <v>0</v>
      </c>
      <c r="Y57" s="59">
        <f t="shared" si="9"/>
        <v>0</v>
      </c>
    </row>
    <row r="58" spans="1:25" x14ac:dyDescent="0.2">
      <c r="A58" s="294" t="s">
        <v>492</v>
      </c>
      <c r="B58" s="294"/>
      <c r="C58" s="294"/>
      <c r="D58" s="294"/>
      <c r="E58" s="294"/>
      <c r="F58" s="294"/>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8"/>
        <v>0</v>
      </c>
      <c r="X58" s="123">
        <v>0</v>
      </c>
      <c r="Y58" s="124">
        <f t="shared" si="9"/>
        <v>0</v>
      </c>
    </row>
    <row r="59" spans="1:25" ht="25.5" customHeight="1" x14ac:dyDescent="0.2">
      <c r="A59" s="295" t="s">
        <v>500</v>
      </c>
      <c r="B59" s="295"/>
      <c r="C59" s="295"/>
      <c r="D59" s="295"/>
      <c r="E59" s="295"/>
      <c r="F59" s="295"/>
      <c r="G59" s="8">
        <v>51</v>
      </c>
      <c r="H59" s="61">
        <f t="shared" ref="H59:T59" si="10">SUM(H39:H58)</f>
        <v>169186800</v>
      </c>
      <c r="I59" s="61">
        <f t="shared" si="10"/>
        <v>88107087</v>
      </c>
      <c r="J59" s="61">
        <f t="shared" si="10"/>
        <v>8459340</v>
      </c>
      <c r="K59" s="61">
        <f t="shared" si="10"/>
        <v>8904560</v>
      </c>
      <c r="L59" s="61">
        <f t="shared" si="10"/>
        <v>1066316</v>
      </c>
      <c r="M59" s="61">
        <f t="shared" si="10"/>
        <v>0</v>
      </c>
      <c r="N59" s="61">
        <f t="shared" si="10"/>
        <v>22889786</v>
      </c>
      <c r="O59" s="61">
        <f t="shared" si="10"/>
        <v>0</v>
      </c>
      <c r="P59" s="61">
        <f t="shared" si="10"/>
        <v>0</v>
      </c>
      <c r="Q59" s="61">
        <f t="shared" si="10"/>
        <v>0</v>
      </c>
      <c r="R59" s="61">
        <f t="shared" si="10"/>
        <v>0</v>
      </c>
      <c r="S59" s="61">
        <f t="shared" si="10"/>
        <v>0</v>
      </c>
      <c r="T59" s="61">
        <f t="shared" si="10"/>
        <v>0</v>
      </c>
      <c r="U59" s="61">
        <f>SUM(U39:U58)</f>
        <v>111089123</v>
      </c>
      <c r="V59" s="61">
        <f>SUM(V39:V58)</f>
        <v>30580245</v>
      </c>
      <c r="W59" s="61">
        <f>SUM(W39:W58)</f>
        <v>438150625</v>
      </c>
      <c r="X59" s="61">
        <f>SUM(X39:X58)</f>
        <v>0</v>
      </c>
      <c r="Y59" s="61">
        <f>SUM(Y39:Y58)</f>
        <v>438150625</v>
      </c>
    </row>
    <row r="60" spans="1:25" x14ac:dyDescent="0.2">
      <c r="A60" s="296" t="s">
        <v>392</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0" t="s">
        <v>502</v>
      </c>
      <c r="B61" s="291"/>
      <c r="C61" s="291"/>
      <c r="D61" s="291"/>
      <c r="E61" s="291"/>
      <c r="F61" s="291"/>
      <c r="G61" s="7">
        <v>52</v>
      </c>
      <c r="H61" s="59">
        <f t="shared" ref="H61:T61" si="11">SUM(H41:H49)</f>
        <v>0</v>
      </c>
      <c r="I61" s="59">
        <f t="shared" si="11"/>
        <v>0</v>
      </c>
      <c r="J61" s="59">
        <f t="shared" si="11"/>
        <v>0</v>
      </c>
      <c r="K61" s="59">
        <f t="shared" si="11"/>
        <v>0</v>
      </c>
      <c r="L61" s="59">
        <f t="shared" si="11"/>
        <v>0</v>
      </c>
      <c r="M61" s="59">
        <f t="shared" si="11"/>
        <v>0</v>
      </c>
      <c r="N61" s="59">
        <f t="shared" si="11"/>
        <v>0</v>
      </c>
      <c r="O61" s="59">
        <f t="shared" si="11"/>
        <v>0</v>
      </c>
      <c r="P61" s="59">
        <f t="shared" si="11"/>
        <v>0</v>
      </c>
      <c r="Q61" s="59">
        <f t="shared" si="11"/>
        <v>0</v>
      </c>
      <c r="R61" s="59">
        <f t="shared" si="11"/>
        <v>0</v>
      </c>
      <c r="S61" s="59">
        <f t="shared" si="11"/>
        <v>0</v>
      </c>
      <c r="T61" s="59">
        <f t="shared" si="11"/>
        <v>0</v>
      </c>
      <c r="U61" s="59">
        <f>SUM(U41:U49)</f>
        <v>0</v>
      </c>
      <c r="V61" s="59">
        <f>SUM(V41:V49)</f>
        <v>0</v>
      </c>
      <c r="W61" s="59">
        <f>SUM(W41:W49)</f>
        <v>0</v>
      </c>
      <c r="X61" s="59">
        <f>SUM(X41:X49)</f>
        <v>0</v>
      </c>
      <c r="Y61" s="59">
        <f>SUM(Y41:Y49)</f>
        <v>0</v>
      </c>
    </row>
    <row r="62" spans="1:25" ht="27.75" customHeight="1" x14ac:dyDescent="0.2">
      <c r="A62" s="290" t="s">
        <v>503</v>
      </c>
      <c r="B62" s="291"/>
      <c r="C62" s="291"/>
      <c r="D62" s="291"/>
      <c r="E62" s="291"/>
      <c r="F62" s="291"/>
      <c r="G62" s="7">
        <v>53</v>
      </c>
      <c r="H62" s="59">
        <f t="shared" ref="H62:T62" si="12">H40+H61</f>
        <v>0</v>
      </c>
      <c r="I62" s="59">
        <f t="shared" si="12"/>
        <v>0</v>
      </c>
      <c r="J62" s="59">
        <f t="shared" si="12"/>
        <v>0</v>
      </c>
      <c r="K62" s="59">
        <f t="shared" si="12"/>
        <v>0</v>
      </c>
      <c r="L62" s="59">
        <f t="shared" si="12"/>
        <v>0</v>
      </c>
      <c r="M62" s="59">
        <f t="shared" si="12"/>
        <v>0</v>
      </c>
      <c r="N62" s="59">
        <f t="shared" si="12"/>
        <v>0</v>
      </c>
      <c r="O62" s="59">
        <f t="shared" si="12"/>
        <v>0</v>
      </c>
      <c r="P62" s="59">
        <f t="shared" si="12"/>
        <v>0</v>
      </c>
      <c r="Q62" s="59">
        <f t="shared" si="12"/>
        <v>0</v>
      </c>
      <c r="R62" s="59">
        <f t="shared" si="12"/>
        <v>0</v>
      </c>
      <c r="S62" s="59">
        <f t="shared" si="12"/>
        <v>0</v>
      </c>
      <c r="T62" s="59">
        <f t="shared" si="12"/>
        <v>0</v>
      </c>
      <c r="U62" s="59">
        <f>U40+U61</f>
        <v>0</v>
      </c>
      <c r="V62" s="59">
        <f>V40+V61</f>
        <v>30580245</v>
      </c>
      <c r="W62" s="59">
        <f>W40+W61</f>
        <v>30580245</v>
      </c>
      <c r="X62" s="59">
        <f>X40+X61</f>
        <v>0</v>
      </c>
      <c r="Y62" s="59">
        <f>Y40+Y61</f>
        <v>30580245</v>
      </c>
    </row>
    <row r="63" spans="1:25" ht="29.25" customHeight="1" x14ac:dyDescent="0.2">
      <c r="A63" s="292" t="s">
        <v>501</v>
      </c>
      <c r="B63" s="293"/>
      <c r="C63" s="293"/>
      <c r="D63" s="293"/>
      <c r="E63" s="293"/>
      <c r="F63" s="293"/>
      <c r="G63" s="8">
        <v>54</v>
      </c>
      <c r="H63" s="61">
        <f t="shared" ref="H63:T63" si="13">SUM(H50:H58)</f>
        <v>0</v>
      </c>
      <c r="I63" s="61">
        <f t="shared" si="13"/>
        <v>0</v>
      </c>
      <c r="J63" s="61">
        <f t="shared" si="13"/>
        <v>0</v>
      </c>
      <c r="K63" s="61">
        <f t="shared" si="13"/>
        <v>0</v>
      </c>
      <c r="L63" s="61">
        <f t="shared" si="13"/>
        <v>0</v>
      </c>
      <c r="M63" s="61">
        <f t="shared" si="13"/>
        <v>0</v>
      </c>
      <c r="N63" s="61">
        <f t="shared" si="13"/>
        <v>0</v>
      </c>
      <c r="O63" s="61">
        <f t="shared" si="13"/>
        <v>0</v>
      </c>
      <c r="P63" s="61">
        <f t="shared" si="13"/>
        <v>0</v>
      </c>
      <c r="Q63" s="61">
        <f t="shared" si="13"/>
        <v>0</v>
      </c>
      <c r="R63" s="61">
        <f t="shared" si="13"/>
        <v>0</v>
      </c>
      <c r="S63" s="61">
        <f t="shared" si="13"/>
        <v>0</v>
      </c>
      <c r="T63" s="61">
        <f t="shared" si="13"/>
        <v>0</v>
      </c>
      <c r="U63" s="61">
        <f>SUM(U50:U58)</f>
        <v>-9396166</v>
      </c>
      <c r="V63" s="61">
        <f>SUM(V50:V58)</f>
        <v>9396166</v>
      </c>
      <c r="W63" s="61">
        <f>SUM(W50:W58)</f>
        <v>0</v>
      </c>
      <c r="X63" s="61">
        <f>SUM(X50:X58)</f>
        <v>0</v>
      </c>
      <c r="Y63" s="61">
        <f>SUM(Y50:Y58)</f>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2:F22"/>
    <mergeCell ref="X3:X4"/>
    <mergeCell ref="Y3:Y4"/>
    <mergeCell ref="A5:F5"/>
    <mergeCell ref="A6:Y6"/>
    <mergeCell ref="A7:F7"/>
    <mergeCell ref="A30:F30"/>
    <mergeCell ref="A17:F17"/>
    <mergeCell ref="A18:F18"/>
    <mergeCell ref="A19:F19"/>
    <mergeCell ref="A20:F20"/>
    <mergeCell ref="A21:F21"/>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E65517" xr:uid="{00000000-0002-0000-0500-000000000000}">
      <formula1>39448</formula1>
    </dataValidation>
    <dataValidation type="whole" operator="greaterThanOrEqual" allowBlank="1" showInputMessage="1" showErrorMessage="1" errorTitle="Incorrect entry" error="You can enter only positive whole numbers." sqref="I65529:J65529" xr:uid="{00000000-0002-0000-0500-000001000000}">
      <formula1>0</formula1>
    </dataValidation>
    <dataValidation type="whole" operator="notEqual" allowBlank="1" showInputMessage="1" showErrorMessage="1" errorTitle="Incorrect entry" error="You can enter only whole numbers." sqref="I65520:J65528" xr:uid="{00000000-0002-0000-0500-000002000000}">
      <formula1>999999999999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3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zoomScale="91" zoomScaleNormal="91" workbookViewId="0">
      <selection sqref="A1:I59"/>
    </sheetView>
  </sheetViews>
  <sheetFormatPr defaultRowHeight="12.75" x14ac:dyDescent="0.2"/>
  <cols>
    <col min="9" max="9" width="37.7109375" customWidth="1"/>
  </cols>
  <sheetData>
    <row r="1" spans="1:9" ht="12.75" customHeight="1" x14ac:dyDescent="0.2">
      <c r="A1" s="319" t="s">
        <v>528</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191.25" customHeight="1" x14ac:dyDescent="0.2">
      <c r="A40" s="319"/>
      <c r="B40" s="319"/>
      <c r="C40" s="319"/>
      <c r="D40" s="319"/>
      <c r="E40" s="319"/>
      <c r="F40" s="319"/>
      <c r="G40" s="319"/>
      <c r="H40" s="319"/>
      <c r="I40" s="319"/>
    </row>
    <row r="41" spans="1:9" x14ac:dyDescent="0.2">
      <c r="A41" s="319"/>
      <c r="B41" s="319"/>
      <c r="C41" s="319"/>
      <c r="D41" s="319"/>
      <c r="E41" s="319"/>
      <c r="F41" s="319"/>
      <c r="G41" s="319"/>
      <c r="H41" s="319"/>
      <c r="I41" s="319"/>
    </row>
    <row r="42" spans="1:9" x14ac:dyDescent="0.2">
      <c r="A42" s="319"/>
      <c r="B42" s="319"/>
      <c r="C42" s="319"/>
      <c r="D42" s="319"/>
      <c r="E42" s="319"/>
      <c r="F42" s="319"/>
      <c r="G42" s="319"/>
      <c r="H42" s="319"/>
      <c r="I42" s="319"/>
    </row>
    <row r="43" spans="1:9" x14ac:dyDescent="0.2">
      <c r="A43" s="319"/>
      <c r="B43" s="319"/>
      <c r="C43" s="319"/>
      <c r="D43" s="319"/>
      <c r="E43" s="319"/>
      <c r="F43" s="319"/>
      <c r="G43" s="319"/>
      <c r="H43" s="319"/>
      <c r="I43" s="319"/>
    </row>
    <row r="44" spans="1:9" x14ac:dyDescent="0.2">
      <c r="A44" s="319"/>
      <c r="B44" s="319"/>
      <c r="C44" s="319"/>
      <c r="D44" s="319"/>
      <c r="E44" s="319"/>
      <c r="F44" s="319"/>
      <c r="G44" s="319"/>
      <c r="H44" s="319"/>
      <c r="I44" s="319"/>
    </row>
    <row r="45" spans="1:9" x14ac:dyDescent="0.2">
      <c r="A45" s="319"/>
      <c r="B45" s="319"/>
      <c r="C45" s="319"/>
      <c r="D45" s="319"/>
      <c r="E45" s="319"/>
      <c r="F45" s="319"/>
      <c r="G45" s="319"/>
      <c r="H45" s="319"/>
      <c r="I45" s="319"/>
    </row>
    <row r="46" spans="1:9" x14ac:dyDescent="0.2">
      <c r="A46" s="319"/>
      <c r="B46" s="319"/>
      <c r="C46" s="319"/>
      <c r="D46" s="319"/>
      <c r="E46" s="319"/>
      <c r="F46" s="319"/>
      <c r="G46" s="319"/>
      <c r="H46" s="319"/>
      <c r="I46" s="319"/>
    </row>
    <row r="47" spans="1:9" x14ac:dyDescent="0.2">
      <c r="A47" s="319"/>
      <c r="B47" s="319"/>
      <c r="C47" s="319"/>
      <c r="D47" s="319"/>
      <c r="E47" s="319"/>
      <c r="F47" s="319"/>
      <c r="G47" s="319"/>
      <c r="H47" s="319"/>
      <c r="I47" s="319"/>
    </row>
    <row r="48" spans="1:9" x14ac:dyDescent="0.2">
      <c r="A48" s="319"/>
      <c r="B48" s="319"/>
      <c r="C48" s="319"/>
      <c r="D48" s="319"/>
      <c r="E48" s="319"/>
      <c r="F48" s="319"/>
      <c r="G48" s="319"/>
      <c r="H48" s="319"/>
      <c r="I48" s="319"/>
    </row>
    <row r="49" spans="1:9" x14ac:dyDescent="0.2">
      <c r="A49" s="319"/>
      <c r="B49" s="319"/>
      <c r="C49" s="319"/>
      <c r="D49" s="319"/>
      <c r="E49" s="319"/>
      <c r="F49" s="319"/>
      <c r="G49" s="319"/>
      <c r="H49" s="319"/>
      <c r="I49" s="319"/>
    </row>
    <row r="50" spans="1:9" x14ac:dyDescent="0.2">
      <c r="A50" s="319"/>
      <c r="B50" s="319"/>
      <c r="C50" s="319"/>
      <c r="D50" s="319"/>
      <c r="E50" s="319"/>
      <c r="F50" s="319"/>
      <c r="G50" s="319"/>
      <c r="H50" s="319"/>
      <c r="I50" s="319"/>
    </row>
    <row r="51" spans="1:9" x14ac:dyDescent="0.2">
      <c r="A51" s="319"/>
      <c r="B51" s="319"/>
      <c r="C51" s="319"/>
      <c r="D51" s="319"/>
      <c r="E51" s="319"/>
      <c r="F51" s="319"/>
      <c r="G51" s="319"/>
      <c r="H51" s="319"/>
      <c r="I51" s="319"/>
    </row>
    <row r="52" spans="1:9" x14ac:dyDescent="0.2">
      <c r="A52" s="319"/>
      <c r="B52" s="319"/>
      <c r="C52" s="319"/>
      <c r="D52" s="319"/>
      <c r="E52" s="319"/>
      <c r="F52" s="319"/>
      <c r="G52" s="319"/>
      <c r="H52" s="319"/>
      <c r="I52" s="319"/>
    </row>
    <row r="53" spans="1:9" x14ac:dyDescent="0.2">
      <c r="A53" s="319"/>
      <c r="B53" s="319"/>
      <c r="C53" s="319"/>
      <c r="D53" s="319"/>
      <c r="E53" s="319"/>
      <c r="F53" s="319"/>
      <c r="G53" s="319"/>
      <c r="H53" s="319"/>
      <c r="I53" s="319"/>
    </row>
    <row r="54" spans="1:9" x14ac:dyDescent="0.2">
      <c r="A54" s="319"/>
      <c r="B54" s="319"/>
      <c r="C54" s="319"/>
      <c r="D54" s="319"/>
      <c r="E54" s="319"/>
      <c r="F54" s="319"/>
      <c r="G54" s="319"/>
      <c r="H54" s="319"/>
      <c r="I54" s="319"/>
    </row>
    <row r="55" spans="1:9" x14ac:dyDescent="0.2">
      <c r="A55" s="319"/>
      <c r="B55" s="319"/>
      <c r="C55" s="319"/>
      <c r="D55" s="319"/>
      <c r="E55" s="319"/>
      <c r="F55" s="319"/>
      <c r="G55" s="319"/>
      <c r="H55" s="319"/>
      <c r="I55" s="319"/>
    </row>
    <row r="56" spans="1:9" x14ac:dyDescent="0.2">
      <c r="A56" s="319"/>
      <c r="B56" s="319"/>
      <c r="C56" s="319"/>
      <c r="D56" s="319"/>
      <c r="E56" s="319"/>
      <c r="F56" s="319"/>
      <c r="G56" s="319"/>
      <c r="H56" s="319"/>
      <c r="I56" s="319"/>
    </row>
    <row r="57" spans="1:9" x14ac:dyDescent="0.2">
      <c r="A57" s="319"/>
      <c r="B57" s="319"/>
      <c r="C57" s="319"/>
      <c r="D57" s="319"/>
      <c r="E57" s="319"/>
      <c r="F57" s="319"/>
      <c r="G57" s="319"/>
      <c r="H57" s="319"/>
      <c r="I57" s="319"/>
    </row>
    <row r="58" spans="1:9" x14ac:dyDescent="0.2">
      <c r="A58" s="319"/>
      <c r="B58" s="319"/>
      <c r="C58" s="319"/>
      <c r="D58" s="319"/>
      <c r="E58" s="319"/>
      <c r="F58" s="319"/>
      <c r="G58" s="319"/>
      <c r="H58" s="319"/>
      <c r="I58" s="319"/>
    </row>
    <row r="59" spans="1:9" x14ac:dyDescent="0.2">
      <c r="A59" s="319"/>
      <c r="B59" s="319"/>
      <c r="C59" s="319"/>
      <c r="D59" s="319"/>
      <c r="E59" s="319"/>
      <c r="F59" s="319"/>
      <c r="G59" s="319"/>
      <c r="H59" s="319"/>
      <c r="I59" s="319"/>
    </row>
  </sheetData>
  <mergeCells count="1">
    <mergeCell ref="A1:I59"/>
  </mergeCells>
  <pageMargins left="0" right="0" top="0" bottom="0"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4D7B1138-CA14-4193-9771-A3585D9EAA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2021-07-29T13:25:04Z</cp:lastPrinted>
  <dcterms:created xsi:type="dcterms:W3CDTF">2008-10-17T11:51:54Z</dcterms:created>
  <dcterms:modified xsi:type="dcterms:W3CDTF">2022-02-25T13:39:45Z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