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5. predan 30.04.2026 – revidirani\Nekonsolidirano\"/>
    </mc:Choice>
  </mc:AlternateContent>
  <xr:revisionPtr revIDLastSave="0" documentId="13_ncr:1_{559D23BB-2B0F-443A-8B06-539956F5F36B}" xr6:coauthVersionLast="47" xr6:coauthVersionMax="47" xr10:uidLastSave="{00000000-0000-0000-0000-000000000000}"/>
  <bookViews>
    <workbookView xWindow="2868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81029" fullPrecision="0"/>
</workbook>
</file>

<file path=xl/calcChain.xml><?xml version="1.0" encoding="utf-8"?>
<calcChain xmlns="http://schemas.openxmlformats.org/spreadsheetml/2006/main">
  <c r="U36" i="22" l="1"/>
  <c r="T36" i="22"/>
  <c r="S36" i="22"/>
  <c r="R36" i="22"/>
  <c r="Q36" i="22"/>
  <c r="P36" i="22"/>
  <c r="O36" i="22"/>
  <c r="N36" i="22"/>
  <c r="U7" i="22"/>
  <c r="T7" i="22"/>
  <c r="S7" i="22"/>
  <c r="R7" i="22"/>
  <c r="Q7" i="22"/>
  <c r="P7" i="22"/>
  <c r="O7" i="22"/>
  <c r="M7" i="22"/>
  <c r="M36" i="22"/>
  <c r="L36" i="22"/>
  <c r="K36" i="22"/>
  <c r="J36" i="22"/>
  <c r="I36" i="22"/>
  <c r="H36" i="22"/>
  <c r="W27" i="22"/>
  <c r="V27" i="22"/>
  <c r="I97" i="19" l="1"/>
  <c r="H97" i="19"/>
  <c r="H108" i="19" s="1"/>
  <c r="H90" i="19"/>
  <c r="H85" i="18"/>
  <c r="H92" i="18"/>
  <c r="V36" i="22" s="1"/>
  <c r="V7" i="22" s="1"/>
  <c r="I85" i="18"/>
  <c r="X7" i="22"/>
  <c r="Z7" i="22" s="1"/>
  <c r="U10" i="22"/>
  <c r="U30" i="22" s="1"/>
  <c r="X37" i="22"/>
  <c r="X41" i="22"/>
  <c r="X42" i="22"/>
  <c r="X43" i="22"/>
  <c r="X44" i="22"/>
  <c r="X45" i="22"/>
  <c r="X46" i="22"/>
  <c r="X47" i="22"/>
  <c r="X48" i="22"/>
  <c r="X49" i="22"/>
  <c r="X50" i="22"/>
  <c r="X51" i="22"/>
  <c r="X52" i="22"/>
  <c r="X53" i="22"/>
  <c r="X54" i="22"/>
  <c r="X55" i="22"/>
  <c r="X57" i="22"/>
  <c r="X58" i="22"/>
  <c r="X14" i="22"/>
  <c r="Y39" i="22"/>
  <c r="X38" i="22"/>
  <c r="X12" i="22"/>
  <c r="X13" i="22"/>
  <c r="X15" i="22"/>
  <c r="X16" i="22"/>
  <c r="X17" i="22"/>
  <c r="X18" i="22"/>
  <c r="X19" i="22"/>
  <c r="X20" i="22"/>
  <c r="X21" i="22"/>
  <c r="X22" i="22"/>
  <c r="X23" i="22"/>
  <c r="X24" i="22"/>
  <c r="X25" i="22"/>
  <c r="X26" i="22"/>
  <c r="X27" i="22"/>
  <c r="X28" i="22"/>
  <c r="X29" i="22"/>
  <c r="Y10" i="22"/>
  <c r="W10" i="22"/>
  <c r="X8" i="22"/>
  <c r="X9" i="22"/>
  <c r="U61" i="22"/>
  <c r="U62" i="22" s="1"/>
  <c r="U63" i="22"/>
  <c r="U39" i="22"/>
  <c r="U59" i="22" s="1"/>
  <c r="U32" i="22"/>
  <c r="U33" i="22" s="1"/>
  <c r="U34" i="22"/>
  <c r="X10" i="22" l="1"/>
  <c r="X32" i="22"/>
  <c r="X34" i="22"/>
  <c r="X61" i="22"/>
  <c r="I90" i="19"/>
  <c r="I108" i="19" s="1"/>
  <c r="I89" i="19" l="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Y61" i="22"/>
  <c r="Y62" i="22" s="1"/>
  <c r="I63" i="22"/>
  <c r="J63" i="22"/>
  <c r="K63" i="22"/>
  <c r="L63" i="22"/>
  <c r="M63" i="22"/>
  <c r="N63" i="22"/>
  <c r="O63" i="22"/>
  <c r="P63" i="22"/>
  <c r="Q63" i="22"/>
  <c r="R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Y59" i="22"/>
  <c r="H39" i="22"/>
  <c r="H59" i="22" s="1"/>
  <c r="Z10" i="22" l="1"/>
  <c r="Z34" i="22"/>
  <c r="Z32" i="22"/>
  <c r="Z61" i="22"/>
  <c r="Z37" i="22"/>
  <c r="I10" i="22"/>
  <c r="J10" i="22"/>
  <c r="J30" i="22" s="1"/>
  <c r="K10" i="22"/>
  <c r="K30" i="22" s="1"/>
  <c r="L10" i="22"/>
  <c r="L30" i="22" s="1"/>
  <c r="M10" i="22"/>
  <c r="M30" i="22" s="1"/>
  <c r="N10" i="22"/>
  <c r="N30" i="22" s="1"/>
  <c r="O10" i="22"/>
  <c r="O30" i="22" s="1"/>
  <c r="P10" i="22"/>
  <c r="P30" i="22" s="1"/>
  <c r="Q10" i="22"/>
  <c r="Q30" i="22" s="1"/>
  <c r="R10" i="22"/>
  <c r="R30" i="22" s="1"/>
  <c r="V10" i="22"/>
  <c r="V30" i="22" s="1"/>
  <c r="Y30" i="22"/>
  <c r="H10" i="22"/>
  <c r="H30" i="22" s="1"/>
  <c r="I48" i="21"/>
  <c r="H48" i="21"/>
  <c r="I42" i="21"/>
  <c r="H42" i="21"/>
  <c r="H49" i="21" l="1"/>
  <c r="I30" i="22"/>
  <c r="I49" i="21"/>
  <c r="I35" i="21"/>
  <c r="I29" i="21"/>
  <c r="H35" i="21"/>
  <c r="H29" i="21"/>
  <c r="I54" i="20"/>
  <c r="H54" i="20"/>
  <c r="I48" i="20"/>
  <c r="H48" i="20"/>
  <c r="I41" i="20"/>
  <c r="H41" i="20"/>
  <c r="I35" i="20"/>
  <c r="H35" i="20"/>
  <c r="I19" i="20"/>
  <c r="H19" i="20"/>
  <c r="H9" i="20"/>
  <c r="I9" i="20"/>
  <c r="I55" i="20" l="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W40" i="22" s="1"/>
  <c r="H95" i="18"/>
  <c r="I60" i="18"/>
  <c r="H60" i="18"/>
  <c r="H53" i="18"/>
  <c r="I53" i="18"/>
  <c r="I45" i="18"/>
  <c r="H45" i="18"/>
  <c r="H17" i="18"/>
  <c r="W36" i="22" l="1"/>
  <c r="W11" i="22"/>
  <c r="X11" i="22" s="1"/>
  <c r="W56" i="22"/>
  <c r="W63" i="22" s="1"/>
  <c r="V56" i="22"/>
  <c r="W39" i="22"/>
  <c r="X36" i="22"/>
  <c r="X40" i="22"/>
  <c r="W59" i="22"/>
  <c r="W62" i="22"/>
  <c r="W33" i="22"/>
  <c r="W30" i="22"/>
  <c r="H59" i="19"/>
  <c r="I59" i="19"/>
  <c r="H75" i="18"/>
  <c r="H134" i="18" s="1"/>
  <c r="H13" i="19"/>
  <c r="H60" i="19" s="1"/>
  <c r="H44" i="18"/>
  <c r="I75" i="18"/>
  <c r="I134" i="18" s="1"/>
  <c r="I13" i="19"/>
  <c r="I60" i="19" s="1"/>
  <c r="I44" i="18"/>
  <c r="I38" i="18"/>
  <c r="H38" i="18"/>
  <c r="I27" i="18"/>
  <c r="H27" i="18"/>
  <c r="I17" i="18"/>
  <c r="H10" i="18"/>
  <c r="I10" i="18"/>
  <c r="X39" i="22" l="1"/>
  <c r="Z36" i="22"/>
  <c r="Z39" i="22" s="1"/>
  <c r="X56" i="22"/>
  <c r="V63" i="22"/>
  <c r="V59" i="22"/>
  <c r="X62" i="22"/>
  <c r="Z40" i="22"/>
  <c r="X33" i="22"/>
  <c r="X30" i="22"/>
  <c r="Z11" i="22"/>
  <c r="H63" i="19"/>
  <c r="H9" i="18"/>
  <c r="H72" i="18" s="1"/>
  <c r="H135" i="18" s="1"/>
  <c r="I62" i="19"/>
  <c r="I63" i="19"/>
  <c r="H62" i="19"/>
  <c r="H61" i="19"/>
  <c r="H8" i="20" s="1"/>
  <c r="I61" i="19"/>
  <c r="I8" i="20" s="1"/>
  <c r="I18" i="20" s="1"/>
  <c r="I24" i="20" s="1"/>
  <c r="I27" i="20" s="1"/>
  <c r="I57" i="20" s="1"/>
  <c r="I59" i="20" s="1"/>
  <c r="I9" i="18"/>
  <c r="I72" i="18" s="1"/>
  <c r="I135" i="18" s="1"/>
  <c r="X59" i="22" l="1"/>
  <c r="H18" i="20"/>
  <c r="H24" i="20" s="1"/>
  <c r="H27" i="20" s="1"/>
  <c r="H57" i="20" s="1"/>
  <c r="H59" i="20" s="1"/>
  <c r="X63" i="22"/>
  <c r="Z56" i="22"/>
  <c r="Z63" i="22" s="1"/>
  <c r="Z59" i="22"/>
  <c r="Z62" i="22"/>
  <c r="Z33" i="22"/>
  <c r="Z30" i="22"/>
  <c r="H66" i="19"/>
  <c r="H67" i="19"/>
  <c r="I66" i="19"/>
  <c r="I67" i="19"/>
  <c r="I65" i="19"/>
  <c r="I88" i="19" s="1"/>
  <c r="I109" i="19" s="1"/>
  <c r="H65" i="19"/>
  <c r="H109" i="19" l="1"/>
  <c r="H88" i="19"/>
</calcChain>
</file>

<file path=xl/sharedStrings.xml><?xml version="1.0" encoding="utf-8"?>
<sst xmlns="http://schemas.openxmlformats.org/spreadsheetml/2006/main" count="532" uniqueCount="469">
  <si>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</si>
  <si>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</si>
  <si>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</si>
  <si>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</si>
  <si>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</si>
  <si>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</si>
  <si>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</si>
  <si>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</si>
  <si>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</si>
  <si>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</si>
  <si>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</si>
  <si>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</si>
  <si>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</si>
  <si>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</si>
  <si>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</si>
  <si>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</si>
  <si>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</si>
  <si>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</si>
  <si>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</si>
  <si>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</si>
  <si>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</si>
  <si>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</si>
  <si>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</si>
  <si>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</si>
  <si>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</si>
  <si>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</si>
  <si>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</si>
  <si>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</si>
  <si>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</si>
  <si>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</si>
  <si>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</si>
  <si>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</si>
  <si>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</si>
  <si>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</si>
  <si>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</si>
  <si>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</si>
  <si>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</si>
  <si>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</si>
  <si>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</si>
  <si>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</si>
  <si>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</si>
  <si>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</si>
  <si>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</si>
  <si>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</si>
  <si>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</si>
  <si>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</si>
  <si>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</si>
  <si>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</si>
  <si>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</si>
  <si>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</si>
  <si>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</si>
  <si>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</si>
  <si>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</si>
  <si>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</si>
  <si>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</si>
  <si>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</si>
  <si>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</si>
  <si>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</si>
  <si>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</si>
  <si>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</si>
  <si>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</si>
  <si>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</si>
  <si>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</si>
  <si>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</si>
  <si>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</si>
  <si>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</si>
  <si>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</si>
  <si>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</si>
  <si>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</si>
  <si>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</si>
  <si>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</si>
  <si>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</si>
  <si>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</si>
  <si>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</si>
  <si>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</si>
  <si>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</si>
  <si>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</si>
  <si>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</si>
  <si>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</si>
  <si>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</si>
  <si>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</si>
  <si>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</si>
  <si>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</si>
  <si>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</si>
  <si>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</si>
  <si>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</si>
  <si>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</si>
  <si>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</si>
  <si>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</si>
  <si>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</si>
  <si>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</si>
  <si>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</si>
  <si>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</si>
  <si>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</si>
  <si>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</si>
  <si>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</si>
  <si>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</si>
  <si>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</si>
  <si>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</si>
  <si>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</si>
  <si>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</si>
  <si>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</si>
  <si>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</si>
  <si>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</si>
  <si>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</si>
  <si>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</si>
  <si>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</si>
  <si>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</si>
  <si>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</si>
  <si>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</si>
  <si>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</si>
  <si>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</si>
  <si>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</si>
  <si>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</si>
  <si>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</si>
  <si>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</si>
  <si>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</si>
  <si>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</si>
  <si>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</si>
  <si>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</si>
  <si>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</si>
  <si>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</si>
  <si>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</si>
  <si>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</si>
  <si>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</si>
  <si>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</si>
  <si>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</si>
  <si>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</si>
  <si>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</si>
  <si>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</si>
  <si>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</si>
  <si>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</si>
  <si>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</si>
  <si>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</si>
  <si>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</si>
  <si>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</si>
  <si>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</si>
  <si>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</si>
  <si>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</si>
  <si>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</si>
  <si>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</si>
  <si>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</si>
  <si>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</si>
  <si>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</si>
  <si>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</si>
  <si>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</si>
  <si>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</si>
  <si>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</si>
  <si>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</si>
  <si>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</si>
  <si>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</si>
  <si>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</si>
  <si>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</si>
  <si>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</si>
  <si>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</si>
  <si>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</si>
  <si>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</si>
  <si>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</si>
  <si>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</si>
  <si>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</si>
  <si>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</si>
  <si>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</si>
  <si>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</si>
  <si>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</si>
  <si>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</si>
  <si>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</si>
  <si>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</si>
  <si>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</si>
  <si>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</si>
  <si>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</si>
  <si>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</si>
  <si>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</si>
  <si>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</si>
  <si>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</si>
  <si>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</si>
  <si>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</si>
  <si>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</si>
  <si>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</si>
  <si>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</si>
  <si>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</si>
  <si>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</si>
  <si>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</si>
  <si>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</si>
  <si>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</si>
  <si>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</si>
  <si>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</si>
  <si>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</si>
  <si>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</si>
  <si>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</si>
  <si>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</si>
  <si>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</si>
  <si>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</si>
  <si>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</si>
  <si>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</si>
  <si>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</si>
  <si>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</si>
  <si>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</si>
  <si>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</si>
  <si>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</si>
  <si>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</si>
  <si>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</si>
  <si>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</si>
  <si>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</si>
  <si>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</si>
  <si>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</si>
  <si>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</si>
  <si>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</si>
  <si>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</si>
  <si>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</si>
  <si>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</si>
  <si>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</si>
  <si>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</si>
  <si>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</si>
  <si>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</si>
  <si>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</si>
  <si>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</si>
  <si>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</si>
  <si>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</si>
  <si>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</si>
  <si>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</si>
  <si>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</si>
  <si>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</si>
  <si>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</si>
  <si>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</si>
  <si>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</si>
  <si>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</si>
  <si>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</si>
  <si>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</si>
  <si>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</si>
  <si>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</si>
  <si>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</si>
  <si>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</si>
  <si>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</si>
  <si>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</si>
  <si>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</si>
  <si>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</si>
  <si>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</si>
  <si>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</si>
  <si>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</si>
  <si>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</si>
  <si>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</si>
  <si>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</si>
  <si>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</si>
  <si>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</si>
  <si>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</si>
  <si>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</si>
  <si>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</si>
  <si>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</si>
  <si>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</si>
  <si>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</si>
  <si>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</si>
  <si>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</si>
  <si>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</si>
  <si>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</si>
  <si>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</si>
  <si>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</si>
  <si>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</si>
  <si>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</si>
  <si>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</si>
  <si>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</si>
  <si>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</si>
  <si>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</si>
  <si>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</si>
  <si>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</si>
  <si>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</si>
  <si>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</si>
  <si>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</si>
  <si>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</si>
  <si>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</si>
  <si>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</si>
  <si>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</si>
  <si>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</si>
  <si>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</si>
  <si>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</si>
  <si>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</si>
  <si>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</si>
  <si>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</si>
  <si>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</si>
  <si>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</si>
  <si>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</si>
  <si>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</si>
  <si>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</si>
  <si>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</si>
  <si>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</si>
  <si>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</si>
  <si>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</si>
  <si>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</si>
  <si>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</si>
  <si>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</si>
  <si>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</si>
  <si>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</si>
  <si>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</si>
  <si>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</si>
  <si>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</si>
  <si>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</si>
  <si>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</si>
  <si>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</si>
  <si>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</si>
  <si>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</si>
  <si>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</si>
  <si>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</si>
  <si>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</si>
  <si>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</si>
  <si>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</si>
  <si>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</si>
  <si>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</si>
  <si>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</si>
  <si>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</si>
  <si>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</si>
  <si>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</si>
  <si>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</si>
  <si>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</si>
  <si>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</si>
  <si>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</si>
  <si>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</si>
  <si>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</si>
  <si>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</si>
  <si>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</si>
  <si>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</si>
  <si>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</si>
  <si>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</si>
  <si>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</si>
  <si>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</si>
  <si>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</si>
  <si>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</si>
  <si>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</si>
  <si>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</si>
  <si>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</si>
  <si>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</si>
  <si>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</si>
  <si>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</si>
  <si>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</si>
  <si>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</si>
  <si>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</si>
  <si>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</si>
  <si>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</si>
  <si>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</si>
  <si>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</si>
  <si>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</si>
  <si>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</si>
  <si>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</si>
  <si>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</si>
  <si>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</si>
  <si>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</si>
  <si>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</si>
  <si>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</si>
  <si>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</si>
  <si>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</si>
  <si>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</si>
  <si>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</si>
  <si>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</si>
  <si>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</si>
  <si>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</si>
  <si>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</si>
  <si>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</si>
  <si>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</si>
  <si>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</si>
  <si>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</si>
  <si>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</si>
  <si>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</si>
  <si>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</si>
  <si>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</si>
  <si>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</si>
  <si>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</si>
  <si>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</si>
  <si>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</si>
  <si>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</si>
  <si>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</si>
  <si>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</si>
  <si>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</si>
  <si>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</si>
  <si>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</si>
  <si>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</si>
  <si>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</si>
  <si>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</si>
  <si>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</si>
  <si>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</si>
  <si>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</si>
  <si>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</si>
  <si>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</si>
  <si>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</si>
  <si>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</si>
  <si>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</si>
  <si>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</si>
  <si>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</si>
  <si>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</si>
  <si>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</si>
  <si>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</si>
  <si>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</si>
  <si>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</si>
  <si>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</si>
  <si>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</si>
  <si>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</si>
  <si>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</si>
  <si>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</si>
  <si>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</si>
  <si>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</si>
  <si>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</si>
  <si>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</si>
  <si>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</si>
  <si>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</si>
  <si>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</si>
  <si>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</si>
  <si>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</si>
  <si>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</si>
  <si>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</si>
  <si>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</si>
  <si>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</si>
  <si>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</si>
  <si>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</si>
  <si>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</si>
  <si>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</si>
  <si>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</si>
  <si>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</si>
  <si>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</si>
  <si>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</si>
  <si>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</si>
  <si>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</si>
  <si>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</si>
  <si>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</si>
  <si>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</si>
  <si>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</si>
  <si>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</si>
  <si>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</si>
  <si>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</si>
  <si>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</si>
  <si>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</si>
  <si>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</si>
  <si>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</si>
  <si>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</si>
  <si>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</si>
  <si>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</si>
  <si>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</si>
  <si>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</si>
  <si>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</si>
  <si>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</si>
  <si>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</si>
  <si>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</si>
  <si>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</si>
  <si>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</si>
  <si>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</si>
  <si>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</si>
  <si>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</si>
  <si>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</si>
  <si>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</si>
  <si>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</si>
  <si>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</si>
  <si>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03036138</t>
  </si>
  <si>
    <t>HR</t>
  </si>
  <si>
    <t>090006523</t>
  </si>
  <si>
    <t>51228874907</t>
  </si>
  <si>
    <t>74780000P0WHNTXNI633</t>
  </si>
  <si>
    <t>2574</t>
  </si>
  <si>
    <t>Luka Ploče d.d.</t>
  </si>
  <si>
    <t>Ploče</t>
  </si>
  <si>
    <t>Trg kralja Tomislava 21</t>
  </si>
  <si>
    <t>financije@luka-ploce.hr</t>
  </si>
  <si>
    <t>www.luka-ploce.hr</t>
  </si>
  <si>
    <t>DANICA VLAHOVIĆ</t>
  </si>
  <si>
    <t>d.vlahovic@luka-ploce.hr</t>
  </si>
  <si>
    <t>PricewaterhouseCoopers d.o.o.</t>
  </si>
  <si>
    <r>
      <t xml:space="preserve">                   BILJEŠKE UZ FINANCIJSKE IZVJEŠTAJE - GFI
Naziv izdavatelja:   </t>
    </r>
    <r>
      <rPr>
        <u/>
        <sz val="10"/>
        <rFont val="Arial"/>
        <family val="2"/>
        <charset val="238"/>
      </rPr>
      <t xml:space="preserve"> LUKA PLOČE D.D.                                           </t>
    </r>
    <r>
      <rPr>
        <sz val="10"/>
        <rFont val="Arial"/>
        <family val="2"/>
        <charset val="238"/>
      </rPr>
      <t xml:space="preserve">
OIB:   __</t>
    </r>
    <r>
      <rPr>
        <u/>
        <sz val="10"/>
        <rFont val="Arial"/>
        <family val="2"/>
        <charset val="238"/>
      </rPr>
      <t>_51228874907__</t>
    </r>
    <r>
      <rPr>
        <sz val="10"/>
        <rFont val="Arial"/>
        <family val="2"/>
        <charset val="238"/>
      </rPr>
      <t xml:space="preserve">_____________________________________
Izvještajno razdoblje: </t>
    </r>
    <r>
      <rPr>
        <u/>
        <sz val="10"/>
        <rFont val="Arial"/>
        <family val="2"/>
        <charset val="238"/>
      </rPr>
      <t xml:space="preserve">        01.01.2025.-31.12.2025.                           </t>
    </r>
    <r>
      <rPr>
        <u/>
        <sz val="10"/>
        <color theme="0"/>
        <rFont val="Arial"/>
        <family val="2"/>
        <charset val="238"/>
      </rPr>
      <t>.</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</si>
  <si>
    <t>Obveznik: Luka Ploče d.d.</t>
  </si>
  <si>
    <t>u razdoblju  01.01.2025. do 31.12.2025.</t>
  </si>
  <si>
    <t>stanje na dan 31.12.2025.</t>
  </si>
  <si>
    <t>Obveznik:Luka Ploče d.d.</t>
  </si>
  <si>
    <t xml:space="preserve">Društvo Luka Ploče d.d.
Financijski izvještaji Društva sastavljeni su sukladno Međunarodnim standardima financijskog izvještavanja (MSFI) koji su odobreni od Europske Unije (EU).
Sažetak značajnih računovodstvenih politika prikazan je u bilješki 3. uz revidirane financijske izvještaje. 
Društvo je također sastavilo konsolidirane financijske izvještaje na dan 31. prosinca 2025. godine i godinu koja je tada završila, u skladu s MSFI koji su odobreni od strane Europske Unije (EU) za Društvo i njegova ovisna društva (Grupa) koji su odobreni od strane Uprave. Nekonsolidirani i konsolidirani financijski izvještaji, kao i detaljne bilješke uz financijske izvještaje javno su objavljenje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4 do 37 uz revidirane financijske izvještaje.
Naziv, sjedište (adresa) izdavatelja, pravni oblik izdavatelja, država osnivanja, matični broj subjekta, osobni identifikacijski broj objavljeni su na stranici Opći podaci u bilješci 1 uz revidirane financijske izvještaje.
Usvojene računovodstvene politike pojašnjene su u bilješci 3 uz revidirane financijske izvještaje.
Društvo nema financijskih obveza po osnovi danih jamstava ili nepredviđenih izdataka koje nisu uključene u bilancu. Društvo nema obveza po osnovi mirovina.
Društvo nema predujmova i odobrenih kredita članovima administrativnih, upravljačkih i nadzornih tijela kao ni obveza dogovorenih u njihovu korist preko bilo kakvih jamstava.
Dugovanja koja dospijevaju nakon više od pet godina pojašnjena su u bilješci 30 uz revidirane financijske izvještaje.
Obveze po najmovima proizašle iz primjene MSFI 16 iskazane su u AOP 108 i AOP 124, a objašnjene u bilješci 30 i bilješci 35.
U 2025. godini u Društvu je bilo zaposleno prosječno 353 radnika. Društvo prati zaposlenike po kategorijama.
Nije bilo kapitalizacije plaća u 2025. godini. 
U 2025. godini članovi Uprave po osnovi plaće i godišnjeg bonusa zaprimili su bruto iznos od 500 tisuća eura.
Članovi Nadzornog odbora Društva imaju pravo na naknadu koja je u 2025. godini istim isplaćena u ukupnom bruto iznosu od 46 tisuća eura.  
Stanja odgođenog poreza na kraju poslovne godine i kretanja tih stanja tijekom poslovne godine prikazana su u bilješci 15 uz financijske izvještaje.
Društvo ima poslovne odnose s pridruženim društvima  Lučka sigurnost d.o.o. Trg kralja Tomislava 21, 20340 Ploče u kojem Luka Ploče d.d. ima 49% vlasništva i Vizir d.o.o. Trg kralja Tomislava 21, 20340 Ploče u kojem Luka Ploče d.d. ima 49% vlasništva. 
Ulaganja u ovisna i pridružena društva po metodi udjela objašnjena su u bilješci 19 i bilješci 20 uz revidirane financijske  izvještaje.
Nije bilo transakcija upisa dionica niti udjela tijekom poslovne godine u okviru odobrenog kapitala.
Ne postoji više redova dionica.
Društvo nema potvrda o sudjelovanju, konvertibilnih zadužnica, jamstava, opcija ili sličnih vrijednosnica ili prava.
Društvo nema udjela u društvima s neograničenom odgovornosti.
Konsolidirani financijski izvještaji izdavatelja su najveća grupa društava te Izdavatelj nije kontrolirani član niti jedne grupe.
Revidirani nekonsolidirani i konsolidirani financijski izvještaji za 2025. godinu su odobreni od strane Nadzornog odbora te je istovremeno Nadzornom odboru upućen Prijedlog odluke o raspodjeli dobiti. 
Transakcije s povezanim stranama objavljene su u bilješci 34 uz revidirane financijske  izvještaje.
Događaji nakon datuma bilance iskazani su u bilješci 37 uz revidirane financijske  izvještaje. 
Neto prihod Društva raščlanjen je u bilješkama 7 i 8 uz revidirane financijske  izvještaje.
Naknade za zakonom propisanu reviziju financijskih izvještaja Društva iznosile su 33 tisuće eura. (objavljeno u bilješci 9 uz revidirane financijske izvještaje) 
Obveze po najmovima proizašle iz primjene MSFI 16 iskazane su u sklopu AOP 108 i AOP 124 te su detalji objavljeni u bilješkama 30 i 35 uz revidirane financijske izvještaje. Pravo na korištenje imovine u sklopu pozicija AOP 011 je prikazano u bilješci 17.
Radi pojašnjavanja pozicija Bilance i pozicija RDG-a te Novčanog tijeka iz standardnog obrasca GFI-POD i revidiranog financijskog izvještaja Društva navodimo slijedeće:
POZICIJE BILANCE
1. Pozicija AOP 004-009; 011-018; 019 u revidiranom financijskom izvješću iskazana je u bilješci 16 - Nematerijalna imovina, bilješci 17 -  Nekretnine, postrojenja i oprema , i bilješci 18 - Ulaganja u nekretnine
2. Pozicija AOP 021;  024 u revidiranom izvješću pojašnjena je u bilješci 19 - Ulaganja u ovisna društva i bilješci 20 - Ulaganja u pridružena društva  
3. Pozicija AOP 032-035 u revidiranom financijskom izvješću pojašnjena je u bilješci 23 - Dani krediti
4. Pozicija AOP 036 u revidiranom financijskom izvješću pojašnjena je u bilješci 14 - Porez na dobit
5. Pozicija AOP 039-045 u revidiranom financijskom izvješću pojašnjena je u bilješci 21 - Zalihe
6. Pozicija AOP 047-052  objašnjena je u revidiranom financijskom  izvješću u bilješci 24 - Potraživanja od kupaca i ostala potraživanja
7. Pozicija AOP 056 ; 060; 061; 063;objašnjena je u revidiranom financijskom izvještaju u bilješci - 23 Dani krediti, bilješci 26 - Financijska imovina po fer vrijednosti kroz račun dobiti i gubitka, bilješci 25 - Depoziti , i bilješci 27 Novac i novčani ekvivalenti
8. Pozicija AOP 068-069; 071-076 objašnjena je u revidiranom financijskom izvještaju u bilješci 28 - Kapital i  rezerve
9. Pozicija AOP 088  u revidiranom financijskom izvješću pojašnjena je u bilješci 14 - Porez na dobit
10. Pozicija AOP od 092-097 objašnjena je u revidiranom financijskom izvješću u bilješci 31 - Rezerviranja
11. Pozicija AOP 104, AOP 105, AOP 108, AOP 116 i AOP 124 objašnjena je u revidiranom financijskom izvješću u bilješci 30  - Posudbe
12. Pozicija AOP 111; 113; 118; 120; 121; 125 objašnjena je u revidiranom financijskom izvještaju bilješci 32-Obveze prema dobavljačima i ostale obveze.
Razlike koje postoje u pozicijama Bilance XLS  formata u usporedbi s Revizorskim izvještajem posljedica su strukture i sadržaja GFI-POD obrasca u XLS formatu  i u zaokruživanju , odnosno prikazivanju u tisućama eura.
POZICIJE RDG
1. Pozicija AOP 002 - 006 u revidiranom izvješću su iskazane su bilješci 8 - Prihodi 
2. Pozicija AOP 010 -012  u revidiranom izvješću iskazane su u bilješci 9 - Troškovi materijala i energije i troškovi usluga
3. Pozicija AOP 014- 016 u revidiranom izvješću pojašnjena su  u bilješci 10 - Troškovi zaposlenih
4. Pozicija AOP 017 u revidiranom izvješću objašnjena u bilješci 16 - Nematerijalna imovina, bilješci 17 -  Nekretnine postrojenja i oprema, i bilješci 18 – Ulaganja                                                                                                                                             u nekretnine
5. Pozicija AOP 018 u revidiranom izvješću objašnjena u bilješci 11 - Ostali poslovni rashodi
6. Pozicija AOP 020 - 021 u revidiranom izvješću objašnjena u bilješci 17 -  Nekretnine postrojenja i oprema,  i bilješci 24 - Potraživanja od kupaca i ostala potraživanja.
7. Pozicija AOP 023 u revidiranom izvješću objašnjena u bilješci 10 – Troškovi zaposlenih.
8. Pozicija AOP 031-050 u revidiranom izvješću objašnjena u bilješci 12 – Ostali gubici -neto i bilješci 13 – Financijski prihodi / (rashodi) – neto. 
Društvo u standardnom obrascu iskazuje efekt tečajnih razlika i kamata . U bilješci je naveden točan iznos tečajnih razlika i kamata.
9. Pozicija AOP 058 u revidiranom izvješću  objašnjena u bilješci 14 - Porez na dobit
Razlike koje postoje u pozicijama RDG  XLS  formata u usporedbi s Revizorskim izvještajem posljedica su strukture i sadržaja GFI-POD obrasca u XLS formatu  i u zaokruživanju , odnosno prikazivanju u tisućama eura.
POZICIJE NOVČANOG TIJEKA
Pozicije Izvještaja o novčanim tokovima pojašnjene su u bilješkama 8, 12, 13, 16, 17, 18, 19, 20, 24,25,27 30, 31,32 i 33  u revidiranom godišnjem izvještaju Društva.
Razlike koje ne proizlaze kao posljedica strukture i sadržaja GFI-POD obrasca u XLS formatu odnose se na zaokruživanje, odnosno prikazivanje u tisućama eura u odnosu na iskazivanje podataka u GFI-POD obrascu.
</t>
  </si>
  <si>
    <t>099 329 5135</t>
  </si>
  <si>
    <t>Siniša Dušić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</si>
</sst>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u/>
      <sz val="10"/>
      <name val="Arial"/>
      <family val="2"/>
      <charset val="238"/>
    </font>
    <font>
      <u/>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30"/>
      <c r="B1" s="131"/>
      <c r="C1" s="131"/>
      <c r="D1" s="8"/>
      <c r="E1" s="8"/>
      <c r="F1" s="8"/>
      <c r="G1" s="8"/>
      <c r="H1" s="8"/>
      <c r="I1" s="8"/>
      <c r="J1" s="9"/>
    </row>
    <row r="2" spans="1:10" ht="14.45" customHeight="1" x14ac:dyDescent="0.2">
      <c r="A2" s="132" t="s">
        <v>314</v>
      </c>
      <c r="B2" s="133"/>
      <c r="C2" s="133"/>
      <c r="D2" s="133"/>
      <c r="E2" s="133"/>
      <c r="F2" s="133"/>
      <c r="G2" s="133"/>
      <c r="H2" s="133"/>
      <c r="I2" s="133"/>
      <c r="J2" s="134"/>
    </row>
    <row r="3" spans="1:10" ht="15" x14ac:dyDescent="0.2">
      <c r="A3" s="33"/>
      <c r="B3" s="34"/>
      <c r="C3" s="34"/>
      <c r="D3" s="34"/>
      <c r="E3" s="34"/>
      <c r="F3" s="34"/>
      <c r="G3" s="34"/>
      <c r="H3" s="34"/>
      <c r="I3" s="34"/>
      <c r="J3" s="35"/>
    </row>
    <row r="4" spans="1:10" ht="33.6" customHeight="1" x14ac:dyDescent="0.2">
      <c r="A4" s="135" t="s">
        <v>299</v>
      </c>
      <c r="B4" s="136"/>
      <c r="C4" s="136"/>
      <c r="D4" s="136"/>
      <c r="E4" s="137">
        <v>45658</v>
      </c>
      <c r="F4" s="138"/>
      <c r="G4" s="41" t="s">
        <v>0</v>
      </c>
      <c r="H4" s="137">
        <v>46022</v>
      </c>
      <c r="I4" s="138"/>
      <c r="J4" s="10"/>
    </row>
    <row r="5" spans="1:10" s="46" customFormat="1" ht="10.15" customHeight="1" x14ac:dyDescent="0.25">
      <c r="A5" s="139"/>
      <c r="B5" s="140"/>
      <c r="C5" s="140"/>
      <c r="D5" s="140"/>
      <c r="E5" s="140"/>
      <c r="F5" s="140"/>
      <c r="G5" s="140"/>
      <c r="H5" s="140"/>
      <c r="I5" s="140"/>
      <c r="J5" s="141"/>
    </row>
    <row r="6" spans="1:10" ht="20.45" customHeight="1" x14ac:dyDescent="0.2">
      <c r="A6" s="36"/>
      <c r="B6" s="47" t="s">
        <v>321</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43" t="s">
        <v>322</v>
      </c>
      <c r="B8" s="144"/>
      <c r="C8" s="144"/>
      <c r="D8" s="144"/>
      <c r="E8" s="144"/>
      <c r="F8" s="144"/>
      <c r="G8" s="144"/>
      <c r="H8" s="144"/>
      <c r="I8" s="144"/>
      <c r="J8" s="11"/>
    </row>
    <row r="9" spans="1:10" ht="14.25" x14ac:dyDescent="0.2">
      <c r="A9" s="12"/>
      <c r="B9" s="29"/>
      <c r="C9" s="29"/>
      <c r="D9" s="29"/>
      <c r="E9" s="142"/>
      <c r="F9" s="142"/>
      <c r="G9" s="92"/>
      <c r="H9" s="92"/>
      <c r="I9" s="39"/>
      <c r="J9" s="40"/>
    </row>
    <row r="10" spans="1:10" ht="25.9" customHeight="1" x14ac:dyDescent="0.2">
      <c r="A10" s="110" t="s">
        <v>300</v>
      </c>
      <c r="B10" s="111"/>
      <c r="C10" s="122" t="s">
        <v>447</v>
      </c>
      <c r="D10" s="123"/>
      <c r="E10" s="31"/>
      <c r="F10" s="145" t="s">
        <v>323</v>
      </c>
      <c r="G10" s="146"/>
      <c r="H10" s="104" t="s">
        <v>448</v>
      </c>
      <c r="I10" s="105"/>
      <c r="J10" s="13"/>
    </row>
    <row r="11" spans="1:10" ht="15.6" customHeight="1" x14ac:dyDescent="0.2">
      <c r="A11" s="12"/>
      <c r="B11" s="29"/>
      <c r="C11" s="29"/>
      <c r="D11" s="29"/>
      <c r="E11" s="129"/>
      <c r="F11" s="129"/>
      <c r="G11" s="129"/>
      <c r="H11" s="129"/>
      <c r="I11" s="32"/>
      <c r="J11" s="13"/>
    </row>
    <row r="12" spans="1:10" ht="21" customHeight="1" x14ac:dyDescent="0.2">
      <c r="A12" s="94" t="s">
        <v>315</v>
      </c>
      <c r="B12" s="111"/>
      <c r="C12" s="122" t="s">
        <v>449</v>
      </c>
      <c r="D12" s="123"/>
      <c r="E12" s="128"/>
      <c r="F12" s="129"/>
      <c r="G12" s="129"/>
      <c r="H12" s="129"/>
      <c r="I12" s="32"/>
      <c r="J12" s="13"/>
    </row>
    <row r="13" spans="1:10" ht="10.9" customHeight="1" x14ac:dyDescent="0.2">
      <c r="A13" s="31"/>
      <c r="B13" s="32"/>
      <c r="C13" s="29"/>
      <c r="D13" s="29"/>
      <c r="E13" s="92"/>
      <c r="F13" s="92"/>
      <c r="G13" s="92"/>
      <c r="H13" s="92"/>
      <c r="I13" s="29"/>
      <c r="J13" s="14"/>
    </row>
    <row r="14" spans="1:10" ht="22.9" customHeight="1" x14ac:dyDescent="0.2">
      <c r="A14" s="94" t="s">
        <v>301</v>
      </c>
      <c r="B14" s="121"/>
      <c r="C14" s="122" t="s">
        <v>450</v>
      </c>
      <c r="D14" s="123"/>
      <c r="E14" s="127"/>
      <c r="F14" s="112"/>
      <c r="G14" s="45" t="s">
        <v>324</v>
      </c>
      <c r="H14" s="104" t="s">
        <v>451</v>
      </c>
      <c r="I14" s="105"/>
      <c r="J14" s="42"/>
    </row>
    <row r="15" spans="1:10" ht="14.45" customHeight="1" x14ac:dyDescent="0.2">
      <c r="A15" s="31"/>
      <c r="B15" s="32"/>
      <c r="C15" s="29"/>
      <c r="D15" s="29"/>
      <c r="E15" s="92"/>
      <c r="F15" s="92"/>
      <c r="G15" s="92"/>
      <c r="H15" s="92"/>
      <c r="I15" s="29"/>
      <c r="J15" s="14"/>
    </row>
    <row r="16" spans="1:10" ht="13.15" customHeight="1" x14ac:dyDescent="0.2">
      <c r="A16" s="94" t="s">
        <v>325</v>
      </c>
      <c r="B16" s="121"/>
      <c r="C16" s="122" t="s">
        <v>452</v>
      </c>
      <c r="D16" s="123"/>
      <c r="E16" s="38"/>
      <c r="F16" s="38"/>
      <c r="G16" s="38"/>
      <c r="H16" s="38"/>
      <c r="I16" s="38"/>
      <c r="J16" s="42"/>
    </row>
    <row r="17" spans="1:10" ht="14.45" customHeight="1" x14ac:dyDescent="0.2">
      <c r="A17" s="124"/>
      <c r="B17" s="125"/>
      <c r="C17" s="125"/>
      <c r="D17" s="125"/>
      <c r="E17" s="125"/>
      <c r="F17" s="125"/>
      <c r="G17" s="125"/>
      <c r="H17" s="125"/>
      <c r="I17" s="125"/>
      <c r="J17" s="126"/>
    </row>
    <row r="18" spans="1:10" x14ac:dyDescent="0.2">
      <c r="A18" s="110" t="s">
        <v>302</v>
      </c>
      <c r="B18" s="111"/>
      <c r="C18" s="96" t="s">
        <v>453</v>
      </c>
      <c r="D18" s="97"/>
      <c r="E18" s="97"/>
      <c r="F18" s="97"/>
      <c r="G18" s="97"/>
      <c r="H18" s="97"/>
      <c r="I18" s="97"/>
      <c r="J18" s="98"/>
    </row>
    <row r="19" spans="1:10" ht="14.25" x14ac:dyDescent="0.2">
      <c r="A19" s="12"/>
      <c r="B19" s="29"/>
      <c r="C19" s="44"/>
      <c r="D19" s="29"/>
      <c r="E19" s="92"/>
      <c r="F19" s="92"/>
      <c r="G19" s="92"/>
      <c r="H19" s="92"/>
      <c r="I19" s="29"/>
      <c r="J19" s="14"/>
    </row>
    <row r="20" spans="1:10" ht="14.25" x14ac:dyDescent="0.2">
      <c r="A20" s="110" t="s">
        <v>303</v>
      </c>
      <c r="B20" s="111"/>
      <c r="C20" s="104">
        <v>20340</v>
      </c>
      <c r="D20" s="105"/>
      <c r="E20" s="92"/>
      <c r="F20" s="92"/>
      <c r="G20" s="96" t="s">
        <v>454</v>
      </c>
      <c r="H20" s="97"/>
      <c r="I20" s="97"/>
      <c r="J20" s="98"/>
    </row>
    <row r="21" spans="1:10" ht="14.25" x14ac:dyDescent="0.2">
      <c r="A21" s="12"/>
      <c r="B21" s="29"/>
      <c r="C21" s="29"/>
      <c r="D21" s="29"/>
      <c r="E21" s="92"/>
      <c r="F21" s="92"/>
      <c r="G21" s="92"/>
      <c r="H21" s="92"/>
      <c r="I21" s="29"/>
      <c r="J21" s="14"/>
    </row>
    <row r="22" spans="1:10" x14ac:dyDescent="0.2">
      <c r="A22" s="110" t="s">
        <v>304</v>
      </c>
      <c r="B22" s="111"/>
      <c r="C22" s="96" t="s">
        <v>455</v>
      </c>
      <c r="D22" s="97"/>
      <c r="E22" s="97"/>
      <c r="F22" s="97"/>
      <c r="G22" s="97"/>
      <c r="H22" s="97"/>
      <c r="I22" s="97"/>
      <c r="J22" s="98"/>
    </row>
    <row r="23" spans="1:10" ht="14.25" x14ac:dyDescent="0.2">
      <c r="A23" s="12"/>
      <c r="B23" s="29"/>
      <c r="C23" s="29"/>
      <c r="D23" s="29"/>
      <c r="E23" s="92"/>
      <c r="F23" s="92"/>
      <c r="G23" s="92"/>
      <c r="H23" s="92"/>
      <c r="I23" s="29"/>
      <c r="J23" s="14"/>
    </row>
    <row r="24" spans="1:10" ht="14.25" x14ac:dyDescent="0.2">
      <c r="A24" s="110" t="s">
        <v>305</v>
      </c>
      <c r="B24" s="111"/>
      <c r="C24" s="116" t="s">
        <v>456</v>
      </c>
      <c r="D24" s="117"/>
      <c r="E24" s="117"/>
      <c r="F24" s="117"/>
      <c r="G24" s="117"/>
      <c r="H24" s="117"/>
      <c r="I24" s="117"/>
      <c r="J24" s="118"/>
    </row>
    <row r="25" spans="1:10" ht="14.25" x14ac:dyDescent="0.2">
      <c r="A25" s="12"/>
      <c r="B25" s="29"/>
      <c r="C25" s="44"/>
      <c r="D25" s="29"/>
      <c r="E25" s="92"/>
      <c r="F25" s="92"/>
      <c r="G25" s="92"/>
      <c r="H25" s="92"/>
      <c r="I25" s="29"/>
      <c r="J25" s="14"/>
    </row>
    <row r="26" spans="1:10" ht="14.25" x14ac:dyDescent="0.2">
      <c r="A26" s="110" t="s">
        <v>306</v>
      </c>
      <c r="B26" s="111"/>
      <c r="C26" s="116" t="s">
        <v>457</v>
      </c>
      <c r="D26" s="117"/>
      <c r="E26" s="117"/>
      <c r="F26" s="117"/>
      <c r="G26" s="117"/>
      <c r="H26" s="117"/>
      <c r="I26" s="117"/>
      <c r="J26" s="118"/>
    </row>
    <row r="27" spans="1:10" ht="13.9" customHeight="1" x14ac:dyDescent="0.2">
      <c r="A27" s="12"/>
      <c r="B27" s="29"/>
      <c r="C27" s="44"/>
      <c r="D27" s="29"/>
      <c r="E27" s="92"/>
      <c r="F27" s="92"/>
      <c r="G27" s="92"/>
      <c r="H27" s="92"/>
      <c r="I27" s="29"/>
      <c r="J27" s="14"/>
    </row>
    <row r="28" spans="1:10" ht="22.9" customHeight="1" x14ac:dyDescent="0.2">
      <c r="A28" s="94" t="s">
        <v>316</v>
      </c>
      <c r="B28" s="111"/>
      <c r="C28" s="25">
        <v>346</v>
      </c>
      <c r="D28" s="15"/>
      <c r="E28" s="115"/>
      <c r="F28" s="115"/>
      <c r="G28" s="115"/>
      <c r="H28" s="115"/>
      <c r="I28" s="119"/>
      <c r="J28" s="120"/>
    </row>
    <row r="29" spans="1:10" ht="14.25" x14ac:dyDescent="0.2">
      <c r="A29" s="12"/>
      <c r="B29" s="29"/>
      <c r="C29" s="29"/>
      <c r="D29" s="29"/>
      <c r="E29" s="92"/>
      <c r="F29" s="92"/>
      <c r="G29" s="92"/>
      <c r="H29" s="92"/>
      <c r="I29" s="29"/>
      <c r="J29" s="14"/>
    </row>
    <row r="30" spans="1:10" ht="15" x14ac:dyDescent="0.2">
      <c r="A30" s="110" t="s">
        <v>307</v>
      </c>
      <c r="B30" s="111"/>
      <c r="C30" s="58" t="s">
        <v>327</v>
      </c>
      <c r="D30" s="106" t="s">
        <v>326</v>
      </c>
      <c r="E30" s="107"/>
      <c r="F30" s="107"/>
      <c r="G30" s="107"/>
      <c r="H30" s="51" t="s">
        <v>327</v>
      </c>
      <c r="I30" s="52" t="s">
        <v>328</v>
      </c>
      <c r="J30" s="53"/>
    </row>
    <row r="31" spans="1:10" x14ac:dyDescent="0.2">
      <c r="A31" s="110"/>
      <c r="B31" s="111"/>
      <c r="C31" s="16"/>
      <c r="D31" s="41"/>
      <c r="E31" s="112"/>
      <c r="F31" s="112"/>
      <c r="G31" s="112"/>
      <c r="H31" s="112"/>
      <c r="I31" s="113"/>
      <c r="J31" s="114"/>
    </row>
    <row r="32" spans="1:10" x14ac:dyDescent="0.2">
      <c r="A32" s="110" t="s">
        <v>317</v>
      </c>
      <c r="B32" s="111"/>
      <c r="C32" s="25" t="s">
        <v>331</v>
      </c>
      <c r="D32" s="106" t="s">
        <v>329</v>
      </c>
      <c r="E32" s="107"/>
      <c r="F32" s="107"/>
      <c r="G32" s="107"/>
      <c r="H32" s="54" t="s">
        <v>330</v>
      </c>
      <c r="I32" s="55" t="s">
        <v>331</v>
      </c>
      <c r="J32" s="56"/>
    </row>
    <row r="33" spans="1:10" ht="14.25" x14ac:dyDescent="0.2">
      <c r="A33" s="12"/>
      <c r="B33" s="29"/>
      <c r="C33" s="29"/>
      <c r="D33" s="29"/>
      <c r="E33" s="92"/>
      <c r="F33" s="92"/>
      <c r="G33" s="92"/>
      <c r="H33" s="92"/>
      <c r="I33" s="29"/>
      <c r="J33" s="14"/>
    </row>
    <row r="34" spans="1:10" x14ac:dyDescent="0.2">
      <c r="A34" s="106" t="s">
        <v>318</v>
      </c>
      <c r="B34" s="107"/>
      <c r="C34" s="107"/>
      <c r="D34" s="107"/>
      <c r="E34" s="107" t="s">
        <v>308</v>
      </c>
      <c r="F34" s="107"/>
      <c r="G34" s="107"/>
      <c r="H34" s="107"/>
      <c r="I34" s="107"/>
      <c r="J34" s="17" t="s">
        <v>309</v>
      </c>
    </row>
    <row r="35" spans="1:10" ht="14.25" x14ac:dyDescent="0.2">
      <c r="A35" s="12"/>
      <c r="B35" s="29"/>
      <c r="C35" s="29"/>
      <c r="D35" s="29"/>
      <c r="E35" s="92"/>
      <c r="F35" s="92"/>
      <c r="G35" s="92"/>
      <c r="H35" s="92"/>
      <c r="I35" s="29"/>
      <c r="J35" s="40"/>
    </row>
    <row r="36" spans="1:10" x14ac:dyDescent="0.2">
      <c r="A36" s="99"/>
      <c r="B36" s="100"/>
      <c r="C36" s="100"/>
      <c r="D36" s="100"/>
      <c r="E36" s="99"/>
      <c r="F36" s="100"/>
      <c r="G36" s="100"/>
      <c r="H36" s="100"/>
      <c r="I36" s="101"/>
      <c r="J36" s="30"/>
    </row>
    <row r="37" spans="1:10" ht="14.25" x14ac:dyDescent="0.2">
      <c r="A37" s="12"/>
      <c r="B37" s="29"/>
      <c r="C37" s="44"/>
      <c r="D37" s="109"/>
      <c r="E37" s="109"/>
      <c r="F37" s="109"/>
      <c r="G37" s="109"/>
      <c r="H37" s="109"/>
      <c r="I37" s="109"/>
      <c r="J37" s="14"/>
    </row>
    <row r="38" spans="1:10" x14ac:dyDescent="0.2">
      <c r="A38" s="99"/>
      <c r="B38" s="100"/>
      <c r="C38" s="100"/>
      <c r="D38" s="101"/>
      <c r="E38" s="99"/>
      <c r="F38" s="100"/>
      <c r="G38" s="100"/>
      <c r="H38" s="100"/>
      <c r="I38" s="101"/>
      <c r="J38" s="25"/>
    </row>
    <row r="39" spans="1:10" ht="14.25" x14ac:dyDescent="0.2">
      <c r="A39" s="12"/>
      <c r="B39" s="29"/>
      <c r="C39" s="44"/>
      <c r="D39" s="43"/>
      <c r="E39" s="109"/>
      <c r="F39" s="109"/>
      <c r="G39" s="109"/>
      <c r="H39" s="109"/>
      <c r="I39" s="32"/>
      <c r="J39" s="14"/>
    </row>
    <row r="40" spans="1:10" x14ac:dyDescent="0.2">
      <c r="A40" s="99"/>
      <c r="B40" s="100"/>
      <c r="C40" s="100"/>
      <c r="D40" s="101"/>
      <c r="E40" s="99"/>
      <c r="F40" s="100"/>
      <c r="G40" s="100"/>
      <c r="H40" s="100"/>
      <c r="I40" s="101"/>
      <c r="J40" s="25"/>
    </row>
    <row r="41" spans="1:10" ht="14.25" x14ac:dyDescent="0.2">
      <c r="A41" s="12"/>
      <c r="B41" s="29"/>
      <c r="C41" s="44"/>
      <c r="D41" s="43"/>
      <c r="E41" s="43"/>
      <c r="F41" s="43"/>
      <c r="G41" s="43"/>
      <c r="H41" s="43"/>
      <c r="I41" s="32"/>
      <c r="J41" s="14"/>
    </row>
    <row r="42" spans="1:10" x14ac:dyDescent="0.2">
      <c r="A42" s="99"/>
      <c r="B42" s="100"/>
      <c r="C42" s="100"/>
      <c r="D42" s="101"/>
      <c r="E42" s="99"/>
      <c r="F42" s="100"/>
      <c r="G42" s="100"/>
      <c r="H42" s="100"/>
      <c r="I42" s="101"/>
      <c r="J42" s="25"/>
    </row>
    <row r="43" spans="1:10" ht="14.25" x14ac:dyDescent="0.2">
      <c r="A43" s="18"/>
      <c r="B43" s="44"/>
      <c r="C43" s="91"/>
      <c r="D43" s="91"/>
      <c r="E43" s="92"/>
      <c r="F43" s="92"/>
      <c r="G43" s="91"/>
      <c r="H43" s="91"/>
      <c r="I43" s="91"/>
      <c r="J43" s="14"/>
    </row>
    <row r="44" spans="1:10" x14ac:dyDescent="0.2">
      <c r="A44" s="99"/>
      <c r="B44" s="100"/>
      <c r="C44" s="100"/>
      <c r="D44" s="101"/>
      <c r="E44" s="99"/>
      <c r="F44" s="100"/>
      <c r="G44" s="100"/>
      <c r="H44" s="100"/>
      <c r="I44" s="101"/>
      <c r="J44" s="25"/>
    </row>
    <row r="45" spans="1:10" ht="14.25" x14ac:dyDescent="0.2">
      <c r="A45" s="18"/>
      <c r="B45" s="44"/>
      <c r="C45" s="44"/>
      <c r="D45" s="29"/>
      <c r="E45" s="108"/>
      <c r="F45" s="108"/>
      <c r="G45" s="91"/>
      <c r="H45" s="91"/>
      <c r="I45" s="29"/>
      <c r="J45" s="14"/>
    </row>
    <row r="46" spans="1:10" x14ac:dyDescent="0.2">
      <c r="A46" s="99"/>
      <c r="B46" s="100"/>
      <c r="C46" s="100"/>
      <c r="D46" s="101"/>
      <c r="E46" s="99"/>
      <c r="F46" s="100"/>
      <c r="G46" s="100"/>
      <c r="H46" s="100"/>
      <c r="I46" s="101"/>
      <c r="J46" s="25"/>
    </row>
    <row r="47" spans="1:10" ht="14.25" x14ac:dyDescent="0.2">
      <c r="A47" s="18"/>
      <c r="B47" s="44"/>
      <c r="C47" s="44"/>
      <c r="D47" s="29"/>
      <c r="E47" s="92"/>
      <c r="F47" s="92"/>
      <c r="G47" s="91"/>
      <c r="H47" s="91"/>
      <c r="I47" s="29"/>
      <c r="J47" s="57" t="s">
        <v>332</v>
      </c>
    </row>
    <row r="48" spans="1:10" ht="14.25" x14ac:dyDescent="0.2">
      <c r="A48" s="18"/>
      <c r="B48" s="44"/>
      <c r="C48" s="44"/>
      <c r="D48" s="29"/>
      <c r="E48" s="92"/>
      <c r="F48" s="92"/>
      <c r="G48" s="91"/>
      <c r="H48" s="91"/>
      <c r="I48" s="29"/>
      <c r="J48" s="57" t="s">
        <v>333</v>
      </c>
    </row>
    <row r="49" spans="1:10" ht="14.45" customHeight="1" x14ac:dyDescent="0.2">
      <c r="A49" s="94" t="s">
        <v>310</v>
      </c>
      <c r="B49" s="95"/>
      <c r="C49" s="104" t="s">
        <v>333</v>
      </c>
      <c r="D49" s="105"/>
      <c r="E49" s="102" t="s">
        <v>334</v>
      </c>
      <c r="F49" s="103"/>
      <c r="G49" s="96"/>
      <c r="H49" s="97"/>
      <c r="I49" s="97"/>
      <c r="J49" s="98"/>
    </row>
    <row r="50" spans="1:10" ht="14.25" x14ac:dyDescent="0.2">
      <c r="A50" s="18"/>
      <c r="B50" s="44"/>
      <c r="C50" s="91"/>
      <c r="D50" s="91"/>
      <c r="E50" s="92"/>
      <c r="F50" s="92"/>
      <c r="G50" s="93" t="s">
        <v>335</v>
      </c>
      <c r="H50" s="93"/>
      <c r="I50" s="93"/>
      <c r="J50" s="19"/>
    </row>
    <row r="51" spans="1:10" ht="13.9" customHeight="1" x14ac:dyDescent="0.2">
      <c r="A51" s="94" t="s">
        <v>311</v>
      </c>
      <c r="B51" s="95"/>
      <c r="C51" s="96" t="s">
        <v>458</v>
      </c>
      <c r="D51" s="97"/>
      <c r="E51" s="97"/>
      <c r="F51" s="97"/>
      <c r="G51" s="97"/>
      <c r="H51" s="97"/>
      <c r="I51" s="97"/>
      <c r="J51" s="98"/>
    </row>
    <row r="52" spans="1:10" ht="14.25" x14ac:dyDescent="0.2">
      <c r="A52" s="12"/>
      <c r="B52" s="29"/>
      <c r="C52" s="115" t="s">
        <v>312</v>
      </c>
      <c r="D52" s="115"/>
      <c r="E52" s="115"/>
      <c r="F52" s="115"/>
      <c r="G52" s="115"/>
      <c r="H52" s="115"/>
      <c r="I52" s="115"/>
      <c r="J52" s="14"/>
    </row>
    <row r="53" spans="1:10" ht="14.25" x14ac:dyDescent="0.2">
      <c r="A53" s="94" t="s">
        <v>313</v>
      </c>
      <c r="B53" s="95"/>
      <c r="C53" s="151" t="s">
        <v>467</v>
      </c>
      <c r="D53" s="152"/>
      <c r="E53" s="153"/>
      <c r="F53" s="92"/>
      <c r="G53" s="92"/>
      <c r="H53" s="107"/>
      <c r="I53" s="107"/>
      <c r="J53" s="154"/>
    </row>
    <row r="54" spans="1:10" ht="14.25" x14ac:dyDescent="0.2">
      <c r="A54" s="12"/>
      <c r="B54" s="29"/>
      <c r="C54" s="44"/>
      <c r="D54" s="29"/>
      <c r="E54" s="92"/>
      <c r="F54" s="92"/>
      <c r="G54" s="92"/>
      <c r="H54" s="92"/>
      <c r="I54" s="29"/>
      <c r="J54" s="14"/>
    </row>
    <row r="55" spans="1:10" ht="14.45" customHeight="1" x14ac:dyDescent="0.2">
      <c r="A55" s="94" t="s">
        <v>305</v>
      </c>
      <c r="B55" s="95"/>
      <c r="C55" s="147" t="s">
        <v>459</v>
      </c>
      <c r="D55" s="148"/>
      <c r="E55" s="148"/>
      <c r="F55" s="148"/>
      <c r="G55" s="148"/>
      <c r="H55" s="148"/>
      <c r="I55" s="148"/>
      <c r="J55" s="149"/>
    </row>
    <row r="56" spans="1:10" ht="14.25" x14ac:dyDescent="0.2">
      <c r="A56" s="12"/>
      <c r="B56" s="29"/>
      <c r="C56" s="29"/>
      <c r="D56" s="29"/>
      <c r="E56" s="92"/>
      <c r="F56" s="92"/>
      <c r="G56" s="92"/>
      <c r="H56" s="92"/>
      <c r="I56" s="29"/>
      <c r="J56" s="14"/>
    </row>
    <row r="57" spans="1:10" ht="14.25" x14ac:dyDescent="0.2">
      <c r="A57" s="94" t="s">
        <v>336</v>
      </c>
      <c r="B57" s="95"/>
      <c r="C57" s="147" t="s">
        <v>460</v>
      </c>
      <c r="D57" s="148"/>
      <c r="E57" s="148"/>
      <c r="F57" s="148"/>
      <c r="G57" s="148"/>
      <c r="H57" s="148"/>
      <c r="I57" s="148"/>
      <c r="J57" s="149"/>
    </row>
    <row r="58" spans="1:10" ht="14.45" customHeight="1" x14ac:dyDescent="0.2">
      <c r="A58" s="12"/>
      <c r="B58" s="29"/>
      <c r="C58" s="93" t="s">
        <v>337</v>
      </c>
      <c r="D58" s="93"/>
      <c r="E58" s="93"/>
      <c r="F58" s="93"/>
      <c r="G58" s="29"/>
      <c r="H58" s="29"/>
      <c r="I58" s="29"/>
      <c r="J58" s="14"/>
    </row>
    <row r="59" spans="1:10" ht="14.25" x14ac:dyDescent="0.2">
      <c r="A59" s="94" t="s">
        <v>338</v>
      </c>
      <c r="B59" s="95"/>
      <c r="C59" s="147" t="s">
        <v>468</v>
      </c>
      <c r="D59" s="148"/>
      <c r="E59" s="148"/>
      <c r="F59" s="148"/>
      <c r="G59" s="148"/>
      <c r="H59" s="148"/>
      <c r="I59" s="148"/>
      <c r="J59" s="149"/>
    </row>
    <row r="60" spans="1:10" ht="14.45" customHeight="1" x14ac:dyDescent="0.2">
      <c r="A60" s="20"/>
      <c r="B60" s="21"/>
      <c r="C60" s="150" t="s">
        <v>339</v>
      </c>
      <c r="D60" s="150"/>
      <c r="E60" s="150"/>
      <c r="F60" s="150"/>
      <c r="G60" s="150"/>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8740157480314965" right="0" top="0" bottom="0"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H119" sqref="H119:I133"/>
    </sheetView>
  </sheetViews>
  <sheetFormatPr defaultColWidth="8.85546875" defaultRowHeight="12.75" x14ac:dyDescent="0.2"/>
  <cols>
    <col min="8" max="9" width="15.7109375" style="24" customWidth="1"/>
    <col min="10" max="10" width="10.28515625" bestFit="1" customWidth="1"/>
  </cols>
  <sheetData>
    <row r="1" spans="1:9" x14ac:dyDescent="0.2">
      <c r="A1" s="159" t="s">
        <v>1</v>
      </c>
      <c r="B1" s="160"/>
      <c r="C1" s="160"/>
      <c r="D1" s="160"/>
      <c r="E1" s="160"/>
      <c r="F1" s="160"/>
      <c r="G1" s="160"/>
      <c r="H1" s="160"/>
      <c r="I1" s="160"/>
    </row>
    <row r="2" spans="1:9" x14ac:dyDescent="0.2">
      <c r="A2" s="161" t="s">
        <v>464</v>
      </c>
      <c r="B2" s="162"/>
      <c r="C2" s="162"/>
      <c r="D2" s="162"/>
      <c r="E2" s="162"/>
      <c r="F2" s="162"/>
      <c r="G2" s="162"/>
      <c r="H2" s="162"/>
      <c r="I2" s="162"/>
    </row>
    <row r="3" spans="1:9" x14ac:dyDescent="0.2">
      <c r="A3" s="163" t="s">
        <v>435</v>
      </c>
      <c r="B3" s="163"/>
      <c r="C3" s="163"/>
      <c r="D3" s="163"/>
      <c r="E3" s="163"/>
      <c r="F3" s="163"/>
      <c r="G3" s="163"/>
      <c r="H3" s="163"/>
      <c r="I3" s="163"/>
    </row>
    <row r="4" spans="1:9" x14ac:dyDescent="0.2">
      <c r="A4" s="164" t="s">
        <v>465</v>
      </c>
      <c r="B4" s="165"/>
      <c r="C4" s="165"/>
      <c r="D4" s="165"/>
      <c r="E4" s="165"/>
      <c r="F4" s="165"/>
      <c r="G4" s="165"/>
      <c r="H4" s="165"/>
      <c r="I4" s="166"/>
    </row>
    <row r="5" spans="1:9" ht="33.75" x14ac:dyDescent="0.2">
      <c r="A5" s="169" t="s">
        <v>2</v>
      </c>
      <c r="B5" s="170"/>
      <c r="C5" s="170"/>
      <c r="D5" s="170"/>
      <c r="E5" s="170"/>
      <c r="F5" s="170"/>
      <c r="G5" s="67" t="s">
        <v>104</v>
      </c>
      <c r="H5" s="68" t="s">
        <v>289</v>
      </c>
      <c r="I5" s="68" t="s">
        <v>294</v>
      </c>
    </row>
    <row r="6" spans="1:9" x14ac:dyDescent="0.2">
      <c r="A6" s="167">
        <v>1</v>
      </c>
      <c r="B6" s="168"/>
      <c r="C6" s="168"/>
      <c r="D6" s="168"/>
      <c r="E6" s="168"/>
      <c r="F6" s="168"/>
      <c r="G6" s="69">
        <v>2</v>
      </c>
      <c r="H6" s="68">
        <v>3</v>
      </c>
      <c r="I6" s="68">
        <v>4</v>
      </c>
    </row>
    <row r="7" spans="1:9" x14ac:dyDescent="0.2">
      <c r="A7" s="171"/>
      <c r="B7" s="171"/>
      <c r="C7" s="171"/>
      <c r="D7" s="171"/>
      <c r="E7" s="171"/>
      <c r="F7" s="171"/>
      <c r="G7" s="171"/>
      <c r="H7" s="171"/>
      <c r="I7" s="172"/>
    </row>
    <row r="8" spans="1:9" ht="12.75" customHeight="1" x14ac:dyDescent="0.2">
      <c r="A8" s="173" t="s">
        <v>4</v>
      </c>
      <c r="B8" s="173"/>
      <c r="C8" s="173"/>
      <c r="D8" s="173"/>
      <c r="E8" s="173"/>
      <c r="F8" s="173"/>
      <c r="G8" s="60">
        <v>1</v>
      </c>
      <c r="H8" s="70">
        <v>0</v>
      </c>
      <c r="I8" s="70">
        <v>0</v>
      </c>
    </row>
    <row r="9" spans="1:9" ht="12.75" customHeight="1" x14ac:dyDescent="0.2">
      <c r="A9" s="157" t="s">
        <v>5</v>
      </c>
      <c r="B9" s="157"/>
      <c r="C9" s="157"/>
      <c r="D9" s="157"/>
      <c r="E9" s="157"/>
      <c r="F9" s="157"/>
      <c r="G9" s="61">
        <v>2</v>
      </c>
      <c r="H9" s="71">
        <f>H10+H17+H27+H38+H43</f>
        <v>57823282.780000001</v>
      </c>
      <c r="I9" s="71">
        <f>I10+I17+I27+I38+I43</f>
        <v>55115700.240000002</v>
      </c>
    </row>
    <row r="10" spans="1:9" ht="12.75" customHeight="1" x14ac:dyDescent="0.2">
      <c r="A10" s="156" t="s">
        <v>6</v>
      </c>
      <c r="B10" s="156"/>
      <c r="C10" s="156"/>
      <c r="D10" s="156"/>
      <c r="E10" s="156"/>
      <c r="F10" s="156"/>
      <c r="G10" s="61">
        <v>3</v>
      </c>
      <c r="H10" s="71">
        <f>H11+H12+H13+H14+H15+H16</f>
        <v>15910.85</v>
      </c>
      <c r="I10" s="71">
        <f>I11+I12+I13+I14+I15+I16</f>
        <v>5429.8</v>
      </c>
    </row>
    <row r="11" spans="1:9" ht="12.75" customHeight="1" x14ac:dyDescent="0.2">
      <c r="A11" s="155" t="s">
        <v>7</v>
      </c>
      <c r="B11" s="155"/>
      <c r="C11" s="155"/>
      <c r="D11" s="155"/>
      <c r="E11" s="155"/>
      <c r="F11" s="155"/>
      <c r="G11" s="60">
        <v>4</v>
      </c>
      <c r="H11" s="70">
        <v>0</v>
      </c>
      <c r="I11" s="70">
        <v>0</v>
      </c>
    </row>
    <row r="12" spans="1:9" ht="23.45" customHeight="1" x14ac:dyDescent="0.2">
      <c r="A12" s="155" t="s">
        <v>8</v>
      </c>
      <c r="B12" s="155"/>
      <c r="C12" s="155"/>
      <c r="D12" s="155"/>
      <c r="E12" s="155"/>
      <c r="F12" s="155"/>
      <c r="G12" s="60">
        <v>5</v>
      </c>
      <c r="H12" s="70">
        <v>0</v>
      </c>
      <c r="I12" s="70">
        <v>0</v>
      </c>
    </row>
    <row r="13" spans="1:9" ht="12.75" customHeight="1" x14ac:dyDescent="0.2">
      <c r="A13" s="155" t="s">
        <v>9</v>
      </c>
      <c r="B13" s="155"/>
      <c r="C13" s="155"/>
      <c r="D13" s="155"/>
      <c r="E13" s="155"/>
      <c r="F13" s="155"/>
      <c r="G13" s="60">
        <v>6</v>
      </c>
      <c r="H13" s="70">
        <v>0</v>
      </c>
      <c r="I13" s="70">
        <v>0</v>
      </c>
    </row>
    <row r="14" spans="1:9" ht="12.75" customHeight="1" x14ac:dyDescent="0.2">
      <c r="A14" s="155" t="s">
        <v>10</v>
      </c>
      <c r="B14" s="155"/>
      <c r="C14" s="155"/>
      <c r="D14" s="155"/>
      <c r="E14" s="155"/>
      <c r="F14" s="155"/>
      <c r="G14" s="60">
        <v>7</v>
      </c>
      <c r="H14" s="70">
        <v>0</v>
      </c>
      <c r="I14" s="70">
        <v>0</v>
      </c>
    </row>
    <row r="15" spans="1:9" ht="12.75" customHeight="1" x14ac:dyDescent="0.2">
      <c r="A15" s="155" t="s">
        <v>11</v>
      </c>
      <c r="B15" s="155"/>
      <c r="C15" s="155"/>
      <c r="D15" s="155"/>
      <c r="E15" s="155"/>
      <c r="F15" s="155"/>
      <c r="G15" s="60">
        <v>8</v>
      </c>
      <c r="H15" s="70">
        <v>0</v>
      </c>
      <c r="I15" s="70">
        <v>0</v>
      </c>
    </row>
    <row r="16" spans="1:9" ht="12.75" customHeight="1" x14ac:dyDescent="0.2">
      <c r="A16" s="155" t="s">
        <v>12</v>
      </c>
      <c r="B16" s="155"/>
      <c r="C16" s="155"/>
      <c r="D16" s="155"/>
      <c r="E16" s="155"/>
      <c r="F16" s="155"/>
      <c r="G16" s="60">
        <v>9</v>
      </c>
      <c r="H16" s="70">
        <v>15910.85</v>
      </c>
      <c r="I16" s="70">
        <v>5429.8</v>
      </c>
    </row>
    <row r="17" spans="1:9" ht="12.75" customHeight="1" x14ac:dyDescent="0.2">
      <c r="A17" s="156" t="s">
        <v>13</v>
      </c>
      <c r="B17" s="156"/>
      <c r="C17" s="156"/>
      <c r="D17" s="156"/>
      <c r="E17" s="156"/>
      <c r="F17" s="156"/>
      <c r="G17" s="61">
        <v>10</v>
      </c>
      <c r="H17" s="71">
        <f>H18+H19+H20+H21+H22+H23+H24+H25+H26</f>
        <v>53884576.759999998</v>
      </c>
      <c r="I17" s="71">
        <f>I18+I19+I20+I21+I22+I23+I24+I25+I26</f>
        <v>51233465.770000003</v>
      </c>
    </row>
    <row r="18" spans="1:9" ht="12.75" customHeight="1" x14ac:dyDescent="0.2">
      <c r="A18" s="155" t="s">
        <v>14</v>
      </c>
      <c r="B18" s="155"/>
      <c r="C18" s="155"/>
      <c r="D18" s="155"/>
      <c r="E18" s="155"/>
      <c r="F18" s="155"/>
      <c r="G18" s="60">
        <v>11</v>
      </c>
      <c r="H18" s="70">
        <v>4650526.8099999996</v>
      </c>
      <c r="I18" s="70">
        <v>4449611.1500000004</v>
      </c>
    </row>
    <row r="19" spans="1:9" ht="12.75" customHeight="1" x14ac:dyDescent="0.2">
      <c r="A19" s="155" t="s">
        <v>15</v>
      </c>
      <c r="B19" s="155"/>
      <c r="C19" s="155"/>
      <c r="D19" s="155"/>
      <c r="E19" s="155"/>
      <c r="F19" s="155"/>
      <c r="G19" s="60">
        <v>12</v>
      </c>
      <c r="H19" s="70">
        <v>992163.51</v>
      </c>
      <c r="I19" s="70">
        <v>1697415.07</v>
      </c>
    </row>
    <row r="20" spans="1:9" ht="12.75" customHeight="1" x14ac:dyDescent="0.2">
      <c r="A20" s="155" t="s">
        <v>16</v>
      </c>
      <c r="B20" s="155"/>
      <c r="C20" s="155"/>
      <c r="D20" s="155"/>
      <c r="E20" s="155"/>
      <c r="F20" s="155"/>
      <c r="G20" s="60">
        <v>13</v>
      </c>
      <c r="H20" s="70">
        <v>45080056.219999999</v>
      </c>
      <c r="I20" s="70">
        <v>42911947.25</v>
      </c>
    </row>
    <row r="21" spans="1:9" ht="12.75" customHeight="1" x14ac:dyDescent="0.2">
      <c r="A21" s="155" t="s">
        <v>17</v>
      </c>
      <c r="B21" s="155"/>
      <c r="C21" s="155"/>
      <c r="D21" s="155"/>
      <c r="E21" s="155"/>
      <c r="F21" s="155"/>
      <c r="G21" s="60">
        <v>14</v>
      </c>
      <c r="H21" s="70">
        <v>2282754.9300000002</v>
      </c>
      <c r="I21" s="70">
        <v>1969075.63</v>
      </c>
    </row>
    <row r="22" spans="1:9" ht="12.75" customHeight="1" x14ac:dyDescent="0.2">
      <c r="A22" s="155" t="s">
        <v>18</v>
      </c>
      <c r="B22" s="155"/>
      <c r="C22" s="155"/>
      <c r="D22" s="155"/>
      <c r="E22" s="155"/>
      <c r="F22" s="155"/>
      <c r="G22" s="60">
        <v>15</v>
      </c>
      <c r="H22" s="70">
        <v>0</v>
      </c>
      <c r="I22" s="70">
        <v>0</v>
      </c>
    </row>
    <row r="23" spans="1:9" ht="12.75" customHeight="1" x14ac:dyDescent="0.2">
      <c r="A23" s="155" t="s">
        <v>19</v>
      </c>
      <c r="B23" s="155"/>
      <c r="C23" s="155"/>
      <c r="D23" s="155"/>
      <c r="E23" s="155"/>
      <c r="F23" s="155"/>
      <c r="G23" s="60">
        <v>16</v>
      </c>
      <c r="H23" s="70">
        <v>0</v>
      </c>
      <c r="I23" s="70">
        <v>0</v>
      </c>
    </row>
    <row r="24" spans="1:9" ht="12.75" customHeight="1" x14ac:dyDescent="0.2">
      <c r="A24" s="155" t="s">
        <v>20</v>
      </c>
      <c r="B24" s="155"/>
      <c r="C24" s="155"/>
      <c r="D24" s="155"/>
      <c r="E24" s="155"/>
      <c r="F24" s="155"/>
      <c r="G24" s="60">
        <v>17</v>
      </c>
      <c r="H24" s="70">
        <v>713230.72</v>
      </c>
      <c r="I24" s="70">
        <v>94175</v>
      </c>
    </row>
    <row r="25" spans="1:9" ht="12.75" customHeight="1" x14ac:dyDescent="0.2">
      <c r="A25" s="155" t="s">
        <v>21</v>
      </c>
      <c r="B25" s="155"/>
      <c r="C25" s="155"/>
      <c r="D25" s="155"/>
      <c r="E25" s="155"/>
      <c r="F25" s="155"/>
      <c r="G25" s="60">
        <v>18</v>
      </c>
      <c r="H25" s="70">
        <v>0</v>
      </c>
      <c r="I25" s="70">
        <v>0</v>
      </c>
    </row>
    <row r="26" spans="1:9" ht="12.75" customHeight="1" x14ac:dyDescent="0.2">
      <c r="A26" s="155" t="s">
        <v>22</v>
      </c>
      <c r="B26" s="155"/>
      <c r="C26" s="155"/>
      <c r="D26" s="155"/>
      <c r="E26" s="155"/>
      <c r="F26" s="155"/>
      <c r="G26" s="60">
        <v>19</v>
      </c>
      <c r="H26" s="70">
        <v>165844.57</v>
      </c>
      <c r="I26" s="70">
        <v>111241.67</v>
      </c>
    </row>
    <row r="27" spans="1:9" ht="12.75" customHeight="1" x14ac:dyDescent="0.2">
      <c r="A27" s="156" t="s">
        <v>23</v>
      </c>
      <c r="B27" s="156"/>
      <c r="C27" s="156"/>
      <c r="D27" s="156"/>
      <c r="E27" s="156"/>
      <c r="F27" s="156"/>
      <c r="G27" s="61">
        <v>20</v>
      </c>
      <c r="H27" s="71">
        <f>SUM(H28:H37)</f>
        <v>3671723.4</v>
      </c>
      <c r="I27" s="71">
        <f>SUM(I28:I37)</f>
        <v>3671723.4</v>
      </c>
    </row>
    <row r="28" spans="1:9" ht="12.75" customHeight="1" x14ac:dyDescent="0.2">
      <c r="A28" s="155" t="s">
        <v>24</v>
      </c>
      <c r="B28" s="155"/>
      <c r="C28" s="155"/>
      <c r="D28" s="155"/>
      <c r="E28" s="155"/>
      <c r="F28" s="155"/>
      <c r="G28" s="60">
        <v>21</v>
      </c>
      <c r="H28" s="70">
        <v>3661171.94</v>
      </c>
      <c r="I28" s="70">
        <v>3661171.94</v>
      </c>
    </row>
    <row r="29" spans="1:9" ht="12.75" customHeight="1" x14ac:dyDescent="0.2">
      <c r="A29" s="155" t="s">
        <v>25</v>
      </c>
      <c r="B29" s="155"/>
      <c r="C29" s="155"/>
      <c r="D29" s="155"/>
      <c r="E29" s="155"/>
      <c r="F29" s="155"/>
      <c r="G29" s="60">
        <v>22</v>
      </c>
      <c r="H29" s="70">
        <v>0</v>
      </c>
      <c r="I29" s="70">
        <v>0</v>
      </c>
    </row>
    <row r="30" spans="1:9" ht="12.75" customHeight="1" x14ac:dyDescent="0.2">
      <c r="A30" s="155" t="s">
        <v>26</v>
      </c>
      <c r="B30" s="155"/>
      <c r="C30" s="155"/>
      <c r="D30" s="155"/>
      <c r="E30" s="155"/>
      <c r="F30" s="155"/>
      <c r="G30" s="60">
        <v>23</v>
      </c>
      <c r="H30" s="70">
        <v>0</v>
      </c>
      <c r="I30" s="70">
        <v>0</v>
      </c>
    </row>
    <row r="31" spans="1:9" ht="24.6" customHeight="1" x14ac:dyDescent="0.2">
      <c r="A31" s="155" t="s">
        <v>27</v>
      </c>
      <c r="B31" s="155"/>
      <c r="C31" s="155"/>
      <c r="D31" s="155"/>
      <c r="E31" s="155"/>
      <c r="F31" s="155"/>
      <c r="G31" s="60">
        <v>24</v>
      </c>
      <c r="H31" s="70">
        <v>10551.46</v>
      </c>
      <c r="I31" s="70">
        <v>10551.46</v>
      </c>
    </row>
    <row r="32" spans="1:9" ht="24" customHeight="1" x14ac:dyDescent="0.2">
      <c r="A32" s="155" t="s">
        <v>28</v>
      </c>
      <c r="B32" s="155"/>
      <c r="C32" s="155"/>
      <c r="D32" s="155"/>
      <c r="E32" s="155"/>
      <c r="F32" s="155"/>
      <c r="G32" s="60">
        <v>25</v>
      </c>
      <c r="H32" s="70">
        <v>0</v>
      </c>
      <c r="I32" s="70">
        <v>0</v>
      </c>
    </row>
    <row r="33" spans="1:9" ht="26.45" customHeight="1" x14ac:dyDescent="0.2">
      <c r="A33" s="155" t="s">
        <v>29</v>
      </c>
      <c r="B33" s="155"/>
      <c r="C33" s="155"/>
      <c r="D33" s="155"/>
      <c r="E33" s="155"/>
      <c r="F33" s="155"/>
      <c r="G33" s="60">
        <v>26</v>
      </c>
      <c r="H33" s="70">
        <v>0</v>
      </c>
      <c r="I33" s="70">
        <v>0</v>
      </c>
    </row>
    <row r="34" spans="1:9" ht="12.75" customHeight="1" x14ac:dyDescent="0.2">
      <c r="A34" s="155" t="s">
        <v>30</v>
      </c>
      <c r="B34" s="155"/>
      <c r="C34" s="155"/>
      <c r="D34" s="155"/>
      <c r="E34" s="155"/>
      <c r="F34" s="155"/>
      <c r="G34" s="60">
        <v>27</v>
      </c>
      <c r="H34" s="70">
        <v>0</v>
      </c>
      <c r="I34" s="70">
        <v>0</v>
      </c>
    </row>
    <row r="35" spans="1:9" ht="12.75" customHeight="1" x14ac:dyDescent="0.2">
      <c r="A35" s="155" t="s">
        <v>31</v>
      </c>
      <c r="B35" s="155"/>
      <c r="C35" s="155"/>
      <c r="D35" s="155"/>
      <c r="E35" s="155"/>
      <c r="F35" s="155"/>
      <c r="G35" s="60">
        <v>28</v>
      </c>
      <c r="H35" s="70">
        <v>0</v>
      </c>
      <c r="I35" s="70">
        <v>0</v>
      </c>
    </row>
    <row r="36" spans="1:9" ht="12.75" customHeight="1" x14ac:dyDescent="0.2">
      <c r="A36" s="155" t="s">
        <v>32</v>
      </c>
      <c r="B36" s="155"/>
      <c r="C36" s="155"/>
      <c r="D36" s="155"/>
      <c r="E36" s="155"/>
      <c r="F36" s="155"/>
      <c r="G36" s="60">
        <v>29</v>
      </c>
      <c r="H36" s="70">
        <v>0</v>
      </c>
      <c r="I36" s="70">
        <v>0</v>
      </c>
    </row>
    <row r="37" spans="1:9" ht="12.75" customHeight="1" x14ac:dyDescent="0.2">
      <c r="A37" s="155" t="s">
        <v>33</v>
      </c>
      <c r="B37" s="155"/>
      <c r="C37" s="155"/>
      <c r="D37" s="155"/>
      <c r="E37" s="155"/>
      <c r="F37" s="155"/>
      <c r="G37" s="60">
        <v>30</v>
      </c>
      <c r="H37" s="70">
        <v>0</v>
      </c>
      <c r="I37" s="70">
        <v>0</v>
      </c>
    </row>
    <row r="38" spans="1:9" ht="12.75" customHeight="1" x14ac:dyDescent="0.2">
      <c r="A38" s="156" t="s">
        <v>34</v>
      </c>
      <c r="B38" s="156"/>
      <c r="C38" s="156"/>
      <c r="D38" s="156"/>
      <c r="E38" s="156"/>
      <c r="F38" s="156"/>
      <c r="G38" s="61">
        <v>31</v>
      </c>
      <c r="H38" s="71">
        <f>H39+H40+H41+H42</f>
        <v>78415.3</v>
      </c>
      <c r="I38" s="71">
        <f>I39+I40+I41+I42</f>
        <v>71022.06</v>
      </c>
    </row>
    <row r="39" spans="1:9" ht="12.75" customHeight="1" x14ac:dyDescent="0.2">
      <c r="A39" s="155" t="s">
        <v>35</v>
      </c>
      <c r="B39" s="155"/>
      <c r="C39" s="155"/>
      <c r="D39" s="155"/>
      <c r="E39" s="155"/>
      <c r="F39" s="155"/>
      <c r="G39" s="60">
        <v>32</v>
      </c>
      <c r="H39" s="70">
        <v>0</v>
      </c>
      <c r="I39" s="70">
        <v>0</v>
      </c>
    </row>
    <row r="40" spans="1:9" ht="12.75" customHeight="1" x14ac:dyDescent="0.2">
      <c r="A40" s="155" t="s">
        <v>36</v>
      </c>
      <c r="B40" s="155"/>
      <c r="C40" s="155"/>
      <c r="D40" s="155"/>
      <c r="E40" s="155"/>
      <c r="F40" s="155"/>
      <c r="G40" s="60">
        <v>33</v>
      </c>
      <c r="H40" s="70">
        <v>0</v>
      </c>
      <c r="I40" s="70">
        <v>0</v>
      </c>
    </row>
    <row r="41" spans="1:9" ht="12.75" customHeight="1" x14ac:dyDescent="0.2">
      <c r="A41" s="155" t="s">
        <v>37</v>
      </c>
      <c r="B41" s="155"/>
      <c r="C41" s="155"/>
      <c r="D41" s="155"/>
      <c r="E41" s="155"/>
      <c r="F41" s="155"/>
      <c r="G41" s="60">
        <v>34</v>
      </c>
      <c r="H41" s="70">
        <v>0</v>
      </c>
      <c r="I41" s="70">
        <v>0</v>
      </c>
    </row>
    <row r="42" spans="1:9" ht="12.75" customHeight="1" x14ac:dyDescent="0.2">
      <c r="A42" s="155" t="s">
        <v>38</v>
      </c>
      <c r="B42" s="155"/>
      <c r="C42" s="155"/>
      <c r="D42" s="155"/>
      <c r="E42" s="155"/>
      <c r="F42" s="155"/>
      <c r="G42" s="60">
        <v>35</v>
      </c>
      <c r="H42" s="70">
        <v>78415.3</v>
      </c>
      <c r="I42" s="70">
        <v>71022.06</v>
      </c>
    </row>
    <row r="43" spans="1:9" ht="12.75" customHeight="1" x14ac:dyDescent="0.2">
      <c r="A43" s="158" t="s">
        <v>39</v>
      </c>
      <c r="B43" s="158"/>
      <c r="C43" s="158"/>
      <c r="D43" s="158"/>
      <c r="E43" s="158"/>
      <c r="F43" s="158"/>
      <c r="G43" s="60">
        <v>36</v>
      </c>
      <c r="H43" s="70">
        <v>172656.47</v>
      </c>
      <c r="I43" s="70">
        <v>134059.21</v>
      </c>
    </row>
    <row r="44" spans="1:9" ht="12.75" customHeight="1" x14ac:dyDescent="0.2">
      <c r="A44" s="157" t="s">
        <v>40</v>
      </c>
      <c r="B44" s="157"/>
      <c r="C44" s="157"/>
      <c r="D44" s="157"/>
      <c r="E44" s="157"/>
      <c r="F44" s="157"/>
      <c r="G44" s="61">
        <v>37</v>
      </c>
      <c r="H44" s="71">
        <f>H45+H53+H60+H70</f>
        <v>42336753.649999999</v>
      </c>
      <c r="I44" s="71">
        <f>I45+I53+I60+I70</f>
        <v>44265583</v>
      </c>
    </row>
    <row r="45" spans="1:9" ht="12.75" customHeight="1" x14ac:dyDescent="0.2">
      <c r="A45" s="156" t="s">
        <v>41</v>
      </c>
      <c r="B45" s="156"/>
      <c r="C45" s="156"/>
      <c r="D45" s="156"/>
      <c r="E45" s="156"/>
      <c r="F45" s="156"/>
      <c r="G45" s="61">
        <v>38</v>
      </c>
      <c r="H45" s="71">
        <f>SUM(H46:H52)</f>
        <v>1005421.67</v>
      </c>
      <c r="I45" s="71">
        <f>SUM(I46:I52)</f>
        <v>1095660.48</v>
      </c>
    </row>
    <row r="46" spans="1:9" ht="12.75" customHeight="1" x14ac:dyDescent="0.2">
      <c r="A46" s="155" t="s">
        <v>42</v>
      </c>
      <c r="B46" s="155"/>
      <c r="C46" s="155"/>
      <c r="D46" s="155"/>
      <c r="E46" s="155"/>
      <c r="F46" s="155"/>
      <c r="G46" s="60">
        <v>39</v>
      </c>
      <c r="H46" s="70">
        <v>1005421.67</v>
      </c>
      <c r="I46" s="70">
        <v>1095660.48</v>
      </c>
    </row>
    <row r="47" spans="1:9" ht="12.75" customHeight="1" x14ac:dyDescent="0.2">
      <c r="A47" s="155" t="s">
        <v>43</v>
      </c>
      <c r="B47" s="155"/>
      <c r="C47" s="155"/>
      <c r="D47" s="155"/>
      <c r="E47" s="155"/>
      <c r="F47" s="155"/>
      <c r="G47" s="60">
        <v>40</v>
      </c>
      <c r="H47" s="70">
        <v>0</v>
      </c>
      <c r="I47" s="70">
        <v>0</v>
      </c>
    </row>
    <row r="48" spans="1:9" ht="12.75" customHeight="1" x14ac:dyDescent="0.2">
      <c r="A48" s="155" t="s">
        <v>44</v>
      </c>
      <c r="B48" s="155"/>
      <c r="C48" s="155"/>
      <c r="D48" s="155"/>
      <c r="E48" s="155"/>
      <c r="F48" s="155"/>
      <c r="G48" s="60">
        <v>41</v>
      </c>
      <c r="H48" s="70">
        <v>0</v>
      </c>
      <c r="I48" s="70">
        <v>0</v>
      </c>
    </row>
    <row r="49" spans="1:9" ht="12.75" customHeight="1" x14ac:dyDescent="0.2">
      <c r="A49" s="155" t="s">
        <v>45</v>
      </c>
      <c r="B49" s="155"/>
      <c r="C49" s="155"/>
      <c r="D49" s="155"/>
      <c r="E49" s="155"/>
      <c r="F49" s="155"/>
      <c r="G49" s="60">
        <v>42</v>
      </c>
      <c r="H49" s="70">
        <v>0</v>
      </c>
      <c r="I49" s="70">
        <v>0</v>
      </c>
    </row>
    <row r="50" spans="1:9" ht="12.75" customHeight="1" x14ac:dyDescent="0.2">
      <c r="A50" s="155" t="s">
        <v>46</v>
      </c>
      <c r="B50" s="155"/>
      <c r="C50" s="155"/>
      <c r="D50" s="155"/>
      <c r="E50" s="155"/>
      <c r="F50" s="155"/>
      <c r="G50" s="60">
        <v>43</v>
      </c>
      <c r="H50" s="70">
        <v>0</v>
      </c>
      <c r="I50" s="70">
        <v>0</v>
      </c>
    </row>
    <row r="51" spans="1:9" ht="12.75" customHeight="1" x14ac:dyDescent="0.2">
      <c r="A51" s="155" t="s">
        <v>47</v>
      </c>
      <c r="B51" s="155"/>
      <c r="C51" s="155"/>
      <c r="D51" s="155"/>
      <c r="E51" s="155"/>
      <c r="F51" s="155"/>
      <c r="G51" s="60">
        <v>44</v>
      </c>
      <c r="H51" s="70">
        <v>0</v>
      </c>
      <c r="I51" s="70">
        <v>0</v>
      </c>
    </row>
    <row r="52" spans="1:9" ht="12.75" customHeight="1" x14ac:dyDescent="0.2">
      <c r="A52" s="155" t="s">
        <v>48</v>
      </c>
      <c r="B52" s="155"/>
      <c r="C52" s="155"/>
      <c r="D52" s="155"/>
      <c r="E52" s="155"/>
      <c r="F52" s="155"/>
      <c r="G52" s="60">
        <v>45</v>
      </c>
      <c r="H52" s="70">
        <v>0</v>
      </c>
      <c r="I52" s="70">
        <v>0</v>
      </c>
    </row>
    <row r="53" spans="1:9" ht="12.75" customHeight="1" x14ac:dyDescent="0.2">
      <c r="A53" s="156" t="s">
        <v>49</v>
      </c>
      <c r="B53" s="156"/>
      <c r="C53" s="156"/>
      <c r="D53" s="156"/>
      <c r="E53" s="156"/>
      <c r="F53" s="156"/>
      <c r="G53" s="61">
        <v>46</v>
      </c>
      <c r="H53" s="71">
        <f>SUM(H54:H59)</f>
        <v>19558150.010000002</v>
      </c>
      <c r="I53" s="71">
        <f>SUM(I54:I59)</f>
        <v>10994361.4</v>
      </c>
    </row>
    <row r="54" spans="1:9" ht="12.75" customHeight="1" x14ac:dyDescent="0.2">
      <c r="A54" s="155" t="s">
        <v>50</v>
      </c>
      <c r="B54" s="155"/>
      <c r="C54" s="155"/>
      <c r="D54" s="155"/>
      <c r="E54" s="155"/>
      <c r="F54" s="155"/>
      <c r="G54" s="60">
        <v>47</v>
      </c>
      <c r="H54" s="70">
        <v>100757.79</v>
      </c>
      <c r="I54" s="70">
        <v>42197.67</v>
      </c>
    </row>
    <row r="55" spans="1:9" ht="12.75" customHeight="1" x14ac:dyDescent="0.2">
      <c r="A55" s="155" t="s">
        <v>51</v>
      </c>
      <c r="B55" s="155"/>
      <c r="C55" s="155"/>
      <c r="D55" s="155"/>
      <c r="E55" s="155"/>
      <c r="F55" s="155"/>
      <c r="G55" s="60">
        <v>48</v>
      </c>
      <c r="H55" s="70">
        <v>0</v>
      </c>
      <c r="I55" s="70">
        <v>0</v>
      </c>
    </row>
    <row r="56" spans="1:9" ht="12.75" customHeight="1" x14ac:dyDescent="0.2">
      <c r="A56" s="155" t="s">
        <v>52</v>
      </c>
      <c r="B56" s="155"/>
      <c r="C56" s="155"/>
      <c r="D56" s="155"/>
      <c r="E56" s="155"/>
      <c r="F56" s="155"/>
      <c r="G56" s="60">
        <v>49</v>
      </c>
      <c r="H56" s="70">
        <v>17959388.73</v>
      </c>
      <c r="I56" s="70">
        <v>9998078.1999999993</v>
      </c>
    </row>
    <row r="57" spans="1:9" ht="12.75" customHeight="1" x14ac:dyDescent="0.2">
      <c r="A57" s="155" t="s">
        <v>53</v>
      </c>
      <c r="B57" s="155"/>
      <c r="C57" s="155"/>
      <c r="D57" s="155"/>
      <c r="E57" s="155"/>
      <c r="F57" s="155"/>
      <c r="G57" s="60">
        <v>50</v>
      </c>
      <c r="H57" s="70">
        <v>1613.88</v>
      </c>
      <c r="I57" s="70">
        <v>1012.45</v>
      </c>
    </row>
    <row r="58" spans="1:9" ht="12.75" customHeight="1" x14ac:dyDescent="0.2">
      <c r="A58" s="155" t="s">
        <v>54</v>
      </c>
      <c r="B58" s="155"/>
      <c r="C58" s="155"/>
      <c r="D58" s="155"/>
      <c r="E58" s="155"/>
      <c r="F58" s="155"/>
      <c r="G58" s="60">
        <v>51</v>
      </c>
      <c r="H58" s="70">
        <v>716641.32</v>
      </c>
      <c r="I58" s="70">
        <v>659235.88</v>
      </c>
    </row>
    <row r="59" spans="1:9" ht="12.75" customHeight="1" x14ac:dyDescent="0.2">
      <c r="A59" s="155" t="s">
        <v>55</v>
      </c>
      <c r="B59" s="155"/>
      <c r="C59" s="155"/>
      <c r="D59" s="155"/>
      <c r="E59" s="155"/>
      <c r="F59" s="155"/>
      <c r="G59" s="60">
        <v>52</v>
      </c>
      <c r="H59" s="70">
        <v>779748.29</v>
      </c>
      <c r="I59" s="70">
        <v>293837.2</v>
      </c>
    </row>
    <row r="60" spans="1:9" ht="12.75" customHeight="1" x14ac:dyDescent="0.2">
      <c r="A60" s="156" t="s">
        <v>56</v>
      </c>
      <c r="B60" s="156"/>
      <c r="C60" s="156"/>
      <c r="D60" s="156"/>
      <c r="E60" s="156"/>
      <c r="F60" s="156"/>
      <c r="G60" s="61">
        <v>53</v>
      </c>
      <c r="H60" s="71">
        <f>SUM(H61:H69)</f>
        <v>894034.11</v>
      </c>
      <c r="I60" s="71">
        <f>SUM(I61:I69)</f>
        <v>706736.53</v>
      </c>
    </row>
    <row r="61" spans="1:9" ht="12.75" customHeight="1" x14ac:dyDescent="0.2">
      <c r="A61" s="155" t="s">
        <v>24</v>
      </c>
      <c r="B61" s="155"/>
      <c r="C61" s="155"/>
      <c r="D61" s="155"/>
      <c r="E61" s="155"/>
      <c r="F61" s="155"/>
      <c r="G61" s="60">
        <v>54</v>
      </c>
      <c r="H61" s="70">
        <v>0</v>
      </c>
      <c r="I61" s="70">
        <v>0</v>
      </c>
    </row>
    <row r="62" spans="1:9" ht="12.75" customHeight="1" x14ac:dyDescent="0.2">
      <c r="A62" s="155" t="s">
        <v>25</v>
      </c>
      <c r="B62" s="155"/>
      <c r="C62" s="155"/>
      <c r="D62" s="155"/>
      <c r="E62" s="155"/>
      <c r="F62" s="155"/>
      <c r="G62" s="60">
        <v>55</v>
      </c>
      <c r="H62" s="70">
        <v>0</v>
      </c>
      <c r="I62" s="70">
        <v>0</v>
      </c>
    </row>
    <row r="63" spans="1:9" ht="12.75" customHeight="1" x14ac:dyDescent="0.2">
      <c r="A63" s="155" t="s">
        <v>26</v>
      </c>
      <c r="B63" s="155"/>
      <c r="C63" s="155"/>
      <c r="D63" s="155"/>
      <c r="E63" s="155"/>
      <c r="F63" s="155"/>
      <c r="G63" s="60">
        <v>56</v>
      </c>
      <c r="H63" s="70">
        <v>351041.74</v>
      </c>
      <c r="I63" s="70">
        <v>200000</v>
      </c>
    </row>
    <row r="64" spans="1:9" ht="23.45" customHeight="1" x14ac:dyDescent="0.2">
      <c r="A64" s="155" t="s">
        <v>57</v>
      </c>
      <c r="B64" s="155"/>
      <c r="C64" s="155"/>
      <c r="D64" s="155"/>
      <c r="E64" s="155"/>
      <c r="F64" s="155"/>
      <c r="G64" s="60">
        <v>57</v>
      </c>
      <c r="H64" s="70">
        <v>0</v>
      </c>
      <c r="I64" s="70">
        <v>0</v>
      </c>
    </row>
    <row r="65" spans="1:9" ht="21" customHeight="1" x14ac:dyDescent="0.2">
      <c r="A65" s="155" t="s">
        <v>28</v>
      </c>
      <c r="B65" s="155"/>
      <c r="C65" s="155"/>
      <c r="D65" s="155"/>
      <c r="E65" s="155"/>
      <c r="F65" s="155"/>
      <c r="G65" s="60">
        <v>58</v>
      </c>
      <c r="H65" s="70">
        <v>0</v>
      </c>
      <c r="I65" s="70">
        <v>0</v>
      </c>
    </row>
    <row r="66" spans="1:9" ht="22.9" customHeight="1" x14ac:dyDescent="0.2">
      <c r="A66" s="155" t="s">
        <v>29</v>
      </c>
      <c r="B66" s="155"/>
      <c r="C66" s="155"/>
      <c r="D66" s="155"/>
      <c r="E66" s="155"/>
      <c r="F66" s="155"/>
      <c r="G66" s="60">
        <v>59</v>
      </c>
      <c r="H66" s="70">
        <v>0</v>
      </c>
      <c r="I66" s="70">
        <v>0</v>
      </c>
    </row>
    <row r="67" spans="1:9" ht="12.75" customHeight="1" x14ac:dyDescent="0.2">
      <c r="A67" s="155" t="s">
        <v>30</v>
      </c>
      <c r="B67" s="155"/>
      <c r="C67" s="155"/>
      <c r="D67" s="155"/>
      <c r="E67" s="155"/>
      <c r="F67" s="155"/>
      <c r="G67" s="60">
        <v>60</v>
      </c>
      <c r="H67" s="70">
        <v>42024.800000000003</v>
      </c>
      <c r="I67" s="70">
        <v>52130</v>
      </c>
    </row>
    <row r="68" spans="1:9" ht="12.75" customHeight="1" x14ac:dyDescent="0.2">
      <c r="A68" s="155" t="s">
        <v>31</v>
      </c>
      <c r="B68" s="155"/>
      <c r="C68" s="155"/>
      <c r="D68" s="155"/>
      <c r="E68" s="155"/>
      <c r="F68" s="155"/>
      <c r="G68" s="60">
        <v>61</v>
      </c>
      <c r="H68" s="70">
        <v>500967.57</v>
      </c>
      <c r="I68" s="70">
        <v>454606.53</v>
      </c>
    </row>
    <row r="69" spans="1:9" ht="12.75" customHeight="1" x14ac:dyDescent="0.2">
      <c r="A69" s="155" t="s">
        <v>58</v>
      </c>
      <c r="B69" s="155"/>
      <c r="C69" s="155"/>
      <c r="D69" s="155"/>
      <c r="E69" s="155"/>
      <c r="F69" s="155"/>
      <c r="G69" s="60">
        <v>62</v>
      </c>
      <c r="H69" s="70">
        <v>0</v>
      </c>
      <c r="I69" s="70">
        <v>0</v>
      </c>
    </row>
    <row r="70" spans="1:9" ht="12.75" customHeight="1" x14ac:dyDescent="0.2">
      <c r="A70" s="158" t="s">
        <v>59</v>
      </c>
      <c r="B70" s="158"/>
      <c r="C70" s="158"/>
      <c r="D70" s="158"/>
      <c r="E70" s="158"/>
      <c r="F70" s="158"/>
      <c r="G70" s="60">
        <v>63</v>
      </c>
      <c r="H70" s="70">
        <v>20879147.859999999</v>
      </c>
      <c r="I70" s="70">
        <v>31468824.59</v>
      </c>
    </row>
    <row r="71" spans="1:9" ht="12.75" customHeight="1" x14ac:dyDescent="0.2">
      <c r="A71" s="173" t="s">
        <v>60</v>
      </c>
      <c r="B71" s="173"/>
      <c r="C71" s="173"/>
      <c r="D71" s="173"/>
      <c r="E71" s="173"/>
      <c r="F71" s="173"/>
      <c r="G71" s="60">
        <v>64</v>
      </c>
      <c r="H71" s="70">
        <v>165810.9</v>
      </c>
      <c r="I71" s="70">
        <v>75228.95</v>
      </c>
    </row>
    <row r="72" spans="1:9" ht="12.75" customHeight="1" x14ac:dyDescent="0.2">
      <c r="A72" s="157" t="s">
        <v>61</v>
      </c>
      <c r="B72" s="157"/>
      <c r="C72" s="157"/>
      <c r="D72" s="157"/>
      <c r="E72" s="157"/>
      <c r="F72" s="157"/>
      <c r="G72" s="61">
        <v>65</v>
      </c>
      <c r="H72" s="71">
        <f>H8+H9+H44+H71</f>
        <v>100325847.33</v>
      </c>
      <c r="I72" s="71">
        <f>I8+I9+I44+I71</f>
        <v>99456512.189999998</v>
      </c>
    </row>
    <row r="73" spans="1:9" ht="12.75" customHeight="1" x14ac:dyDescent="0.2">
      <c r="A73" s="173" t="s">
        <v>62</v>
      </c>
      <c r="B73" s="173"/>
      <c r="C73" s="173"/>
      <c r="D73" s="173"/>
      <c r="E73" s="173"/>
      <c r="F73" s="173"/>
      <c r="G73" s="60">
        <v>66</v>
      </c>
      <c r="H73" s="70">
        <v>0</v>
      </c>
      <c r="I73" s="70">
        <v>0</v>
      </c>
    </row>
    <row r="74" spans="1:9" x14ac:dyDescent="0.2">
      <c r="A74" s="175" t="s">
        <v>63</v>
      </c>
      <c r="B74" s="176"/>
      <c r="C74" s="176"/>
      <c r="D74" s="176"/>
      <c r="E74" s="176"/>
      <c r="F74" s="176"/>
      <c r="G74" s="176"/>
      <c r="H74" s="176"/>
      <c r="I74" s="176"/>
    </row>
    <row r="75" spans="1:9" ht="12.75" customHeight="1" x14ac:dyDescent="0.2">
      <c r="A75" s="157" t="s">
        <v>436</v>
      </c>
      <c r="B75" s="157"/>
      <c r="C75" s="157"/>
      <c r="D75" s="157"/>
      <c r="E75" s="157"/>
      <c r="F75" s="157"/>
      <c r="G75" s="61">
        <v>67</v>
      </c>
      <c r="H75" s="71">
        <f>H76+H77+H78+H84+H85+H92+H95+H98</f>
        <v>79515477.409999996</v>
      </c>
      <c r="I75" s="71">
        <f>I76+I77+I78+I84+I85+I92+I95+I98</f>
        <v>84152894.340000004</v>
      </c>
    </row>
    <row r="76" spans="1:9" ht="12.75" customHeight="1" x14ac:dyDescent="0.2">
      <c r="A76" s="158" t="s">
        <v>64</v>
      </c>
      <c r="B76" s="158"/>
      <c r="C76" s="158"/>
      <c r="D76" s="158"/>
      <c r="E76" s="158"/>
      <c r="F76" s="158"/>
      <c r="G76" s="60">
        <v>68</v>
      </c>
      <c r="H76" s="72">
        <v>22417251</v>
      </c>
      <c r="I76" s="72">
        <v>22417251</v>
      </c>
    </row>
    <row r="77" spans="1:9" ht="12.75" customHeight="1" x14ac:dyDescent="0.2">
      <c r="A77" s="158" t="s">
        <v>65</v>
      </c>
      <c r="B77" s="158"/>
      <c r="C77" s="158"/>
      <c r="D77" s="158"/>
      <c r="E77" s="158"/>
      <c r="F77" s="158"/>
      <c r="G77" s="60">
        <v>69</v>
      </c>
      <c r="H77" s="72">
        <v>11731516.24</v>
      </c>
      <c r="I77" s="72">
        <v>11731516.24</v>
      </c>
    </row>
    <row r="78" spans="1:9" ht="12.75" customHeight="1" x14ac:dyDescent="0.2">
      <c r="A78" s="156" t="s">
        <v>66</v>
      </c>
      <c r="B78" s="156"/>
      <c r="C78" s="156"/>
      <c r="D78" s="156"/>
      <c r="E78" s="156"/>
      <c r="F78" s="156"/>
      <c r="G78" s="61">
        <v>70</v>
      </c>
      <c r="H78" s="71">
        <f>SUM(H79:H83)</f>
        <v>5201057.8099999996</v>
      </c>
      <c r="I78" s="71">
        <f>SUM(I79:I83)</f>
        <v>5201057.8099999996</v>
      </c>
    </row>
    <row r="79" spans="1:9" ht="12.75" customHeight="1" x14ac:dyDescent="0.2">
      <c r="A79" s="155" t="s">
        <v>67</v>
      </c>
      <c r="B79" s="155"/>
      <c r="C79" s="155"/>
      <c r="D79" s="155"/>
      <c r="E79" s="155"/>
      <c r="F79" s="155"/>
      <c r="G79" s="60">
        <v>71</v>
      </c>
      <c r="H79" s="72">
        <v>1122747.3600000001</v>
      </c>
      <c r="I79" s="72">
        <v>1122747.3600000001</v>
      </c>
    </row>
    <row r="80" spans="1:9" ht="12.75" customHeight="1" x14ac:dyDescent="0.2">
      <c r="A80" s="155" t="s">
        <v>68</v>
      </c>
      <c r="B80" s="155"/>
      <c r="C80" s="155"/>
      <c r="D80" s="155"/>
      <c r="E80" s="155"/>
      <c r="F80" s="155"/>
      <c r="G80" s="60">
        <v>72</v>
      </c>
      <c r="H80" s="72">
        <v>1181838.21</v>
      </c>
      <c r="I80" s="72">
        <v>1181838.21</v>
      </c>
    </row>
    <row r="81" spans="1:9" ht="12.75" customHeight="1" x14ac:dyDescent="0.2">
      <c r="A81" s="155" t="s">
        <v>69</v>
      </c>
      <c r="B81" s="155"/>
      <c r="C81" s="155"/>
      <c r="D81" s="155"/>
      <c r="E81" s="155"/>
      <c r="F81" s="155"/>
      <c r="G81" s="60">
        <v>73</v>
      </c>
      <c r="H81" s="72">
        <v>-141524.46</v>
      </c>
      <c r="I81" s="72">
        <v>-141524.46</v>
      </c>
    </row>
    <row r="82" spans="1:9" ht="12.75" customHeight="1" x14ac:dyDescent="0.2">
      <c r="A82" s="155" t="s">
        <v>70</v>
      </c>
      <c r="B82" s="155"/>
      <c r="C82" s="155"/>
      <c r="D82" s="155"/>
      <c r="E82" s="155"/>
      <c r="F82" s="155"/>
      <c r="G82" s="60">
        <v>74</v>
      </c>
      <c r="H82" s="72">
        <v>0</v>
      </c>
      <c r="I82" s="72">
        <v>0</v>
      </c>
    </row>
    <row r="83" spans="1:9" ht="12.75" customHeight="1" x14ac:dyDescent="0.2">
      <c r="A83" s="155" t="s">
        <v>71</v>
      </c>
      <c r="B83" s="155"/>
      <c r="C83" s="155"/>
      <c r="D83" s="155"/>
      <c r="E83" s="155"/>
      <c r="F83" s="155"/>
      <c r="G83" s="60">
        <v>75</v>
      </c>
      <c r="H83" s="72">
        <v>3037996.7</v>
      </c>
      <c r="I83" s="72">
        <v>3037996.7</v>
      </c>
    </row>
    <row r="84" spans="1:9" ht="12.75" customHeight="1" x14ac:dyDescent="0.2">
      <c r="A84" s="158" t="s">
        <v>72</v>
      </c>
      <c r="B84" s="158"/>
      <c r="C84" s="158"/>
      <c r="D84" s="158"/>
      <c r="E84" s="158"/>
      <c r="F84" s="158"/>
      <c r="G84" s="60">
        <v>76</v>
      </c>
      <c r="H84" s="72">
        <v>0</v>
      </c>
      <c r="I84" s="72">
        <v>0</v>
      </c>
    </row>
    <row r="85" spans="1:9" ht="12.75" customHeight="1" x14ac:dyDescent="0.2">
      <c r="A85" s="174" t="s">
        <v>427</v>
      </c>
      <c r="B85" s="174"/>
      <c r="C85" s="174"/>
      <c r="D85" s="174"/>
      <c r="E85" s="174"/>
      <c r="F85" s="174"/>
      <c r="G85" s="61">
        <v>77</v>
      </c>
      <c r="H85" s="71">
        <f>H86+H87+H88+H89+H90+H91</f>
        <v>0</v>
      </c>
      <c r="I85" s="71">
        <f>I86+I87+I88+I89+I90+I91</f>
        <v>0</v>
      </c>
    </row>
    <row r="86" spans="1:9" ht="25.5" customHeight="1" x14ac:dyDescent="0.2">
      <c r="A86" s="155" t="s">
        <v>422</v>
      </c>
      <c r="B86" s="155"/>
      <c r="C86" s="155"/>
      <c r="D86" s="155"/>
      <c r="E86" s="155"/>
      <c r="F86" s="155"/>
      <c r="G86" s="60">
        <v>78</v>
      </c>
      <c r="H86" s="70">
        <v>0</v>
      </c>
      <c r="I86" s="70">
        <v>0</v>
      </c>
    </row>
    <row r="87" spans="1:9" ht="12.75" customHeight="1" x14ac:dyDescent="0.2">
      <c r="A87" s="155" t="s">
        <v>73</v>
      </c>
      <c r="B87" s="155"/>
      <c r="C87" s="155"/>
      <c r="D87" s="155"/>
      <c r="E87" s="155"/>
      <c r="F87" s="155"/>
      <c r="G87" s="60">
        <v>79</v>
      </c>
      <c r="H87" s="70">
        <v>0</v>
      </c>
      <c r="I87" s="70">
        <v>0</v>
      </c>
    </row>
    <row r="88" spans="1:9" ht="12.75" customHeight="1" x14ac:dyDescent="0.2">
      <c r="A88" s="155" t="s">
        <v>74</v>
      </c>
      <c r="B88" s="155"/>
      <c r="C88" s="155"/>
      <c r="D88" s="155"/>
      <c r="E88" s="155"/>
      <c r="F88" s="155"/>
      <c r="G88" s="60">
        <v>80</v>
      </c>
      <c r="H88" s="70">
        <v>0</v>
      </c>
      <c r="I88" s="70">
        <v>0</v>
      </c>
    </row>
    <row r="89" spans="1:9" ht="12.75" customHeight="1" x14ac:dyDescent="0.2">
      <c r="A89" s="155" t="s">
        <v>340</v>
      </c>
      <c r="B89" s="155"/>
      <c r="C89" s="155"/>
      <c r="D89" s="155"/>
      <c r="E89" s="155"/>
      <c r="F89" s="155"/>
      <c r="G89" s="60">
        <v>81</v>
      </c>
      <c r="H89" s="70">
        <v>0</v>
      </c>
      <c r="I89" s="70">
        <v>0</v>
      </c>
    </row>
    <row r="90" spans="1:9" ht="24" customHeight="1" x14ac:dyDescent="0.2">
      <c r="A90" s="155" t="s">
        <v>341</v>
      </c>
      <c r="B90" s="155"/>
      <c r="C90" s="155"/>
      <c r="D90" s="155"/>
      <c r="E90" s="155"/>
      <c r="F90" s="155"/>
      <c r="G90" s="60">
        <v>82</v>
      </c>
      <c r="H90" s="70">
        <v>0</v>
      </c>
      <c r="I90" s="70">
        <v>0</v>
      </c>
    </row>
    <row r="91" spans="1:9" x14ac:dyDescent="0.2">
      <c r="A91" s="155" t="s">
        <v>423</v>
      </c>
      <c r="B91" s="155"/>
      <c r="C91" s="155"/>
      <c r="D91" s="155"/>
      <c r="E91" s="155"/>
      <c r="F91" s="155"/>
      <c r="G91" s="60">
        <v>83</v>
      </c>
      <c r="H91" s="70">
        <v>0</v>
      </c>
      <c r="I91" s="70">
        <v>0</v>
      </c>
    </row>
    <row r="92" spans="1:9" ht="12.75" customHeight="1" x14ac:dyDescent="0.2">
      <c r="A92" s="156" t="s">
        <v>428</v>
      </c>
      <c r="B92" s="156"/>
      <c r="C92" s="156"/>
      <c r="D92" s="156"/>
      <c r="E92" s="156"/>
      <c r="F92" s="156"/>
      <c r="G92" s="61">
        <v>84</v>
      </c>
      <c r="H92" s="71">
        <f>H93-H94</f>
        <v>34337306.759999998</v>
      </c>
      <c r="I92" s="71">
        <f>I93-I94</f>
        <v>40165652.359999999</v>
      </c>
    </row>
    <row r="93" spans="1:9" ht="12.75" customHeight="1" x14ac:dyDescent="0.2">
      <c r="A93" s="155" t="s">
        <v>75</v>
      </c>
      <c r="B93" s="155"/>
      <c r="C93" s="155"/>
      <c r="D93" s="155"/>
      <c r="E93" s="155"/>
      <c r="F93" s="155"/>
      <c r="G93" s="60">
        <v>85</v>
      </c>
      <c r="H93" s="72">
        <v>34337306.759999998</v>
      </c>
      <c r="I93" s="72">
        <v>40165652.359999999</v>
      </c>
    </row>
    <row r="94" spans="1:9" ht="12.75" customHeight="1" x14ac:dyDescent="0.2">
      <c r="A94" s="155" t="s">
        <v>76</v>
      </c>
      <c r="B94" s="155"/>
      <c r="C94" s="155"/>
      <c r="D94" s="155"/>
      <c r="E94" s="155"/>
      <c r="F94" s="155"/>
      <c r="G94" s="60">
        <v>86</v>
      </c>
      <c r="H94" s="72">
        <v>0</v>
      </c>
      <c r="I94" s="72">
        <v>0</v>
      </c>
    </row>
    <row r="95" spans="1:9" ht="12.75" customHeight="1" x14ac:dyDescent="0.2">
      <c r="A95" s="156" t="s">
        <v>429</v>
      </c>
      <c r="B95" s="156"/>
      <c r="C95" s="156"/>
      <c r="D95" s="156"/>
      <c r="E95" s="156"/>
      <c r="F95" s="156"/>
      <c r="G95" s="61">
        <v>87</v>
      </c>
      <c r="H95" s="71">
        <f>H96-H97</f>
        <v>5828345.5999999996</v>
      </c>
      <c r="I95" s="71">
        <f>I96-I97</f>
        <v>4637416.93</v>
      </c>
    </row>
    <row r="96" spans="1:9" ht="12.75" customHeight="1" x14ac:dyDescent="0.2">
      <c r="A96" s="155" t="s">
        <v>77</v>
      </c>
      <c r="B96" s="155"/>
      <c r="C96" s="155"/>
      <c r="D96" s="155"/>
      <c r="E96" s="155"/>
      <c r="F96" s="155"/>
      <c r="G96" s="60">
        <v>88</v>
      </c>
      <c r="H96" s="72">
        <v>5828345.5999999996</v>
      </c>
      <c r="I96" s="72">
        <v>4637416.93</v>
      </c>
    </row>
    <row r="97" spans="1:9" ht="12.75" customHeight="1" x14ac:dyDescent="0.2">
      <c r="A97" s="155" t="s">
        <v>78</v>
      </c>
      <c r="B97" s="155"/>
      <c r="C97" s="155"/>
      <c r="D97" s="155"/>
      <c r="E97" s="155"/>
      <c r="F97" s="155"/>
      <c r="G97" s="60">
        <v>89</v>
      </c>
      <c r="H97" s="72">
        <v>0</v>
      </c>
      <c r="I97" s="72">
        <v>0</v>
      </c>
    </row>
    <row r="98" spans="1:9" ht="12.75" customHeight="1" x14ac:dyDescent="0.2">
      <c r="A98" s="158" t="s">
        <v>79</v>
      </c>
      <c r="B98" s="158"/>
      <c r="C98" s="158"/>
      <c r="D98" s="158"/>
      <c r="E98" s="158"/>
      <c r="F98" s="158"/>
      <c r="G98" s="60">
        <v>90</v>
      </c>
      <c r="H98" s="72">
        <v>0</v>
      </c>
      <c r="I98" s="72">
        <v>0</v>
      </c>
    </row>
    <row r="99" spans="1:9" ht="12.75" customHeight="1" x14ac:dyDescent="0.2">
      <c r="A99" s="157" t="s">
        <v>430</v>
      </c>
      <c r="B99" s="157"/>
      <c r="C99" s="157"/>
      <c r="D99" s="157"/>
      <c r="E99" s="157"/>
      <c r="F99" s="157"/>
      <c r="G99" s="61">
        <v>91</v>
      </c>
      <c r="H99" s="71">
        <f>SUM(H100:H105)</f>
        <v>902506.39</v>
      </c>
      <c r="I99" s="71">
        <f>SUM(I100:I105)</f>
        <v>611541.76000000001</v>
      </c>
    </row>
    <row r="100" spans="1:9" ht="12.75" customHeight="1" x14ac:dyDescent="0.2">
      <c r="A100" s="155" t="s">
        <v>80</v>
      </c>
      <c r="B100" s="155"/>
      <c r="C100" s="155"/>
      <c r="D100" s="155"/>
      <c r="E100" s="155"/>
      <c r="F100" s="155"/>
      <c r="G100" s="60">
        <v>92</v>
      </c>
      <c r="H100" s="72">
        <v>884517.1</v>
      </c>
      <c r="I100" s="72">
        <v>607870.93000000005</v>
      </c>
    </row>
    <row r="101" spans="1:9" ht="12.75" customHeight="1" x14ac:dyDescent="0.2">
      <c r="A101" s="155" t="s">
        <v>81</v>
      </c>
      <c r="B101" s="155"/>
      <c r="C101" s="155"/>
      <c r="D101" s="155"/>
      <c r="E101" s="155"/>
      <c r="F101" s="155"/>
      <c r="G101" s="60">
        <v>93</v>
      </c>
      <c r="H101" s="72">
        <v>0</v>
      </c>
      <c r="I101" s="72">
        <v>0</v>
      </c>
    </row>
    <row r="102" spans="1:9" ht="12.75" customHeight="1" x14ac:dyDescent="0.2">
      <c r="A102" s="155" t="s">
        <v>82</v>
      </c>
      <c r="B102" s="155"/>
      <c r="C102" s="155"/>
      <c r="D102" s="155"/>
      <c r="E102" s="155"/>
      <c r="F102" s="155"/>
      <c r="G102" s="60">
        <v>94</v>
      </c>
      <c r="H102" s="72">
        <v>17989.29</v>
      </c>
      <c r="I102" s="72">
        <v>3670.83</v>
      </c>
    </row>
    <row r="103" spans="1:9" ht="12.75" customHeight="1" x14ac:dyDescent="0.2">
      <c r="A103" s="155" t="s">
        <v>83</v>
      </c>
      <c r="B103" s="155"/>
      <c r="C103" s="155"/>
      <c r="D103" s="155"/>
      <c r="E103" s="155"/>
      <c r="F103" s="155"/>
      <c r="G103" s="60">
        <v>95</v>
      </c>
      <c r="H103" s="70">
        <v>0</v>
      </c>
      <c r="I103" s="70">
        <v>0</v>
      </c>
    </row>
    <row r="104" spans="1:9" ht="12.75" customHeight="1" x14ac:dyDescent="0.2">
      <c r="A104" s="155" t="s">
        <v>84</v>
      </c>
      <c r="B104" s="155"/>
      <c r="C104" s="155"/>
      <c r="D104" s="155"/>
      <c r="E104" s="155"/>
      <c r="F104" s="155"/>
      <c r="G104" s="60">
        <v>96</v>
      </c>
      <c r="H104" s="70">
        <v>0</v>
      </c>
      <c r="I104" s="70">
        <v>0</v>
      </c>
    </row>
    <row r="105" spans="1:9" ht="12.75" customHeight="1" x14ac:dyDescent="0.2">
      <c r="A105" s="155" t="s">
        <v>85</v>
      </c>
      <c r="B105" s="155"/>
      <c r="C105" s="155"/>
      <c r="D105" s="155"/>
      <c r="E105" s="155"/>
      <c r="F105" s="155"/>
      <c r="G105" s="60">
        <v>97</v>
      </c>
      <c r="H105" s="70">
        <v>0</v>
      </c>
      <c r="I105" s="70">
        <v>0</v>
      </c>
    </row>
    <row r="106" spans="1:9" ht="12.75" customHeight="1" x14ac:dyDescent="0.2">
      <c r="A106" s="157" t="s">
        <v>431</v>
      </c>
      <c r="B106" s="157"/>
      <c r="C106" s="157"/>
      <c r="D106" s="157"/>
      <c r="E106" s="157"/>
      <c r="F106" s="157"/>
      <c r="G106" s="61">
        <v>98</v>
      </c>
      <c r="H106" s="71">
        <f>SUM(H107:H117)</f>
        <v>15438721.93</v>
      </c>
      <c r="I106" s="71">
        <f>SUM(I107:I117)</f>
        <v>11508376.65</v>
      </c>
    </row>
    <row r="107" spans="1:9" ht="12.75" customHeight="1" x14ac:dyDescent="0.2">
      <c r="A107" s="155" t="s">
        <v>86</v>
      </c>
      <c r="B107" s="155"/>
      <c r="C107" s="155"/>
      <c r="D107" s="155"/>
      <c r="E107" s="155"/>
      <c r="F107" s="155"/>
      <c r="G107" s="60">
        <v>99</v>
      </c>
      <c r="H107" s="73">
        <v>0</v>
      </c>
      <c r="I107" s="73">
        <v>0</v>
      </c>
    </row>
    <row r="108" spans="1:9" ht="12.75" customHeight="1" x14ac:dyDescent="0.2">
      <c r="A108" s="155" t="s">
        <v>87</v>
      </c>
      <c r="B108" s="155"/>
      <c r="C108" s="155"/>
      <c r="D108" s="155"/>
      <c r="E108" s="155"/>
      <c r="F108" s="155"/>
      <c r="G108" s="60">
        <v>100</v>
      </c>
      <c r="H108" s="72">
        <v>0</v>
      </c>
      <c r="I108" s="72">
        <v>0</v>
      </c>
    </row>
    <row r="109" spans="1:9" ht="12.75" customHeight="1" x14ac:dyDescent="0.2">
      <c r="A109" s="155" t="s">
        <v>88</v>
      </c>
      <c r="B109" s="155"/>
      <c r="C109" s="155"/>
      <c r="D109" s="155"/>
      <c r="E109" s="155"/>
      <c r="F109" s="155"/>
      <c r="G109" s="60">
        <v>101</v>
      </c>
      <c r="H109" s="72">
        <v>0</v>
      </c>
      <c r="I109" s="72">
        <v>0</v>
      </c>
    </row>
    <row r="110" spans="1:9" ht="22.15" customHeight="1" x14ac:dyDescent="0.2">
      <c r="A110" s="155" t="s">
        <v>89</v>
      </c>
      <c r="B110" s="155"/>
      <c r="C110" s="155"/>
      <c r="D110" s="155"/>
      <c r="E110" s="155"/>
      <c r="F110" s="155"/>
      <c r="G110" s="60">
        <v>102</v>
      </c>
      <c r="H110" s="72">
        <v>0</v>
      </c>
      <c r="I110" s="72">
        <v>0</v>
      </c>
    </row>
    <row r="111" spans="1:9" ht="12.75" customHeight="1" x14ac:dyDescent="0.2">
      <c r="A111" s="155" t="s">
        <v>90</v>
      </c>
      <c r="B111" s="155"/>
      <c r="C111" s="155"/>
      <c r="D111" s="155"/>
      <c r="E111" s="155"/>
      <c r="F111" s="155"/>
      <c r="G111" s="60">
        <v>103</v>
      </c>
      <c r="H111" s="72">
        <v>0</v>
      </c>
      <c r="I111" s="72">
        <v>0</v>
      </c>
    </row>
    <row r="112" spans="1:9" ht="12.75" customHeight="1" x14ac:dyDescent="0.2">
      <c r="A112" s="155" t="s">
        <v>91</v>
      </c>
      <c r="B112" s="155"/>
      <c r="C112" s="155"/>
      <c r="D112" s="155"/>
      <c r="E112" s="155"/>
      <c r="F112" s="155"/>
      <c r="G112" s="60">
        <v>104</v>
      </c>
      <c r="H112" s="72">
        <v>11370628.029999999</v>
      </c>
      <c r="I112" s="72">
        <v>7709222.8300000001</v>
      </c>
    </row>
    <row r="113" spans="1:9" ht="12.75" customHeight="1" x14ac:dyDescent="0.2">
      <c r="A113" s="155" t="s">
        <v>92</v>
      </c>
      <c r="B113" s="155"/>
      <c r="C113" s="155"/>
      <c r="D113" s="155"/>
      <c r="E113" s="155"/>
      <c r="F113" s="155"/>
      <c r="G113" s="60">
        <v>105</v>
      </c>
      <c r="H113" s="72">
        <v>47500</v>
      </c>
      <c r="I113" s="72">
        <v>47500</v>
      </c>
    </row>
    <row r="114" spans="1:9" ht="12.75" customHeight="1" x14ac:dyDescent="0.2">
      <c r="A114" s="155" t="s">
        <v>93</v>
      </c>
      <c r="B114" s="155"/>
      <c r="C114" s="155"/>
      <c r="D114" s="155"/>
      <c r="E114" s="155"/>
      <c r="F114" s="155"/>
      <c r="G114" s="60">
        <v>106</v>
      </c>
      <c r="H114" s="73">
        <v>0</v>
      </c>
      <c r="I114" s="73">
        <v>0</v>
      </c>
    </row>
    <row r="115" spans="1:9" ht="12.75" customHeight="1" x14ac:dyDescent="0.2">
      <c r="A115" s="155" t="s">
        <v>94</v>
      </c>
      <c r="B115" s="155"/>
      <c r="C115" s="155"/>
      <c r="D115" s="155"/>
      <c r="E115" s="155"/>
      <c r="F115" s="155"/>
      <c r="G115" s="60">
        <v>107</v>
      </c>
      <c r="H115" s="72">
        <v>0</v>
      </c>
      <c r="I115" s="72">
        <v>0</v>
      </c>
    </row>
    <row r="116" spans="1:9" ht="12.75" customHeight="1" x14ac:dyDescent="0.2">
      <c r="A116" s="155" t="s">
        <v>95</v>
      </c>
      <c r="B116" s="155"/>
      <c r="C116" s="155"/>
      <c r="D116" s="155"/>
      <c r="E116" s="155"/>
      <c r="F116" s="155"/>
      <c r="G116" s="60">
        <v>108</v>
      </c>
      <c r="H116" s="70">
        <v>4020593.9</v>
      </c>
      <c r="I116" s="70">
        <v>3751653.82</v>
      </c>
    </row>
    <row r="117" spans="1:9" ht="12.75" customHeight="1" x14ac:dyDescent="0.2">
      <c r="A117" s="155" t="s">
        <v>96</v>
      </c>
      <c r="B117" s="155"/>
      <c r="C117" s="155"/>
      <c r="D117" s="155"/>
      <c r="E117" s="155"/>
      <c r="F117" s="155"/>
      <c r="G117" s="60">
        <v>109</v>
      </c>
      <c r="H117" s="70">
        <v>0</v>
      </c>
      <c r="I117" s="70">
        <v>0</v>
      </c>
    </row>
    <row r="118" spans="1:9" ht="12.75" customHeight="1" x14ac:dyDescent="0.2">
      <c r="A118" s="157" t="s">
        <v>432</v>
      </c>
      <c r="B118" s="157"/>
      <c r="C118" s="157"/>
      <c r="D118" s="157"/>
      <c r="E118" s="157"/>
      <c r="F118" s="157"/>
      <c r="G118" s="61">
        <v>110</v>
      </c>
      <c r="H118" s="71">
        <f>SUM(H119:H132)</f>
        <v>4359272.8</v>
      </c>
      <c r="I118" s="71">
        <f>SUM(I119:I132)</f>
        <v>3181513.56</v>
      </c>
    </row>
    <row r="119" spans="1:9" ht="12.75" customHeight="1" x14ac:dyDescent="0.2">
      <c r="A119" s="155" t="s">
        <v>86</v>
      </c>
      <c r="B119" s="155"/>
      <c r="C119" s="155"/>
      <c r="D119" s="155"/>
      <c r="E119" s="155"/>
      <c r="F119" s="155"/>
      <c r="G119" s="60">
        <v>111</v>
      </c>
      <c r="H119" s="72">
        <v>81958.28</v>
      </c>
      <c r="I119" s="72">
        <v>38930.51</v>
      </c>
    </row>
    <row r="120" spans="1:9" ht="12.75" customHeight="1" x14ac:dyDescent="0.2">
      <c r="A120" s="155" t="s">
        <v>87</v>
      </c>
      <c r="B120" s="155"/>
      <c r="C120" s="155"/>
      <c r="D120" s="155"/>
      <c r="E120" s="155"/>
      <c r="F120" s="155"/>
      <c r="G120" s="60">
        <v>112</v>
      </c>
      <c r="H120" s="72">
        <v>0</v>
      </c>
      <c r="I120" s="72">
        <v>0</v>
      </c>
    </row>
    <row r="121" spans="1:9" ht="12.75" customHeight="1" x14ac:dyDescent="0.2">
      <c r="A121" s="155" t="s">
        <v>88</v>
      </c>
      <c r="B121" s="155"/>
      <c r="C121" s="155"/>
      <c r="D121" s="155"/>
      <c r="E121" s="155"/>
      <c r="F121" s="155"/>
      <c r="G121" s="60">
        <v>113</v>
      </c>
      <c r="H121" s="72">
        <v>73710</v>
      </c>
      <c r="I121" s="72">
        <v>91835.91</v>
      </c>
    </row>
    <row r="122" spans="1:9" ht="25.9" customHeight="1" x14ac:dyDescent="0.2">
      <c r="A122" s="155" t="s">
        <v>89</v>
      </c>
      <c r="B122" s="155"/>
      <c r="C122" s="155"/>
      <c r="D122" s="155"/>
      <c r="E122" s="155"/>
      <c r="F122" s="155"/>
      <c r="G122" s="60">
        <v>114</v>
      </c>
      <c r="H122" s="72">
        <v>0</v>
      </c>
      <c r="I122" s="72">
        <v>0</v>
      </c>
    </row>
    <row r="123" spans="1:9" ht="12.75" customHeight="1" x14ac:dyDescent="0.2">
      <c r="A123" s="155" t="s">
        <v>90</v>
      </c>
      <c r="B123" s="155"/>
      <c r="C123" s="155"/>
      <c r="D123" s="155"/>
      <c r="E123" s="155"/>
      <c r="F123" s="155"/>
      <c r="G123" s="60">
        <v>115</v>
      </c>
      <c r="H123" s="72">
        <v>0</v>
      </c>
      <c r="I123" s="72">
        <v>0</v>
      </c>
    </row>
    <row r="124" spans="1:9" ht="12.75" customHeight="1" x14ac:dyDescent="0.2">
      <c r="A124" s="155" t="s">
        <v>91</v>
      </c>
      <c r="B124" s="155"/>
      <c r="C124" s="155"/>
      <c r="D124" s="155"/>
      <c r="E124" s="155"/>
      <c r="F124" s="155"/>
      <c r="G124" s="60">
        <v>116</v>
      </c>
      <c r="H124" s="72">
        <v>1994738.4</v>
      </c>
      <c r="I124" s="72">
        <v>994738.44</v>
      </c>
    </row>
    <row r="125" spans="1:9" ht="12.75" customHeight="1" x14ac:dyDescent="0.2">
      <c r="A125" s="155" t="s">
        <v>92</v>
      </c>
      <c r="B125" s="155"/>
      <c r="C125" s="155"/>
      <c r="D125" s="155"/>
      <c r="E125" s="155"/>
      <c r="F125" s="155"/>
      <c r="G125" s="60">
        <v>117</v>
      </c>
      <c r="H125" s="72">
        <v>0</v>
      </c>
      <c r="I125" s="72">
        <v>0</v>
      </c>
    </row>
    <row r="126" spans="1:9" ht="12.75" customHeight="1" x14ac:dyDescent="0.2">
      <c r="A126" s="155" t="s">
        <v>93</v>
      </c>
      <c r="B126" s="155"/>
      <c r="C126" s="155"/>
      <c r="D126" s="155"/>
      <c r="E126" s="155"/>
      <c r="F126" s="155"/>
      <c r="G126" s="60">
        <v>118</v>
      </c>
      <c r="H126" s="72">
        <v>836655.2</v>
      </c>
      <c r="I126" s="72">
        <v>474066.49</v>
      </c>
    </row>
    <row r="127" spans="1:9" x14ac:dyDescent="0.2">
      <c r="A127" s="155" t="s">
        <v>94</v>
      </c>
      <c r="B127" s="155"/>
      <c r="C127" s="155"/>
      <c r="D127" s="155"/>
      <c r="E127" s="155"/>
      <c r="F127" s="155"/>
      <c r="G127" s="60">
        <v>119</v>
      </c>
      <c r="H127" s="72">
        <v>0</v>
      </c>
      <c r="I127" s="72">
        <v>0</v>
      </c>
    </row>
    <row r="128" spans="1:9" x14ac:dyDescent="0.2">
      <c r="A128" s="155" t="s">
        <v>97</v>
      </c>
      <c r="B128" s="155"/>
      <c r="C128" s="155"/>
      <c r="D128" s="155"/>
      <c r="E128" s="155"/>
      <c r="F128" s="155"/>
      <c r="G128" s="60">
        <v>120</v>
      </c>
      <c r="H128" s="72">
        <v>531729.18000000005</v>
      </c>
      <c r="I128" s="72">
        <v>540587.06000000006</v>
      </c>
    </row>
    <row r="129" spans="1:9" x14ac:dyDescent="0.2">
      <c r="A129" s="155" t="s">
        <v>98</v>
      </c>
      <c r="B129" s="155"/>
      <c r="C129" s="155"/>
      <c r="D129" s="155"/>
      <c r="E129" s="155"/>
      <c r="F129" s="155"/>
      <c r="G129" s="60">
        <v>121</v>
      </c>
      <c r="H129" s="72">
        <v>302171.07</v>
      </c>
      <c r="I129" s="72">
        <v>295511.45</v>
      </c>
    </row>
    <row r="130" spans="1:9" x14ac:dyDescent="0.2">
      <c r="A130" s="155" t="s">
        <v>99</v>
      </c>
      <c r="B130" s="155"/>
      <c r="C130" s="155"/>
      <c r="D130" s="155"/>
      <c r="E130" s="155"/>
      <c r="F130" s="155"/>
      <c r="G130" s="60">
        <v>122</v>
      </c>
      <c r="H130" s="72">
        <v>0</v>
      </c>
      <c r="I130" s="72">
        <v>0</v>
      </c>
    </row>
    <row r="131" spans="1:9" x14ac:dyDescent="0.2">
      <c r="A131" s="155" t="s">
        <v>100</v>
      </c>
      <c r="B131" s="155"/>
      <c r="C131" s="155"/>
      <c r="D131" s="155"/>
      <c r="E131" s="155"/>
      <c r="F131" s="155"/>
      <c r="G131" s="60">
        <v>123</v>
      </c>
      <c r="H131" s="70">
        <v>0</v>
      </c>
      <c r="I131" s="70">
        <v>0</v>
      </c>
    </row>
    <row r="132" spans="1:9" x14ac:dyDescent="0.2">
      <c r="A132" s="155" t="s">
        <v>101</v>
      </c>
      <c r="B132" s="155"/>
      <c r="C132" s="155"/>
      <c r="D132" s="155"/>
      <c r="E132" s="155"/>
      <c r="F132" s="155"/>
      <c r="G132" s="60">
        <v>124</v>
      </c>
      <c r="H132" s="70">
        <v>538310.67000000004</v>
      </c>
      <c r="I132" s="70">
        <v>745843.7</v>
      </c>
    </row>
    <row r="133" spans="1:9" ht="22.15" customHeight="1" x14ac:dyDescent="0.2">
      <c r="A133" s="173" t="s">
        <v>102</v>
      </c>
      <c r="B133" s="173"/>
      <c r="C133" s="173"/>
      <c r="D133" s="173"/>
      <c r="E133" s="173"/>
      <c r="F133" s="173"/>
      <c r="G133" s="60">
        <v>125</v>
      </c>
      <c r="H133" s="70">
        <v>109868.8</v>
      </c>
      <c r="I133" s="70">
        <v>2185.88</v>
      </c>
    </row>
    <row r="134" spans="1:9" x14ac:dyDescent="0.2">
      <c r="A134" s="157" t="s">
        <v>433</v>
      </c>
      <c r="B134" s="157"/>
      <c r="C134" s="157"/>
      <c r="D134" s="157"/>
      <c r="E134" s="157"/>
      <c r="F134" s="157"/>
      <c r="G134" s="61">
        <v>126</v>
      </c>
      <c r="H134" s="71">
        <f>H75+H99+H106+H118+H133</f>
        <v>100325847.33</v>
      </c>
      <c r="I134" s="71">
        <f>I75+I99+I106+I118+I133</f>
        <v>99456512.189999998</v>
      </c>
    </row>
    <row r="135" spans="1:9" x14ac:dyDescent="0.2">
      <c r="A135" s="173" t="s">
        <v>103</v>
      </c>
      <c r="B135" s="173"/>
      <c r="C135" s="173"/>
      <c r="D135" s="173"/>
      <c r="E135" s="173"/>
      <c r="F135" s="173"/>
      <c r="G135" s="60">
        <v>127</v>
      </c>
      <c r="H135" s="70">
        <f>H134-H72</f>
        <v>0</v>
      </c>
      <c r="I135" s="70">
        <f>I134-I72</f>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1.1417322834645669" right="0.74803149606299213" top="0.39370078740157483"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H64" sqref="H64:I64"/>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2" t="s">
        <v>105</v>
      </c>
      <c r="B1" s="160"/>
      <c r="C1" s="160"/>
      <c r="D1" s="160"/>
      <c r="E1" s="160"/>
      <c r="F1" s="160"/>
      <c r="G1" s="160"/>
      <c r="H1" s="160"/>
      <c r="I1" s="160"/>
    </row>
    <row r="2" spans="1:9" x14ac:dyDescent="0.2">
      <c r="A2" s="181" t="s">
        <v>463</v>
      </c>
      <c r="B2" s="162"/>
      <c r="C2" s="162"/>
      <c r="D2" s="162"/>
      <c r="E2" s="162"/>
      <c r="F2" s="162"/>
      <c r="G2" s="162"/>
      <c r="H2" s="162"/>
      <c r="I2" s="162"/>
    </row>
    <row r="3" spans="1:9" x14ac:dyDescent="0.2">
      <c r="A3" s="190" t="s">
        <v>435</v>
      </c>
      <c r="B3" s="191"/>
      <c r="C3" s="191"/>
      <c r="D3" s="191"/>
      <c r="E3" s="191"/>
      <c r="F3" s="191"/>
      <c r="G3" s="191"/>
      <c r="H3" s="191"/>
      <c r="I3" s="191"/>
    </row>
    <row r="4" spans="1:9" x14ac:dyDescent="0.2">
      <c r="A4" s="180" t="s">
        <v>462</v>
      </c>
      <c r="B4" s="165"/>
      <c r="C4" s="165"/>
      <c r="D4" s="165"/>
      <c r="E4" s="165"/>
      <c r="F4" s="165"/>
      <c r="G4" s="165"/>
      <c r="H4" s="165"/>
      <c r="I4" s="166"/>
    </row>
    <row r="5" spans="1:9" ht="23.25" x14ac:dyDescent="0.2">
      <c r="A5" s="178" t="s">
        <v>2</v>
      </c>
      <c r="B5" s="170"/>
      <c r="C5" s="170"/>
      <c r="D5" s="170"/>
      <c r="E5" s="170"/>
      <c r="F5" s="170"/>
      <c r="G5" s="62" t="s">
        <v>106</v>
      </c>
      <c r="H5" s="63" t="s">
        <v>290</v>
      </c>
      <c r="I5" s="63" t="s">
        <v>275</v>
      </c>
    </row>
    <row r="6" spans="1:9" x14ac:dyDescent="0.2">
      <c r="A6" s="179">
        <v>1</v>
      </c>
      <c r="B6" s="168"/>
      <c r="C6" s="168"/>
      <c r="D6" s="168"/>
      <c r="E6" s="168"/>
      <c r="F6" s="168"/>
      <c r="G6" s="64">
        <v>2</v>
      </c>
      <c r="H6" s="63">
        <v>3</v>
      </c>
      <c r="I6" s="63">
        <v>4</v>
      </c>
    </row>
    <row r="7" spans="1:9" x14ac:dyDescent="0.2">
      <c r="A7" s="157" t="s">
        <v>348</v>
      </c>
      <c r="B7" s="157"/>
      <c r="C7" s="157"/>
      <c r="D7" s="157"/>
      <c r="E7" s="157"/>
      <c r="F7" s="157"/>
      <c r="G7" s="61">
        <v>1</v>
      </c>
      <c r="H7" s="71">
        <f>SUM(H8:H12)</f>
        <v>97347563.799999997</v>
      </c>
      <c r="I7" s="71">
        <f>SUM(I8:I12)</f>
        <v>27230964.870000001</v>
      </c>
    </row>
    <row r="8" spans="1:9" x14ac:dyDescent="0.2">
      <c r="A8" s="155" t="s">
        <v>118</v>
      </c>
      <c r="B8" s="155"/>
      <c r="C8" s="155"/>
      <c r="D8" s="155"/>
      <c r="E8" s="155"/>
      <c r="F8" s="155"/>
      <c r="G8" s="60">
        <v>2</v>
      </c>
      <c r="H8" s="70">
        <v>128904.19</v>
      </c>
      <c r="I8" s="70">
        <v>339111.87</v>
      </c>
    </row>
    <row r="9" spans="1:9" x14ac:dyDescent="0.2">
      <c r="A9" s="155" t="s">
        <v>434</v>
      </c>
      <c r="B9" s="155"/>
      <c r="C9" s="155"/>
      <c r="D9" s="155"/>
      <c r="E9" s="155"/>
      <c r="F9" s="155"/>
      <c r="G9" s="60">
        <v>3</v>
      </c>
      <c r="H9" s="70">
        <v>96873334.170000002</v>
      </c>
      <c r="I9" s="70">
        <v>26177093.489999998</v>
      </c>
    </row>
    <row r="10" spans="1:9" x14ac:dyDescent="0.2">
      <c r="A10" s="155" t="s">
        <v>119</v>
      </c>
      <c r="B10" s="155"/>
      <c r="C10" s="155"/>
      <c r="D10" s="155"/>
      <c r="E10" s="155"/>
      <c r="F10" s="155"/>
      <c r="G10" s="60">
        <v>4</v>
      </c>
      <c r="H10" s="70">
        <v>107770.26</v>
      </c>
      <c r="I10" s="70">
        <v>149827.81</v>
      </c>
    </row>
    <row r="11" spans="1:9" x14ac:dyDescent="0.2">
      <c r="A11" s="155" t="s">
        <v>120</v>
      </c>
      <c r="B11" s="155"/>
      <c r="C11" s="155"/>
      <c r="D11" s="155"/>
      <c r="E11" s="155"/>
      <c r="F11" s="155"/>
      <c r="G11" s="60">
        <v>5</v>
      </c>
      <c r="H11" s="70">
        <v>0</v>
      </c>
      <c r="I11" s="70">
        <v>0</v>
      </c>
    </row>
    <row r="12" spans="1:9" x14ac:dyDescent="0.2">
      <c r="A12" s="155" t="s">
        <v>121</v>
      </c>
      <c r="B12" s="155"/>
      <c r="C12" s="155"/>
      <c r="D12" s="155"/>
      <c r="E12" s="155"/>
      <c r="F12" s="155"/>
      <c r="G12" s="60">
        <v>6</v>
      </c>
      <c r="H12" s="70">
        <v>237555.18</v>
      </c>
      <c r="I12" s="70">
        <v>564931.69999999995</v>
      </c>
    </row>
    <row r="13" spans="1:9" ht="16.5" customHeight="1" x14ac:dyDescent="0.2">
      <c r="A13" s="157" t="s">
        <v>349</v>
      </c>
      <c r="B13" s="157"/>
      <c r="C13" s="157"/>
      <c r="D13" s="157"/>
      <c r="E13" s="157"/>
      <c r="F13" s="157"/>
      <c r="G13" s="61">
        <v>7</v>
      </c>
      <c r="H13" s="71">
        <f>H14+H15+H19+H23+H24+H25+H28+H35</f>
        <v>89516469.019999996</v>
      </c>
      <c r="I13" s="71">
        <f>I14+I15+I19+I23+I24+I25+I28+I35</f>
        <v>21356661.32</v>
      </c>
    </row>
    <row r="14" spans="1:9" x14ac:dyDescent="0.2">
      <c r="A14" s="155" t="s">
        <v>107</v>
      </c>
      <c r="B14" s="155"/>
      <c r="C14" s="155"/>
      <c r="D14" s="155"/>
      <c r="E14" s="155"/>
      <c r="F14" s="155"/>
      <c r="G14" s="60">
        <v>8</v>
      </c>
      <c r="H14" s="70">
        <v>0</v>
      </c>
      <c r="I14" s="70">
        <v>0</v>
      </c>
    </row>
    <row r="15" spans="1:9" x14ac:dyDescent="0.2">
      <c r="A15" s="189" t="s">
        <v>416</v>
      </c>
      <c r="B15" s="189"/>
      <c r="C15" s="189"/>
      <c r="D15" s="189"/>
      <c r="E15" s="189"/>
      <c r="F15" s="189"/>
      <c r="G15" s="61">
        <v>9</v>
      </c>
      <c r="H15" s="71">
        <f>SUM(H16:H18)</f>
        <v>74295185.469999999</v>
      </c>
      <c r="I15" s="71">
        <f>SUM(I16:I18)</f>
        <v>7465677.5199999996</v>
      </c>
    </row>
    <row r="16" spans="1:9" x14ac:dyDescent="0.2">
      <c r="A16" s="183" t="s">
        <v>122</v>
      </c>
      <c r="B16" s="183"/>
      <c r="C16" s="183"/>
      <c r="D16" s="183"/>
      <c r="E16" s="183"/>
      <c r="F16" s="183"/>
      <c r="G16" s="60">
        <v>10</v>
      </c>
      <c r="H16" s="70">
        <v>3134389.53</v>
      </c>
      <c r="I16" s="70">
        <v>2456781.56</v>
      </c>
    </row>
    <row r="17" spans="1:9" x14ac:dyDescent="0.2">
      <c r="A17" s="183" t="s">
        <v>123</v>
      </c>
      <c r="B17" s="183"/>
      <c r="C17" s="183"/>
      <c r="D17" s="183"/>
      <c r="E17" s="183"/>
      <c r="F17" s="183"/>
      <c r="G17" s="60">
        <v>11</v>
      </c>
      <c r="H17" s="70">
        <v>64402324.369999997</v>
      </c>
      <c r="I17" s="70">
        <v>0</v>
      </c>
    </row>
    <row r="18" spans="1:9" x14ac:dyDescent="0.2">
      <c r="A18" s="183" t="s">
        <v>124</v>
      </c>
      <c r="B18" s="183"/>
      <c r="C18" s="183"/>
      <c r="D18" s="183"/>
      <c r="E18" s="183"/>
      <c r="F18" s="183"/>
      <c r="G18" s="60">
        <v>12</v>
      </c>
      <c r="H18" s="70">
        <v>6758471.5700000003</v>
      </c>
      <c r="I18" s="70">
        <v>5008895.96</v>
      </c>
    </row>
    <row r="19" spans="1:9" x14ac:dyDescent="0.2">
      <c r="A19" s="189" t="s">
        <v>417</v>
      </c>
      <c r="B19" s="189"/>
      <c r="C19" s="189"/>
      <c r="D19" s="189"/>
      <c r="E19" s="189"/>
      <c r="F19" s="189"/>
      <c r="G19" s="61">
        <v>13</v>
      </c>
      <c r="H19" s="71">
        <f>SUM(H20:H22)</f>
        <v>8948234.3300000001</v>
      </c>
      <c r="I19" s="71">
        <f>SUM(I20:I22)</f>
        <v>9004695.75</v>
      </c>
    </row>
    <row r="20" spans="1:9" x14ac:dyDescent="0.2">
      <c r="A20" s="183" t="s">
        <v>108</v>
      </c>
      <c r="B20" s="183"/>
      <c r="C20" s="183"/>
      <c r="D20" s="183"/>
      <c r="E20" s="183"/>
      <c r="F20" s="183"/>
      <c r="G20" s="60">
        <v>14</v>
      </c>
      <c r="H20" s="70">
        <v>5623189.54</v>
      </c>
      <c r="I20" s="70">
        <v>5635466.2999999998</v>
      </c>
    </row>
    <row r="21" spans="1:9" x14ac:dyDescent="0.2">
      <c r="A21" s="183" t="s">
        <v>109</v>
      </c>
      <c r="B21" s="183"/>
      <c r="C21" s="183"/>
      <c r="D21" s="183"/>
      <c r="E21" s="183"/>
      <c r="F21" s="183"/>
      <c r="G21" s="60">
        <v>15</v>
      </c>
      <c r="H21" s="70">
        <v>2146032.31</v>
      </c>
      <c r="I21" s="70">
        <v>2172851.86</v>
      </c>
    </row>
    <row r="22" spans="1:9" x14ac:dyDescent="0.2">
      <c r="A22" s="183" t="s">
        <v>110</v>
      </c>
      <c r="B22" s="183"/>
      <c r="C22" s="183"/>
      <c r="D22" s="183"/>
      <c r="E22" s="183"/>
      <c r="F22" s="183"/>
      <c r="G22" s="60">
        <v>16</v>
      </c>
      <c r="H22" s="70">
        <v>1179012.48</v>
      </c>
      <c r="I22" s="70">
        <v>1196377.5900000001</v>
      </c>
    </row>
    <row r="23" spans="1:9" x14ac:dyDescent="0.2">
      <c r="A23" s="155" t="s">
        <v>111</v>
      </c>
      <c r="B23" s="155"/>
      <c r="C23" s="155"/>
      <c r="D23" s="155"/>
      <c r="E23" s="155"/>
      <c r="F23" s="155"/>
      <c r="G23" s="60">
        <v>17</v>
      </c>
      <c r="H23" s="70">
        <v>3110062.55</v>
      </c>
      <c r="I23" s="70">
        <v>3150536.48</v>
      </c>
    </row>
    <row r="24" spans="1:9" x14ac:dyDescent="0.2">
      <c r="A24" s="155" t="s">
        <v>112</v>
      </c>
      <c r="B24" s="155"/>
      <c r="C24" s="155"/>
      <c r="D24" s="155"/>
      <c r="E24" s="155"/>
      <c r="F24" s="155"/>
      <c r="G24" s="60">
        <v>18</v>
      </c>
      <c r="H24" s="70">
        <v>2005229.79</v>
      </c>
      <c r="I24" s="70">
        <v>1442882.57</v>
      </c>
    </row>
    <row r="25" spans="1:9" x14ac:dyDescent="0.2">
      <c r="A25" s="189" t="s">
        <v>418</v>
      </c>
      <c r="B25" s="189"/>
      <c r="C25" s="189"/>
      <c r="D25" s="189"/>
      <c r="E25" s="189"/>
      <c r="F25" s="189"/>
      <c r="G25" s="61">
        <v>19</v>
      </c>
      <c r="H25" s="71">
        <f>H26+H27</f>
        <v>626116.49</v>
      </c>
      <c r="I25" s="71">
        <f>I26+I27</f>
        <v>66382.05</v>
      </c>
    </row>
    <row r="26" spans="1:9" x14ac:dyDescent="0.2">
      <c r="A26" s="183" t="s">
        <v>125</v>
      </c>
      <c r="B26" s="183"/>
      <c r="C26" s="183"/>
      <c r="D26" s="183"/>
      <c r="E26" s="183"/>
      <c r="F26" s="183"/>
      <c r="G26" s="60">
        <v>20</v>
      </c>
      <c r="H26" s="70">
        <v>344264.18</v>
      </c>
      <c r="I26" s="70">
        <v>34811.26</v>
      </c>
    </row>
    <row r="27" spans="1:9" x14ac:dyDescent="0.2">
      <c r="A27" s="183" t="s">
        <v>126</v>
      </c>
      <c r="B27" s="183"/>
      <c r="C27" s="183"/>
      <c r="D27" s="183"/>
      <c r="E27" s="183"/>
      <c r="F27" s="183"/>
      <c r="G27" s="60">
        <v>21</v>
      </c>
      <c r="H27" s="70">
        <v>281852.31</v>
      </c>
      <c r="I27" s="70">
        <v>31570.79</v>
      </c>
    </row>
    <row r="28" spans="1:9" x14ac:dyDescent="0.2">
      <c r="A28" s="189" t="s">
        <v>419</v>
      </c>
      <c r="B28" s="189"/>
      <c r="C28" s="189"/>
      <c r="D28" s="189"/>
      <c r="E28" s="189"/>
      <c r="F28" s="189"/>
      <c r="G28" s="61">
        <v>22</v>
      </c>
      <c r="H28" s="71">
        <f>SUM(H29:H34)</f>
        <v>531640.39</v>
      </c>
      <c r="I28" s="71">
        <f>SUM(I29:I34)</f>
        <v>226486.95</v>
      </c>
    </row>
    <row r="29" spans="1:9" x14ac:dyDescent="0.2">
      <c r="A29" s="183" t="s">
        <v>127</v>
      </c>
      <c r="B29" s="183"/>
      <c r="C29" s="183"/>
      <c r="D29" s="183"/>
      <c r="E29" s="183"/>
      <c r="F29" s="183"/>
      <c r="G29" s="60">
        <v>23</v>
      </c>
      <c r="H29" s="70">
        <v>531640.39</v>
      </c>
      <c r="I29" s="70">
        <v>226486.95</v>
      </c>
    </row>
    <row r="30" spans="1:9" x14ac:dyDescent="0.2">
      <c r="A30" s="183" t="s">
        <v>128</v>
      </c>
      <c r="B30" s="183"/>
      <c r="C30" s="183"/>
      <c r="D30" s="183"/>
      <c r="E30" s="183"/>
      <c r="F30" s="183"/>
      <c r="G30" s="60">
        <v>24</v>
      </c>
      <c r="H30" s="70">
        <v>0</v>
      </c>
      <c r="I30" s="70">
        <v>0</v>
      </c>
    </row>
    <row r="31" spans="1:9" x14ac:dyDescent="0.2">
      <c r="A31" s="183" t="s">
        <v>129</v>
      </c>
      <c r="B31" s="183"/>
      <c r="C31" s="183"/>
      <c r="D31" s="183"/>
      <c r="E31" s="183"/>
      <c r="F31" s="183"/>
      <c r="G31" s="60">
        <v>25</v>
      </c>
      <c r="H31" s="70">
        <v>0</v>
      </c>
      <c r="I31" s="70">
        <v>0</v>
      </c>
    </row>
    <row r="32" spans="1:9" x14ac:dyDescent="0.2">
      <c r="A32" s="183" t="s">
        <v>130</v>
      </c>
      <c r="B32" s="183"/>
      <c r="C32" s="183"/>
      <c r="D32" s="183"/>
      <c r="E32" s="183"/>
      <c r="F32" s="183"/>
      <c r="G32" s="60">
        <v>26</v>
      </c>
      <c r="H32" s="70">
        <v>0</v>
      </c>
      <c r="I32" s="70">
        <v>0</v>
      </c>
    </row>
    <row r="33" spans="1:9" x14ac:dyDescent="0.2">
      <c r="A33" s="183" t="s">
        <v>131</v>
      </c>
      <c r="B33" s="183"/>
      <c r="C33" s="183"/>
      <c r="D33" s="183"/>
      <c r="E33" s="183"/>
      <c r="F33" s="183"/>
      <c r="G33" s="60">
        <v>27</v>
      </c>
      <c r="H33" s="70">
        <v>0</v>
      </c>
      <c r="I33" s="70">
        <v>0</v>
      </c>
    </row>
    <row r="34" spans="1:9" x14ac:dyDescent="0.2">
      <c r="A34" s="183" t="s">
        <v>132</v>
      </c>
      <c r="B34" s="183"/>
      <c r="C34" s="183"/>
      <c r="D34" s="183"/>
      <c r="E34" s="183"/>
      <c r="F34" s="183"/>
      <c r="G34" s="60">
        <v>28</v>
      </c>
      <c r="H34" s="70">
        <v>0</v>
      </c>
      <c r="I34" s="70">
        <v>0</v>
      </c>
    </row>
    <row r="35" spans="1:9" x14ac:dyDescent="0.2">
      <c r="A35" s="155" t="s">
        <v>113</v>
      </c>
      <c r="B35" s="155"/>
      <c r="C35" s="155"/>
      <c r="D35" s="155"/>
      <c r="E35" s="155"/>
      <c r="F35" s="155"/>
      <c r="G35" s="60">
        <v>29</v>
      </c>
      <c r="H35" s="70">
        <v>0</v>
      </c>
      <c r="I35" s="70">
        <v>0</v>
      </c>
    </row>
    <row r="36" spans="1:9" x14ac:dyDescent="0.2">
      <c r="A36" s="157" t="s">
        <v>350</v>
      </c>
      <c r="B36" s="157"/>
      <c r="C36" s="157"/>
      <c r="D36" s="157"/>
      <c r="E36" s="157"/>
      <c r="F36" s="157"/>
      <c r="G36" s="61">
        <v>30</v>
      </c>
      <c r="H36" s="71">
        <f>SUM(H37:H46)</f>
        <v>1317254.8799999999</v>
      </c>
      <c r="I36" s="71">
        <f>SUM(I37:I46)</f>
        <v>477989.68</v>
      </c>
    </row>
    <row r="37" spans="1:9" x14ac:dyDescent="0.2">
      <c r="A37" s="155" t="s">
        <v>133</v>
      </c>
      <c r="B37" s="155"/>
      <c r="C37" s="155"/>
      <c r="D37" s="155"/>
      <c r="E37" s="155"/>
      <c r="F37" s="155"/>
      <c r="G37" s="60">
        <v>31</v>
      </c>
      <c r="H37" s="70">
        <v>0</v>
      </c>
      <c r="I37" s="70">
        <v>0</v>
      </c>
    </row>
    <row r="38" spans="1:9" ht="25.15" customHeight="1" x14ac:dyDescent="0.2">
      <c r="A38" s="155" t="s">
        <v>134</v>
      </c>
      <c r="B38" s="155"/>
      <c r="C38" s="155"/>
      <c r="D38" s="155"/>
      <c r="E38" s="155"/>
      <c r="F38" s="155"/>
      <c r="G38" s="60">
        <v>32</v>
      </c>
      <c r="H38" s="70">
        <v>0</v>
      </c>
      <c r="I38" s="70">
        <v>0</v>
      </c>
    </row>
    <row r="39" spans="1:9" ht="28.15" customHeight="1" x14ac:dyDescent="0.2">
      <c r="A39" s="155" t="s">
        <v>135</v>
      </c>
      <c r="B39" s="155"/>
      <c r="C39" s="155"/>
      <c r="D39" s="155"/>
      <c r="E39" s="155"/>
      <c r="F39" s="155"/>
      <c r="G39" s="60">
        <v>33</v>
      </c>
      <c r="H39" s="70">
        <v>0</v>
      </c>
      <c r="I39" s="70">
        <v>0</v>
      </c>
    </row>
    <row r="40" spans="1:9" ht="28.15" customHeight="1" x14ac:dyDescent="0.2">
      <c r="A40" s="155" t="s">
        <v>136</v>
      </c>
      <c r="B40" s="155"/>
      <c r="C40" s="155"/>
      <c r="D40" s="155"/>
      <c r="E40" s="155"/>
      <c r="F40" s="155"/>
      <c r="G40" s="60">
        <v>34</v>
      </c>
      <c r="H40" s="70">
        <v>11862.64</v>
      </c>
      <c r="I40" s="70">
        <v>19833.47</v>
      </c>
    </row>
    <row r="41" spans="1:9" ht="22.9" customHeight="1" x14ac:dyDescent="0.2">
      <c r="A41" s="155" t="s">
        <v>137</v>
      </c>
      <c r="B41" s="155"/>
      <c r="C41" s="155"/>
      <c r="D41" s="155"/>
      <c r="E41" s="155"/>
      <c r="F41" s="155"/>
      <c r="G41" s="60">
        <v>35</v>
      </c>
      <c r="H41" s="70">
        <v>0</v>
      </c>
      <c r="I41" s="70">
        <v>0</v>
      </c>
    </row>
    <row r="42" spans="1:9" x14ac:dyDescent="0.2">
      <c r="A42" s="155" t="s">
        <v>138</v>
      </c>
      <c r="B42" s="155"/>
      <c r="C42" s="155"/>
      <c r="D42" s="155"/>
      <c r="E42" s="155"/>
      <c r="F42" s="155"/>
      <c r="G42" s="60">
        <v>36</v>
      </c>
      <c r="H42" s="70">
        <v>0</v>
      </c>
      <c r="I42" s="70">
        <v>0</v>
      </c>
    </row>
    <row r="43" spans="1:9" x14ac:dyDescent="0.2">
      <c r="A43" s="155" t="s">
        <v>139</v>
      </c>
      <c r="B43" s="155"/>
      <c r="C43" s="155"/>
      <c r="D43" s="155"/>
      <c r="E43" s="155"/>
      <c r="F43" s="155"/>
      <c r="G43" s="60">
        <v>37</v>
      </c>
      <c r="H43" s="70">
        <v>119486.46</v>
      </c>
      <c r="I43" s="70">
        <v>445881.44</v>
      </c>
    </row>
    <row r="44" spans="1:9" x14ac:dyDescent="0.2">
      <c r="A44" s="155" t="s">
        <v>140</v>
      </c>
      <c r="B44" s="155"/>
      <c r="C44" s="155"/>
      <c r="D44" s="155"/>
      <c r="E44" s="155"/>
      <c r="F44" s="155"/>
      <c r="G44" s="60">
        <v>38</v>
      </c>
      <c r="H44" s="70">
        <v>1032010.63</v>
      </c>
      <c r="I44" s="70">
        <v>244.77</v>
      </c>
    </row>
    <row r="45" spans="1:9" x14ac:dyDescent="0.2">
      <c r="A45" s="155" t="s">
        <v>141</v>
      </c>
      <c r="B45" s="155"/>
      <c r="C45" s="155"/>
      <c r="D45" s="155"/>
      <c r="E45" s="155"/>
      <c r="F45" s="155"/>
      <c r="G45" s="60">
        <v>39</v>
      </c>
      <c r="H45" s="70">
        <v>4170.3999999999996</v>
      </c>
      <c r="I45" s="70">
        <v>10105.200000000001</v>
      </c>
    </row>
    <row r="46" spans="1:9" x14ac:dyDescent="0.2">
      <c r="A46" s="155" t="s">
        <v>142</v>
      </c>
      <c r="B46" s="155"/>
      <c r="C46" s="155"/>
      <c r="D46" s="155"/>
      <c r="E46" s="155"/>
      <c r="F46" s="155"/>
      <c r="G46" s="60">
        <v>40</v>
      </c>
      <c r="H46" s="70">
        <v>149724.75</v>
      </c>
      <c r="I46" s="70">
        <v>1924.8</v>
      </c>
    </row>
    <row r="47" spans="1:9" x14ac:dyDescent="0.2">
      <c r="A47" s="157" t="s">
        <v>351</v>
      </c>
      <c r="B47" s="157"/>
      <c r="C47" s="157"/>
      <c r="D47" s="157"/>
      <c r="E47" s="157"/>
      <c r="F47" s="157"/>
      <c r="G47" s="61">
        <v>41</v>
      </c>
      <c r="H47" s="71">
        <f>SUM(H48:H54)</f>
        <v>1839398.85</v>
      </c>
      <c r="I47" s="71">
        <f>SUM(I48:I54)</f>
        <v>579196.88</v>
      </c>
    </row>
    <row r="48" spans="1:9" ht="23.45" customHeight="1" x14ac:dyDescent="0.2">
      <c r="A48" s="155" t="s">
        <v>143</v>
      </c>
      <c r="B48" s="155"/>
      <c r="C48" s="155"/>
      <c r="D48" s="155"/>
      <c r="E48" s="155"/>
      <c r="F48" s="155"/>
      <c r="G48" s="60">
        <v>42</v>
      </c>
      <c r="H48" s="70">
        <v>0</v>
      </c>
      <c r="I48" s="70">
        <v>0</v>
      </c>
    </row>
    <row r="49" spans="1:9" x14ac:dyDescent="0.2">
      <c r="A49" s="177" t="s">
        <v>144</v>
      </c>
      <c r="B49" s="177"/>
      <c r="C49" s="177"/>
      <c r="D49" s="177"/>
      <c r="E49" s="177"/>
      <c r="F49" s="177"/>
      <c r="G49" s="60">
        <v>43</v>
      </c>
      <c r="H49" s="70">
        <v>0</v>
      </c>
      <c r="I49" s="70">
        <v>0</v>
      </c>
    </row>
    <row r="50" spans="1:9" x14ac:dyDescent="0.2">
      <c r="A50" s="177" t="s">
        <v>145</v>
      </c>
      <c r="B50" s="177"/>
      <c r="C50" s="177"/>
      <c r="D50" s="177"/>
      <c r="E50" s="177"/>
      <c r="F50" s="177"/>
      <c r="G50" s="60">
        <v>44</v>
      </c>
      <c r="H50" s="70">
        <v>739746.6</v>
      </c>
      <c r="I50" s="70">
        <v>475227.52</v>
      </c>
    </row>
    <row r="51" spans="1:9" x14ac:dyDescent="0.2">
      <c r="A51" s="177" t="s">
        <v>146</v>
      </c>
      <c r="B51" s="177"/>
      <c r="C51" s="177"/>
      <c r="D51" s="177"/>
      <c r="E51" s="177"/>
      <c r="F51" s="177"/>
      <c r="G51" s="60">
        <v>45</v>
      </c>
      <c r="H51" s="70">
        <v>1099652.25</v>
      </c>
      <c r="I51" s="70">
        <v>103969.36</v>
      </c>
    </row>
    <row r="52" spans="1:9" x14ac:dyDescent="0.2">
      <c r="A52" s="177" t="s">
        <v>147</v>
      </c>
      <c r="B52" s="177"/>
      <c r="C52" s="177"/>
      <c r="D52" s="177"/>
      <c r="E52" s="177"/>
      <c r="F52" s="177"/>
      <c r="G52" s="60">
        <v>46</v>
      </c>
      <c r="H52" s="70">
        <v>0</v>
      </c>
      <c r="I52" s="70">
        <v>0</v>
      </c>
    </row>
    <row r="53" spans="1:9" x14ac:dyDescent="0.2">
      <c r="A53" s="177" t="s">
        <v>148</v>
      </c>
      <c r="B53" s="177"/>
      <c r="C53" s="177"/>
      <c r="D53" s="177"/>
      <c r="E53" s="177"/>
      <c r="F53" s="177"/>
      <c r="G53" s="60">
        <v>47</v>
      </c>
      <c r="H53" s="70">
        <v>0</v>
      </c>
      <c r="I53" s="70">
        <v>0</v>
      </c>
    </row>
    <row r="54" spans="1:9" x14ac:dyDescent="0.2">
      <c r="A54" s="177" t="s">
        <v>149</v>
      </c>
      <c r="B54" s="177"/>
      <c r="C54" s="177"/>
      <c r="D54" s="177"/>
      <c r="E54" s="177"/>
      <c r="F54" s="177"/>
      <c r="G54" s="60">
        <v>48</v>
      </c>
      <c r="H54" s="70">
        <v>0</v>
      </c>
      <c r="I54" s="70">
        <v>0</v>
      </c>
    </row>
    <row r="55" spans="1:9" ht="30.6" customHeight="1" x14ac:dyDescent="0.2">
      <c r="A55" s="173" t="s">
        <v>150</v>
      </c>
      <c r="B55" s="173"/>
      <c r="C55" s="173"/>
      <c r="D55" s="173"/>
      <c r="E55" s="173"/>
      <c r="F55" s="173"/>
      <c r="G55" s="60">
        <v>49</v>
      </c>
      <c r="H55" s="70">
        <v>0</v>
      </c>
      <c r="I55" s="70">
        <v>0</v>
      </c>
    </row>
    <row r="56" spans="1:9" x14ac:dyDescent="0.2">
      <c r="A56" s="173" t="s">
        <v>151</v>
      </c>
      <c r="B56" s="173"/>
      <c r="C56" s="173"/>
      <c r="D56" s="173"/>
      <c r="E56" s="173"/>
      <c r="F56" s="173"/>
      <c r="G56" s="60">
        <v>50</v>
      </c>
      <c r="H56" s="70">
        <v>0</v>
      </c>
      <c r="I56" s="70">
        <v>0</v>
      </c>
    </row>
    <row r="57" spans="1:9" ht="28.9" customHeight="1" x14ac:dyDescent="0.2">
      <c r="A57" s="173" t="s">
        <v>152</v>
      </c>
      <c r="B57" s="173"/>
      <c r="C57" s="173"/>
      <c r="D57" s="173"/>
      <c r="E57" s="173"/>
      <c r="F57" s="173"/>
      <c r="G57" s="60">
        <v>51</v>
      </c>
      <c r="H57" s="70">
        <v>0</v>
      </c>
      <c r="I57" s="70">
        <v>0</v>
      </c>
    </row>
    <row r="58" spans="1:9" x14ac:dyDescent="0.2">
      <c r="A58" s="173" t="s">
        <v>153</v>
      </c>
      <c r="B58" s="173"/>
      <c r="C58" s="173"/>
      <c r="D58" s="173"/>
      <c r="E58" s="173"/>
      <c r="F58" s="173"/>
      <c r="G58" s="60">
        <v>52</v>
      </c>
      <c r="H58" s="70">
        <v>0</v>
      </c>
      <c r="I58" s="70">
        <v>0</v>
      </c>
    </row>
    <row r="59" spans="1:9" x14ac:dyDescent="0.2">
      <c r="A59" s="157" t="s">
        <v>352</v>
      </c>
      <c r="B59" s="157"/>
      <c r="C59" s="157"/>
      <c r="D59" s="157"/>
      <c r="E59" s="157"/>
      <c r="F59" s="157"/>
      <c r="G59" s="61">
        <v>53</v>
      </c>
      <c r="H59" s="71">
        <f>H7+H36+H55+H56</f>
        <v>98664818.680000007</v>
      </c>
      <c r="I59" s="71">
        <f>I7+I36+I55+I56</f>
        <v>27708954.550000001</v>
      </c>
    </row>
    <row r="60" spans="1:9" x14ac:dyDescent="0.2">
      <c r="A60" s="157" t="s">
        <v>353</v>
      </c>
      <c r="B60" s="157"/>
      <c r="C60" s="157"/>
      <c r="D60" s="157"/>
      <c r="E60" s="157"/>
      <c r="F60" s="157"/>
      <c r="G60" s="61">
        <v>54</v>
      </c>
      <c r="H60" s="71">
        <f>H13+H47+H57+H58</f>
        <v>91355867.870000005</v>
      </c>
      <c r="I60" s="71">
        <f>I13+I47+I57+I58</f>
        <v>21935858.199999999</v>
      </c>
    </row>
    <row r="61" spans="1:9" x14ac:dyDescent="0.2">
      <c r="A61" s="157" t="s">
        <v>355</v>
      </c>
      <c r="B61" s="157"/>
      <c r="C61" s="157"/>
      <c r="D61" s="157"/>
      <c r="E61" s="157"/>
      <c r="F61" s="157"/>
      <c r="G61" s="61">
        <v>55</v>
      </c>
      <c r="H61" s="71">
        <f>H59-H60</f>
        <v>7308950.8099999996</v>
      </c>
      <c r="I61" s="71">
        <f>I59-I60</f>
        <v>5773096.3499999996</v>
      </c>
    </row>
    <row r="62" spans="1:9" x14ac:dyDescent="0.2">
      <c r="A62" s="184" t="s">
        <v>356</v>
      </c>
      <c r="B62" s="184"/>
      <c r="C62" s="184"/>
      <c r="D62" s="184"/>
      <c r="E62" s="184"/>
      <c r="F62" s="184"/>
      <c r="G62" s="61">
        <v>56</v>
      </c>
      <c r="H62" s="71">
        <f>+IF((H59-H60)&gt;0,(H59-H60),0)</f>
        <v>7308950.8099999996</v>
      </c>
      <c r="I62" s="71">
        <f>+IF((I59-I60)&gt;0,(I59-I60),0)</f>
        <v>5773096.3499999996</v>
      </c>
    </row>
    <row r="63" spans="1:9" x14ac:dyDescent="0.2">
      <c r="A63" s="184" t="s">
        <v>357</v>
      </c>
      <c r="B63" s="184"/>
      <c r="C63" s="184"/>
      <c r="D63" s="184"/>
      <c r="E63" s="184"/>
      <c r="F63" s="184"/>
      <c r="G63" s="61">
        <v>57</v>
      </c>
      <c r="H63" s="71">
        <f>+IF((H59-H60)&lt;0,(H59-H60),0)</f>
        <v>0</v>
      </c>
      <c r="I63" s="71">
        <f>+IF((I59-I60)&lt;0,(I59-I60),0)</f>
        <v>0</v>
      </c>
    </row>
    <row r="64" spans="1:9" x14ac:dyDescent="0.2">
      <c r="A64" s="173" t="s">
        <v>114</v>
      </c>
      <c r="B64" s="173"/>
      <c r="C64" s="173"/>
      <c r="D64" s="173"/>
      <c r="E64" s="173"/>
      <c r="F64" s="173"/>
      <c r="G64" s="60">
        <v>58</v>
      </c>
      <c r="H64" s="70">
        <v>1480605.21</v>
      </c>
      <c r="I64" s="70">
        <v>1135679.42</v>
      </c>
    </row>
    <row r="65" spans="1:9" x14ac:dyDescent="0.2">
      <c r="A65" s="157" t="s">
        <v>358</v>
      </c>
      <c r="B65" s="157"/>
      <c r="C65" s="157"/>
      <c r="D65" s="157"/>
      <c r="E65" s="157"/>
      <c r="F65" s="157"/>
      <c r="G65" s="61">
        <v>59</v>
      </c>
      <c r="H65" s="71">
        <f>H61-H64</f>
        <v>5828345.5999999996</v>
      </c>
      <c r="I65" s="71">
        <f>I61-I64</f>
        <v>4637416.93</v>
      </c>
    </row>
    <row r="66" spans="1:9" x14ac:dyDescent="0.2">
      <c r="A66" s="184" t="s">
        <v>359</v>
      </c>
      <c r="B66" s="184"/>
      <c r="C66" s="184"/>
      <c r="D66" s="184"/>
      <c r="E66" s="184"/>
      <c r="F66" s="184"/>
      <c r="G66" s="61">
        <v>60</v>
      </c>
      <c r="H66" s="71">
        <f>+IF((H61-H64)&gt;0,(H61-H64),0)</f>
        <v>5828345.5999999996</v>
      </c>
      <c r="I66" s="71">
        <f>+IF((I61-I64)&gt;0,(I61-I64),0)</f>
        <v>4637416.93</v>
      </c>
    </row>
    <row r="67" spans="1:9" x14ac:dyDescent="0.2">
      <c r="A67" s="184" t="s">
        <v>360</v>
      </c>
      <c r="B67" s="184"/>
      <c r="C67" s="184"/>
      <c r="D67" s="184"/>
      <c r="E67" s="184"/>
      <c r="F67" s="184"/>
      <c r="G67" s="61">
        <v>61</v>
      </c>
      <c r="H67" s="71">
        <f>+IF((H61-H64)&lt;0,(H61-H64),0)</f>
        <v>0</v>
      </c>
      <c r="I67" s="71">
        <f>+IF((I61-I64)&lt;0,(I61-I64),0)</f>
        <v>0</v>
      </c>
    </row>
    <row r="68" spans="1:9" x14ac:dyDescent="0.2">
      <c r="A68" s="175" t="s">
        <v>154</v>
      </c>
      <c r="B68" s="175"/>
      <c r="C68" s="175"/>
      <c r="D68" s="175"/>
      <c r="E68" s="175"/>
      <c r="F68" s="175"/>
      <c r="G68" s="185"/>
      <c r="H68" s="185"/>
      <c r="I68" s="185"/>
    </row>
    <row r="69" spans="1:9" ht="25.9" customHeight="1" x14ac:dyDescent="0.2">
      <c r="A69" s="157" t="s">
        <v>361</v>
      </c>
      <c r="B69" s="157"/>
      <c r="C69" s="157"/>
      <c r="D69" s="157"/>
      <c r="E69" s="157"/>
      <c r="F69" s="157"/>
      <c r="G69" s="61">
        <v>62</v>
      </c>
      <c r="H69" s="71">
        <f>H70-H71</f>
        <v>0</v>
      </c>
      <c r="I69" s="71">
        <f>I70-I71</f>
        <v>0</v>
      </c>
    </row>
    <row r="70" spans="1:9" x14ac:dyDescent="0.2">
      <c r="A70" s="177" t="s">
        <v>155</v>
      </c>
      <c r="B70" s="177"/>
      <c r="C70" s="177"/>
      <c r="D70" s="177"/>
      <c r="E70" s="177"/>
      <c r="F70" s="177"/>
      <c r="G70" s="60">
        <v>63</v>
      </c>
      <c r="H70" s="70">
        <v>0</v>
      </c>
      <c r="I70" s="70">
        <v>0</v>
      </c>
    </row>
    <row r="71" spans="1:9" x14ac:dyDescent="0.2">
      <c r="A71" s="177" t="s">
        <v>156</v>
      </c>
      <c r="B71" s="177"/>
      <c r="C71" s="177"/>
      <c r="D71" s="177"/>
      <c r="E71" s="177"/>
      <c r="F71" s="177"/>
      <c r="G71" s="60">
        <v>64</v>
      </c>
      <c r="H71" s="70">
        <v>0</v>
      </c>
      <c r="I71" s="70">
        <v>0</v>
      </c>
    </row>
    <row r="72" spans="1:9" x14ac:dyDescent="0.2">
      <c r="A72" s="173" t="s">
        <v>157</v>
      </c>
      <c r="B72" s="173"/>
      <c r="C72" s="173"/>
      <c r="D72" s="173"/>
      <c r="E72" s="173"/>
      <c r="F72" s="173"/>
      <c r="G72" s="60">
        <v>65</v>
      </c>
      <c r="H72" s="70">
        <v>0</v>
      </c>
      <c r="I72" s="70">
        <v>0</v>
      </c>
    </row>
    <row r="73" spans="1:9" x14ac:dyDescent="0.2">
      <c r="A73" s="184" t="s">
        <v>362</v>
      </c>
      <c r="B73" s="184"/>
      <c r="C73" s="184"/>
      <c r="D73" s="184"/>
      <c r="E73" s="184"/>
      <c r="F73" s="184"/>
      <c r="G73" s="61">
        <v>66</v>
      </c>
      <c r="H73" s="74">
        <v>0</v>
      </c>
      <c r="I73" s="74">
        <v>0</v>
      </c>
    </row>
    <row r="74" spans="1:9" x14ac:dyDescent="0.2">
      <c r="A74" s="184" t="s">
        <v>363</v>
      </c>
      <c r="B74" s="184"/>
      <c r="C74" s="184"/>
      <c r="D74" s="184"/>
      <c r="E74" s="184"/>
      <c r="F74" s="184"/>
      <c r="G74" s="61">
        <v>67</v>
      </c>
      <c r="H74" s="74">
        <v>0</v>
      </c>
      <c r="I74" s="74">
        <v>0</v>
      </c>
    </row>
    <row r="75" spans="1:9" x14ac:dyDescent="0.2">
      <c r="A75" s="175" t="s">
        <v>158</v>
      </c>
      <c r="B75" s="175"/>
      <c r="C75" s="175"/>
      <c r="D75" s="175"/>
      <c r="E75" s="175"/>
      <c r="F75" s="175"/>
      <c r="G75" s="185"/>
      <c r="H75" s="185"/>
      <c r="I75" s="185"/>
    </row>
    <row r="76" spans="1:9" x14ac:dyDescent="0.2">
      <c r="A76" s="157" t="s">
        <v>364</v>
      </c>
      <c r="B76" s="157"/>
      <c r="C76" s="157"/>
      <c r="D76" s="157"/>
      <c r="E76" s="157"/>
      <c r="F76" s="157"/>
      <c r="G76" s="61">
        <v>68</v>
      </c>
      <c r="H76" s="74">
        <v>0</v>
      </c>
      <c r="I76" s="74">
        <v>0</v>
      </c>
    </row>
    <row r="77" spans="1:9" x14ac:dyDescent="0.2">
      <c r="A77" s="196" t="s">
        <v>365</v>
      </c>
      <c r="B77" s="196"/>
      <c r="C77" s="196"/>
      <c r="D77" s="196"/>
      <c r="E77" s="196"/>
      <c r="F77" s="196"/>
      <c r="G77" s="65">
        <v>69</v>
      </c>
      <c r="H77" s="76">
        <v>0</v>
      </c>
      <c r="I77" s="76">
        <v>0</v>
      </c>
    </row>
    <row r="78" spans="1:9" x14ac:dyDescent="0.2">
      <c r="A78" s="196" t="s">
        <v>366</v>
      </c>
      <c r="B78" s="196"/>
      <c r="C78" s="196"/>
      <c r="D78" s="196"/>
      <c r="E78" s="196"/>
      <c r="F78" s="196"/>
      <c r="G78" s="65">
        <v>70</v>
      </c>
      <c r="H78" s="76">
        <v>0</v>
      </c>
      <c r="I78" s="76">
        <v>0</v>
      </c>
    </row>
    <row r="79" spans="1:9" x14ac:dyDescent="0.2">
      <c r="A79" s="157" t="s">
        <v>367</v>
      </c>
      <c r="B79" s="157"/>
      <c r="C79" s="157"/>
      <c r="D79" s="157"/>
      <c r="E79" s="157"/>
      <c r="F79" s="157"/>
      <c r="G79" s="61">
        <v>71</v>
      </c>
      <c r="H79" s="74">
        <v>0</v>
      </c>
      <c r="I79" s="74">
        <v>0</v>
      </c>
    </row>
    <row r="80" spans="1:9" x14ac:dyDescent="0.2">
      <c r="A80" s="157" t="s">
        <v>368</v>
      </c>
      <c r="B80" s="157"/>
      <c r="C80" s="157"/>
      <c r="D80" s="157"/>
      <c r="E80" s="157"/>
      <c r="F80" s="157"/>
      <c r="G80" s="61">
        <v>72</v>
      </c>
      <c r="H80" s="74">
        <v>0</v>
      </c>
      <c r="I80" s="74">
        <v>0</v>
      </c>
    </row>
    <row r="81" spans="1:9" x14ac:dyDescent="0.2">
      <c r="A81" s="184" t="s">
        <v>369</v>
      </c>
      <c r="B81" s="184"/>
      <c r="C81" s="184"/>
      <c r="D81" s="184"/>
      <c r="E81" s="184"/>
      <c r="F81" s="184"/>
      <c r="G81" s="61">
        <v>73</v>
      </c>
      <c r="H81" s="74">
        <v>0</v>
      </c>
      <c r="I81" s="74">
        <v>0</v>
      </c>
    </row>
    <row r="82" spans="1:9" x14ac:dyDescent="0.2">
      <c r="A82" s="184" t="s">
        <v>370</v>
      </c>
      <c r="B82" s="184"/>
      <c r="C82" s="184"/>
      <c r="D82" s="184"/>
      <c r="E82" s="184"/>
      <c r="F82" s="184"/>
      <c r="G82" s="61">
        <v>74</v>
      </c>
      <c r="H82" s="74">
        <v>0</v>
      </c>
      <c r="I82" s="74">
        <v>0</v>
      </c>
    </row>
    <row r="83" spans="1:9" x14ac:dyDescent="0.2">
      <c r="A83" s="175" t="s">
        <v>115</v>
      </c>
      <c r="B83" s="175"/>
      <c r="C83" s="175"/>
      <c r="D83" s="175"/>
      <c r="E83" s="175"/>
      <c r="F83" s="175"/>
      <c r="G83" s="185"/>
      <c r="H83" s="185"/>
      <c r="I83" s="185"/>
    </row>
    <row r="84" spans="1:9" x14ac:dyDescent="0.2">
      <c r="A84" s="186" t="s">
        <v>371</v>
      </c>
      <c r="B84" s="186"/>
      <c r="C84" s="186"/>
      <c r="D84" s="186"/>
      <c r="E84" s="186"/>
      <c r="F84" s="186"/>
      <c r="G84" s="61">
        <v>75</v>
      </c>
      <c r="H84" s="75">
        <f>H85+H86</f>
        <v>0</v>
      </c>
      <c r="I84" s="75">
        <f>I85+I86</f>
        <v>0</v>
      </c>
    </row>
    <row r="85" spans="1:9" x14ac:dyDescent="0.2">
      <c r="A85" s="187" t="s">
        <v>159</v>
      </c>
      <c r="B85" s="187"/>
      <c r="C85" s="187"/>
      <c r="D85" s="187"/>
      <c r="E85" s="187"/>
      <c r="F85" s="187"/>
      <c r="G85" s="60">
        <v>76</v>
      </c>
      <c r="H85" s="76">
        <v>0</v>
      </c>
      <c r="I85" s="76">
        <v>0</v>
      </c>
    </row>
    <row r="86" spans="1:9" x14ac:dyDescent="0.2">
      <c r="A86" s="187" t="s">
        <v>160</v>
      </c>
      <c r="B86" s="187"/>
      <c r="C86" s="187"/>
      <c r="D86" s="187"/>
      <c r="E86" s="187"/>
      <c r="F86" s="187"/>
      <c r="G86" s="60">
        <v>77</v>
      </c>
      <c r="H86" s="76">
        <v>0</v>
      </c>
      <c r="I86" s="76">
        <v>0</v>
      </c>
    </row>
    <row r="87" spans="1:9" x14ac:dyDescent="0.2">
      <c r="A87" s="193" t="s">
        <v>117</v>
      </c>
      <c r="B87" s="193"/>
      <c r="C87" s="193"/>
      <c r="D87" s="193"/>
      <c r="E87" s="193"/>
      <c r="F87" s="193"/>
      <c r="G87" s="194"/>
      <c r="H87" s="194"/>
      <c r="I87" s="194"/>
    </row>
    <row r="88" spans="1:9" x14ac:dyDescent="0.2">
      <c r="A88" s="195" t="s">
        <v>161</v>
      </c>
      <c r="B88" s="195"/>
      <c r="C88" s="195"/>
      <c r="D88" s="195"/>
      <c r="E88" s="195"/>
      <c r="F88" s="195"/>
      <c r="G88" s="60">
        <v>78</v>
      </c>
      <c r="H88" s="76">
        <f>H65</f>
        <v>5828345.5999999996</v>
      </c>
      <c r="I88" s="76">
        <f>I65</f>
        <v>4637416.93</v>
      </c>
    </row>
    <row r="89" spans="1:9" ht="29.25" customHeight="1" x14ac:dyDescent="0.2">
      <c r="A89" s="192" t="s">
        <v>413</v>
      </c>
      <c r="B89" s="192"/>
      <c r="C89" s="192"/>
      <c r="D89" s="192"/>
      <c r="E89" s="192"/>
      <c r="F89" s="192"/>
      <c r="G89" s="61">
        <v>79</v>
      </c>
      <c r="H89" s="75">
        <f>H90+H97</f>
        <v>0</v>
      </c>
      <c r="I89" s="75">
        <f>I90+I97</f>
        <v>0</v>
      </c>
    </row>
    <row r="90" spans="1:9" ht="24.6" customHeight="1" x14ac:dyDescent="0.2">
      <c r="A90" s="188" t="s">
        <v>420</v>
      </c>
      <c r="B90" s="188"/>
      <c r="C90" s="188"/>
      <c r="D90" s="188"/>
      <c r="E90" s="188"/>
      <c r="F90" s="188"/>
      <c r="G90" s="61">
        <v>80</v>
      </c>
      <c r="H90" s="75">
        <f>SUM(H91:H95)</f>
        <v>0</v>
      </c>
      <c r="I90" s="75">
        <f>SUM(I91:I95)</f>
        <v>0</v>
      </c>
    </row>
    <row r="91" spans="1:9" ht="24.6" customHeight="1" x14ac:dyDescent="0.2">
      <c r="A91" s="177" t="s">
        <v>342</v>
      </c>
      <c r="B91" s="177"/>
      <c r="C91" s="177"/>
      <c r="D91" s="177"/>
      <c r="E91" s="177"/>
      <c r="F91" s="177"/>
      <c r="G91" s="60">
        <v>81</v>
      </c>
      <c r="H91" s="76">
        <v>0</v>
      </c>
      <c r="I91" s="76">
        <v>0</v>
      </c>
    </row>
    <row r="92" spans="1:9" ht="39" customHeight="1" x14ac:dyDescent="0.2">
      <c r="A92" s="177" t="s">
        <v>343</v>
      </c>
      <c r="B92" s="177"/>
      <c r="C92" s="177"/>
      <c r="D92" s="177"/>
      <c r="E92" s="177"/>
      <c r="F92" s="177"/>
      <c r="G92" s="60">
        <v>82</v>
      </c>
      <c r="H92" s="76">
        <v>0</v>
      </c>
      <c r="I92" s="76">
        <v>0</v>
      </c>
    </row>
    <row r="93" spans="1:9" ht="44.25" customHeight="1" x14ac:dyDescent="0.2">
      <c r="A93" s="177" t="s">
        <v>344</v>
      </c>
      <c r="B93" s="177"/>
      <c r="C93" s="177"/>
      <c r="D93" s="177"/>
      <c r="E93" s="177"/>
      <c r="F93" s="177"/>
      <c r="G93" s="60">
        <v>83</v>
      </c>
      <c r="H93" s="76">
        <v>0</v>
      </c>
      <c r="I93" s="76">
        <v>0</v>
      </c>
    </row>
    <row r="94" spans="1:9" ht="16.5" customHeight="1" x14ac:dyDescent="0.2">
      <c r="A94" s="177" t="s">
        <v>345</v>
      </c>
      <c r="B94" s="177"/>
      <c r="C94" s="177"/>
      <c r="D94" s="177"/>
      <c r="E94" s="177"/>
      <c r="F94" s="177"/>
      <c r="G94" s="60">
        <v>84</v>
      </c>
      <c r="H94" s="76">
        <v>0</v>
      </c>
      <c r="I94" s="76">
        <v>0</v>
      </c>
    </row>
    <row r="95" spans="1:9" ht="13.5" customHeight="1" x14ac:dyDescent="0.2">
      <c r="A95" s="177" t="s">
        <v>346</v>
      </c>
      <c r="B95" s="177"/>
      <c r="C95" s="177"/>
      <c r="D95" s="177"/>
      <c r="E95" s="177"/>
      <c r="F95" s="177"/>
      <c r="G95" s="60">
        <v>85</v>
      </c>
      <c r="H95" s="76">
        <v>0</v>
      </c>
      <c r="I95" s="76">
        <v>0</v>
      </c>
    </row>
    <row r="96" spans="1:9" ht="24.6" customHeight="1" x14ac:dyDescent="0.2">
      <c r="A96" s="177" t="s">
        <v>347</v>
      </c>
      <c r="B96" s="177"/>
      <c r="C96" s="177"/>
      <c r="D96" s="177"/>
      <c r="E96" s="177"/>
      <c r="F96" s="177"/>
      <c r="G96" s="60">
        <v>86</v>
      </c>
      <c r="H96" s="76">
        <v>0</v>
      </c>
      <c r="I96" s="76">
        <v>0</v>
      </c>
    </row>
    <row r="97" spans="1:9" ht="24.6" customHeight="1" x14ac:dyDescent="0.2">
      <c r="A97" s="188" t="s">
        <v>414</v>
      </c>
      <c r="B97" s="188"/>
      <c r="C97" s="188"/>
      <c r="D97" s="188"/>
      <c r="E97" s="188"/>
      <c r="F97" s="188"/>
      <c r="G97" s="61">
        <v>87</v>
      </c>
      <c r="H97" s="75">
        <f>SUM(H98:H106)</f>
        <v>0</v>
      </c>
      <c r="I97" s="75">
        <f>SUM(I98:I106)</f>
        <v>0</v>
      </c>
    </row>
    <row r="98" spans="1:9" x14ac:dyDescent="0.2">
      <c r="A98" s="177" t="s">
        <v>162</v>
      </c>
      <c r="B98" s="177"/>
      <c r="C98" s="177"/>
      <c r="D98" s="177"/>
      <c r="E98" s="177"/>
      <c r="F98" s="177"/>
      <c r="G98" s="60">
        <v>88</v>
      </c>
      <c r="H98" s="76">
        <v>0</v>
      </c>
      <c r="I98" s="76">
        <v>0</v>
      </c>
    </row>
    <row r="99" spans="1:9" x14ac:dyDescent="0.2">
      <c r="A99" s="177" t="s">
        <v>437</v>
      </c>
      <c r="B99" s="177"/>
      <c r="C99" s="177"/>
      <c r="D99" s="177"/>
      <c r="E99" s="177"/>
      <c r="F99" s="177"/>
      <c r="G99" s="60">
        <v>89</v>
      </c>
      <c r="H99" s="76">
        <v>0</v>
      </c>
      <c r="I99" s="76">
        <v>0</v>
      </c>
    </row>
    <row r="100" spans="1:9" ht="35.25" customHeight="1" x14ac:dyDescent="0.2">
      <c r="A100" s="177" t="s">
        <v>438</v>
      </c>
      <c r="B100" s="177"/>
      <c r="C100" s="177"/>
      <c r="D100" s="177"/>
      <c r="E100" s="177"/>
      <c r="F100" s="177"/>
      <c r="G100" s="60">
        <v>90</v>
      </c>
      <c r="H100" s="76">
        <v>0</v>
      </c>
      <c r="I100" s="76">
        <v>0</v>
      </c>
    </row>
    <row r="101" spans="1:9" x14ac:dyDescent="0.2">
      <c r="A101" s="177" t="s">
        <v>439</v>
      </c>
      <c r="B101" s="177"/>
      <c r="C101" s="177"/>
      <c r="D101" s="177"/>
      <c r="E101" s="177"/>
      <c r="F101" s="177"/>
      <c r="G101" s="60">
        <v>91</v>
      </c>
      <c r="H101" s="76">
        <v>0</v>
      </c>
      <c r="I101" s="76">
        <v>0</v>
      </c>
    </row>
    <row r="102" spans="1:9" ht="33.75" customHeight="1" x14ac:dyDescent="0.2">
      <c r="A102" s="177" t="s">
        <v>440</v>
      </c>
      <c r="B102" s="177"/>
      <c r="C102" s="177"/>
      <c r="D102" s="177"/>
      <c r="E102" s="177"/>
      <c r="F102" s="177"/>
      <c r="G102" s="60">
        <v>92</v>
      </c>
      <c r="H102" s="76">
        <v>0</v>
      </c>
      <c r="I102" s="76">
        <v>0</v>
      </c>
    </row>
    <row r="103" spans="1:9" ht="29.25" customHeight="1" x14ac:dyDescent="0.2">
      <c r="A103" s="177" t="s">
        <v>441</v>
      </c>
      <c r="B103" s="177"/>
      <c r="C103" s="177"/>
      <c r="D103" s="177"/>
      <c r="E103" s="177"/>
      <c r="F103" s="177"/>
      <c r="G103" s="60">
        <v>93</v>
      </c>
      <c r="H103" s="76">
        <v>0</v>
      </c>
      <c r="I103" s="76">
        <v>0</v>
      </c>
    </row>
    <row r="104" spans="1:9" x14ac:dyDescent="0.2">
      <c r="A104" s="177" t="s">
        <v>442</v>
      </c>
      <c r="B104" s="177"/>
      <c r="C104" s="177"/>
      <c r="D104" s="177"/>
      <c r="E104" s="177"/>
      <c r="F104" s="177"/>
      <c r="G104" s="60">
        <v>94</v>
      </c>
      <c r="H104" s="76">
        <v>0</v>
      </c>
      <c r="I104" s="76">
        <v>0</v>
      </c>
    </row>
    <row r="105" spans="1:9" ht="24.75" customHeight="1" x14ac:dyDescent="0.2">
      <c r="A105" s="177" t="s">
        <v>443</v>
      </c>
      <c r="B105" s="177"/>
      <c r="C105" s="177"/>
      <c r="D105" s="177"/>
      <c r="E105" s="177"/>
      <c r="F105" s="177"/>
      <c r="G105" s="60">
        <v>95</v>
      </c>
      <c r="H105" s="76">
        <v>0</v>
      </c>
      <c r="I105" s="76">
        <v>0</v>
      </c>
    </row>
    <row r="106" spans="1:9" ht="15.75" customHeight="1" x14ac:dyDescent="0.2">
      <c r="A106" s="177" t="s">
        <v>444</v>
      </c>
      <c r="B106" s="177"/>
      <c r="C106" s="177"/>
      <c r="D106" s="177"/>
      <c r="E106" s="177"/>
      <c r="F106" s="177"/>
      <c r="G106" s="60">
        <v>96</v>
      </c>
      <c r="H106" s="76">
        <v>0</v>
      </c>
      <c r="I106" s="76">
        <v>0</v>
      </c>
    </row>
    <row r="107" spans="1:9" ht="24.75" customHeight="1" x14ac:dyDescent="0.2">
      <c r="A107" s="177" t="s">
        <v>445</v>
      </c>
      <c r="B107" s="177"/>
      <c r="C107" s="177"/>
      <c r="D107" s="177"/>
      <c r="E107" s="177"/>
      <c r="F107" s="177"/>
      <c r="G107" s="60">
        <v>97</v>
      </c>
      <c r="H107" s="76">
        <v>0</v>
      </c>
      <c r="I107" s="76">
        <v>0</v>
      </c>
    </row>
    <row r="108" spans="1:9" ht="27.6" customHeight="1" x14ac:dyDescent="0.2">
      <c r="A108" s="192" t="s">
        <v>446</v>
      </c>
      <c r="B108" s="192"/>
      <c r="C108" s="192"/>
      <c r="D108" s="192"/>
      <c r="E108" s="192"/>
      <c r="F108" s="192"/>
      <c r="G108" s="61">
        <v>98</v>
      </c>
      <c r="H108" s="75">
        <f>H90+H97-H107-H96</f>
        <v>0</v>
      </c>
      <c r="I108" s="75">
        <f>I90+I97-I107-I96</f>
        <v>0</v>
      </c>
    </row>
    <row r="109" spans="1:9" x14ac:dyDescent="0.2">
      <c r="A109" s="192" t="s">
        <v>354</v>
      </c>
      <c r="B109" s="192"/>
      <c r="C109" s="192"/>
      <c r="D109" s="192"/>
      <c r="E109" s="192"/>
      <c r="F109" s="192"/>
      <c r="G109" s="61">
        <v>99</v>
      </c>
      <c r="H109" s="75">
        <f>H88+H108</f>
        <v>5828345.5999999996</v>
      </c>
      <c r="I109" s="75">
        <f>I88+I108</f>
        <v>4637416.93</v>
      </c>
    </row>
    <row r="110" spans="1:9" x14ac:dyDescent="0.2">
      <c r="A110" s="175" t="s">
        <v>163</v>
      </c>
      <c r="B110" s="175"/>
      <c r="C110" s="175"/>
      <c r="D110" s="175"/>
      <c r="E110" s="175"/>
      <c r="F110" s="175"/>
      <c r="G110" s="185"/>
      <c r="H110" s="185"/>
      <c r="I110" s="185"/>
    </row>
    <row r="111" spans="1:9" ht="24.75" customHeight="1" x14ac:dyDescent="0.2">
      <c r="A111" s="186" t="s">
        <v>415</v>
      </c>
      <c r="B111" s="186"/>
      <c r="C111" s="186"/>
      <c r="D111" s="186"/>
      <c r="E111" s="186"/>
      <c r="F111" s="186"/>
      <c r="G111" s="61">
        <v>100</v>
      </c>
      <c r="H111" s="75">
        <f>H112+H113</f>
        <v>0</v>
      </c>
      <c r="I111" s="75">
        <f>I112+I113</f>
        <v>0</v>
      </c>
    </row>
    <row r="112" spans="1:9" x14ac:dyDescent="0.2">
      <c r="A112" s="187" t="s">
        <v>116</v>
      </c>
      <c r="B112" s="187"/>
      <c r="C112" s="187"/>
      <c r="D112" s="187"/>
      <c r="E112" s="187"/>
      <c r="F112" s="187"/>
      <c r="G112" s="60">
        <v>101</v>
      </c>
      <c r="H112" s="76">
        <v>0</v>
      </c>
      <c r="I112" s="76">
        <v>0</v>
      </c>
    </row>
    <row r="113" spans="1:9" x14ac:dyDescent="0.2">
      <c r="A113" s="187" t="s">
        <v>164</v>
      </c>
      <c r="B113" s="187"/>
      <c r="C113" s="187"/>
      <c r="D113" s="187"/>
      <c r="E113" s="187"/>
      <c r="F113" s="187"/>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 bottom="0"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2" t="s">
        <v>165</v>
      </c>
      <c r="B1" s="197"/>
      <c r="C1" s="197"/>
      <c r="D1" s="197"/>
      <c r="E1" s="197"/>
      <c r="F1" s="197"/>
      <c r="G1" s="197"/>
      <c r="H1" s="197"/>
      <c r="I1" s="197"/>
    </row>
    <row r="2" spans="1:9" x14ac:dyDescent="0.2">
      <c r="A2" s="181" t="s">
        <v>463</v>
      </c>
      <c r="B2" s="162"/>
      <c r="C2" s="162"/>
      <c r="D2" s="162"/>
      <c r="E2" s="162"/>
      <c r="F2" s="162"/>
      <c r="G2" s="162"/>
      <c r="H2" s="162"/>
      <c r="I2" s="162"/>
    </row>
    <row r="3" spans="1:9" x14ac:dyDescent="0.2">
      <c r="A3" s="190" t="s">
        <v>435</v>
      </c>
      <c r="B3" s="200"/>
      <c r="C3" s="200"/>
      <c r="D3" s="200"/>
      <c r="E3" s="200"/>
      <c r="F3" s="200"/>
      <c r="G3" s="200"/>
      <c r="H3" s="200"/>
      <c r="I3" s="200"/>
    </row>
    <row r="4" spans="1:9" x14ac:dyDescent="0.2">
      <c r="A4" s="198" t="s">
        <v>462</v>
      </c>
      <c r="B4" s="165"/>
      <c r="C4" s="165"/>
      <c r="D4" s="165"/>
      <c r="E4" s="165"/>
      <c r="F4" s="165"/>
      <c r="G4" s="165"/>
      <c r="H4" s="165"/>
      <c r="I4" s="166"/>
    </row>
    <row r="5" spans="1:9" ht="22.5" x14ac:dyDescent="0.2">
      <c r="A5" s="178" t="s">
        <v>2</v>
      </c>
      <c r="B5" s="170"/>
      <c r="C5" s="170"/>
      <c r="D5" s="170"/>
      <c r="E5" s="170"/>
      <c r="F5" s="170"/>
      <c r="G5" s="66" t="s">
        <v>106</v>
      </c>
      <c r="H5" s="63" t="s">
        <v>290</v>
      </c>
      <c r="I5" s="63" t="s">
        <v>275</v>
      </c>
    </row>
    <row r="6" spans="1:9" x14ac:dyDescent="0.2">
      <c r="A6" s="201">
        <v>1</v>
      </c>
      <c r="B6" s="170"/>
      <c r="C6" s="170"/>
      <c r="D6" s="170"/>
      <c r="E6" s="170"/>
      <c r="F6" s="170"/>
      <c r="G6" s="63">
        <v>2</v>
      </c>
      <c r="H6" s="63" t="s">
        <v>166</v>
      </c>
      <c r="I6" s="63" t="s">
        <v>167</v>
      </c>
    </row>
    <row r="7" spans="1:9" x14ac:dyDescent="0.2">
      <c r="A7" s="202" t="s">
        <v>168</v>
      </c>
      <c r="B7" s="202"/>
      <c r="C7" s="202"/>
      <c r="D7" s="202"/>
      <c r="E7" s="202"/>
      <c r="F7" s="202"/>
      <c r="G7" s="202"/>
      <c r="H7" s="202"/>
      <c r="I7" s="202"/>
    </row>
    <row r="8" spans="1:9" ht="12.75" customHeight="1" x14ac:dyDescent="0.2">
      <c r="A8" s="177" t="s">
        <v>169</v>
      </c>
      <c r="B8" s="177"/>
      <c r="C8" s="177"/>
      <c r="D8" s="177"/>
      <c r="E8" s="177"/>
      <c r="F8" s="177"/>
      <c r="G8" s="65">
        <v>1</v>
      </c>
      <c r="H8" s="77">
        <f>RDG!H61</f>
        <v>7308950.8099999996</v>
      </c>
      <c r="I8" s="77">
        <f>RDG!I61</f>
        <v>5773096.3499999996</v>
      </c>
    </row>
    <row r="9" spans="1:9" ht="12.75" customHeight="1" x14ac:dyDescent="0.2">
      <c r="A9" s="184" t="s">
        <v>170</v>
      </c>
      <c r="B9" s="184"/>
      <c r="C9" s="184"/>
      <c r="D9" s="184"/>
      <c r="E9" s="184"/>
      <c r="F9" s="184"/>
      <c r="G9" s="61">
        <v>2</v>
      </c>
      <c r="H9" s="78">
        <f>H10+H11+H12+H13+H14+H15+H16+H17</f>
        <v>4798342.6900000004</v>
      </c>
      <c r="I9" s="78">
        <f>I10+I11+I12+I13+I14+I15+I16+I17</f>
        <v>2916394.19</v>
      </c>
    </row>
    <row r="10" spans="1:9" ht="12.75" customHeight="1" x14ac:dyDescent="0.2">
      <c r="A10" s="199" t="s">
        <v>171</v>
      </c>
      <c r="B10" s="199"/>
      <c r="C10" s="199"/>
      <c r="D10" s="199"/>
      <c r="E10" s="199"/>
      <c r="F10" s="199"/>
      <c r="G10" s="65">
        <v>3</v>
      </c>
      <c r="H10" s="77">
        <v>3110062.55</v>
      </c>
      <c r="I10" s="77">
        <v>3150536.48</v>
      </c>
    </row>
    <row r="11" spans="1:9" ht="31.15" customHeight="1" x14ac:dyDescent="0.2">
      <c r="A11" s="199" t="s">
        <v>295</v>
      </c>
      <c r="B11" s="199"/>
      <c r="C11" s="199"/>
      <c r="D11" s="199"/>
      <c r="E11" s="199"/>
      <c r="F11" s="199"/>
      <c r="G11" s="65">
        <v>4</v>
      </c>
      <c r="H11" s="77">
        <v>330033.73</v>
      </c>
      <c r="I11" s="77">
        <v>13450.48</v>
      </c>
    </row>
    <row r="12" spans="1:9" ht="28.15" customHeight="1" x14ac:dyDescent="0.2">
      <c r="A12" s="199" t="s">
        <v>296</v>
      </c>
      <c r="B12" s="199"/>
      <c r="C12" s="199"/>
      <c r="D12" s="199"/>
      <c r="E12" s="199"/>
      <c r="F12" s="199"/>
      <c r="G12" s="65">
        <v>5</v>
      </c>
      <c r="H12" s="77">
        <v>277681.90999999997</v>
      </c>
      <c r="I12" s="77">
        <v>21465.59</v>
      </c>
    </row>
    <row r="13" spans="1:9" ht="12.75" customHeight="1" x14ac:dyDescent="0.2">
      <c r="A13" s="199" t="s">
        <v>172</v>
      </c>
      <c r="B13" s="199"/>
      <c r="C13" s="199"/>
      <c r="D13" s="199"/>
      <c r="E13" s="199"/>
      <c r="F13" s="199"/>
      <c r="G13" s="65">
        <v>6</v>
      </c>
      <c r="H13" s="77">
        <v>-133113.5</v>
      </c>
      <c r="I13" s="77">
        <v>-467639.71</v>
      </c>
    </row>
    <row r="14" spans="1:9" ht="12.75" customHeight="1" x14ac:dyDescent="0.2">
      <c r="A14" s="199" t="s">
        <v>173</v>
      </c>
      <c r="B14" s="199"/>
      <c r="C14" s="199"/>
      <c r="D14" s="199"/>
      <c r="E14" s="199"/>
      <c r="F14" s="199"/>
      <c r="G14" s="65">
        <v>7</v>
      </c>
      <c r="H14" s="77">
        <v>739745.81</v>
      </c>
      <c r="I14" s="77">
        <v>475227.52</v>
      </c>
    </row>
    <row r="15" spans="1:9" ht="12.75" customHeight="1" x14ac:dyDescent="0.2">
      <c r="A15" s="199" t="s">
        <v>174</v>
      </c>
      <c r="B15" s="199"/>
      <c r="C15" s="199"/>
      <c r="D15" s="199"/>
      <c r="E15" s="199"/>
      <c r="F15" s="199"/>
      <c r="G15" s="65">
        <v>8</v>
      </c>
      <c r="H15" s="77">
        <v>139425.76</v>
      </c>
      <c r="I15" s="77">
        <v>-276646.17</v>
      </c>
    </row>
    <row r="16" spans="1:9" ht="12.75" customHeight="1" x14ac:dyDescent="0.2">
      <c r="A16" s="199" t="s">
        <v>175</v>
      </c>
      <c r="B16" s="199"/>
      <c r="C16" s="199"/>
      <c r="D16" s="199"/>
      <c r="E16" s="199"/>
      <c r="F16" s="199"/>
      <c r="G16" s="65">
        <v>9</v>
      </c>
      <c r="H16" s="77">
        <v>0</v>
      </c>
      <c r="I16" s="77">
        <v>0</v>
      </c>
    </row>
    <row r="17" spans="1:9" ht="27.6" customHeight="1" x14ac:dyDescent="0.2">
      <c r="A17" s="199" t="s">
        <v>176</v>
      </c>
      <c r="B17" s="199"/>
      <c r="C17" s="199"/>
      <c r="D17" s="199"/>
      <c r="E17" s="199"/>
      <c r="F17" s="199"/>
      <c r="G17" s="65">
        <v>10</v>
      </c>
      <c r="H17" s="77">
        <v>334506.43</v>
      </c>
      <c r="I17" s="77">
        <v>0</v>
      </c>
    </row>
    <row r="18" spans="1:9" ht="29.45" customHeight="1" x14ac:dyDescent="0.2">
      <c r="A18" s="192" t="s">
        <v>298</v>
      </c>
      <c r="B18" s="192"/>
      <c r="C18" s="192"/>
      <c r="D18" s="192"/>
      <c r="E18" s="192"/>
      <c r="F18" s="192"/>
      <c r="G18" s="61">
        <v>11</v>
      </c>
      <c r="H18" s="78">
        <f>H8+H9</f>
        <v>12107293.5</v>
      </c>
      <c r="I18" s="78">
        <f>I8+I9</f>
        <v>8689490.5399999991</v>
      </c>
    </row>
    <row r="19" spans="1:9" ht="12.75" customHeight="1" x14ac:dyDescent="0.2">
      <c r="A19" s="184" t="s">
        <v>177</v>
      </c>
      <c r="B19" s="184"/>
      <c r="C19" s="184"/>
      <c r="D19" s="184"/>
      <c r="E19" s="184"/>
      <c r="F19" s="184"/>
      <c r="G19" s="61">
        <v>12</v>
      </c>
      <c r="H19" s="78">
        <f>H20+H21+H22+H23</f>
        <v>3449570.47</v>
      </c>
      <c r="I19" s="78">
        <f>I20+I21+I22+I23</f>
        <v>8105833.2599999998</v>
      </c>
    </row>
    <row r="20" spans="1:9" ht="12.75" customHeight="1" x14ac:dyDescent="0.2">
      <c r="A20" s="199" t="s">
        <v>178</v>
      </c>
      <c r="B20" s="199"/>
      <c r="C20" s="199"/>
      <c r="D20" s="199"/>
      <c r="E20" s="199"/>
      <c r="F20" s="199"/>
      <c r="G20" s="65">
        <v>13</v>
      </c>
      <c r="H20" s="77">
        <v>-172749.25</v>
      </c>
      <c r="I20" s="77">
        <v>-378632.7</v>
      </c>
    </row>
    <row r="21" spans="1:9" ht="12.75" customHeight="1" x14ac:dyDescent="0.2">
      <c r="A21" s="199" t="s">
        <v>179</v>
      </c>
      <c r="B21" s="199"/>
      <c r="C21" s="199"/>
      <c r="D21" s="199"/>
      <c r="E21" s="199"/>
      <c r="F21" s="199"/>
      <c r="G21" s="65">
        <v>14</v>
      </c>
      <c r="H21" s="77">
        <v>4108981.79</v>
      </c>
      <c r="I21" s="77">
        <v>8019870.6500000004</v>
      </c>
    </row>
    <row r="22" spans="1:9" ht="12.75" customHeight="1" x14ac:dyDescent="0.2">
      <c r="A22" s="199" t="s">
        <v>180</v>
      </c>
      <c r="B22" s="199"/>
      <c r="C22" s="199"/>
      <c r="D22" s="199"/>
      <c r="E22" s="199"/>
      <c r="F22" s="199"/>
      <c r="G22" s="65">
        <v>15</v>
      </c>
      <c r="H22" s="77">
        <v>-68618.320000000007</v>
      </c>
      <c r="I22" s="77">
        <v>-90238.81</v>
      </c>
    </row>
    <row r="23" spans="1:9" ht="12.75" customHeight="1" x14ac:dyDescent="0.2">
      <c r="A23" s="199" t="s">
        <v>181</v>
      </c>
      <c r="B23" s="199"/>
      <c r="C23" s="199"/>
      <c r="D23" s="199"/>
      <c r="E23" s="199"/>
      <c r="F23" s="199"/>
      <c r="G23" s="65">
        <v>16</v>
      </c>
      <c r="H23" s="77">
        <v>-418043.75</v>
      </c>
      <c r="I23" s="77">
        <v>554834.12</v>
      </c>
    </row>
    <row r="24" spans="1:9" ht="12.75" customHeight="1" x14ac:dyDescent="0.2">
      <c r="A24" s="192" t="s">
        <v>182</v>
      </c>
      <c r="B24" s="192"/>
      <c r="C24" s="192"/>
      <c r="D24" s="192"/>
      <c r="E24" s="192"/>
      <c r="F24" s="192"/>
      <c r="G24" s="61">
        <v>17</v>
      </c>
      <c r="H24" s="78">
        <f>H18+H19</f>
        <v>15556863.970000001</v>
      </c>
      <c r="I24" s="78">
        <f>I18+I19</f>
        <v>16795323.800000001</v>
      </c>
    </row>
    <row r="25" spans="1:9" ht="12.75" customHeight="1" x14ac:dyDescent="0.2">
      <c r="A25" s="177" t="s">
        <v>183</v>
      </c>
      <c r="B25" s="177"/>
      <c r="C25" s="177"/>
      <c r="D25" s="177"/>
      <c r="E25" s="177"/>
      <c r="F25" s="177"/>
      <c r="G25" s="65">
        <v>18</v>
      </c>
      <c r="H25" s="77">
        <v>-739745.81</v>
      </c>
      <c r="I25" s="77">
        <v>-475227.52</v>
      </c>
    </row>
    <row r="26" spans="1:9" ht="12.75" customHeight="1" x14ac:dyDescent="0.2">
      <c r="A26" s="177" t="s">
        <v>184</v>
      </c>
      <c r="B26" s="177"/>
      <c r="C26" s="177"/>
      <c r="D26" s="177"/>
      <c r="E26" s="177"/>
      <c r="F26" s="177"/>
      <c r="G26" s="65">
        <v>19</v>
      </c>
      <c r="H26" s="77">
        <v>-2737685.79</v>
      </c>
      <c r="I26" s="77">
        <v>-893571.69</v>
      </c>
    </row>
    <row r="27" spans="1:9" ht="28.9" customHeight="1" x14ac:dyDescent="0.2">
      <c r="A27" s="186" t="s">
        <v>185</v>
      </c>
      <c r="B27" s="186"/>
      <c r="C27" s="186"/>
      <c r="D27" s="186"/>
      <c r="E27" s="186"/>
      <c r="F27" s="186"/>
      <c r="G27" s="61">
        <v>20</v>
      </c>
      <c r="H27" s="78">
        <f>H24+H25+H26</f>
        <v>12079432.369999999</v>
      </c>
      <c r="I27" s="78">
        <f>I24+I25+I26</f>
        <v>15426524.59</v>
      </c>
    </row>
    <row r="28" spans="1:9" x14ac:dyDescent="0.2">
      <c r="A28" s="202" t="s">
        <v>186</v>
      </c>
      <c r="B28" s="202"/>
      <c r="C28" s="202"/>
      <c r="D28" s="202"/>
      <c r="E28" s="202"/>
      <c r="F28" s="202"/>
      <c r="G28" s="202"/>
      <c r="H28" s="202"/>
      <c r="I28" s="202"/>
    </row>
    <row r="29" spans="1:9" ht="23.45" customHeight="1" x14ac:dyDescent="0.2">
      <c r="A29" s="177" t="s">
        <v>187</v>
      </c>
      <c r="B29" s="177"/>
      <c r="C29" s="177"/>
      <c r="D29" s="177"/>
      <c r="E29" s="177"/>
      <c r="F29" s="177"/>
      <c r="G29" s="65">
        <v>21</v>
      </c>
      <c r="H29" s="76">
        <v>332463.99</v>
      </c>
      <c r="I29" s="76">
        <v>72688.02</v>
      </c>
    </row>
    <row r="30" spans="1:9" ht="12.75" customHeight="1" x14ac:dyDescent="0.2">
      <c r="A30" s="177" t="s">
        <v>188</v>
      </c>
      <c r="B30" s="177"/>
      <c r="C30" s="177"/>
      <c r="D30" s="177"/>
      <c r="E30" s="177"/>
      <c r="F30" s="177"/>
      <c r="G30" s="65">
        <v>22</v>
      </c>
      <c r="H30" s="76">
        <v>0</v>
      </c>
      <c r="I30" s="76">
        <v>0</v>
      </c>
    </row>
    <row r="31" spans="1:9" ht="12.75" customHeight="1" x14ac:dyDescent="0.2">
      <c r="A31" s="177" t="s">
        <v>189</v>
      </c>
      <c r="B31" s="177"/>
      <c r="C31" s="177"/>
      <c r="D31" s="177"/>
      <c r="E31" s="177"/>
      <c r="F31" s="177"/>
      <c r="G31" s="65">
        <v>23</v>
      </c>
      <c r="H31" s="76">
        <v>131349.1</v>
      </c>
      <c r="I31" s="76">
        <v>465714.91</v>
      </c>
    </row>
    <row r="32" spans="1:9" ht="12.75" customHeight="1" x14ac:dyDescent="0.2">
      <c r="A32" s="177" t="s">
        <v>190</v>
      </c>
      <c r="B32" s="177"/>
      <c r="C32" s="177"/>
      <c r="D32" s="177"/>
      <c r="E32" s="177"/>
      <c r="F32" s="177"/>
      <c r="G32" s="65">
        <v>24</v>
      </c>
      <c r="H32" s="76">
        <v>1764.4</v>
      </c>
      <c r="I32" s="76">
        <v>1924.8</v>
      </c>
    </row>
    <row r="33" spans="1:9" ht="12.75" customHeight="1" x14ac:dyDescent="0.2">
      <c r="A33" s="177" t="s">
        <v>191</v>
      </c>
      <c r="B33" s="177"/>
      <c r="C33" s="177"/>
      <c r="D33" s="177"/>
      <c r="E33" s="177"/>
      <c r="F33" s="177"/>
      <c r="G33" s="65">
        <v>25</v>
      </c>
      <c r="H33" s="76">
        <v>0</v>
      </c>
      <c r="I33" s="76">
        <v>365373.7</v>
      </c>
    </row>
    <row r="34" spans="1:9" ht="12.75" customHeight="1" x14ac:dyDescent="0.2">
      <c r="A34" s="177" t="s">
        <v>192</v>
      </c>
      <c r="B34" s="177"/>
      <c r="C34" s="177"/>
      <c r="D34" s="177"/>
      <c r="E34" s="177"/>
      <c r="F34" s="177"/>
      <c r="G34" s="65">
        <v>26</v>
      </c>
      <c r="H34" s="76">
        <v>0</v>
      </c>
      <c r="I34" s="76">
        <v>0</v>
      </c>
    </row>
    <row r="35" spans="1:9" ht="27.6" customHeight="1" x14ac:dyDescent="0.2">
      <c r="A35" s="192" t="s">
        <v>193</v>
      </c>
      <c r="B35" s="192"/>
      <c r="C35" s="192"/>
      <c r="D35" s="192"/>
      <c r="E35" s="192"/>
      <c r="F35" s="192"/>
      <c r="G35" s="61">
        <v>27</v>
      </c>
      <c r="H35" s="75">
        <f>H29+H30+H31+H32+H33+H34</f>
        <v>465577.49</v>
      </c>
      <c r="I35" s="75">
        <f>I29+I30+I31+I32+I33+I34</f>
        <v>905701.43</v>
      </c>
    </row>
    <row r="36" spans="1:9" ht="26.45" customHeight="1" x14ac:dyDescent="0.2">
      <c r="A36" s="177" t="s">
        <v>194</v>
      </c>
      <c r="B36" s="177"/>
      <c r="C36" s="177"/>
      <c r="D36" s="177"/>
      <c r="E36" s="177"/>
      <c r="F36" s="177"/>
      <c r="G36" s="65">
        <v>28</v>
      </c>
      <c r="H36" s="76">
        <v>-3050956.58</v>
      </c>
      <c r="I36" s="76">
        <v>-529951</v>
      </c>
    </row>
    <row r="37" spans="1:9" ht="12.75" customHeight="1" x14ac:dyDescent="0.2">
      <c r="A37" s="177" t="s">
        <v>195</v>
      </c>
      <c r="B37" s="177"/>
      <c r="C37" s="177"/>
      <c r="D37" s="177"/>
      <c r="E37" s="177"/>
      <c r="F37" s="177"/>
      <c r="G37" s="65">
        <v>29</v>
      </c>
      <c r="H37" s="76">
        <v>0</v>
      </c>
      <c r="I37" s="76">
        <v>0</v>
      </c>
    </row>
    <row r="38" spans="1:9" ht="12.75" customHeight="1" x14ac:dyDescent="0.2">
      <c r="A38" s="177" t="s">
        <v>196</v>
      </c>
      <c r="B38" s="177"/>
      <c r="C38" s="177"/>
      <c r="D38" s="177"/>
      <c r="E38" s="177"/>
      <c r="F38" s="177"/>
      <c r="G38" s="65">
        <v>30</v>
      </c>
      <c r="H38" s="76">
        <v>-351041.74</v>
      </c>
      <c r="I38" s="76">
        <v>-214331.96</v>
      </c>
    </row>
    <row r="39" spans="1:9" ht="12.75" customHeight="1" x14ac:dyDescent="0.2">
      <c r="A39" s="177" t="s">
        <v>197</v>
      </c>
      <c r="B39" s="177"/>
      <c r="C39" s="177"/>
      <c r="D39" s="177"/>
      <c r="E39" s="177"/>
      <c r="F39" s="177"/>
      <c r="G39" s="65">
        <v>31</v>
      </c>
      <c r="H39" s="76">
        <v>-3000000</v>
      </c>
      <c r="I39" s="76">
        <v>0</v>
      </c>
    </row>
    <row r="40" spans="1:9" ht="12.75" customHeight="1" x14ac:dyDescent="0.2">
      <c r="A40" s="177" t="s">
        <v>198</v>
      </c>
      <c r="B40" s="177"/>
      <c r="C40" s="177"/>
      <c r="D40" s="177"/>
      <c r="E40" s="177"/>
      <c r="F40" s="177"/>
      <c r="G40" s="65">
        <v>32</v>
      </c>
      <c r="H40" s="76">
        <v>0</v>
      </c>
      <c r="I40" s="76">
        <v>0</v>
      </c>
    </row>
    <row r="41" spans="1:9" ht="22.9" customHeight="1" x14ac:dyDescent="0.2">
      <c r="A41" s="192" t="s">
        <v>199</v>
      </c>
      <c r="B41" s="192"/>
      <c r="C41" s="192"/>
      <c r="D41" s="192"/>
      <c r="E41" s="192"/>
      <c r="F41" s="192"/>
      <c r="G41" s="61">
        <v>33</v>
      </c>
      <c r="H41" s="75">
        <f>H36+H37+H38+H39+H40</f>
        <v>-6401998.3200000003</v>
      </c>
      <c r="I41" s="75">
        <f>I36+I37+I38+I39+I40</f>
        <v>-744282.96</v>
      </c>
    </row>
    <row r="42" spans="1:9" ht="30.6" customHeight="1" x14ac:dyDescent="0.2">
      <c r="A42" s="186" t="s">
        <v>200</v>
      </c>
      <c r="B42" s="186"/>
      <c r="C42" s="186"/>
      <c r="D42" s="186"/>
      <c r="E42" s="186"/>
      <c r="F42" s="186"/>
      <c r="G42" s="61">
        <v>34</v>
      </c>
      <c r="H42" s="75">
        <f>H35+H41</f>
        <v>-5936420.8300000001</v>
      </c>
      <c r="I42" s="75">
        <f>I35+I41</f>
        <v>161418.47</v>
      </c>
    </row>
    <row r="43" spans="1:9" x14ac:dyDescent="0.2">
      <c r="A43" s="202" t="s">
        <v>201</v>
      </c>
      <c r="B43" s="202"/>
      <c r="C43" s="202"/>
      <c r="D43" s="202"/>
      <c r="E43" s="202"/>
      <c r="F43" s="202"/>
      <c r="G43" s="202"/>
      <c r="H43" s="202"/>
      <c r="I43" s="202"/>
    </row>
    <row r="44" spans="1:9" ht="12.75" customHeight="1" x14ac:dyDescent="0.2">
      <c r="A44" s="177" t="s">
        <v>202</v>
      </c>
      <c r="B44" s="177"/>
      <c r="C44" s="177"/>
      <c r="D44" s="177"/>
      <c r="E44" s="177"/>
      <c r="F44" s="177"/>
      <c r="G44" s="65">
        <v>35</v>
      </c>
      <c r="H44" s="76">
        <v>0</v>
      </c>
      <c r="I44" s="76">
        <v>0</v>
      </c>
    </row>
    <row r="45" spans="1:9" ht="27.6" customHeight="1" x14ac:dyDescent="0.2">
      <c r="A45" s="177" t="s">
        <v>203</v>
      </c>
      <c r="B45" s="177"/>
      <c r="C45" s="177"/>
      <c r="D45" s="177"/>
      <c r="E45" s="177"/>
      <c r="F45" s="177"/>
      <c r="G45" s="65">
        <v>36</v>
      </c>
      <c r="H45" s="76">
        <v>0</v>
      </c>
      <c r="I45" s="76">
        <v>0</v>
      </c>
    </row>
    <row r="46" spans="1:9" ht="12.75" customHeight="1" x14ac:dyDescent="0.2">
      <c r="A46" s="177" t="s">
        <v>204</v>
      </c>
      <c r="B46" s="177"/>
      <c r="C46" s="177"/>
      <c r="D46" s="177"/>
      <c r="E46" s="177"/>
      <c r="F46" s="177"/>
      <c r="G46" s="65">
        <v>37</v>
      </c>
      <c r="H46" s="76">
        <v>5000000</v>
      </c>
      <c r="I46" s="76">
        <v>0</v>
      </c>
    </row>
    <row r="47" spans="1:9" ht="12.75" customHeight="1" x14ac:dyDescent="0.2">
      <c r="A47" s="177" t="s">
        <v>205</v>
      </c>
      <c r="B47" s="177"/>
      <c r="C47" s="177"/>
      <c r="D47" s="177"/>
      <c r="E47" s="177"/>
      <c r="F47" s="177"/>
      <c r="G47" s="65">
        <v>38</v>
      </c>
      <c r="H47" s="76">
        <v>0</v>
      </c>
      <c r="I47" s="76">
        <v>0</v>
      </c>
    </row>
    <row r="48" spans="1:9" ht="25.9" customHeight="1" x14ac:dyDescent="0.2">
      <c r="A48" s="192" t="s">
        <v>206</v>
      </c>
      <c r="B48" s="192"/>
      <c r="C48" s="192"/>
      <c r="D48" s="192"/>
      <c r="E48" s="192"/>
      <c r="F48" s="192"/>
      <c r="G48" s="61">
        <v>39</v>
      </c>
      <c r="H48" s="75">
        <f>H44+H45+H46+H47</f>
        <v>5000000</v>
      </c>
      <c r="I48" s="75">
        <f>I44+I45+I46+I47</f>
        <v>0</v>
      </c>
    </row>
    <row r="49" spans="1:9" ht="24.6" customHeight="1" x14ac:dyDescent="0.2">
      <c r="A49" s="177" t="s">
        <v>297</v>
      </c>
      <c r="B49" s="177"/>
      <c r="C49" s="177"/>
      <c r="D49" s="177"/>
      <c r="E49" s="177"/>
      <c r="F49" s="177"/>
      <c r="G49" s="65">
        <v>40</v>
      </c>
      <c r="H49" s="76">
        <v>-6994738.4000000004</v>
      </c>
      <c r="I49" s="76">
        <v>-4661405.16</v>
      </c>
    </row>
    <row r="50" spans="1:9" ht="12.75" customHeight="1" x14ac:dyDescent="0.2">
      <c r="A50" s="177" t="s">
        <v>207</v>
      </c>
      <c r="B50" s="177"/>
      <c r="C50" s="177"/>
      <c r="D50" s="177"/>
      <c r="E50" s="177"/>
      <c r="F50" s="177"/>
      <c r="G50" s="65">
        <v>41</v>
      </c>
      <c r="H50" s="76">
        <v>0</v>
      </c>
      <c r="I50" s="76">
        <v>0</v>
      </c>
    </row>
    <row r="51" spans="1:9" ht="12.75" customHeight="1" x14ac:dyDescent="0.2">
      <c r="A51" s="177" t="s">
        <v>208</v>
      </c>
      <c r="B51" s="177"/>
      <c r="C51" s="177"/>
      <c r="D51" s="177"/>
      <c r="E51" s="177"/>
      <c r="F51" s="177"/>
      <c r="G51" s="65">
        <v>42</v>
      </c>
      <c r="H51" s="76">
        <v>0</v>
      </c>
      <c r="I51" s="76">
        <v>0</v>
      </c>
    </row>
    <row r="52" spans="1:9" ht="26.45" customHeight="1" x14ac:dyDescent="0.2">
      <c r="A52" s="177" t="s">
        <v>209</v>
      </c>
      <c r="B52" s="177"/>
      <c r="C52" s="177"/>
      <c r="D52" s="177"/>
      <c r="E52" s="177"/>
      <c r="F52" s="177"/>
      <c r="G52" s="65">
        <v>43</v>
      </c>
      <c r="H52" s="76">
        <v>0</v>
      </c>
      <c r="I52" s="76">
        <v>0</v>
      </c>
    </row>
    <row r="53" spans="1:9" ht="12.75" customHeight="1" x14ac:dyDescent="0.2">
      <c r="A53" s="177" t="s">
        <v>210</v>
      </c>
      <c r="B53" s="177"/>
      <c r="C53" s="177"/>
      <c r="D53" s="177"/>
      <c r="E53" s="177"/>
      <c r="F53" s="177"/>
      <c r="G53" s="65">
        <v>44</v>
      </c>
      <c r="H53" s="76">
        <v>-383071.55</v>
      </c>
      <c r="I53" s="76">
        <v>-336861.17</v>
      </c>
    </row>
    <row r="54" spans="1:9" ht="27.6" customHeight="1" x14ac:dyDescent="0.2">
      <c r="A54" s="192" t="s">
        <v>211</v>
      </c>
      <c r="B54" s="192"/>
      <c r="C54" s="192"/>
      <c r="D54" s="192"/>
      <c r="E54" s="192"/>
      <c r="F54" s="192"/>
      <c r="G54" s="61">
        <v>45</v>
      </c>
      <c r="H54" s="75">
        <f>H49+H50+H51+H52+H53</f>
        <v>-7377809.9500000002</v>
      </c>
      <c r="I54" s="75">
        <f>I49+I50+I51+I52+I53</f>
        <v>-4998266.33</v>
      </c>
    </row>
    <row r="55" spans="1:9" ht="27.6" customHeight="1" x14ac:dyDescent="0.2">
      <c r="A55" s="186" t="s">
        <v>212</v>
      </c>
      <c r="B55" s="186"/>
      <c r="C55" s="186"/>
      <c r="D55" s="186"/>
      <c r="E55" s="186"/>
      <c r="F55" s="186"/>
      <c r="G55" s="61">
        <v>46</v>
      </c>
      <c r="H55" s="75">
        <f>H48+H54</f>
        <v>-2377809.9500000002</v>
      </c>
      <c r="I55" s="75">
        <f>I48+I54</f>
        <v>-4998266.33</v>
      </c>
    </row>
    <row r="56" spans="1:9" x14ac:dyDescent="0.2">
      <c r="A56" s="155" t="s">
        <v>213</v>
      </c>
      <c r="B56" s="155"/>
      <c r="C56" s="155"/>
      <c r="D56" s="155"/>
      <c r="E56" s="155"/>
      <c r="F56" s="155"/>
      <c r="G56" s="65">
        <v>47</v>
      </c>
      <c r="H56" s="76">
        <v>0</v>
      </c>
      <c r="I56" s="76">
        <v>0</v>
      </c>
    </row>
    <row r="57" spans="1:9" ht="27" customHeight="1" x14ac:dyDescent="0.2">
      <c r="A57" s="186" t="s">
        <v>214</v>
      </c>
      <c r="B57" s="186"/>
      <c r="C57" s="186"/>
      <c r="D57" s="186"/>
      <c r="E57" s="186"/>
      <c r="F57" s="186"/>
      <c r="G57" s="61">
        <v>48</v>
      </c>
      <c r="H57" s="75">
        <f>H27+H42+H55+H56</f>
        <v>3765201.59</v>
      </c>
      <c r="I57" s="75">
        <f>I27+I42+I55+I56</f>
        <v>10589676.73</v>
      </c>
    </row>
    <row r="58" spans="1:9" ht="15.6" customHeight="1" x14ac:dyDescent="0.2">
      <c r="A58" s="203" t="s">
        <v>215</v>
      </c>
      <c r="B58" s="203"/>
      <c r="C58" s="203"/>
      <c r="D58" s="203"/>
      <c r="E58" s="203"/>
      <c r="F58" s="203"/>
      <c r="G58" s="65">
        <v>49</v>
      </c>
      <c r="H58" s="76">
        <v>17113946.27</v>
      </c>
      <c r="I58" s="76">
        <v>20879147.859999999</v>
      </c>
    </row>
    <row r="59" spans="1:9" ht="28.9" customHeight="1" x14ac:dyDescent="0.2">
      <c r="A59" s="186" t="s">
        <v>216</v>
      </c>
      <c r="B59" s="186"/>
      <c r="C59" s="186"/>
      <c r="D59" s="186"/>
      <c r="E59" s="186"/>
      <c r="F59" s="186"/>
      <c r="G59" s="61">
        <v>50</v>
      </c>
      <c r="H59" s="75">
        <f>H57+H58</f>
        <v>20879147.859999999</v>
      </c>
      <c r="I59" s="75">
        <f>I57+I58</f>
        <v>31468824.59</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4803149606299213" right="0.74803149606299213" top="0" bottom="0"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2" t="s">
        <v>217</v>
      </c>
      <c r="B1" s="197"/>
      <c r="C1" s="197"/>
      <c r="D1" s="197"/>
      <c r="E1" s="197"/>
      <c r="F1" s="197"/>
      <c r="G1" s="197"/>
      <c r="H1" s="197"/>
      <c r="I1" s="197"/>
    </row>
    <row r="2" spans="1:9" ht="12.75" customHeight="1" x14ac:dyDescent="0.2">
      <c r="A2" s="181" t="s">
        <v>319</v>
      </c>
      <c r="B2" s="162"/>
      <c r="C2" s="162"/>
      <c r="D2" s="162"/>
      <c r="E2" s="162"/>
      <c r="F2" s="162"/>
      <c r="G2" s="162"/>
      <c r="H2" s="162"/>
      <c r="I2" s="162"/>
    </row>
    <row r="3" spans="1:9" x14ac:dyDescent="0.2">
      <c r="A3" s="190" t="s">
        <v>435</v>
      </c>
      <c r="B3" s="205"/>
      <c r="C3" s="205"/>
      <c r="D3" s="205"/>
      <c r="E3" s="205"/>
      <c r="F3" s="205"/>
      <c r="G3" s="205"/>
      <c r="H3" s="205"/>
      <c r="I3" s="205"/>
    </row>
    <row r="4" spans="1:9" x14ac:dyDescent="0.2">
      <c r="A4" s="198" t="s">
        <v>320</v>
      </c>
      <c r="B4" s="165"/>
      <c r="C4" s="165"/>
      <c r="D4" s="165"/>
      <c r="E4" s="165"/>
      <c r="F4" s="165"/>
      <c r="G4" s="165"/>
      <c r="H4" s="165"/>
      <c r="I4" s="166"/>
    </row>
    <row r="5" spans="1:9" ht="33.75" x14ac:dyDescent="0.2">
      <c r="A5" s="178" t="s">
        <v>2</v>
      </c>
      <c r="B5" s="170"/>
      <c r="C5" s="170"/>
      <c r="D5" s="170"/>
      <c r="E5" s="170"/>
      <c r="F5" s="170"/>
      <c r="G5" s="62" t="s">
        <v>106</v>
      </c>
      <c r="H5" s="63" t="s">
        <v>290</v>
      </c>
      <c r="I5" s="63" t="s">
        <v>275</v>
      </c>
    </row>
    <row r="6" spans="1:9" x14ac:dyDescent="0.2">
      <c r="A6" s="201">
        <v>1</v>
      </c>
      <c r="B6" s="170"/>
      <c r="C6" s="170"/>
      <c r="D6" s="170"/>
      <c r="E6" s="170"/>
      <c r="F6" s="170"/>
      <c r="G6" s="64">
        <v>2</v>
      </c>
      <c r="H6" s="63" t="s">
        <v>166</v>
      </c>
      <c r="I6" s="63" t="s">
        <v>167</v>
      </c>
    </row>
    <row r="7" spans="1:9" x14ac:dyDescent="0.2">
      <c r="A7" s="202" t="s">
        <v>168</v>
      </c>
      <c r="B7" s="204"/>
      <c r="C7" s="204"/>
      <c r="D7" s="204"/>
      <c r="E7" s="204"/>
      <c r="F7" s="204"/>
      <c r="G7" s="204"/>
      <c r="H7" s="204"/>
      <c r="I7" s="204"/>
    </row>
    <row r="8" spans="1:9" x14ac:dyDescent="0.2">
      <c r="A8" s="177" t="s">
        <v>218</v>
      </c>
      <c r="B8" s="177"/>
      <c r="C8" s="177"/>
      <c r="D8" s="177"/>
      <c r="E8" s="177"/>
      <c r="F8" s="177"/>
      <c r="G8" s="60">
        <v>1</v>
      </c>
      <c r="H8" s="76">
        <v>0</v>
      </c>
      <c r="I8" s="76">
        <v>0</v>
      </c>
    </row>
    <row r="9" spans="1:9" x14ac:dyDescent="0.2">
      <c r="A9" s="177" t="s">
        <v>219</v>
      </c>
      <c r="B9" s="177"/>
      <c r="C9" s="177"/>
      <c r="D9" s="177"/>
      <c r="E9" s="177"/>
      <c r="F9" s="177"/>
      <c r="G9" s="60">
        <v>2</v>
      </c>
      <c r="H9" s="76">
        <v>0</v>
      </c>
      <c r="I9" s="76">
        <v>0</v>
      </c>
    </row>
    <row r="10" spans="1:9" x14ac:dyDescent="0.2">
      <c r="A10" s="177" t="s">
        <v>220</v>
      </c>
      <c r="B10" s="177"/>
      <c r="C10" s="177"/>
      <c r="D10" s="177"/>
      <c r="E10" s="177"/>
      <c r="F10" s="177"/>
      <c r="G10" s="60">
        <v>3</v>
      </c>
      <c r="H10" s="76">
        <v>0</v>
      </c>
      <c r="I10" s="76">
        <v>0</v>
      </c>
    </row>
    <row r="11" spans="1:9" x14ac:dyDescent="0.2">
      <c r="A11" s="177" t="s">
        <v>221</v>
      </c>
      <c r="B11" s="177"/>
      <c r="C11" s="177"/>
      <c r="D11" s="177"/>
      <c r="E11" s="177"/>
      <c r="F11" s="177"/>
      <c r="G11" s="60">
        <v>4</v>
      </c>
      <c r="H11" s="76">
        <v>0</v>
      </c>
      <c r="I11" s="76">
        <v>0</v>
      </c>
    </row>
    <row r="12" spans="1:9" x14ac:dyDescent="0.2">
      <c r="A12" s="177" t="s">
        <v>372</v>
      </c>
      <c r="B12" s="177"/>
      <c r="C12" s="177"/>
      <c r="D12" s="177"/>
      <c r="E12" s="177"/>
      <c r="F12" s="177"/>
      <c r="G12" s="60">
        <v>5</v>
      </c>
      <c r="H12" s="76">
        <v>0</v>
      </c>
      <c r="I12" s="76">
        <v>0</v>
      </c>
    </row>
    <row r="13" spans="1:9" ht="24" customHeight="1" x14ac:dyDescent="0.2">
      <c r="A13" s="188" t="s">
        <v>380</v>
      </c>
      <c r="B13" s="188"/>
      <c r="C13" s="188"/>
      <c r="D13" s="188"/>
      <c r="E13" s="188"/>
      <c r="F13" s="188"/>
      <c r="G13" s="61">
        <v>6</v>
      </c>
      <c r="H13" s="79">
        <f>SUM(H8:H12)</f>
        <v>0</v>
      </c>
      <c r="I13" s="79">
        <f>SUM(I8:I12)</f>
        <v>0</v>
      </c>
    </row>
    <row r="14" spans="1:9" x14ac:dyDescent="0.2">
      <c r="A14" s="177" t="s">
        <v>373</v>
      </c>
      <c r="B14" s="177"/>
      <c r="C14" s="177"/>
      <c r="D14" s="177"/>
      <c r="E14" s="177"/>
      <c r="F14" s="177"/>
      <c r="G14" s="60">
        <v>7</v>
      </c>
      <c r="H14" s="76">
        <v>0</v>
      </c>
      <c r="I14" s="76">
        <v>0</v>
      </c>
    </row>
    <row r="15" spans="1:9" x14ac:dyDescent="0.2">
      <c r="A15" s="177" t="s">
        <v>374</v>
      </c>
      <c r="B15" s="177"/>
      <c r="C15" s="177"/>
      <c r="D15" s="177"/>
      <c r="E15" s="177"/>
      <c r="F15" s="177"/>
      <c r="G15" s="60">
        <v>8</v>
      </c>
      <c r="H15" s="76">
        <v>0</v>
      </c>
      <c r="I15" s="76">
        <v>0</v>
      </c>
    </row>
    <row r="16" spans="1:9" x14ac:dyDescent="0.2">
      <c r="A16" s="177" t="s">
        <v>375</v>
      </c>
      <c r="B16" s="177"/>
      <c r="C16" s="177"/>
      <c r="D16" s="177"/>
      <c r="E16" s="177"/>
      <c r="F16" s="177"/>
      <c r="G16" s="60">
        <v>9</v>
      </c>
      <c r="H16" s="76">
        <v>0</v>
      </c>
      <c r="I16" s="76">
        <v>0</v>
      </c>
    </row>
    <row r="17" spans="1:9" x14ac:dyDescent="0.2">
      <c r="A17" s="177" t="s">
        <v>376</v>
      </c>
      <c r="B17" s="177"/>
      <c r="C17" s="177"/>
      <c r="D17" s="177"/>
      <c r="E17" s="177"/>
      <c r="F17" s="177"/>
      <c r="G17" s="60">
        <v>10</v>
      </c>
      <c r="H17" s="76">
        <v>0</v>
      </c>
      <c r="I17" s="76">
        <v>0</v>
      </c>
    </row>
    <row r="18" spans="1:9" x14ac:dyDescent="0.2">
      <c r="A18" s="177" t="s">
        <v>377</v>
      </c>
      <c r="B18" s="177"/>
      <c r="C18" s="177"/>
      <c r="D18" s="177"/>
      <c r="E18" s="177"/>
      <c r="F18" s="177"/>
      <c r="G18" s="60">
        <v>11</v>
      </c>
      <c r="H18" s="76">
        <v>0</v>
      </c>
      <c r="I18" s="76">
        <v>0</v>
      </c>
    </row>
    <row r="19" spans="1:9" x14ac:dyDescent="0.2">
      <c r="A19" s="177" t="s">
        <v>378</v>
      </c>
      <c r="B19" s="177"/>
      <c r="C19" s="177"/>
      <c r="D19" s="177"/>
      <c r="E19" s="177"/>
      <c r="F19" s="177"/>
      <c r="G19" s="60">
        <v>12</v>
      </c>
      <c r="H19" s="76">
        <v>0</v>
      </c>
      <c r="I19" s="76">
        <v>0</v>
      </c>
    </row>
    <row r="20" spans="1:9" ht="26.25" customHeight="1" x14ac:dyDescent="0.2">
      <c r="A20" s="188" t="s">
        <v>381</v>
      </c>
      <c r="B20" s="188"/>
      <c r="C20" s="188"/>
      <c r="D20" s="188"/>
      <c r="E20" s="188"/>
      <c r="F20" s="188"/>
      <c r="G20" s="61">
        <v>13</v>
      </c>
      <c r="H20" s="79">
        <f>SUM(H14:H19)</f>
        <v>0</v>
      </c>
      <c r="I20" s="79">
        <f>SUM(I14:I19)</f>
        <v>0</v>
      </c>
    </row>
    <row r="21" spans="1:9" ht="25.9" customHeight="1" x14ac:dyDescent="0.2">
      <c r="A21" s="186" t="s">
        <v>382</v>
      </c>
      <c r="B21" s="186"/>
      <c r="C21" s="186"/>
      <c r="D21" s="186"/>
      <c r="E21" s="186"/>
      <c r="F21" s="186"/>
      <c r="G21" s="61">
        <v>14</v>
      </c>
      <c r="H21" s="75">
        <f>H13+H20</f>
        <v>0</v>
      </c>
      <c r="I21" s="75">
        <f>I13+I20</f>
        <v>0</v>
      </c>
    </row>
    <row r="22" spans="1:9" x14ac:dyDescent="0.2">
      <c r="A22" s="202" t="s">
        <v>186</v>
      </c>
      <c r="B22" s="204"/>
      <c r="C22" s="204"/>
      <c r="D22" s="204"/>
      <c r="E22" s="204"/>
      <c r="F22" s="204"/>
      <c r="G22" s="204"/>
      <c r="H22" s="204"/>
      <c r="I22" s="204"/>
    </row>
    <row r="23" spans="1:9" ht="26.45" customHeight="1" x14ac:dyDescent="0.2">
      <c r="A23" s="177" t="s">
        <v>222</v>
      </c>
      <c r="B23" s="177"/>
      <c r="C23" s="177"/>
      <c r="D23" s="177"/>
      <c r="E23" s="177"/>
      <c r="F23" s="177"/>
      <c r="G23" s="60">
        <v>15</v>
      </c>
      <c r="H23" s="76">
        <v>0</v>
      </c>
      <c r="I23" s="76">
        <v>0</v>
      </c>
    </row>
    <row r="24" spans="1:9" x14ac:dyDescent="0.2">
      <c r="A24" s="177" t="s">
        <v>223</v>
      </c>
      <c r="B24" s="177"/>
      <c r="C24" s="177"/>
      <c r="D24" s="177"/>
      <c r="E24" s="177"/>
      <c r="F24" s="177"/>
      <c r="G24" s="60">
        <v>16</v>
      </c>
      <c r="H24" s="76">
        <v>0</v>
      </c>
      <c r="I24" s="76">
        <v>0</v>
      </c>
    </row>
    <row r="25" spans="1:9" x14ac:dyDescent="0.2">
      <c r="A25" s="177" t="s">
        <v>224</v>
      </c>
      <c r="B25" s="177"/>
      <c r="C25" s="177"/>
      <c r="D25" s="177"/>
      <c r="E25" s="177"/>
      <c r="F25" s="177"/>
      <c r="G25" s="60">
        <v>17</v>
      </c>
      <c r="H25" s="76">
        <v>0</v>
      </c>
      <c r="I25" s="76">
        <v>0</v>
      </c>
    </row>
    <row r="26" spans="1:9" x14ac:dyDescent="0.2">
      <c r="A26" s="177" t="s">
        <v>225</v>
      </c>
      <c r="B26" s="177"/>
      <c r="C26" s="177"/>
      <c r="D26" s="177"/>
      <c r="E26" s="177"/>
      <c r="F26" s="177"/>
      <c r="G26" s="60">
        <v>18</v>
      </c>
      <c r="H26" s="76">
        <v>0</v>
      </c>
      <c r="I26" s="76">
        <v>0</v>
      </c>
    </row>
    <row r="27" spans="1:9" x14ac:dyDescent="0.2">
      <c r="A27" s="177" t="s">
        <v>226</v>
      </c>
      <c r="B27" s="177"/>
      <c r="C27" s="177"/>
      <c r="D27" s="177"/>
      <c r="E27" s="177"/>
      <c r="F27" s="177"/>
      <c r="G27" s="60">
        <v>19</v>
      </c>
      <c r="H27" s="76">
        <v>0</v>
      </c>
      <c r="I27" s="76">
        <v>0</v>
      </c>
    </row>
    <row r="28" spans="1:9" x14ac:dyDescent="0.2">
      <c r="A28" s="177" t="s">
        <v>227</v>
      </c>
      <c r="B28" s="177"/>
      <c r="C28" s="177"/>
      <c r="D28" s="177"/>
      <c r="E28" s="177"/>
      <c r="F28" s="177"/>
      <c r="G28" s="60">
        <v>20</v>
      </c>
      <c r="H28" s="76">
        <v>0</v>
      </c>
      <c r="I28" s="76">
        <v>0</v>
      </c>
    </row>
    <row r="29" spans="1:9" ht="25.15" customHeight="1" x14ac:dyDescent="0.2">
      <c r="A29" s="192" t="s">
        <v>409</v>
      </c>
      <c r="B29" s="192"/>
      <c r="C29" s="192"/>
      <c r="D29" s="192"/>
      <c r="E29" s="192"/>
      <c r="F29" s="192"/>
      <c r="G29" s="61">
        <v>21</v>
      </c>
      <c r="H29" s="75">
        <f>SUM(H23:H28)</f>
        <v>0</v>
      </c>
      <c r="I29" s="75">
        <f>SUM(I23:I28)</f>
        <v>0</v>
      </c>
    </row>
    <row r="30" spans="1:9" ht="21" customHeight="1" x14ac:dyDescent="0.2">
      <c r="A30" s="177" t="s">
        <v>228</v>
      </c>
      <c r="B30" s="177"/>
      <c r="C30" s="177"/>
      <c r="D30" s="177"/>
      <c r="E30" s="177"/>
      <c r="F30" s="177"/>
      <c r="G30" s="60">
        <v>22</v>
      </c>
      <c r="H30" s="76">
        <v>0</v>
      </c>
      <c r="I30" s="76">
        <v>0</v>
      </c>
    </row>
    <row r="31" spans="1:9" x14ac:dyDescent="0.2">
      <c r="A31" s="177" t="s">
        <v>229</v>
      </c>
      <c r="B31" s="177"/>
      <c r="C31" s="177"/>
      <c r="D31" s="177"/>
      <c r="E31" s="177"/>
      <c r="F31" s="177"/>
      <c r="G31" s="60">
        <v>23</v>
      </c>
      <c r="H31" s="76">
        <v>0</v>
      </c>
      <c r="I31" s="76">
        <v>0</v>
      </c>
    </row>
    <row r="32" spans="1:9" x14ac:dyDescent="0.2">
      <c r="A32" s="177" t="s">
        <v>379</v>
      </c>
      <c r="B32" s="177"/>
      <c r="C32" s="177"/>
      <c r="D32" s="177"/>
      <c r="E32" s="177"/>
      <c r="F32" s="177"/>
      <c r="G32" s="60">
        <v>24</v>
      </c>
      <c r="H32" s="76">
        <v>0</v>
      </c>
      <c r="I32" s="76">
        <v>0</v>
      </c>
    </row>
    <row r="33" spans="1:9" x14ac:dyDescent="0.2">
      <c r="A33" s="177" t="s">
        <v>230</v>
      </c>
      <c r="B33" s="177"/>
      <c r="C33" s="177"/>
      <c r="D33" s="177"/>
      <c r="E33" s="177"/>
      <c r="F33" s="177"/>
      <c r="G33" s="60">
        <v>25</v>
      </c>
      <c r="H33" s="76">
        <v>0</v>
      </c>
      <c r="I33" s="76">
        <v>0</v>
      </c>
    </row>
    <row r="34" spans="1:9" x14ac:dyDescent="0.2">
      <c r="A34" s="177" t="s">
        <v>231</v>
      </c>
      <c r="B34" s="177"/>
      <c r="C34" s="177"/>
      <c r="D34" s="177"/>
      <c r="E34" s="177"/>
      <c r="F34" s="177"/>
      <c r="G34" s="60">
        <v>26</v>
      </c>
      <c r="H34" s="76">
        <v>0</v>
      </c>
      <c r="I34" s="76">
        <v>0</v>
      </c>
    </row>
    <row r="35" spans="1:9" ht="28.9" customHeight="1" x14ac:dyDescent="0.2">
      <c r="A35" s="192" t="s">
        <v>410</v>
      </c>
      <c r="B35" s="192"/>
      <c r="C35" s="192"/>
      <c r="D35" s="192"/>
      <c r="E35" s="192"/>
      <c r="F35" s="192"/>
      <c r="G35" s="61">
        <v>27</v>
      </c>
      <c r="H35" s="75">
        <f>SUM(H30:H34)</f>
        <v>0</v>
      </c>
      <c r="I35" s="75">
        <f>SUM(I30:I34)</f>
        <v>0</v>
      </c>
    </row>
    <row r="36" spans="1:9" ht="26.45" customHeight="1" x14ac:dyDescent="0.2">
      <c r="A36" s="186" t="s">
        <v>383</v>
      </c>
      <c r="B36" s="186"/>
      <c r="C36" s="186"/>
      <c r="D36" s="186"/>
      <c r="E36" s="186"/>
      <c r="F36" s="186"/>
      <c r="G36" s="61">
        <v>28</v>
      </c>
      <c r="H36" s="75">
        <f>H29+H35</f>
        <v>0</v>
      </c>
      <c r="I36" s="75">
        <f>I29+I35</f>
        <v>0</v>
      </c>
    </row>
    <row r="37" spans="1:9" x14ac:dyDescent="0.2">
      <c r="A37" s="202" t="s">
        <v>201</v>
      </c>
      <c r="B37" s="204"/>
      <c r="C37" s="204"/>
      <c r="D37" s="204"/>
      <c r="E37" s="204"/>
      <c r="F37" s="204"/>
      <c r="G37" s="204">
        <v>0</v>
      </c>
      <c r="H37" s="204"/>
      <c r="I37" s="204"/>
    </row>
    <row r="38" spans="1:9" x14ac:dyDescent="0.2">
      <c r="A38" s="155" t="s">
        <v>232</v>
      </c>
      <c r="B38" s="155"/>
      <c r="C38" s="155"/>
      <c r="D38" s="155"/>
      <c r="E38" s="155"/>
      <c r="F38" s="155"/>
      <c r="G38" s="60">
        <v>29</v>
      </c>
      <c r="H38" s="76">
        <v>0</v>
      </c>
      <c r="I38" s="76">
        <v>0</v>
      </c>
    </row>
    <row r="39" spans="1:9" ht="21.6" customHeight="1" x14ac:dyDescent="0.2">
      <c r="A39" s="155" t="s">
        <v>233</v>
      </c>
      <c r="B39" s="155"/>
      <c r="C39" s="155"/>
      <c r="D39" s="155"/>
      <c r="E39" s="155"/>
      <c r="F39" s="155"/>
      <c r="G39" s="60">
        <v>30</v>
      </c>
      <c r="H39" s="76">
        <v>0</v>
      </c>
      <c r="I39" s="76">
        <v>0</v>
      </c>
    </row>
    <row r="40" spans="1:9" x14ac:dyDescent="0.2">
      <c r="A40" s="155" t="s">
        <v>234</v>
      </c>
      <c r="B40" s="155"/>
      <c r="C40" s="155"/>
      <c r="D40" s="155"/>
      <c r="E40" s="155"/>
      <c r="F40" s="155"/>
      <c r="G40" s="60">
        <v>31</v>
      </c>
      <c r="H40" s="76">
        <v>0</v>
      </c>
      <c r="I40" s="76">
        <v>0</v>
      </c>
    </row>
    <row r="41" spans="1:9" x14ac:dyDescent="0.2">
      <c r="A41" s="155" t="s">
        <v>235</v>
      </c>
      <c r="B41" s="155"/>
      <c r="C41" s="155"/>
      <c r="D41" s="155"/>
      <c r="E41" s="155"/>
      <c r="F41" s="155"/>
      <c r="G41" s="60">
        <v>32</v>
      </c>
      <c r="H41" s="76">
        <v>0</v>
      </c>
      <c r="I41" s="76">
        <v>0</v>
      </c>
    </row>
    <row r="42" spans="1:9" ht="26.45" customHeight="1" x14ac:dyDescent="0.2">
      <c r="A42" s="192" t="s">
        <v>411</v>
      </c>
      <c r="B42" s="192"/>
      <c r="C42" s="192"/>
      <c r="D42" s="192"/>
      <c r="E42" s="192"/>
      <c r="F42" s="192"/>
      <c r="G42" s="61">
        <v>33</v>
      </c>
      <c r="H42" s="75">
        <f>H41+H40+H39+H38</f>
        <v>0</v>
      </c>
      <c r="I42" s="75">
        <f>I41+I40+I39+I38</f>
        <v>0</v>
      </c>
    </row>
    <row r="43" spans="1:9" ht="22.9" customHeight="1" x14ac:dyDescent="0.2">
      <c r="A43" s="155" t="s">
        <v>236</v>
      </c>
      <c r="B43" s="155"/>
      <c r="C43" s="155"/>
      <c r="D43" s="155"/>
      <c r="E43" s="155"/>
      <c r="F43" s="155"/>
      <c r="G43" s="60">
        <v>34</v>
      </c>
      <c r="H43" s="76">
        <v>0</v>
      </c>
      <c r="I43" s="76">
        <v>0</v>
      </c>
    </row>
    <row r="44" spans="1:9" x14ac:dyDescent="0.2">
      <c r="A44" s="155" t="s">
        <v>237</v>
      </c>
      <c r="B44" s="155"/>
      <c r="C44" s="155"/>
      <c r="D44" s="155"/>
      <c r="E44" s="155"/>
      <c r="F44" s="155"/>
      <c r="G44" s="60">
        <v>35</v>
      </c>
      <c r="H44" s="76">
        <v>0</v>
      </c>
      <c r="I44" s="76">
        <v>0</v>
      </c>
    </row>
    <row r="45" spans="1:9" x14ac:dyDescent="0.2">
      <c r="A45" s="155" t="s">
        <v>238</v>
      </c>
      <c r="B45" s="155"/>
      <c r="C45" s="155"/>
      <c r="D45" s="155"/>
      <c r="E45" s="155"/>
      <c r="F45" s="155"/>
      <c r="G45" s="60">
        <v>36</v>
      </c>
      <c r="H45" s="76">
        <v>0</v>
      </c>
      <c r="I45" s="76">
        <v>0</v>
      </c>
    </row>
    <row r="46" spans="1:9" ht="25.15" customHeight="1" x14ac:dyDescent="0.2">
      <c r="A46" s="155" t="s">
        <v>239</v>
      </c>
      <c r="B46" s="155"/>
      <c r="C46" s="155"/>
      <c r="D46" s="155"/>
      <c r="E46" s="155"/>
      <c r="F46" s="155"/>
      <c r="G46" s="60">
        <v>37</v>
      </c>
      <c r="H46" s="76">
        <v>0</v>
      </c>
      <c r="I46" s="76">
        <v>0</v>
      </c>
    </row>
    <row r="47" spans="1:9" x14ac:dyDescent="0.2">
      <c r="A47" s="155" t="s">
        <v>240</v>
      </c>
      <c r="B47" s="155"/>
      <c r="C47" s="155"/>
      <c r="D47" s="155"/>
      <c r="E47" s="155"/>
      <c r="F47" s="155"/>
      <c r="G47" s="60">
        <v>38</v>
      </c>
      <c r="H47" s="76">
        <v>0</v>
      </c>
      <c r="I47" s="76">
        <v>0</v>
      </c>
    </row>
    <row r="48" spans="1:9" ht="25.15" customHeight="1" x14ac:dyDescent="0.2">
      <c r="A48" s="192" t="s">
        <v>412</v>
      </c>
      <c r="B48" s="192"/>
      <c r="C48" s="192"/>
      <c r="D48" s="192"/>
      <c r="E48" s="192"/>
      <c r="F48" s="192"/>
      <c r="G48" s="61">
        <v>39</v>
      </c>
      <c r="H48" s="75">
        <f>H47+H46+H45+H44+H43</f>
        <v>0</v>
      </c>
      <c r="I48" s="75">
        <f>I47+I46+I45+I44+I43</f>
        <v>0</v>
      </c>
    </row>
    <row r="49" spans="1:9" ht="28.15" customHeight="1" x14ac:dyDescent="0.2">
      <c r="A49" s="186" t="s">
        <v>421</v>
      </c>
      <c r="B49" s="186"/>
      <c r="C49" s="186"/>
      <c r="D49" s="186"/>
      <c r="E49" s="186"/>
      <c r="F49" s="186"/>
      <c r="G49" s="61">
        <v>40</v>
      </c>
      <c r="H49" s="75">
        <f>H48+H42</f>
        <v>0</v>
      </c>
      <c r="I49" s="75">
        <f>I48+I42</f>
        <v>0</v>
      </c>
    </row>
    <row r="50" spans="1:9" x14ac:dyDescent="0.2">
      <c r="A50" s="177" t="s">
        <v>241</v>
      </c>
      <c r="B50" s="177"/>
      <c r="C50" s="177"/>
      <c r="D50" s="177"/>
      <c r="E50" s="177"/>
      <c r="F50" s="177"/>
      <c r="G50" s="60">
        <v>41</v>
      </c>
      <c r="H50" s="76">
        <v>0</v>
      </c>
      <c r="I50" s="76">
        <v>0</v>
      </c>
    </row>
    <row r="51" spans="1:9" ht="24.6" customHeight="1" x14ac:dyDescent="0.2">
      <c r="A51" s="186" t="s">
        <v>384</v>
      </c>
      <c r="B51" s="186"/>
      <c r="C51" s="186"/>
      <c r="D51" s="186"/>
      <c r="E51" s="186"/>
      <c r="F51" s="186"/>
      <c r="G51" s="61">
        <v>42</v>
      </c>
      <c r="H51" s="75">
        <f>H21+H36+H49+H50</f>
        <v>0</v>
      </c>
      <c r="I51" s="75">
        <f>I21+I36+I49+I50</f>
        <v>0</v>
      </c>
    </row>
    <row r="52" spans="1:9" x14ac:dyDescent="0.2">
      <c r="A52" s="203" t="s">
        <v>215</v>
      </c>
      <c r="B52" s="203"/>
      <c r="C52" s="203"/>
      <c r="D52" s="203"/>
      <c r="E52" s="203"/>
      <c r="F52" s="203"/>
      <c r="G52" s="60">
        <v>43</v>
      </c>
      <c r="H52" s="76">
        <v>0</v>
      </c>
      <c r="I52" s="76">
        <v>0</v>
      </c>
    </row>
    <row r="53" spans="1:9" ht="28.9" customHeight="1" x14ac:dyDescent="0.2">
      <c r="A53" s="203" t="s">
        <v>385</v>
      </c>
      <c r="B53" s="203"/>
      <c r="C53" s="203"/>
      <c r="D53" s="203"/>
      <c r="E53" s="203"/>
      <c r="F53" s="203"/>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90" zoomScaleNormal="100" zoomScaleSheetLayoutView="90" workbookViewId="0">
      <selection activeCell="W12" sqref="W12"/>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06" t="s">
        <v>242</v>
      </c>
      <c r="B1" s="207"/>
      <c r="C1" s="207"/>
      <c r="D1" s="207"/>
      <c r="E1" s="207"/>
      <c r="F1" s="207"/>
      <c r="G1" s="207"/>
      <c r="H1" s="207"/>
      <c r="I1" s="207"/>
      <c r="J1" s="207"/>
      <c r="K1" s="26"/>
    </row>
    <row r="2" spans="1:26" ht="15.75" x14ac:dyDescent="0.2">
      <c r="A2" s="3"/>
      <c r="B2" s="4"/>
      <c r="C2" s="208" t="s">
        <v>243</v>
      </c>
      <c r="D2" s="208"/>
      <c r="E2" s="5">
        <v>45658</v>
      </c>
      <c r="F2" s="6" t="s">
        <v>0</v>
      </c>
      <c r="G2" s="5">
        <v>46022</v>
      </c>
      <c r="H2" s="27"/>
      <c r="I2" s="27"/>
      <c r="J2" s="27"/>
      <c r="K2" s="26"/>
      <c r="Y2" s="28" t="s">
        <v>435</v>
      </c>
    </row>
    <row r="3" spans="1:26" ht="13.5" customHeight="1" x14ac:dyDescent="0.2">
      <c r="A3" s="211" t="s">
        <v>244</v>
      </c>
      <c r="B3" s="212"/>
      <c r="C3" s="212"/>
      <c r="D3" s="212"/>
      <c r="E3" s="212"/>
      <c r="F3" s="212"/>
      <c r="G3" s="211" t="s">
        <v>3</v>
      </c>
      <c r="H3" s="214" t="s">
        <v>245</v>
      </c>
      <c r="I3" s="214"/>
      <c r="J3" s="214"/>
      <c r="K3" s="214"/>
      <c r="L3" s="214"/>
      <c r="M3" s="214"/>
      <c r="N3" s="214"/>
      <c r="O3" s="214"/>
      <c r="P3" s="214"/>
      <c r="Q3" s="214"/>
      <c r="R3" s="214"/>
      <c r="S3" s="214"/>
      <c r="T3" s="214"/>
      <c r="U3" s="214"/>
      <c r="V3" s="214"/>
      <c r="W3" s="214"/>
      <c r="X3" s="214"/>
      <c r="Y3" s="214" t="s">
        <v>389</v>
      </c>
      <c r="Z3" s="214" t="s">
        <v>246</v>
      </c>
    </row>
    <row r="4" spans="1:26" ht="90" x14ac:dyDescent="0.2">
      <c r="A4" s="212"/>
      <c r="B4" s="212"/>
      <c r="C4" s="212"/>
      <c r="D4" s="212"/>
      <c r="E4" s="212"/>
      <c r="F4" s="212"/>
      <c r="G4" s="213"/>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426</v>
      </c>
      <c r="V4" s="81" t="s">
        <v>257</v>
      </c>
      <c r="W4" s="81" t="s">
        <v>258</v>
      </c>
      <c r="X4" s="81" t="s">
        <v>259</v>
      </c>
      <c r="Y4" s="215"/>
      <c r="Z4" s="215"/>
    </row>
    <row r="5" spans="1:26" ht="22.5" x14ac:dyDescent="0.2">
      <c r="A5" s="216">
        <v>1</v>
      </c>
      <c r="B5" s="216"/>
      <c r="C5" s="216"/>
      <c r="D5" s="216"/>
      <c r="E5" s="216"/>
      <c r="F5" s="216"/>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424</v>
      </c>
      <c r="Y5" s="81">
        <v>20</v>
      </c>
      <c r="Z5" s="84" t="s">
        <v>425</v>
      </c>
    </row>
    <row r="6" spans="1:26" x14ac:dyDescent="0.2">
      <c r="A6" s="217" t="s">
        <v>260</v>
      </c>
      <c r="B6" s="217"/>
      <c r="C6" s="217"/>
      <c r="D6" s="217"/>
      <c r="E6" s="217"/>
      <c r="F6" s="217"/>
      <c r="G6" s="217"/>
      <c r="H6" s="217"/>
      <c r="I6" s="217"/>
      <c r="J6" s="217"/>
      <c r="K6" s="217"/>
      <c r="L6" s="217"/>
      <c r="M6" s="217"/>
      <c r="N6" s="218"/>
      <c r="O6" s="218"/>
      <c r="P6" s="218"/>
      <c r="Q6" s="218"/>
      <c r="R6" s="218"/>
      <c r="S6" s="218"/>
      <c r="T6" s="218"/>
      <c r="U6" s="218"/>
      <c r="V6" s="218"/>
      <c r="W6" s="218"/>
      <c r="X6" s="218"/>
      <c r="Y6" s="218"/>
      <c r="Z6" s="219"/>
    </row>
    <row r="7" spans="1:26" x14ac:dyDescent="0.2">
      <c r="A7" s="220" t="s">
        <v>291</v>
      </c>
      <c r="B7" s="220"/>
      <c r="C7" s="220"/>
      <c r="D7" s="220"/>
      <c r="E7" s="220"/>
      <c r="F7" s="220"/>
      <c r="G7" s="85">
        <v>1</v>
      </c>
      <c r="H7" s="88">
        <v>22417251</v>
      </c>
      <c r="I7" s="88">
        <v>11731516.24</v>
      </c>
      <c r="J7" s="88">
        <v>1122747.3600000001</v>
      </c>
      <c r="K7" s="88">
        <v>1181838.21</v>
      </c>
      <c r="L7" s="88">
        <v>141524.46</v>
      </c>
      <c r="M7" s="88">
        <f>Bilanca!H82</f>
        <v>0</v>
      </c>
      <c r="N7" s="88">
        <v>3037996.7</v>
      </c>
      <c r="O7" s="88">
        <f>Bilanca!H84</f>
        <v>0</v>
      </c>
      <c r="P7" s="88">
        <f>Bilanca!H86</f>
        <v>0</v>
      </c>
      <c r="Q7" s="88">
        <f>Bilanca!H87</f>
        <v>0</v>
      </c>
      <c r="R7" s="88">
        <f>Bilanca!H88</f>
        <v>0</v>
      </c>
      <c r="S7" s="88">
        <f>Bilanca!H89</f>
        <v>0</v>
      </c>
      <c r="T7" s="88">
        <f>Bilanca!H90</f>
        <v>0</v>
      </c>
      <c r="U7" s="88">
        <f>Bilanca!H91</f>
        <v>0</v>
      </c>
      <c r="V7" s="88">
        <f>V36-V27</f>
        <v>24050378.059999999</v>
      </c>
      <c r="W7" s="88">
        <v>10286928.699999999</v>
      </c>
      <c r="X7" s="89">
        <f>H7+I7+J7+K7-L7+M7+N7+O7+P7+Q7+R7+V7+W7+S7+T7+U7</f>
        <v>73687131.810000002</v>
      </c>
      <c r="Y7" s="88">
        <v>0</v>
      </c>
      <c r="Z7" s="89">
        <f>X7+Y7</f>
        <v>73687131.810000002</v>
      </c>
    </row>
    <row r="8" spans="1:26" x14ac:dyDescent="0.2">
      <c r="A8" s="209" t="s">
        <v>261</v>
      </c>
      <c r="B8" s="209"/>
      <c r="C8" s="209"/>
      <c r="D8" s="209"/>
      <c r="E8" s="209"/>
      <c r="F8" s="209"/>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09" t="s">
        <v>262</v>
      </c>
      <c r="B9" s="209"/>
      <c r="C9" s="209"/>
      <c r="D9" s="209"/>
      <c r="E9" s="209"/>
      <c r="F9" s="209"/>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10" t="s">
        <v>292</v>
      </c>
      <c r="B10" s="210"/>
      <c r="C10" s="210"/>
      <c r="D10" s="210"/>
      <c r="E10" s="210"/>
      <c r="F10" s="210"/>
      <c r="G10" s="86">
        <v>4</v>
      </c>
      <c r="H10" s="90">
        <f>H7+H8+H9</f>
        <v>22417251</v>
      </c>
      <c r="I10" s="90">
        <f t="shared" ref="I10:V10" si="2">I7+I8+I9</f>
        <v>11731516.24</v>
      </c>
      <c r="J10" s="90">
        <f t="shared" si="2"/>
        <v>1122747.3600000001</v>
      </c>
      <c r="K10" s="90">
        <f t="shared" si="2"/>
        <v>1181838.21</v>
      </c>
      <c r="L10" s="90">
        <f t="shared" si="2"/>
        <v>141524.46</v>
      </c>
      <c r="M10" s="90">
        <f t="shared" si="2"/>
        <v>0</v>
      </c>
      <c r="N10" s="90">
        <f t="shared" si="2"/>
        <v>3037996.7</v>
      </c>
      <c r="O10" s="90">
        <f t="shared" si="2"/>
        <v>0</v>
      </c>
      <c r="P10" s="90">
        <f t="shared" si="2"/>
        <v>0</v>
      </c>
      <c r="Q10" s="90">
        <f t="shared" si="2"/>
        <v>0</v>
      </c>
      <c r="R10" s="90">
        <f t="shared" si="2"/>
        <v>0</v>
      </c>
      <c r="S10" s="90">
        <f t="shared" si="2"/>
        <v>0</v>
      </c>
      <c r="T10" s="90">
        <f t="shared" si="2"/>
        <v>0</v>
      </c>
      <c r="U10" s="90">
        <f>U7+U8+U9</f>
        <v>0</v>
      </c>
      <c r="V10" s="90">
        <f t="shared" si="2"/>
        <v>24050378.059999999</v>
      </c>
      <c r="W10" s="90">
        <f>W7+W8+W9</f>
        <v>10286928.699999999</v>
      </c>
      <c r="X10" s="90">
        <f>X7+X8+X9</f>
        <v>73687131.810000002</v>
      </c>
      <c r="Y10" s="90">
        <f t="shared" ref="Y10:Z10" si="3">Y7+Y8+Y9</f>
        <v>0</v>
      </c>
      <c r="Z10" s="90">
        <f t="shared" si="3"/>
        <v>73687131.810000002</v>
      </c>
    </row>
    <row r="11" spans="1:26" x14ac:dyDescent="0.2">
      <c r="A11" s="209" t="s">
        <v>263</v>
      </c>
      <c r="B11" s="209"/>
      <c r="C11" s="209"/>
      <c r="D11" s="209"/>
      <c r="E11" s="209"/>
      <c r="F11" s="209"/>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f>Bilanca!H95</f>
        <v>5828345.5999999996</v>
      </c>
      <c r="X11" s="89">
        <f>H11+I11+J11+K11-L11+M11+N11+O11+P11+Q11+R11+V11+W11+S11+T11+U11</f>
        <v>5828345.5999999996</v>
      </c>
      <c r="Y11" s="88">
        <v>0</v>
      </c>
      <c r="Z11" s="89">
        <f t="shared" ref="Z11:Z29" si="4">X11+Y11</f>
        <v>5828345.5999999996</v>
      </c>
    </row>
    <row r="12" spans="1:26" x14ac:dyDescent="0.2">
      <c r="A12" s="209" t="s">
        <v>264</v>
      </c>
      <c r="B12" s="209"/>
      <c r="C12" s="209"/>
      <c r="D12" s="209"/>
      <c r="E12" s="209"/>
      <c r="F12" s="209"/>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09" t="s">
        <v>265</v>
      </c>
      <c r="B13" s="209"/>
      <c r="C13" s="209"/>
      <c r="D13" s="209"/>
      <c r="E13" s="209"/>
      <c r="F13" s="209"/>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09" t="s">
        <v>390</v>
      </c>
      <c r="B14" s="209"/>
      <c r="C14" s="209"/>
      <c r="D14" s="209"/>
      <c r="E14" s="209"/>
      <c r="F14" s="209"/>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09" t="s">
        <v>266</v>
      </c>
      <c r="B15" s="209"/>
      <c r="C15" s="209"/>
      <c r="D15" s="209"/>
      <c r="E15" s="209"/>
      <c r="F15" s="209"/>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09" t="s">
        <v>267</v>
      </c>
      <c r="B16" s="209"/>
      <c r="C16" s="209"/>
      <c r="D16" s="209"/>
      <c r="E16" s="209"/>
      <c r="F16" s="209"/>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09" t="s">
        <v>268</v>
      </c>
      <c r="B17" s="209"/>
      <c r="C17" s="209"/>
      <c r="D17" s="209"/>
      <c r="E17" s="209"/>
      <c r="F17" s="209"/>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09" t="s">
        <v>269</v>
      </c>
      <c r="B18" s="209"/>
      <c r="C18" s="209"/>
      <c r="D18" s="209"/>
      <c r="E18" s="209"/>
      <c r="F18" s="209"/>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09" t="s">
        <v>270</v>
      </c>
      <c r="B19" s="209"/>
      <c r="C19" s="209"/>
      <c r="D19" s="209"/>
      <c r="E19" s="209"/>
      <c r="F19" s="209"/>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
      <c r="A20" s="209" t="s">
        <v>271</v>
      </c>
      <c r="B20" s="209"/>
      <c r="C20" s="209"/>
      <c r="D20" s="209"/>
      <c r="E20" s="209"/>
      <c r="F20" s="209"/>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09" t="s">
        <v>391</v>
      </c>
      <c r="B21" s="209"/>
      <c r="C21" s="209"/>
      <c r="D21" s="209"/>
      <c r="E21" s="209"/>
      <c r="F21" s="209"/>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09" t="s">
        <v>392</v>
      </c>
      <c r="B22" s="209"/>
      <c r="C22" s="209"/>
      <c r="D22" s="209"/>
      <c r="E22" s="209"/>
      <c r="F22" s="209"/>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09" t="s">
        <v>393</v>
      </c>
      <c r="B23" s="209"/>
      <c r="C23" s="209"/>
      <c r="D23" s="209"/>
      <c r="E23" s="209"/>
      <c r="F23" s="209"/>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09" t="s">
        <v>272</v>
      </c>
      <c r="B24" s="209"/>
      <c r="C24" s="209"/>
      <c r="D24" s="209"/>
      <c r="E24" s="209"/>
      <c r="F24" s="209"/>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09" t="s">
        <v>394</v>
      </c>
      <c r="B25" s="209"/>
      <c r="C25" s="209"/>
      <c r="D25" s="209"/>
      <c r="E25" s="209"/>
      <c r="F25" s="209"/>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09" t="s">
        <v>396</v>
      </c>
      <c r="B26" s="209"/>
      <c r="C26" s="209"/>
      <c r="D26" s="209"/>
      <c r="E26" s="209"/>
      <c r="F26" s="209"/>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0</v>
      </c>
      <c r="X26" s="89">
        <f t="shared" si="5"/>
        <v>0</v>
      </c>
      <c r="Y26" s="88">
        <v>0</v>
      </c>
      <c r="Z26" s="89">
        <f t="shared" si="4"/>
        <v>0</v>
      </c>
    </row>
    <row r="27" spans="1:26" x14ac:dyDescent="0.2">
      <c r="A27" s="209" t="s">
        <v>395</v>
      </c>
      <c r="B27" s="209"/>
      <c r="C27" s="209"/>
      <c r="D27" s="209"/>
      <c r="E27" s="209"/>
      <c r="F27" s="209"/>
      <c r="G27" s="85">
        <v>21</v>
      </c>
      <c r="H27" s="88">
        <v>0</v>
      </c>
      <c r="I27" s="88">
        <v>0</v>
      </c>
      <c r="J27" s="88">
        <v>0</v>
      </c>
      <c r="K27" s="88">
        <v>0</v>
      </c>
      <c r="L27" s="88">
        <v>0</v>
      </c>
      <c r="M27" s="88">
        <v>0</v>
      </c>
      <c r="N27" s="88">
        <v>0</v>
      </c>
      <c r="O27" s="88">
        <v>0</v>
      </c>
      <c r="P27" s="88">
        <v>0</v>
      </c>
      <c r="Q27" s="88">
        <v>0</v>
      </c>
      <c r="R27" s="88">
        <v>0</v>
      </c>
      <c r="S27" s="88">
        <v>0</v>
      </c>
      <c r="T27" s="88">
        <v>0</v>
      </c>
      <c r="U27" s="88">
        <v>0</v>
      </c>
      <c r="V27" s="88">
        <f>W7</f>
        <v>10286928.699999999</v>
      </c>
      <c r="W27" s="88">
        <f>-W7</f>
        <v>-10286928.699999999</v>
      </c>
      <c r="X27" s="89">
        <f t="shared" si="5"/>
        <v>0</v>
      </c>
      <c r="Y27" s="88">
        <v>0</v>
      </c>
      <c r="Z27" s="89">
        <f t="shared" si="4"/>
        <v>0</v>
      </c>
    </row>
    <row r="28" spans="1:26" x14ac:dyDescent="0.2">
      <c r="A28" s="209" t="s">
        <v>397</v>
      </c>
      <c r="B28" s="209"/>
      <c r="C28" s="209"/>
      <c r="D28" s="209"/>
      <c r="E28" s="209"/>
      <c r="F28" s="209"/>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
      <c r="A29" s="209" t="s">
        <v>398</v>
      </c>
      <c r="B29" s="209"/>
      <c r="C29" s="209"/>
      <c r="D29" s="209"/>
      <c r="E29" s="209"/>
      <c r="F29" s="209"/>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10" t="s">
        <v>399</v>
      </c>
      <c r="B30" s="210"/>
      <c r="C30" s="210"/>
      <c r="D30" s="210"/>
      <c r="E30" s="210"/>
      <c r="F30" s="210"/>
      <c r="G30" s="86">
        <v>24</v>
      </c>
      <c r="H30" s="90">
        <f>SUM(H10:H29)</f>
        <v>22417251</v>
      </c>
      <c r="I30" s="90">
        <f t="shared" ref="I30:Z30" si="7">SUM(I10:I29)</f>
        <v>11731516.24</v>
      </c>
      <c r="J30" s="90">
        <f t="shared" si="7"/>
        <v>1122747.3600000001</v>
      </c>
      <c r="K30" s="90">
        <f t="shared" si="7"/>
        <v>1181838.21</v>
      </c>
      <c r="L30" s="90">
        <f t="shared" si="7"/>
        <v>141524.46</v>
      </c>
      <c r="M30" s="90">
        <f t="shared" si="7"/>
        <v>0</v>
      </c>
      <c r="N30" s="90">
        <f t="shared" si="7"/>
        <v>3037996.7</v>
      </c>
      <c r="O30" s="90">
        <f t="shared" si="7"/>
        <v>0</v>
      </c>
      <c r="P30" s="90">
        <f t="shared" si="7"/>
        <v>0</v>
      </c>
      <c r="Q30" s="90">
        <f t="shared" si="7"/>
        <v>0</v>
      </c>
      <c r="R30" s="90">
        <f t="shared" si="7"/>
        <v>0</v>
      </c>
      <c r="S30" s="90">
        <f t="shared" si="7"/>
        <v>0</v>
      </c>
      <c r="T30" s="90">
        <f t="shared" si="7"/>
        <v>0</v>
      </c>
      <c r="U30" s="90">
        <f t="shared" si="7"/>
        <v>0</v>
      </c>
      <c r="V30" s="90">
        <f t="shared" si="7"/>
        <v>34337306.759999998</v>
      </c>
      <c r="W30" s="90">
        <f t="shared" si="7"/>
        <v>5828345.5999999996</v>
      </c>
      <c r="X30" s="90">
        <f>SUM(X10:X29)</f>
        <v>79515477.409999996</v>
      </c>
      <c r="Y30" s="90">
        <f t="shared" si="7"/>
        <v>0</v>
      </c>
      <c r="Z30" s="90">
        <f t="shared" si="7"/>
        <v>79515477.409999996</v>
      </c>
    </row>
    <row r="31" spans="1:26" x14ac:dyDescent="0.2">
      <c r="A31" s="217" t="s">
        <v>273</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row>
    <row r="32" spans="1:26" ht="36.75" customHeight="1" x14ac:dyDescent="0.2">
      <c r="A32" s="221" t="s">
        <v>274</v>
      </c>
      <c r="B32" s="221"/>
      <c r="C32" s="221"/>
      <c r="D32" s="221"/>
      <c r="E32" s="221"/>
      <c r="F32" s="221"/>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0</v>
      </c>
      <c r="Y32" s="90">
        <f t="shared" si="8"/>
        <v>0</v>
      </c>
      <c r="Z32" s="90">
        <f t="shared" si="8"/>
        <v>0</v>
      </c>
    </row>
    <row r="33" spans="1:26" ht="31.5" customHeight="1" x14ac:dyDescent="0.2">
      <c r="A33" s="221" t="s">
        <v>400</v>
      </c>
      <c r="B33" s="221"/>
      <c r="C33" s="221"/>
      <c r="D33" s="221"/>
      <c r="E33" s="221"/>
      <c r="F33" s="221"/>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5828345.5999999996</v>
      </c>
      <c r="X33" s="90">
        <f>X11+X32</f>
        <v>5828345.5999999996</v>
      </c>
      <c r="Y33" s="90">
        <f t="shared" si="10"/>
        <v>0</v>
      </c>
      <c r="Z33" s="90">
        <f t="shared" si="10"/>
        <v>5828345.5999999996</v>
      </c>
    </row>
    <row r="34" spans="1:26" ht="30.75" customHeight="1" x14ac:dyDescent="0.2">
      <c r="A34" s="221" t="s">
        <v>401</v>
      </c>
      <c r="B34" s="221"/>
      <c r="C34" s="221"/>
      <c r="D34" s="221"/>
      <c r="E34" s="221"/>
      <c r="F34" s="221"/>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10286928.699999999</v>
      </c>
      <c r="W34" s="90">
        <f t="shared" si="12"/>
        <v>-10286928.699999999</v>
      </c>
      <c r="X34" s="90">
        <f>SUM(X21:X29)</f>
        <v>0</v>
      </c>
      <c r="Y34" s="90">
        <f t="shared" si="12"/>
        <v>0</v>
      </c>
      <c r="Z34" s="90">
        <f t="shared" si="12"/>
        <v>0</v>
      </c>
    </row>
    <row r="35" spans="1:26" x14ac:dyDescent="0.2">
      <c r="A35" s="217" t="s">
        <v>275</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row>
    <row r="36" spans="1:26" x14ac:dyDescent="0.2">
      <c r="A36" s="220" t="s">
        <v>293</v>
      </c>
      <c r="B36" s="220"/>
      <c r="C36" s="220"/>
      <c r="D36" s="220"/>
      <c r="E36" s="220"/>
      <c r="F36" s="220"/>
      <c r="G36" s="85">
        <v>28</v>
      </c>
      <c r="H36" s="88">
        <f>Bilanca!H76</f>
        <v>22417251</v>
      </c>
      <c r="I36" s="88">
        <f>Bilanca!H77</f>
        <v>11731516.24</v>
      </c>
      <c r="J36" s="88">
        <f>Bilanca!H79</f>
        <v>1122747.3600000001</v>
      </c>
      <c r="K36" s="88">
        <f>Bilanca!H80</f>
        <v>1181838.21</v>
      </c>
      <c r="L36" s="88">
        <f>-Bilanca!H81</f>
        <v>141524.46</v>
      </c>
      <c r="M36" s="88">
        <f>Bilanca!H82</f>
        <v>0</v>
      </c>
      <c r="N36" s="88">
        <f>Bilanca!H83</f>
        <v>3037996.7</v>
      </c>
      <c r="O36" s="88">
        <f>Bilanca!H84</f>
        <v>0</v>
      </c>
      <c r="P36" s="88">
        <f>Bilanca!H86</f>
        <v>0</v>
      </c>
      <c r="Q36" s="88">
        <f>Bilanca!H87</f>
        <v>0</v>
      </c>
      <c r="R36" s="88">
        <f>Bilanca!H88</f>
        <v>0</v>
      </c>
      <c r="S36" s="88">
        <f>Bilanca!H89</f>
        <v>0</v>
      </c>
      <c r="T36" s="88">
        <f>Bilanca!H90</f>
        <v>0</v>
      </c>
      <c r="U36" s="88">
        <f>Bilanca!H91</f>
        <v>0</v>
      </c>
      <c r="V36" s="88">
        <f>Bilanca!H92</f>
        <v>34337306.759999998</v>
      </c>
      <c r="W36" s="88">
        <f>Bilanca!H95</f>
        <v>5828345.5999999996</v>
      </c>
      <c r="X36" s="89">
        <f>H36+I36+J36+K36-L36+M36+N36+O36+P36+Q36+R36+V36+W36+S36+T36+U36</f>
        <v>79515477.409999996</v>
      </c>
      <c r="Y36" s="88">
        <v>0</v>
      </c>
      <c r="Z36" s="89">
        <f t="shared" ref="Z36:Z38" si="14">X36+Y36</f>
        <v>79515477.409999996</v>
      </c>
    </row>
    <row r="37" spans="1:26" x14ac:dyDescent="0.2">
      <c r="A37" s="209" t="s">
        <v>261</v>
      </c>
      <c r="B37" s="209"/>
      <c r="C37" s="209"/>
      <c r="D37" s="209"/>
      <c r="E37" s="209"/>
      <c r="F37" s="209"/>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09" t="s">
        <v>262</v>
      </c>
      <c r="B38" s="209"/>
      <c r="C38" s="209"/>
      <c r="D38" s="209"/>
      <c r="E38" s="209"/>
      <c r="F38" s="209"/>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10" t="s">
        <v>402</v>
      </c>
      <c r="B39" s="210"/>
      <c r="C39" s="210"/>
      <c r="D39" s="210"/>
      <c r="E39" s="210"/>
      <c r="F39" s="210"/>
      <c r="G39" s="86">
        <v>31</v>
      </c>
      <c r="H39" s="90">
        <f>H36+H37+H38</f>
        <v>22417251</v>
      </c>
      <c r="I39" s="90">
        <f t="shared" ref="I39:V39" si="16">I36+I37+I38</f>
        <v>11731516.24</v>
      </c>
      <c r="J39" s="90">
        <f t="shared" si="16"/>
        <v>1122747.3600000001</v>
      </c>
      <c r="K39" s="90">
        <f t="shared" si="16"/>
        <v>1181838.21</v>
      </c>
      <c r="L39" s="90">
        <f t="shared" si="16"/>
        <v>141524.46</v>
      </c>
      <c r="M39" s="90">
        <f t="shared" si="16"/>
        <v>0</v>
      </c>
      <c r="N39" s="90">
        <f t="shared" si="16"/>
        <v>3037996.7</v>
      </c>
      <c r="O39" s="90">
        <f t="shared" si="16"/>
        <v>0</v>
      </c>
      <c r="P39" s="90">
        <f t="shared" si="16"/>
        <v>0</v>
      </c>
      <c r="Q39" s="90">
        <f t="shared" si="16"/>
        <v>0</v>
      </c>
      <c r="R39" s="90">
        <f t="shared" si="16"/>
        <v>0</v>
      </c>
      <c r="S39" s="90">
        <f t="shared" si="16"/>
        <v>0</v>
      </c>
      <c r="T39" s="90">
        <f t="shared" si="16"/>
        <v>0</v>
      </c>
      <c r="U39" s="90">
        <f t="shared" si="16"/>
        <v>0</v>
      </c>
      <c r="V39" s="90">
        <f t="shared" si="16"/>
        <v>34337306.759999998</v>
      </c>
      <c r="W39" s="90">
        <f>W36+W37+W38</f>
        <v>5828345.5999999996</v>
      </c>
      <c r="X39" s="90">
        <f>X36+X37+X38</f>
        <v>79515477.409999996</v>
      </c>
      <c r="Y39" s="90">
        <f>Y36+Y37+Y38</f>
        <v>0</v>
      </c>
      <c r="Z39" s="90">
        <f>Z36+Z37+Z38</f>
        <v>79515477.409999996</v>
      </c>
    </row>
    <row r="40" spans="1:26" x14ac:dyDescent="0.2">
      <c r="A40" s="209" t="s">
        <v>263</v>
      </c>
      <c r="B40" s="209"/>
      <c r="C40" s="209"/>
      <c r="D40" s="209"/>
      <c r="E40" s="209"/>
      <c r="F40" s="209"/>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f>Bilanca!I95</f>
        <v>4637416.93</v>
      </c>
      <c r="X40" s="89">
        <f>H40+I40+J40+K40-L40+M40+N40+O40+P40+Q40+R40+V40+W40+S40+T40+U40</f>
        <v>4637416.93</v>
      </c>
      <c r="Y40" s="88">
        <v>0</v>
      </c>
      <c r="Z40" s="89">
        <f t="shared" ref="Z40:Z58" si="17">X40+Y40</f>
        <v>4637416.93</v>
      </c>
    </row>
    <row r="41" spans="1:26" x14ac:dyDescent="0.2">
      <c r="A41" s="209" t="s">
        <v>264</v>
      </c>
      <c r="B41" s="209"/>
      <c r="C41" s="209"/>
      <c r="D41" s="209"/>
      <c r="E41" s="209"/>
      <c r="F41" s="209"/>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09" t="s">
        <v>276</v>
      </c>
      <c r="B42" s="209"/>
      <c r="C42" s="209"/>
      <c r="D42" s="209"/>
      <c r="E42" s="209"/>
      <c r="F42" s="209"/>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
      <c r="A43" s="209" t="s">
        <v>390</v>
      </c>
      <c r="B43" s="209"/>
      <c r="C43" s="209"/>
      <c r="D43" s="209"/>
      <c r="E43" s="209"/>
      <c r="F43" s="209"/>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09" t="s">
        <v>266</v>
      </c>
      <c r="B44" s="209"/>
      <c r="C44" s="209"/>
      <c r="D44" s="209"/>
      <c r="E44" s="209"/>
      <c r="F44" s="209"/>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09" t="s">
        <v>267</v>
      </c>
      <c r="B45" s="209"/>
      <c r="C45" s="209"/>
      <c r="D45" s="209"/>
      <c r="E45" s="209"/>
      <c r="F45" s="209"/>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09" t="s">
        <v>277</v>
      </c>
      <c r="B46" s="209"/>
      <c r="C46" s="209"/>
      <c r="D46" s="209"/>
      <c r="E46" s="209"/>
      <c r="F46" s="209"/>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09" t="s">
        <v>269</v>
      </c>
      <c r="B47" s="209"/>
      <c r="C47" s="209"/>
      <c r="D47" s="209"/>
      <c r="E47" s="209"/>
      <c r="F47" s="209"/>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09" t="s">
        <v>270</v>
      </c>
      <c r="B48" s="209"/>
      <c r="C48" s="209"/>
      <c r="D48" s="209"/>
      <c r="E48" s="209"/>
      <c r="F48" s="209"/>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
      <c r="A49" s="209" t="s">
        <v>271</v>
      </c>
      <c r="B49" s="209"/>
      <c r="C49" s="209"/>
      <c r="D49" s="209"/>
      <c r="E49" s="209"/>
      <c r="F49" s="209"/>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09" t="s">
        <v>391</v>
      </c>
      <c r="B50" s="209"/>
      <c r="C50" s="209"/>
      <c r="D50" s="209"/>
      <c r="E50" s="209"/>
      <c r="F50" s="209"/>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09" t="s">
        <v>392</v>
      </c>
      <c r="B51" s="209"/>
      <c r="C51" s="209"/>
      <c r="D51" s="209"/>
      <c r="E51" s="209"/>
      <c r="F51" s="209"/>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09" t="s">
        <v>393</v>
      </c>
      <c r="B52" s="209"/>
      <c r="C52" s="209"/>
      <c r="D52" s="209"/>
      <c r="E52" s="209"/>
      <c r="F52" s="209"/>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09" t="s">
        <v>272</v>
      </c>
      <c r="B53" s="209"/>
      <c r="C53" s="209"/>
      <c r="D53" s="209"/>
      <c r="E53" s="209"/>
      <c r="F53" s="209"/>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09" t="s">
        <v>394</v>
      </c>
      <c r="B54" s="209"/>
      <c r="C54" s="209"/>
      <c r="D54" s="209"/>
      <c r="E54" s="209"/>
      <c r="F54" s="209"/>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09" t="s">
        <v>403</v>
      </c>
      <c r="B55" s="209"/>
      <c r="C55" s="209"/>
      <c r="D55" s="209"/>
      <c r="E55" s="209"/>
      <c r="F55" s="209"/>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
      <c r="A56" s="209" t="s">
        <v>395</v>
      </c>
      <c r="B56" s="209"/>
      <c r="C56" s="209"/>
      <c r="D56" s="209"/>
      <c r="E56" s="209"/>
      <c r="F56" s="209"/>
      <c r="G56" s="85">
        <v>48</v>
      </c>
      <c r="H56" s="88">
        <v>0</v>
      </c>
      <c r="I56" s="88">
        <v>0</v>
      </c>
      <c r="J56" s="88">
        <v>0</v>
      </c>
      <c r="K56" s="88">
        <v>0</v>
      </c>
      <c r="L56" s="88">
        <v>0</v>
      </c>
      <c r="M56" s="88">
        <v>0</v>
      </c>
      <c r="N56" s="88">
        <v>0</v>
      </c>
      <c r="O56" s="88">
        <v>0</v>
      </c>
      <c r="P56" s="88">
        <v>0</v>
      </c>
      <c r="Q56" s="88">
        <v>0</v>
      </c>
      <c r="R56" s="88">
        <v>0</v>
      </c>
      <c r="S56" s="88">
        <v>0</v>
      </c>
      <c r="T56" s="88">
        <v>0</v>
      </c>
      <c r="U56" s="88">
        <v>0</v>
      </c>
      <c r="V56" s="88">
        <f>W36</f>
        <v>5828345.5999999996</v>
      </c>
      <c r="W56" s="88">
        <f>-W36</f>
        <v>-5828345.5999999996</v>
      </c>
      <c r="X56" s="89">
        <f t="shared" si="18"/>
        <v>0</v>
      </c>
      <c r="Y56" s="88">
        <v>0</v>
      </c>
      <c r="Z56" s="89">
        <f t="shared" si="17"/>
        <v>0</v>
      </c>
    </row>
    <row r="57" spans="1:26" x14ac:dyDescent="0.2">
      <c r="A57" s="209" t="s">
        <v>404</v>
      </c>
      <c r="B57" s="209"/>
      <c r="C57" s="209"/>
      <c r="D57" s="209"/>
      <c r="E57" s="209"/>
      <c r="F57" s="209"/>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 t="shared" si="18"/>
        <v>0</v>
      </c>
      <c r="Y57" s="88">
        <v>0</v>
      </c>
      <c r="Z57" s="89">
        <f t="shared" si="17"/>
        <v>0</v>
      </c>
    </row>
    <row r="58" spans="1:26" x14ac:dyDescent="0.2">
      <c r="A58" s="209" t="s">
        <v>398</v>
      </c>
      <c r="B58" s="209"/>
      <c r="C58" s="209"/>
      <c r="D58" s="209"/>
      <c r="E58" s="209"/>
      <c r="F58" s="209"/>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10" t="s">
        <v>405</v>
      </c>
      <c r="B59" s="210"/>
      <c r="C59" s="210"/>
      <c r="D59" s="210"/>
      <c r="E59" s="210"/>
      <c r="F59" s="210"/>
      <c r="G59" s="86">
        <v>51</v>
      </c>
      <c r="H59" s="90">
        <f>SUM(H39:H58)</f>
        <v>22417251</v>
      </c>
      <c r="I59" s="90">
        <f t="shared" ref="I59:Z59" si="19">SUM(I39:I58)</f>
        <v>11731516.24</v>
      </c>
      <c r="J59" s="90">
        <f t="shared" si="19"/>
        <v>1122747.3600000001</v>
      </c>
      <c r="K59" s="90">
        <f t="shared" si="19"/>
        <v>1181838.21</v>
      </c>
      <c r="L59" s="90">
        <f t="shared" si="19"/>
        <v>141524.46</v>
      </c>
      <c r="M59" s="90">
        <f t="shared" si="19"/>
        <v>0</v>
      </c>
      <c r="N59" s="90">
        <f t="shared" si="19"/>
        <v>3037996.7</v>
      </c>
      <c r="O59" s="90">
        <f t="shared" si="19"/>
        <v>0</v>
      </c>
      <c r="P59" s="90">
        <f t="shared" si="19"/>
        <v>0</v>
      </c>
      <c r="Q59" s="90">
        <f t="shared" si="19"/>
        <v>0</v>
      </c>
      <c r="R59" s="90">
        <f t="shared" si="19"/>
        <v>0</v>
      </c>
      <c r="S59" s="90">
        <f t="shared" si="19"/>
        <v>0</v>
      </c>
      <c r="T59" s="90">
        <f t="shared" si="19"/>
        <v>0</v>
      </c>
      <c r="U59" s="90">
        <f t="shared" si="19"/>
        <v>0</v>
      </c>
      <c r="V59" s="90">
        <f t="shared" si="19"/>
        <v>40165652.359999999</v>
      </c>
      <c r="W59" s="90">
        <f t="shared" si="19"/>
        <v>4637416.93</v>
      </c>
      <c r="X59" s="90">
        <f>SUM(X39:X58)</f>
        <v>84152894.340000004</v>
      </c>
      <c r="Y59" s="90">
        <f t="shared" si="19"/>
        <v>0</v>
      </c>
      <c r="Z59" s="90">
        <f t="shared" si="19"/>
        <v>84152894.340000004</v>
      </c>
    </row>
    <row r="60" spans="1:26" x14ac:dyDescent="0.2">
      <c r="A60" s="217" t="s">
        <v>273</v>
      </c>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row>
    <row r="61" spans="1:26" ht="31.5" customHeight="1" x14ac:dyDescent="0.2">
      <c r="A61" s="221" t="s">
        <v>406</v>
      </c>
      <c r="B61" s="221"/>
      <c r="C61" s="221"/>
      <c r="D61" s="221"/>
      <c r="E61" s="221"/>
      <c r="F61" s="221"/>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
      <c r="A62" s="221" t="s">
        <v>407</v>
      </c>
      <c r="B62" s="221"/>
      <c r="C62" s="221"/>
      <c r="D62" s="221"/>
      <c r="E62" s="221"/>
      <c r="F62" s="221"/>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4637416.93</v>
      </c>
      <c r="X62" s="90">
        <f>X40+X61</f>
        <v>4637416.93</v>
      </c>
      <c r="Y62" s="90">
        <f t="shared" si="22"/>
        <v>0</v>
      </c>
      <c r="Z62" s="90">
        <f t="shared" si="22"/>
        <v>4637416.93</v>
      </c>
    </row>
    <row r="63" spans="1:26" ht="29.25" customHeight="1" x14ac:dyDescent="0.2">
      <c r="A63" s="221" t="s">
        <v>408</v>
      </c>
      <c r="B63" s="221"/>
      <c r="C63" s="221"/>
      <c r="D63" s="221"/>
      <c r="E63" s="221"/>
      <c r="F63" s="221"/>
      <c r="G63" s="86">
        <v>54</v>
      </c>
      <c r="H63" s="90">
        <f>SUM(H50:H58)</f>
        <v>0</v>
      </c>
      <c r="I63" s="90">
        <f t="shared" ref="I63:Z63" si="24">SUM(I50:I58)</f>
        <v>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5828345.5999999996</v>
      </c>
      <c r="W63" s="90">
        <f t="shared" si="24"/>
        <v>-5828345.5999999996</v>
      </c>
      <c r="X63" s="90">
        <f>SUM(X50:X58)</f>
        <v>0</v>
      </c>
      <c r="Y63" s="90">
        <f t="shared" si="24"/>
        <v>0</v>
      </c>
      <c r="Z63" s="90">
        <f t="shared" si="24"/>
        <v>0</v>
      </c>
    </row>
  </sheetData>
  <sheetProtection algorithmName="SHA-512" hashValue="pzHyzJYXkSSyDbSqGivT1lxH8boCdT3kdrIIDx49YYgDbytjNn/rtOji1ZvSrrsuNcMLoxUZWzGIBkfAseKJVA==" saltValue="ZD+7kwix7LsURgsC0fKcO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1811023622047245" right="0" top="0" bottom="0"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0"/>
  <sheetViews>
    <sheetView view="pageBreakPreview" topLeftCell="A43" zoomScale="60" zoomScaleNormal="64" workbookViewId="0">
      <selection activeCell="T46" sqref="T46"/>
    </sheetView>
  </sheetViews>
  <sheetFormatPr defaultRowHeight="12.75" x14ac:dyDescent="0.2"/>
  <cols>
    <col min="10" max="10" width="64.28515625" customWidth="1"/>
  </cols>
  <sheetData>
    <row r="1" spans="1:10" x14ac:dyDescent="0.2">
      <c r="A1" s="222" t="s">
        <v>461</v>
      </c>
      <c r="B1" s="223"/>
      <c r="C1" s="223"/>
      <c r="D1" s="223"/>
      <c r="E1" s="223"/>
      <c r="F1" s="223"/>
      <c r="G1" s="223"/>
      <c r="H1" s="223"/>
      <c r="I1" s="223"/>
      <c r="J1" s="223"/>
    </row>
    <row r="2" spans="1:10" x14ac:dyDescent="0.2">
      <c r="A2" s="223"/>
      <c r="B2" s="223"/>
      <c r="C2" s="223"/>
      <c r="D2" s="223"/>
      <c r="E2" s="223"/>
      <c r="F2" s="223"/>
      <c r="G2" s="223"/>
      <c r="H2" s="223"/>
      <c r="I2" s="223"/>
      <c r="J2" s="223"/>
    </row>
    <row r="3" spans="1:10" x14ac:dyDescent="0.2">
      <c r="A3" s="223"/>
      <c r="B3" s="223"/>
      <c r="C3" s="223"/>
      <c r="D3" s="223"/>
      <c r="E3" s="223"/>
      <c r="F3" s="223"/>
      <c r="G3" s="223"/>
      <c r="H3" s="223"/>
      <c r="I3" s="223"/>
      <c r="J3" s="223"/>
    </row>
    <row r="4" spans="1:10" x14ac:dyDescent="0.2">
      <c r="A4" s="223"/>
      <c r="B4" s="223"/>
      <c r="C4" s="223"/>
      <c r="D4" s="223"/>
      <c r="E4" s="223"/>
      <c r="F4" s="223"/>
      <c r="G4" s="223"/>
      <c r="H4" s="223"/>
      <c r="I4" s="223"/>
      <c r="J4" s="223"/>
    </row>
    <row r="5" spans="1:10" x14ac:dyDescent="0.2">
      <c r="A5" s="223"/>
      <c r="B5" s="223"/>
      <c r="C5" s="223"/>
      <c r="D5" s="223"/>
      <c r="E5" s="223"/>
      <c r="F5" s="223"/>
      <c r="G5" s="223"/>
      <c r="H5" s="223"/>
      <c r="I5" s="223"/>
      <c r="J5" s="223"/>
    </row>
    <row r="6" spans="1:10" x14ac:dyDescent="0.2">
      <c r="A6" s="223"/>
      <c r="B6" s="223"/>
      <c r="C6" s="223"/>
      <c r="D6" s="223"/>
      <c r="E6" s="223"/>
      <c r="F6" s="223"/>
      <c r="G6" s="223"/>
      <c r="H6" s="223"/>
      <c r="I6" s="223"/>
      <c r="J6" s="223"/>
    </row>
    <row r="7" spans="1:10" x14ac:dyDescent="0.2">
      <c r="A7" s="223"/>
      <c r="B7" s="223"/>
      <c r="C7" s="223"/>
      <c r="D7" s="223"/>
      <c r="E7" s="223"/>
      <c r="F7" s="223"/>
      <c r="G7" s="223"/>
      <c r="H7" s="223"/>
      <c r="I7" s="223"/>
      <c r="J7" s="223"/>
    </row>
    <row r="8" spans="1:10" x14ac:dyDescent="0.2">
      <c r="A8" s="223"/>
      <c r="B8" s="223"/>
      <c r="C8" s="223"/>
      <c r="D8" s="223"/>
      <c r="E8" s="223"/>
      <c r="F8" s="223"/>
      <c r="G8" s="223"/>
      <c r="H8" s="223"/>
      <c r="I8" s="223"/>
      <c r="J8" s="223"/>
    </row>
    <row r="9" spans="1:10" x14ac:dyDescent="0.2">
      <c r="A9" s="223"/>
      <c r="B9" s="223"/>
      <c r="C9" s="223"/>
      <c r="D9" s="223"/>
      <c r="E9" s="223"/>
      <c r="F9" s="223"/>
      <c r="G9" s="223"/>
      <c r="H9" s="223"/>
      <c r="I9" s="223"/>
      <c r="J9" s="223"/>
    </row>
    <row r="10" spans="1:10" x14ac:dyDescent="0.2">
      <c r="A10" s="223"/>
      <c r="B10" s="223"/>
      <c r="C10" s="223"/>
      <c r="D10" s="223"/>
      <c r="E10" s="223"/>
      <c r="F10" s="223"/>
      <c r="G10" s="223"/>
      <c r="H10" s="223"/>
      <c r="I10" s="223"/>
      <c r="J10" s="223"/>
    </row>
    <row r="11" spans="1:10" x14ac:dyDescent="0.2">
      <c r="A11" s="223"/>
      <c r="B11" s="223"/>
      <c r="C11" s="223"/>
      <c r="D11" s="223"/>
      <c r="E11" s="223"/>
      <c r="F11" s="223"/>
      <c r="G11" s="223"/>
      <c r="H11" s="223"/>
      <c r="I11" s="223"/>
      <c r="J11" s="223"/>
    </row>
    <row r="12" spans="1:10" ht="54" customHeight="1" x14ac:dyDescent="0.2">
      <c r="A12" s="223"/>
      <c r="B12" s="223"/>
      <c r="C12" s="223"/>
      <c r="D12" s="223"/>
      <c r="E12" s="223"/>
      <c r="F12" s="223"/>
      <c r="G12" s="223"/>
      <c r="H12" s="223"/>
      <c r="I12" s="223"/>
      <c r="J12" s="223"/>
    </row>
    <row r="13" spans="1:10" x14ac:dyDescent="0.2">
      <c r="A13" s="223"/>
      <c r="B13" s="223"/>
      <c r="C13" s="223"/>
      <c r="D13" s="223"/>
      <c r="E13" s="223"/>
      <c r="F13" s="223"/>
      <c r="G13" s="223"/>
      <c r="H13" s="223"/>
      <c r="I13" s="223"/>
      <c r="J13" s="223"/>
    </row>
    <row r="14" spans="1:10" x14ac:dyDescent="0.2">
      <c r="A14" s="223"/>
      <c r="B14" s="223"/>
      <c r="C14" s="223"/>
      <c r="D14" s="223"/>
      <c r="E14" s="223"/>
      <c r="F14" s="223"/>
      <c r="G14" s="223"/>
      <c r="H14" s="223"/>
      <c r="I14" s="223"/>
      <c r="J14" s="223"/>
    </row>
    <row r="15" spans="1:10" ht="39" customHeight="1" x14ac:dyDescent="0.2">
      <c r="A15" s="223"/>
      <c r="B15" s="223"/>
      <c r="C15" s="223"/>
      <c r="D15" s="223"/>
      <c r="E15" s="223"/>
      <c r="F15" s="223"/>
      <c r="G15" s="223"/>
      <c r="H15" s="223"/>
      <c r="I15" s="223"/>
      <c r="J15" s="223"/>
    </row>
    <row r="16" spans="1:10" x14ac:dyDescent="0.2">
      <c r="A16" s="223"/>
      <c r="B16" s="223"/>
      <c r="C16" s="223"/>
      <c r="D16" s="223"/>
      <c r="E16" s="223"/>
      <c r="F16" s="223"/>
      <c r="G16" s="223"/>
      <c r="H16" s="223"/>
      <c r="I16" s="223"/>
      <c r="J16" s="223"/>
    </row>
    <row r="17" spans="1:10" x14ac:dyDescent="0.2">
      <c r="A17" s="223"/>
      <c r="B17" s="223"/>
      <c r="C17" s="223"/>
      <c r="D17" s="223"/>
      <c r="E17" s="223"/>
      <c r="F17" s="223"/>
      <c r="G17" s="223"/>
      <c r="H17" s="223"/>
      <c r="I17" s="223"/>
      <c r="J17" s="223"/>
    </row>
    <row r="18" spans="1:10" ht="42.75" customHeight="1" x14ac:dyDescent="0.2">
      <c r="A18" s="223"/>
      <c r="B18" s="223"/>
      <c r="C18" s="223"/>
      <c r="D18" s="223"/>
      <c r="E18" s="223"/>
      <c r="F18" s="223"/>
      <c r="G18" s="223"/>
      <c r="H18" s="223"/>
      <c r="I18" s="223"/>
      <c r="J18" s="223"/>
    </row>
    <row r="19" spans="1:10" x14ac:dyDescent="0.2">
      <c r="A19" s="223"/>
      <c r="B19" s="223"/>
      <c r="C19" s="223"/>
      <c r="D19" s="223"/>
      <c r="E19" s="223"/>
      <c r="F19" s="223"/>
      <c r="G19" s="223"/>
      <c r="H19" s="223"/>
      <c r="I19" s="223"/>
      <c r="J19" s="223"/>
    </row>
    <row r="20" spans="1:10" x14ac:dyDescent="0.2">
      <c r="A20" s="223"/>
      <c r="B20" s="223"/>
      <c r="C20" s="223"/>
      <c r="D20" s="223"/>
      <c r="E20" s="223"/>
      <c r="F20" s="223"/>
      <c r="G20" s="223"/>
      <c r="H20" s="223"/>
      <c r="I20" s="223"/>
      <c r="J20" s="223"/>
    </row>
    <row r="21" spans="1:10" x14ac:dyDescent="0.2">
      <c r="A21" s="223"/>
      <c r="B21" s="223"/>
      <c r="C21" s="223"/>
      <c r="D21" s="223"/>
      <c r="E21" s="223"/>
      <c r="F21" s="223"/>
      <c r="G21" s="223"/>
      <c r="H21" s="223"/>
      <c r="I21" s="223"/>
      <c r="J21" s="223"/>
    </row>
    <row r="22" spans="1:10" x14ac:dyDescent="0.2">
      <c r="A22" s="223"/>
      <c r="B22" s="223"/>
      <c r="C22" s="223"/>
      <c r="D22" s="223"/>
      <c r="E22" s="223"/>
      <c r="F22" s="223"/>
      <c r="G22" s="223"/>
      <c r="H22" s="223"/>
      <c r="I22" s="223"/>
      <c r="J22" s="223"/>
    </row>
    <row r="23" spans="1:10" x14ac:dyDescent="0.2">
      <c r="A23" s="223"/>
      <c r="B23" s="223"/>
      <c r="C23" s="223"/>
      <c r="D23" s="223"/>
      <c r="E23" s="223"/>
      <c r="F23" s="223"/>
      <c r="G23" s="223"/>
      <c r="H23" s="223"/>
      <c r="I23" s="223"/>
      <c r="J23" s="223"/>
    </row>
    <row r="24" spans="1:10" ht="55.5" customHeight="1" x14ac:dyDescent="0.2">
      <c r="A24" s="223"/>
      <c r="B24" s="223"/>
      <c r="C24" s="223"/>
      <c r="D24" s="223"/>
      <c r="E24" s="223"/>
      <c r="F24" s="223"/>
      <c r="G24" s="223"/>
      <c r="H24" s="223"/>
      <c r="I24" s="223"/>
      <c r="J24" s="223"/>
    </row>
    <row r="25" spans="1:10" ht="111.75" customHeight="1" x14ac:dyDescent="0.2">
      <c r="A25" s="223"/>
      <c r="B25" s="223"/>
      <c r="C25" s="223"/>
      <c r="D25" s="223"/>
      <c r="E25" s="223"/>
      <c r="F25" s="223"/>
      <c r="G25" s="223"/>
      <c r="H25" s="223"/>
      <c r="I25" s="223"/>
      <c r="J25" s="223"/>
    </row>
    <row r="26" spans="1:10" ht="104.25" customHeight="1" x14ac:dyDescent="0.2">
      <c r="A26" s="223"/>
      <c r="B26" s="223"/>
      <c r="C26" s="223"/>
      <c r="D26" s="223"/>
      <c r="E26" s="223"/>
      <c r="F26" s="223"/>
      <c r="G26" s="223"/>
      <c r="H26" s="223"/>
      <c r="I26" s="223"/>
      <c r="J26" s="223"/>
    </row>
    <row r="27" spans="1:10" ht="75" customHeight="1" x14ac:dyDescent="0.2">
      <c r="A27" s="223"/>
      <c r="B27" s="223"/>
      <c r="C27" s="223"/>
      <c r="D27" s="223"/>
      <c r="E27" s="223"/>
      <c r="F27" s="223"/>
      <c r="G27" s="223"/>
      <c r="H27" s="223"/>
      <c r="I27" s="223"/>
      <c r="J27" s="223"/>
    </row>
    <row r="28" spans="1:10" ht="115.5" customHeight="1" x14ac:dyDescent="0.2">
      <c r="A28" s="223"/>
      <c r="B28" s="223"/>
      <c r="C28" s="223"/>
      <c r="D28" s="223"/>
      <c r="E28" s="223"/>
      <c r="F28" s="223"/>
      <c r="G28" s="223"/>
      <c r="H28" s="223"/>
      <c r="I28" s="223"/>
      <c r="J28" s="223"/>
    </row>
    <row r="29" spans="1:10" ht="85.5" customHeight="1" x14ac:dyDescent="0.2">
      <c r="A29" s="223"/>
      <c r="B29" s="223"/>
      <c r="C29" s="223"/>
      <c r="D29" s="223"/>
      <c r="E29" s="223"/>
      <c r="F29" s="223"/>
      <c r="G29" s="223"/>
      <c r="H29" s="223"/>
      <c r="I29" s="223"/>
      <c r="J29" s="223"/>
    </row>
    <row r="30" spans="1:10" ht="262.5" customHeight="1" x14ac:dyDescent="0.2">
      <c r="A30" s="223"/>
      <c r="B30" s="223"/>
      <c r="C30" s="223"/>
      <c r="D30" s="223"/>
      <c r="E30" s="223"/>
      <c r="F30" s="223"/>
      <c r="G30" s="223"/>
      <c r="H30" s="223"/>
      <c r="I30" s="223"/>
      <c r="J30" s="223"/>
    </row>
    <row r="31" spans="1:10" x14ac:dyDescent="0.2">
      <c r="A31" s="222" t="s">
        <v>466</v>
      </c>
      <c r="B31" s="223"/>
      <c r="C31" s="223"/>
      <c r="D31" s="223"/>
      <c r="E31" s="223"/>
      <c r="F31" s="223"/>
      <c r="G31" s="223"/>
      <c r="H31" s="223"/>
      <c r="I31" s="223"/>
      <c r="J31" s="223"/>
    </row>
    <row r="32" spans="1:10" x14ac:dyDescent="0.2">
      <c r="A32" s="223"/>
      <c r="B32" s="223"/>
      <c r="C32" s="223"/>
      <c r="D32" s="223"/>
      <c r="E32" s="223"/>
      <c r="F32" s="223"/>
      <c r="G32" s="223"/>
      <c r="H32" s="223"/>
      <c r="I32" s="223"/>
      <c r="J32" s="223"/>
    </row>
    <row r="33" spans="1:10" x14ac:dyDescent="0.2">
      <c r="A33" s="223"/>
      <c r="B33" s="223"/>
      <c r="C33" s="223"/>
      <c r="D33" s="223"/>
      <c r="E33" s="223"/>
      <c r="F33" s="223"/>
      <c r="G33" s="223"/>
      <c r="H33" s="223"/>
      <c r="I33" s="223"/>
      <c r="J33" s="223"/>
    </row>
    <row r="34" spans="1:10" x14ac:dyDescent="0.2">
      <c r="A34" s="223"/>
      <c r="B34" s="223"/>
      <c r="C34" s="223"/>
      <c r="D34" s="223"/>
      <c r="E34" s="223"/>
      <c r="F34" s="223"/>
      <c r="G34" s="223"/>
      <c r="H34" s="223"/>
      <c r="I34" s="223"/>
      <c r="J34" s="223"/>
    </row>
    <row r="35" spans="1:10" x14ac:dyDescent="0.2">
      <c r="A35" s="223"/>
      <c r="B35" s="223"/>
      <c r="C35" s="223"/>
      <c r="D35" s="223"/>
      <c r="E35" s="223"/>
      <c r="F35" s="223"/>
      <c r="G35" s="223"/>
      <c r="H35" s="223"/>
      <c r="I35" s="223"/>
      <c r="J35" s="223"/>
    </row>
    <row r="36" spans="1:10" x14ac:dyDescent="0.2">
      <c r="A36" s="223"/>
      <c r="B36" s="223"/>
      <c r="C36" s="223"/>
      <c r="D36" s="223"/>
      <c r="E36" s="223"/>
      <c r="F36" s="223"/>
      <c r="G36" s="223"/>
      <c r="H36" s="223"/>
      <c r="I36" s="223"/>
      <c r="J36" s="223"/>
    </row>
    <row r="37" spans="1:10" x14ac:dyDescent="0.2">
      <c r="A37" s="223"/>
      <c r="B37" s="223"/>
      <c r="C37" s="223"/>
      <c r="D37" s="223"/>
      <c r="E37" s="223"/>
      <c r="F37" s="223"/>
      <c r="G37" s="223"/>
      <c r="H37" s="223"/>
      <c r="I37" s="223"/>
      <c r="J37" s="223"/>
    </row>
    <row r="38" spans="1:10" x14ac:dyDescent="0.2">
      <c r="A38" s="223"/>
      <c r="B38" s="223"/>
      <c r="C38" s="223"/>
      <c r="D38" s="223"/>
      <c r="E38" s="223"/>
      <c r="F38" s="223"/>
      <c r="G38" s="223"/>
      <c r="H38" s="223"/>
      <c r="I38" s="223"/>
      <c r="J38" s="223"/>
    </row>
    <row r="39" spans="1:10" x14ac:dyDescent="0.2">
      <c r="A39" s="223"/>
      <c r="B39" s="223"/>
      <c r="C39" s="223"/>
      <c r="D39" s="223"/>
      <c r="E39" s="223"/>
      <c r="F39" s="223"/>
      <c r="G39" s="223"/>
      <c r="H39" s="223"/>
      <c r="I39" s="223"/>
      <c r="J39" s="223"/>
    </row>
    <row r="40" spans="1:10" ht="55.5" customHeight="1" x14ac:dyDescent="0.2">
      <c r="A40" s="223"/>
      <c r="B40" s="223"/>
      <c r="C40" s="223"/>
      <c r="D40" s="223"/>
      <c r="E40" s="223"/>
      <c r="F40" s="223"/>
      <c r="G40" s="223"/>
      <c r="H40" s="223"/>
      <c r="I40" s="223"/>
      <c r="J40" s="223"/>
    </row>
    <row r="41" spans="1:10" x14ac:dyDescent="0.2">
      <c r="A41" s="223"/>
      <c r="B41" s="223"/>
      <c r="C41" s="223"/>
      <c r="D41" s="223"/>
      <c r="E41" s="223"/>
      <c r="F41" s="223"/>
      <c r="G41" s="223"/>
      <c r="H41" s="223"/>
      <c r="I41" s="223"/>
      <c r="J41" s="223"/>
    </row>
    <row r="42" spans="1:10" x14ac:dyDescent="0.2">
      <c r="A42" s="223"/>
      <c r="B42" s="223"/>
      <c r="C42" s="223"/>
      <c r="D42" s="223"/>
      <c r="E42" s="223"/>
      <c r="F42" s="223"/>
      <c r="G42" s="223"/>
      <c r="H42" s="223"/>
      <c r="I42" s="223"/>
      <c r="J42" s="223"/>
    </row>
    <row r="43" spans="1:10" ht="93.75" customHeight="1" x14ac:dyDescent="0.2">
      <c r="A43" s="223"/>
      <c r="B43" s="223"/>
      <c r="C43" s="223"/>
      <c r="D43" s="223"/>
      <c r="E43" s="223"/>
      <c r="F43" s="223"/>
      <c r="G43" s="223"/>
      <c r="H43" s="223"/>
      <c r="I43" s="223"/>
      <c r="J43" s="223"/>
    </row>
    <row r="44" spans="1:10" x14ac:dyDescent="0.2">
      <c r="A44" s="223"/>
      <c r="B44" s="223"/>
      <c r="C44" s="223"/>
      <c r="D44" s="223"/>
      <c r="E44" s="223"/>
      <c r="F44" s="223"/>
      <c r="G44" s="223"/>
      <c r="H44" s="223"/>
      <c r="I44" s="223"/>
      <c r="J44" s="223"/>
    </row>
    <row r="45" spans="1:10" ht="115.5" customHeight="1" x14ac:dyDescent="0.2">
      <c r="A45" s="223"/>
      <c r="B45" s="223"/>
      <c r="C45" s="223"/>
      <c r="D45" s="223"/>
      <c r="E45" s="223"/>
      <c r="F45" s="223"/>
      <c r="G45" s="223"/>
      <c r="H45" s="223"/>
      <c r="I45" s="223"/>
      <c r="J45" s="223"/>
    </row>
    <row r="46" spans="1:10" ht="115.5" customHeight="1" x14ac:dyDescent="0.2">
      <c r="A46" s="223"/>
      <c r="B46" s="223"/>
      <c r="C46" s="223"/>
      <c r="D46" s="223"/>
      <c r="E46" s="223"/>
      <c r="F46" s="223"/>
      <c r="G46" s="223"/>
      <c r="H46" s="223"/>
      <c r="I46" s="223"/>
      <c r="J46" s="223"/>
    </row>
    <row r="47" spans="1:10" x14ac:dyDescent="0.2">
      <c r="A47" s="223"/>
      <c r="B47" s="223"/>
      <c r="C47" s="223"/>
      <c r="D47" s="223"/>
      <c r="E47" s="223"/>
      <c r="F47" s="223"/>
      <c r="G47" s="223"/>
      <c r="H47" s="223"/>
      <c r="I47" s="223"/>
      <c r="J47" s="223"/>
    </row>
    <row r="48" spans="1:10" ht="144" customHeight="1" x14ac:dyDescent="0.2">
      <c r="A48" s="223"/>
      <c r="B48" s="223"/>
      <c r="C48" s="223"/>
      <c r="D48" s="223"/>
      <c r="E48" s="223"/>
      <c r="F48" s="223"/>
      <c r="G48" s="223"/>
      <c r="H48" s="223"/>
      <c r="I48" s="223"/>
      <c r="J48" s="223"/>
    </row>
    <row r="49" spans="1:10" x14ac:dyDescent="0.2">
      <c r="A49" s="223"/>
      <c r="B49" s="223"/>
      <c r="C49" s="223"/>
      <c r="D49" s="223"/>
      <c r="E49" s="223"/>
      <c r="F49" s="223"/>
      <c r="G49" s="223"/>
      <c r="H49" s="223"/>
      <c r="I49" s="223"/>
      <c r="J49" s="223"/>
    </row>
    <row r="50" spans="1:10" x14ac:dyDescent="0.2">
      <c r="A50" s="223"/>
      <c r="B50" s="223"/>
      <c r="C50" s="223"/>
      <c r="D50" s="223"/>
      <c r="E50" s="223"/>
      <c r="F50" s="223"/>
      <c r="G50" s="223"/>
      <c r="H50" s="223"/>
      <c r="I50" s="223"/>
      <c r="J50" s="223"/>
    </row>
    <row r="51" spans="1:10" ht="115.5" customHeight="1" x14ac:dyDescent="0.2">
      <c r="A51" s="223"/>
      <c r="B51" s="223"/>
      <c r="C51" s="223"/>
      <c r="D51" s="223"/>
      <c r="E51" s="223"/>
      <c r="F51" s="223"/>
      <c r="G51" s="223"/>
      <c r="H51" s="223"/>
      <c r="I51" s="223"/>
      <c r="J51" s="223"/>
    </row>
    <row r="52" spans="1:10" x14ac:dyDescent="0.2">
      <c r="A52" s="223"/>
      <c r="B52" s="223"/>
      <c r="C52" s="223"/>
      <c r="D52" s="223"/>
      <c r="E52" s="223"/>
      <c r="F52" s="223"/>
      <c r="G52" s="223"/>
      <c r="H52" s="223"/>
      <c r="I52" s="223"/>
      <c r="J52" s="223"/>
    </row>
    <row r="53" spans="1:10" x14ac:dyDescent="0.2">
      <c r="A53" s="223"/>
      <c r="B53" s="223"/>
      <c r="C53" s="223"/>
      <c r="D53" s="223"/>
      <c r="E53" s="223"/>
      <c r="F53" s="223"/>
      <c r="G53" s="223"/>
      <c r="H53" s="223"/>
      <c r="I53" s="223"/>
      <c r="J53" s="223"/>
    </row>
    <row r="54" spans="1:10" ht="138" customHeight="1" x14ac:dyDescent="0.2">
      <c r="A54" s="223"/>
      <c r="B54" s="223"/>
      <c r="C54" s="223"/>
      <c r="D54" s="223"/>
      <c r="E54" s="223"/>
      <c r="F54" s="223"/>
      <c r="G54" s="223"/>
      <c r="H54" s="223"/>
      <c r="I54" s="223"/>
      <c r="J54" s="223"/>
    </row>
    <row r="55" spans="1:10" x14ac:dyDescent="0.2">
      <c r="A55" s="223"/>
      <c r="B55" s="223"/>
      <c r="C55" s="223"/>
      <c r="D55" s="223"/>
      <c r="E55" s="223"/>
      <c r="F55" s="223"/>
      <c r="G55" s="223"/>
      <c r="H55" s="223"/>
      <c r="I55" s="223"/>
      <c r="J55" s="223"/>
    </row>
    <row r="56" spans="1:10" ht="60" customHeight="1" x14ac:dyDescent="0.2">
      <c r="A56" s="223"/>
      <c r="B56" s="223"/>
      <c r="C56" s="223"/>
      <c r="D56" s="223"/>
      <c r="E56" s="223"/>
      <c r="F56" s="223"/>
      <c r="G56" s="223"/>
      <c r="H56" s="223"/>
      <c r="I56" s="223"/>
      <c r="J56" s="223"/>
    </row>
    <row r="57" spans="1:10" x14ac:dyDescent="0.2">
      <c r="A57" s="223"/>
      <c r="B57" s="223"/>
      <c r="C57" s="223"/>
      <c r="D57" s="223"/>
      <c r="E57" s="223"/>
      <c r="F57" s="223"/>
      <c r="G57" s="223"/>
      <c r="H57" s="223"/>
      <c r="I57" s="223"/>
      <c r="J57" s="223"/>
    </row>
    <row r="58" spans="1:10" x14ac:dyDescent="0.2">
      <c r="A58" s="223"/>
      <c r="B58" s="223"/>
      <c r="C58" s="223"/>
      <c r="D58" s="223"/>
      <c r="E58" s="223"/>
      <c r="F58" s="223"/>
      <c r="G58" s="223"/>
      <c r="H58" s="223"/>
      <c r="I58" s="223"/>
      <c r="J58" s="223"/>
    </row>
    <row r="59" spans="1:10" x14ac:dyDescent="0.2">
      <c r="A59" s="223"/>
      <c r="B59" s="223"/>
      <c r="C59" s="223"/>
      <c r="D59" s="223"/>
      <c r="E59" s="223"/>
      <c r="F59" s="223"/>
      <c r="G59" s="223"/>
      <c r="H59" s="223"/>
      <c r="I59" s="223"/>
      <c r="J59" s="223"/>
    </row>
    <row r="60" spans="1:10" x14ac:dyDescent="0.2">
      <c r="A60" s="223"/>
      <c r="B60" s="223"/>
      <c r="C60" s="223"/>
      <c r="D60" s="223"/>
      <c r="E60" s="223"/>
      <c r="F60" s="223"/>
      <c r="G60" s="223"/>
      <c r="H60" s="223"/>
      <c r="I60" s="223"/>
      <c r="J60" s="223"/>
    </row>
  </sheetData>
  <mergeCells count="2">
    <mergeCell ref="A1:J30"/>
    <mergeCell ref="A31:J60"/>
  </mergeCells>
  <pageMargins left="0" right="0" top="0.19685039370078741" bottom="0"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2026-04-20T10:50:01Z</cp:lastPrinted>
  <dcterms:created xsi:type="dcterms:W3CDTF">2008-10-17T11:51:54Z</dcterms:created>
  <dcterms:modified xsi:type="dcterms:W3CDTF">2026-04-23T11:54:45Z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