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utjevo-my.sharepoint.com/personal/zvonimir_zilic_kutjevo_onmicrosoft_com/Documents/Documents/2024/31.12.2024/KUTJEVO 31.12.2024/"/>
    </mc:Choice>
  </mc:AlternateContent>
  <xr:revisionPtr revIDLastSave="15" documentId="13_ncr:1_{62491FBD-9EA2-48AB-AB8F-0420ECD4A05F}" xr6:coauthVersionLast="47" xr6:coauthVersionMax="47" xr10:uidLastSave="{AF3593A0-039B-4B01-88FD-4249639E9B8B}"/>
  <bookViews>
    <workbookView xWindow="-120" yWindow="-120" windowWidth="29040" windowHeight="157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<sst xmlns="http://schemas.openxmlformats.org/spreadsheetml/2006/main" count="530" uniqueCount="467">
  <si>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</si>
  <si>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</si>
  <si>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</si>
  <si>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</si>
  <si>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</si>
  <si>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</si>
  <si>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</si>
  <si>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</si>
  <si>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</si>
  <si>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</si>
  <si>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</si>
  <si>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</si>
  <si>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</si>
  <si>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</si>
  <si>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</si>
  <si>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</si>
  <si>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</si>
  <si>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</si>
  <si>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</si>
  <si>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</si>
  <si>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</si>
  <si>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</si>
  <si>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</si>
  <si>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</si>
  <si>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</si>
  <si>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</si>
  <si>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</si>
  <si>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</si>
  <si>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</si>
  <si>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</si>
  <si>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</si>
  <si>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</si>
  <si>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</si>
  <si>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</si>
  <si>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</si>
  <si>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</si>
  <si>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</si>
  <si>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</si>
  <si>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</si>
  <si>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</si>
  <si>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</si>
  <si>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</si>
  <si>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</si>
  <si>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</si>
  <si>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</si>
  <si>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</si>
  <si>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</si>
  <si>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</si>
  <si>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</si>
  <si>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</si>
  <si>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</si>
  <si>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</si>
  <si>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</si>
  <si>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</si>
  <si>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</si>
  <si>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</si>
  <si>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</si>
  <si>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</si>
  <si>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</si>
  <si>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</si>
  <si>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</si>
  <si>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</si>
  <si>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</si>
  <si>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</si>
  <si>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</si>
  <si>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</si>
  <si>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</si>
  <si>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</si>
  <si>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</si>
  <si>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</si>
  <si>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</si>
  <si>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</si>
  <si>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</si>
  <si>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</si>
  <si>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</si>
  <si>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</si>
  <si>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</si>
  <si>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</si>
  <si>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</si>
  <si>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</si>
  <si>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</si>
  <si>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</si>
  <si>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</si>
  <si>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</si>
  <si>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</si>
  <si>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</si>
  <si>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</si>
  <si>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</si>
  <si>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</si>
  <si>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</si>
  <si>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</si>
  <si>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</si>
  <si>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</si>
  <si>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</si>
  <si>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</si>
  <si>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</si>
  <si>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</si>
  <si>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</si>
  <si>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</si>
  <si>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</si>
  <si>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</si>
  <si>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</si>
  <si>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</si>
  <si>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</si>
  <si>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</si>
  <si>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</si>
  <si>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</si>
  <si>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</si>
  <si>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</si>
  <si>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</si>
  <si>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</si>
  <si>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</si>
  <si>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</si>
  <si>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</si>
  <si>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</si>
  <si>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</si>
  <si>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</si>
  <si>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</si>
  <si>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</si>
  <si>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</si>
  <si>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</si>
  <si>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</si>
  <si>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</si>
  <si>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</si>
  <si>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</si>
  <si>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</si>
  <si>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</si>
  <si>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</si>
  <si>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</si>
  <si>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</si>
  <si>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</si>
  <si>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</si>
  <si>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</si>
  <si>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</si>
  <si>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</si>
  <si>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</si>
  <si>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</si>
  <si>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</si>
  <si>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</si>
  <si>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</si>
  <si>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</si>
  <si>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</si>
  <si>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</si>
  <si>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</si>
  <si>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</si>
  <si>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</si>
  <si>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</si>
  <si>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</si>
  <si>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</si>
  <si>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</si>
  <si>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</si>
  <si>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</si>
  <si>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</si>
  <si>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</si>
  <si>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</si>
  <si>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</si>
  <si>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</si>
  <si>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</si>
  <si>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</si>
  <si>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</si>
  <si>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</si>
  <si>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</si>
  <si>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</si>
  <si>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</si>
  <si>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</si>
  <si>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</si>
  <si>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</si>
  <si>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</si>
  <si>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</si>
  <si>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</si>
  <si>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</si>
  <si>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</si>
  <si>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</si>
  <si>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</si>
  <si>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</si>
  <si>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</si>
  <si>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</si>
  <si>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</si>
  <si>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</si>
  <si>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</si>
  <si>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</si>
  <si>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</si>
  <si>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</si>
  <si>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</si>
  <si>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</si>
  <si>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</si>
  <si>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</si>
  <si>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</si>
  <si>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</si>
  <si>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</si>
  <si>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</si>
  <si>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</si>
  <si>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</si>
  <si>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</si>
  <si>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</si>
  <si>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</si>
  <si>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</si>
  <si>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</si>
  <si>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</si>
  <si>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</si>
  <si>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</si>
  <si>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</si>
  <si>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</si>
  <si>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</si>
  <si>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</si>
  <si>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</si>
  <si>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</si>
  <si>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</si>
  <si>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</si>
  <si>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</si>
  <si>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</si>
  <si>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</si>
  <si>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</si>
  <si>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</si>
  <si>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</si>
  <si>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</si>
  <si>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</si>
  <si>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</si>
  <si>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</si>
  <si>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</si>
  <si>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</si>
  <si>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</si>
  <si>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</si>
  <si>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</si>
  <si>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</si>
  <si>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</si>
  <si>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</si>
  <si>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</si>
  <si>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</si>
  <si>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</si>
  <si>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</si>
  <si>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</si>
  <si>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</si>
  <si>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</si>
  <si>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</si>
  <si>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</si>
  <si>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</si>
  <si>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</si>
  <si>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</si>
  <si>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</si>
  <si>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</si>
  <si>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</si>
  <si>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</si>
  <si>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</si>
  <si>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</si>
  <si>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</si>
  <si>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</si>
  <si>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</si>
  <si>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</si>
  <si>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</si>
  <si>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</si>
  <si>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</si>
  <si>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</si>
  <si>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</si>
  <si>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</si>
  <si>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</si>
  <si>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</si>
  <si>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</si>
  <si>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</si>
  <si>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</si>
  <si>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</si>
  <si>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</si>
  <si>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</si>
  <si>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</si>
  <si>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</si>
  <si>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</si>
  <si>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</si>
  <si>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</si>
  <si>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</si>
  <si>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</si>
  <si>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</si>
  <si>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</si>
  <si>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</si>
  <si>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</si>
  <si>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</si>
  <si>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</si>
  <si>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</si>
  <si>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</si>
  <si>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</si>
  <si>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</si>
  <si>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</si>
  <si>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</si>
  <si>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</si>
  <si>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</si>
  <si>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</si>
  <si>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</si>
  <si>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</si>
  <si>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</si>
  <si>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</si>
  <si>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</si>
  <si>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</si>
  <si>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</si>
  <si>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</si>
  <si>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</si>
  <si>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</si>
  <si>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</si>
  <si>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</si>
  <si>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</si>
  <si>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</si>
  <si>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</si>
  <si>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</si>
  <si>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</si>
  <si>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</si>
  <si>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</si>
  <si>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</si>
  <si>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</si>
  <si>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</si>
  <si>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</si>
  <si>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</si>
  <si>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</si>
  <si>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</si>
  <si>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</si>
  <si>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</si>
  <si>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</si>
  <si>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</si>
  <si>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</si>
  <si>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</si>
  <si>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</si>
  <si>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</si>
  <si>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</si>
  <si>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</si>
  <si>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</si>
  <si>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</si>
  <si>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</si>
  <si>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</si>
  <si>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</si>
  <si>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</si>
  <si>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</si>
  <si>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</si>
  <si>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</si>
  <si>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</si>
  <si>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</si>
  <si>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</si>
  <si>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</si>
  <si>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</si>
  <si>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</si>
  <si>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</si>
  <si>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</si>
  <si>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</si>
  <si>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</si>
  <si>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</si>
  <si>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</si>
  <si>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</si>
  <si>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</si>
  <si>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</si>
  <si>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</si>
  <si>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</si>
  <si>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</si>
  <si>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</si>
  <si>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</si>
  <si>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</si>
  <si>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</si>
  <si>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</si>
  <si>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</si>
  <si>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</si>
  <si>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</si>
  <si>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</si>
  <si>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</si>
  <si>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</si>
  <si>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</si>
  <si>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</si>
  <si>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</si>
  <si>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</si>
  <si>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</si>
  <si>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</si>
  <si>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</si>
  <si>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</si>
  <si>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</si>
  <si>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</si>
  <si>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</si>
  <si>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</si>
  <si>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</si>
  <si>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</si>
  <si>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</si>
  <si>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</si>
  <si>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</si>
  <si>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</si>
  <si>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</si>
  <si>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</si>
  <si>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</si>
  <si>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</si>
  <si>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</si>
  <si>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</si>
  <si>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</si>
  <si>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</si>
  <si>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</si>
  <si>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</si>
  <si>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</si>
  <si>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</si>
  <si>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</si>
  <si>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</si>
  <si>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</si>
  <si>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</si>
  <si>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</si>
  <si>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</si>
  <si>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</si>
  <si>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</si>
  <si>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</si>
  <si>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</si>
  <si>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</si>
  <si>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</si>
  <si>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</si>
  <si>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</si>
  <si>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</si>
  <si>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</si>
  <si>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</si>
  <si>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</si>
  <si>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</si>
  <si>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</si>
  <si>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</si>
  <si>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</si>
  <si>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</si>
  <si>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</si>
  <si>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</si>
  <si>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</si>
  <si>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</si>
  <si>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</si>
  <si>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</si>
  <si>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</si>
  <si>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</si>
  <si>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</si>
  <si>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</si>
  <si>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</si>
  <si>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</si>
  <si>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</si>
  <si>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</si>
  <si>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</si>
  <si>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</si>
  <si>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</si>
  <si>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</si>
  <si>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</si>
  <si>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</si>
  <si>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</si>
  <si>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</si>
  <si>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</si>
  <si>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</si>
  <si>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</si>
  <si>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</si>
  <si>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</si>
  <si>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</si>
  <si>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</si>
  <si>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</si>
  <si>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</si>
  <si>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</si>
  <si>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</si>
  <si>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</si>
  <si>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03326411</t>
  </si>
  <si>
    <t>HR</t>
  </si>
  <si>
    <t>050017312</t>
  </si>
  <si>
    <t>7478000070083WIXWL02</t>
  </si>
  <si>
    <t>21918659912</t>
  </si>
  <si>
    <t>204</t>
  </si>
  <si>
    <t>Kutjevo d.d.</t>
  </si>
  <si>
    <t>Kutjevo</t>
  </si>
  <si>
    <t>Kralja Tomislava 1</t>
  </si>
  <si>
    <t>kutjevo@kutjevo.com</t>
  </si>
  <si>
    <t>www.kutjevo.com</t>
  </si>
  <si>
    <t>Žilić Zvonimir</t>
  </si>
  <si>
    <t>034/255-002</t>
  </si>
  <si>
    <t>zvonimir@zilic@kutjevo.com</t>
  </si>
  <si>
    <t>Grant Thornton revizija d.o.o.</t>
  </si>
  <si>
    <t>Vedran Miloš</t>
  </si>
  <si>
    <t xml:space="preserve">stanje na dan 31.12.2024 </t>
  </si>
  <si>
    <t>Obveznik: Kutjevo d.d. nekonsolidirano</t>
  </si>
  <si>
    <t>u razdoblju 01.01.2024 do 31.12.2024</t>
  </si>
  <si>
    <t>u razdoblju 01.01.2024. do 31.12.2024.</t>
  </si>
  <si>
    <t>BILJEŠKE UZ FINANCIJSKE IZVJEŠTAJE - GFI
(koji se sastavljaju za tromjesečna razdoblja)
Naziv izdavatelja:  Kutjevo d.d. nekonsolidirano
OIB:   21918659912
Izvještajno razdoblje: 01.01.2024.-31.12.2024.
Bilješke uz financijske izvještaje za tromjesečna razdoblja uključuju:
a) U okviru Bilance, u aktivi nema značajnijih promjena na poziciji dugotrajne materijalne imovine, kod kratkotrajne imovine bilježimo znatno bolju naplatu potraživanja i smanjenje troškove poslovanja što rezultira generiranjem većeg novčanog tijeka i povećanjem salda na poziciju novca. U pasivi u poziciji kapitala i rezervi prmijećujemo povećanje iste, zbog boljih rezutata poslovanja.
b) Informacije o GFI se nalaze na slijedećim stranicama: https://www.kutjevo.com/financijska-izvjesca, https://www.hanfa.hr/brzi-linkovi/srpi/?issuer=204&amp;searchfrom=2010-06-02&amp;searchto=2021-04-27&amp;kategorijaid=0&amp;jezikid=1 i https://zse.hr/hr/papir/310?isin=HRKTJVRA0002&amp;tab=stock_news.
c) Izjavljujemo kako se računovodstvene politike nisu mijenjale, te GFI za ovo izvještajno razdoblje podliježe istim računovodstvenim politikama prijašnje godine.
d) Izdavatelj ne obavlja djelatnost sezonske prirode.
e) Izdavatelj ne primjenjuje novčani tijek prema direktnoj metodi. Ostali izvještaji su dani u okviru pojedinih listova u ovoj excel tablici.
f) u bilješkama uz financijske izvještaje za tromjesečna razdoblja, osim gore navedenih informacija, objavljuju se i sljedeće informacije:
1. Ispunjeno u listu "Opći podaci"
2. Nije došlo do promjena u odnosu na prethodno razdoblje.
3. Društvo nema financijskih obveza, jamstava ili nepredviđenih izdataka koji nisu uključeni u bilancu.
4. U okviru RDG-a povećani troškovi osoblja za 1.697.693 € zbog povećanja plaća zaposlenih.
5. Poduzeće ima dugoročne kredite sa rokom dospijeća do sedam godina.
6. Prosječan broj zaposlenih tijekom tekućeg razdoblja iznosi 524.
7. Nismo kapitalizirali trošak plaća.
8. U bilanci nisu priznata rezerviranja za odgođeni porez, stanja odgođenog poreza na kraju poslovne godine i kretanja tih stanja tijekom poslovne godine.
9. Podatak dostavljamo u okviru konsolidiranog TFI.
10. Nominalna vrijednost dionice bez nominalne vrijednosti. Broj dionica 7.106.429.
11. Društvo ne posjeduje ove vrijednosne papire.
12. Društvo nema neograničenu odgovornost kod nikakvog poduzetnika.
13. Poduzetnik koji je većinski vlasnik Društva ne kotira na Burzi i samim time ne izrađuje TFI.
14. Poduzetnik koji je većinski vlasnik Društva ne kotira na Burzi i samim time ne izrađuje TFI.
15. Informacije o TFI se nalaze na slijedećim stranicama: https://www.kutjevo.com/financijska-izvjesca, https://www.hanfa.hr/brzi-linkovi/srpi/?issuer=204&amp;searchfrom=2010-06-02&amp;searchto=2021-04-27&amp;kategorijaid=0&amp;jezikid=1 i https://zse.hr/hr/papir/310?isin=HRKTJVRA0002&amp;tab=stock_news.
16. Takvi aranžmani ne postoje.
17. Svi događaji su odraženi u RDG-u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</si>
</sst>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2" xfId="3" xr:uid="{00000000-0005-0000-0000-000002000000}"/>
    <cellStyle name="Normal 2 2" xfId="4" xr:uid="{7DE6DD98-778C-4615-BEE0-60608919E5D6}"/>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workbookViewId="0">
      <selection activeCell="I7" sqref="I7"/>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324</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446</v>
      </c>
      <c r="D10" s="130"/>
      <c r="E10" s="49"/>
      <c r="F10" s="152" t="s">
        <v>325</v>
      </c>
      <c r="G10" s="153"/>
      <c r="H10" s="111" t="s">
        <v>447</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448</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450</v>
      </c>
      <c r="D14" s="130"/>
      <c r="E14" s="134"/>
      <c r="F14" s="119"/>
      <c r="G14" s="63" t="s">
        <v>326</v>
      </c>
      <c r="H14" s="111" t="s">
        <v>449</v>
      </c>
      <c r="I14" s="112"/>
      <c r="J14" s="60"/>
    </row>
    <row r="15" spans="1:10" ht="14.45" customHeight="1" x14ac:dyDescent="0.2">
      <c r="A15" s="49"/>
      <c r="B15" s="50"/>
      <c r="C15" s="47"/>
      <c r="D15" s="47"/>
      <c r="E15" s="99"/>
      <c r="F15" s="99"/>
      <c r="G15" s="99"/>
      <c r="H15" s="99"/>
      <c r="I15" s="47"/>
      <c r="J15" s="21"/>
    </row>
    <row r="16" spans="1:10" ht="13.15" customHeight="1" x14ac:dyDescent="0.2">
      <c r="A16" s="101" t="s">
        <v>327</v>
      </c>
      <c r="B16" s="128"/>
      <c r="C16" s="129" t="s">
        <v>451</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452</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34340</v>
      </c>
      <c r="D20" s="112"/>
      <c r="E20" s="99"/>
      <c r="F20" s="99"/>
      <c r="G20" s="103" t="s">
        <v>453</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454</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455</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456</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524</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329</v>
      </c>
      <c r="D30" s="113" t="s">
        <v>328</v>
      </c>
      <c r="E30" s="114"/>
      <c r="F30" s="114"/>
      <c r="G30" s="114"/>
      <c r="H30" s="69" t="s">
        <v>329</v>
      </c>
      <c r="I30" s="70" t="s">
        <v>330</v>
      </c>
      <c r="J30" s="71"/>
    </row>
    <row r="31" spans="1:10" x14ac:dyDescent="0.2">
      <c r="A31" s="117"/>
      <c r="B31" s="118"/>
      <c r="C31" s="23"/>
      <c r="D31" s="59"/>
      <c r="E31" s="119"/>
      <c r="F31" s="119"/>
      <c r="G31" s="119"/>
      <c r="H31" s="119"/>
      <c r="I31" s="120"/>
      <c r="J31" s="121"/>
    </row>
    <row r="32" spans="1:10" x14ac:dyDescent="0.2">
      <c r="A32" s="117" t="s">
        <v>319</v>
      </c>
      <c r="B32" s="118"/>
      <c r="C32" s="34" t="s">
        <v>333</v>
      </c>
      <c r="D32" s="113" t="s">
        <v>331</v>
      </c>
      <c r="E32" s="114"/>
      <c r="F32" s="114"/>
      <c r="G32" s="114"/>
      <c r="H32" s="72" t="s">
        <v>332</v>
      </c>
      <c r="I32" s="73" t="s">
        <v>333</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334</v>
      </c>
    </row>
    <row r="48" spans="1:10" ht="14.25" x14ac:dyDescent="0.2">
      <c r="A48" s="25"/>
      <c r="B48" s="62"/>
      <c r="C48" s="62"/>
      <c r="D48" s="47"/>
      <c r="E48" s="99"/>
      <c r="F48" s="99"/>
      <c r="G48" s="98"/>
      <c r="H48" s="98"/>
      <c r="I48" s="47"/>
      <c r="J48" s="75" t="s">
        <v>335</v>
      </c>
    </row>
    <row r="49" spans="1:10" ht="14.45" customHeight="1" x14ac:dyDescent="0.2">
      <c r="A49" s="101" t="s">
        <v>312</v>
      </c>
      <c r="B49" s="102"/>
      <c r="C49" s="111" t="s">
        <v>335</v>
      </c>
      <c r="D49" s="112"/>
      <c r="E49" s="109" t="s">
        <v>336</v>
      </c>
      <c r="F49" s="110"/>
      <c r="G49" s="103"/>
      <c r="H49" s="104"/>
      <c r="I49" s="104"/>
      <c r="J49" s="105"/>
    </row>
    <row r="50" spans="1:10" ht="14.25" x14ac:dyDescent="0.2">
      <c r="A50" s="25"/>
      <c r="B50" s="62"/>
      <c r="C50" s="98"/>
      <c r="D50" s="98"/>
      <c r="E50" s="99"/>
      <c r="F50" s="99"/>
      <c r="G50" s="100" t="s">
        <v>337</v>
      </c>
      <c r="H50" s="100"/>
      <c r="I50" s="100"/>
      <c r="J50" s="26"/>
    </row>
    <row r="51" spans="1:10" ht="13.9" customHeight="1" x14ac:dyDescent="0.2">
      <c r="A51" s="101" t="s">
        <v>313</v>
      </c>
      <c r="B51" s="102"/>
      <c r="C51" s="103" t="s">
        <v>457</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458</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459</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338</v>
      </c>
      <c r="B57" s="102"/>
      <c r="C57" s="154" t="s">
        <v>460</v>
      </c>
      <c r="D57" s="155"/>
      <c r="E57" s="155"/>
      <c r="F57" s="155"/>
      <c r="G57" s="155"/>
      <c r="H57" s="155"/>
      <c r="I57" s="155"/>
      <c r="J57" s="156"/>
    </row>
    <row r="58" spans="1:10" ht="14.45" customHeight="1" x14ac:dyDescent="0.2">
      <c r="A58" s="19"/>
      <c r="B58" s="47"/>
      <c r="C58" s="100" t="s">
        <v>339</v>
      </c>
      <c r="D58" s="100"/>
      <c r="E58" s="100"/>
      <c r="F58" s="100"/>
      <c r="G58" s="47"/>
      <c r="H58" s="47"/>
      <c r="I58" s="47"/>
      <c r="J58" s="21"/>
    </row>
    <row r="59" spans="1:10" ht="14.25" x14ac:dyDescent="0.2">
      <c r="A59" s="101" t="s">
        <v>340</v>
      </c>
      <c r="B59" s="102"/>
      <c r="C59" s="154" t="s">
        <v>461</v>
      </c>
      <c r="D59" s="155"/>
      <c r="E59" s="155"/>
      <c r="F59" s="155"/>
      <c r="G59" s="155"/>
      <c r="H59" s="155"/>
      <c r="I59" s="155"/>
      <c r="J59" s="156"/>
    </row>
    <row r="60" spans="1:10" ht="14.45" customHeight="1" x14ac:dyDescent="0.2">
      <c r="A60" s="27"/>
      <c r="B60" s="28"/>
      <c r="C60" s="157" t="s">
        <v>341</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110" zoomScaleNormal="100" workbookViewId="0">
      <selection activeCell="M11" sqref="M11"/>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462</v>
      </c>
      <c r="B2" s="169"/>
      <c r="C2" s="169"/>
      <c r="D2" s="169"/>
      <c r="E2" s="169"/>
      <c r="F2" s="169"/>
      <c r="G2" s="169"/>
      <c r="H2" s="169"/>
      <c r="I2" s="169"/>
    </row>
    <row r="3" spans="1:9" x14ac:dyDescent="0.2">
      <c r="A3" s="170" t="s">
        <v>445</v>
      </c>
      <c r="B3" s="170"/>
      <c r="C3" s="170"/>
      <c r="D3" s="170"/>
      <c r="E3" s="170"/>
      <c r="F3" s="170"/>
      <c r="G3" s="170"/>
      <c r="H3" s="170"/>
      <c r="I3" s="170"/>
    </row>
    <row r="4" spans="1:9" x14ac:dyDescent="0.2">
      <c r="A4" s="171" t="s">
        <v>463</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42377004</v>
      </c>
      <c r="I9" s="81">
        <f>I10+I17+I27+I38+I43</f>
        <v>43726759</v>
      </c>
    </row>
    <row r="10" spans="1:9" ht="12.75" customHeight="1" x14ac:dyDescent="0.2">
      <c r="A10" s="163" t="s">
        <v>6</v>
      </c>
      <c r="B10" s="163"/>
      <c r="C10" s="163"/>
      <c r="D10" s="163"/>
      <c r="E10" s="163"/>
      <c r="F10" s="163"/>
      <c r="G10" s="80">
        <v>3</v>
      </c>
      <c r="H10" s="81">
        <f>H11+H12+H13+H14+H15+H16</f>
        <v>0</v>
      </c>
      <c r="I10" s="81">
        <f>I11+I12+I13+I14+I15+I16</f>
        <v>0</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3" t="s">
        <v>13</v>
      </c>
      <c r="B17" s="163"/>
      <c r="C17" s="163"/>
      <c r="D17" s="163"/>
      <c r="E17" s="163"/>
      <c r="F17" s="163"/>
      <c r="G17" s="80">
        <v>10</v>
      </c>
      <c r="H17" s="81">
        <f>H18+H19+H20+H21+H22+H23+H24+H25+H26</f>
        <v>28891571</v>
      </c>
      <c r="I17" s="81">
        <f>I18+I19+I20+I21+I22+I23+I24+I25+I26</f>
        <v>30390865</v>
      </c>
    </row>
    <row r="18" spans="1:9" ht="12.75" customHeight="1" x14ac:dyDescent="0.2">
      <c r="A18" s="162" t="s">
        <v>14</v>
      </c>
      <c r="B18" s="162"/>
      <c r="C18" s="162"/>
      <c r="D18" s="162"/>
      <c r="E18" s="162"/>
      <c r="F18" s="162"/>
      <c r="G18" s="78">
        <v>11</v>
      </c>
      <c r="H18" s="79">
        <v>2616795</v>
      </c>
      <c r="I18" s="79">
        <v>2587897</v>
      </c>
    </row>
    <row r="19" spans="1:9" ht="12.75" customHeight="1" x14ac:dyDescent="0.2">
      <c r="A19" s="162" t="s">
        <v>15</v>
      </c>
      <c r="B19" s="162"/>
      <c r="C19" s="162"/>
      <c r="D19" s="162"/>
      <c r="E19" s="162"/>
      <c r="F19" s="162"/>
      <c r="G19" s="78">
        <v>12</v>
      </c>
      <c r="H19" s="79">
        <v>8853275</v>
      </c>
      <c r="I19" s="79">
        <v>10253575</v>
      </c>
    </row>
    <row r="20" spans="1:9" ht="12.75" customHeight="1" x14ac:dyDescent="0.2">
      <c r="A20" s="162" t="s">
        <v>16</v>
      </c>
      <c r="B20" s="162"/>
      <c r="C20" s="162"/>
      <c r="D20" s="162"/>
      <c r="E20" s="162"/>
      <c r="F20" s="162"/>
      <c r="G20" s="78">
        <v>13</v>
      </c>
      <c r="H20" s="79">
        <v>5711831</v>
      </c>
      <c r="I20" s="79">
        <v>5622339</v>
      </c>
    </row>
    <row r="21" spans="1:9" ht="12.75" customHeight="1" x14ac:dyDescent="0.2">
      <c r="A21" s="162" t="s">
        <v>17</v>
      </c>
      <c r="B21" s="162"/>
      <c r="C21" s="162"/>
      <c r="D21" s="162"/>
      <c r="E21" s="162"/>
      <c r="F21" s="162"/>
      <c r="G21" s="78">
        <v>14</v>
      </c>
      <c r="H21" s="79">
        <v>580958</v>
      </c>
      <c r="I21" s="79">
        <v>1570692</v>
      </c>
    </row>
    <row r="22" spans="1:9" ht="12.75" customHeight="1" x14ac:dyDescent="0.2">
      <c r="A22" s="162" t="s">
        <v>18</v>
      </c>
      <c r="B22" s="162"/>
      <c r="C22" s="162"/>
      <c r="D22" s="162"/>
      <c r="E22" s="162"/>
      <c r="F22" s="162"/>
      <c r="G22" s="78">
        <v>15</v>
      </c>
      <c r="H22" s="79">
        <v>4963829</v>
      </c>
      <c r="I22" s="79">
        <v>4754064</v>
      </c>
    </row>
    <row r="23" spans="1:9" ht="12.75" customHeight="1" x14ac:dyDescent="0.2">
      <c r="A23" s="162" t="s">
        <v>19</v>
      </c>
      <c r="B23" s="162"/>
      <c r="C23" s="162"/>
      <c r="D23" s="162"/>
      <c r="E23" s="162"/>
      <c r="F23" s="162"/>
      <c r="G23" s="78">
        <v>16</v>
      </c>
      <c r="H23" s="79">
        <v>0</v>
      </c>
      <c r="I23" s="79">
        <v>0</v>
      </c>
    </row>
    <row r="24" spans="1:9" ht="12.75" customHeight="1" x14ac:dyDescent="0.2">
      <c r="A24" s="162" t="s">
        <v>20</v>
      </c>
      <c r="B24" s="162"/>
      <c r="C24" s="162"/>
      <c r="D24" s="162"/>
      <c r="E24" s="162"/>
      <c r="F24" s="162"/>
      <c r="G24" s="78">
        <v>17</v>
      </c>
      <c r="H24" s="79">
        <v>5967883</v>
      </c>
      <c r="I24" s="79">
        <v>5602298</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197000</v>
      </c>
      <c r="I26" s="79">
        <v>0</v>
      </c>
    </row>
    <row r="27" spans="1:9" ht="12.75" customHeight="1" x14ac:dyDescent="0.2">
      <c r="A27" s="163" t="s">
        <v>23</v>
      </c>
      <c r="B27" s="163"/>
      <c r="C27" s="163"/>
      <c r="D27" s="163"/>
      <c r="E27" s="163"/>
      <c r="F27" s="163"/>
      <c r="G27" s="80">
        <v>20</v>
      </c>
      <c r="H27" s="81">
        <f>SUM(H28:H37)</f>
        <v>13485433</v>
      </c>
      <c r="I27" s="81">
        <f>SUM(I28:I37)</f>
        <v>13335894</v>
      </c>
    </row>
    <row r="28" spans="1:9" ht="12.75" customHeight="1" x14ac:dyDescent="0.2">
      <c r="A28" s="162" t="s">
        <v>24</v>
      </c>
      <c r="B28" s="162"/>
      <c r="C28" s="162"/>
      <c r="D28" s="162"/>
      <c r="E28" s="162"/>
      <c r="F28" s="162"/>
      <c r="G28" s="78">
        <v>21</v>
      </c>
      <c r="H28" s="79">
        <v>12426802</v>
      </c>
      <c r="I28" s="79">
        <v>12426801</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1046766</v>
      </c>
      <c r="I30" s="79">
        <v>897228</v>
      </c>
    </row>
    <row r="31" spans="1:9" ht="24.6" customHeight="1" x14ac:dyDescent="0.2">
      <c r="A31" s="162" t="s">
        <v>27</v>
      </c>
      <c r="B31" s="162"/>
      <c r="C31" s="162"/>
      <c r="D31" s="162"/>
      <c r="E31" s="162"/>
      <c r="F31" s="162"/>
      <c r="G31" s="78">
        <v>24</v>
      </c>
      <c r="H31" s="79">
        <v>3902</v>
      </c>
      <c r="I31" s="79">
        <v>3902</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7963</v>
      </c>
      <c r="I35" s="79">
        <v>7963</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3" t="s">
        <v>34</v>
      </c>
      <c r="B38" s="163"/>
      <c r="C38" s="163"/>
      <c r="D38" s="163"/>
      <c r="E38" s="163"/>
      <c r="F38" s="163"/>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35358288</v>
      </c>
      <c r="I44" s="81">
        <f>I45+I53+I60+I70</f>
        <v>36053891</v>
      </c>
    </row>
    <row r="45" spans="1:9" ht="12.75" customHeight="1" x14ac:dyDescent="0.2">
      <c r="A45" s="163" t="s">
        <v>41</v>
      </c>
      <c r="B45" s="163"/>
      <c r="C45" s="163"/>
      <c r="D45" s="163"/>
      <c r="E45" s="163"/>
      <c r="F45" s="163"/>
      <c r="G45" s="80">
        <v>38</v>
      </c>
      <c r="H45" s="81">
        <f>SUM(H46:H52)</f>
        <v>24619031</v>
      </c>
      <c r="I45" s="81">
        <f>SUM(I46:I52)</f>
        <v>29058588</v>
      </c>
    </row>
    <row r="46" spans="1:9" ht="12.75" customHeight="1" x14ac:dyDescent="0.2">
      <c r="A46" s="162" t="s">
        <v>42</v>
      </c>
      <c r="B46" s="162"/>
      <c r="C46" s="162"/>
      <c r="D46" s="162"/>
      <c r="E46" s="162"/>
      <c r="F46" s="162"/>
      <c r="G46" s="78">
        <v>39</v>
      </c>
      <c r="H46" s="79">
        <v>1184940</v>
      </c>
      <c r="I46" s="79">
        <v>1291758</v>
      </c>
    </row>
    <row r="47" spans="1:9" ht="12.75" customHeight="1" x14ac:dyDescent="0.2">
      <c r="A47" s="162" t="s">
        <v>43</v>
      </c>
      <c r="B47" s="162"/>
      <c r="C47" s="162"/>
      <c r="D47" s="162"/>
      <c r="E47" s="162"/>
      <c r="F47" s="162"/>
      <c r="G47" s="78">
        <v>40</v>
      </c>
      <c r="H47" s="79">
        <v>12226572</v>
      </c>
      <c r="I47" s="79">
        <v>14343860</v>
      </c>
    </row>
    <row r="48" spans="1:9" ht="12.75" customHeight="1" x14ac:dyDescent="0.2">
      <c r="A48" s="162" t="s">
        <v>44</v>
      </c>
      <c r="B48" s="162"/>
      <c r="C48" s="162"/>
      <c r="D48" s="162"/>
      <c r="E48" s="162"/>
      <c r="F48" s="162"/>
      <c r="G48" s="78">
        <v>41</v>
      </c>
      <c r="H48" s="79">
        <v>9112118</v>
      </c>
      <c r="I48" s="79">
        <v>11084670</v>
      </c>
    </row>
    <row r="49" spans="1:9" ht="12.75" customHeight="1" x14ac:dyDescent="0.2">
      <c r="A49" s="162" t="s">
        <v>45</v>
      </c>
      <c r="B49" s="162"/>
      <c r="C49" s="162"/>
      <c r="D49" s="162"/>
      <c r="E49" s="162"/>
      <c r="F49" s="162"/>
      <c r="G49" s="78">
        <v>42</v>
      </c>
      <c r="H49" s="79">
        <v>1352152</v>
      </c>
      <c r="I49" s="79">
        <v>1595052</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743249</v>
      </c>
      <c r="I51" s="79">
        <v>743248</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4941861</v>
      </c>
      <c r="I53" s="81">
        <f>SUM(I54:I59)</f>
        <v>3681926</v>
      </c>
    </row>
    <row r="54" spans="1:9" ht="12.75" customHeight="1" x14ac:dyDescent="0.2">
      <c r="A54" s="162" t="s">
        <v>50</v>
      </c>
      <c r="B54" s="162"/>
      <c r="C54" s="162"/>
      <c r="D54" s="162"/>
      <c r="E54" s="162"/>
      <c r="F54" s="162"/>
      <c r="G54" s="78">
        <v>47</v>
      </c>
      <c r="H54" s="79">
        <v>776774</v>
      </c>
      <c r="I54" s="79">
        <v>266295</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4132911</v>
      </c>
      <c r="I56" s="79">
        <v>3392788</v>
      </c>
    </row>
    <row r="57" spans="1:9" ht="12.75" customHeight="1" x14ac:dyDescent="0.2">
      <c r="A57" s="162" t="s">
        <v>53</v>
      </c>
      <c r="B57" s="162"/>
      <c r="C57" s="162"/>
      <c r="D57" s="162"/>
      <c r="E57" s="162"/>
      <c r="F57" s="162"/>
      <c r="G57" s="78">
        <v>50</v>
      </c>
      <c r="H57" s="79">
        <v>7302</v>
      </c>
      <c r="I57" s="79">
        <v>8012</v>
      </c>
    </row>
    <row r="58" spans="1:9" ht="12.75" customHeight="1" x14ac:dyDescent="0.2">
      <c r="A58" s="162" t="s">
        <v>54</v>
      </c>
      <c r="B58" s="162"/>
      <c r="C58" s="162"/>
      <c r="D58" s="162"/>
      <c r="E58" s="162"/>
      <c r="F58" s="162"/>
      <c r="G58" s="78">
        <v>51</v>
      </c>
      <c r="H58" s="79">
        <v>24148</v>
      </c>
      <c r="I58" s="79">
        <v>13043</v>
      </c>
    </row>
    <row r="59" spans="1:9" ht="12.75" customHeight="1" x14ac:dyDescent="0.2">
      <c r="A59" s="162" t="s">
        <v>55</v>
      </c>
      <c r="B59" s="162"/>
      <c r="C59" s="162"/>
      <c r="D59" s="162"/>
      <c r="E59" s="162"/>
      <c r="F59" s="162"/>
      <c r="G59" s="78">
        <v>52</v>
      </c>
      <c r="H59" s="79">
        <v>726</v>
      </c>
      <c r="I59" s="79">
        <v>1788</v>
      </c>
    </row>
    <row r="60" spans="1:9" ht="12.75" customHeight="1" x14ac:dyDescent="0.2">
      <c r="A60" s="163" t="s">
        <v>56</v>
      </c>
      <c r="B60" s="163"/>
      <c r="C60" s="163"/>
      <c r="D60" s="163"/>
      <c r="E60" s="163"/>
      <c r="F60" s="163"/>
      <c r="G60" s="80">
        <v>53</v>
      </c>
      <c r="H60" s="81">
        <f>SUM(H61:H69)</f>
        <v>1134016</v>
      </c>
      <c r="I60" s="81">
        <f>SUM(I61:I69)</f>
        <v>193765</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1114128</v>
      </c>
      <c r="I63" s="79">
        <v>167000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820</v>
      </c>
      <c r="I67" s="79">
        <v>10838</v>
      </c>
    </row>
    <row r="68" spans="1:9" ht="12.75" customHeight="1" x14ac:dyDescent="0.2">
      <c r="A68" s="162" t="s">
        <v>31</v>
      </c>
      <c r="B68" s="162"/>
      <c r="C68" s="162"/>
      <c r="D68" s="162"/>
      <c r="E68" s="162"/>
      <c r="F68" s="162"/>
      <c r="G68" s="78">
        <v>61</v>
      </c>
      <c r="H68" s="79">
        <v>19068</v>
      </c>
      <c r="I68" s="79">
        <v>15927</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4663380</v>
      </c>
      <c r="I70" s="79">
        <v>3119612</v>
      </c>
    </row>
    <row r="71" spans="1:9" ht="12.75" customHeight="1" x14ac:dyDescent="0.2">
      <c r="A71" s="182" t="s">
        <v>60</v>
      </c>
      <c r="B71" s="182"/>
      <c r="C71" s="182"/>
      <c r="D71" s="182"/>
      <c r="E71" s="182"/>
      <c r="F71" s="182"/>
      <c r="G71" s="78">
        <v>64</v>
      </c>
      <c r="H71" s="79">
        <v>243691</v>
      </c>
      <c r="I71" s="79">
        <v>207368</v>
      </c>
    </row>
    <row r="72" spans="1:9" ht="12.75" customHeight="1" x14ac:dyDescent="0.2">
      <c r="A72" s="164" t="s">
        <v>61</v>
      </c>
      <c r="B72" s="164"/>
      <c r="C72" s="164"/>
      <c r="D72" s="164"/>
      <c r="E72" s="164"/>
      <c r="F72" s="164"/>
      <c r="G72" s="80">
        <v>65</v>
      </c>
      <c r="H72" s="81">
        <f>H8+H9+H44+H71</f>
        <v>77978983</v>
      </c>
      <c r="I72" s="81">
        <f>I8+I9+I44+I71</f>
        <v>79988018</v>
      </c>
    </row>
    <row r="73" spans="1:9" ht="12.75" customHeight="1" x14ac:dyDescent="0.2">
      <c r="A73" s="182" t="s">
        <v>62</v>
      </c>
      <c r="B73" s="182"/>
      <c r="C73" s="182"/>
      <c r="D73" s="182"/>
      <c r="E73" s="182"/>
      <c r="F73" s="182"/>
      <c r="G73" s="78">
        <v>66</v>
      </c>
      <c r="H73" s="79">
        <v>17014968</v>
      </c>
      <c r="I73" s="79">
        <v>16595544</v>
      </c>
    </row>
    <row r="74" spans="1:9" x14ac:dyDescent="0.2">
      <c r="A74" s="184" t="s">
        <v>63</v>
      </c>
      <c r="B74" s="185"/>
      <c r="C74" s="185"/>
      <c r="D74" s="185"/>
      <c r="E74" s="185"/>
      <c r="F74" s="185"/>
      <c r="G74" s="185"/>
      <c r="H74" s="185"/>
      <c r="I74" s="185"/>
    </row>
    <row r="75" spans="1:9" ht="12.75" customHeight="1" x14ac:dyDescent="0.2">
      <c r="A75" s="164" t="s">
        <v>350</v>
      </c>
      <c r="B75" s="164"/>
      <c r="C75" s="164"/>
      <c r="D75" s="164"/>
      <c r="E75" s="164"/>
      <c r="F75" s="164"/>
      <c r="G75" s="80">
        <v>67</v>
      </c>
      <c r="H75" s="81">
        <f>H76+H77+H78+H84+H85+H91+H94+H97</f>
        <v>56032477</v>
      </c>
      <c r="I75" s="81">
        <f>I76+I77+I78+I84+I85+I91+I94+I97</f>
        <v>57659811</v>
      </c>
    </row>
    <row r="76" spans="1:9" ht="12.75" customHeight="1" x14ac:dyDescent="0.2">
      <c r="A76" s="165" t="s">
        <v>64</v>
      </c>
      <c r="B76" s="165"/>
      <c r="C76" s="165"/>
      <c r="D76" s="165"/>
      <c r="E76" s="165"/>
      <c r="F76" s="165"/>
      <c r="G76" s="78">
        <v>68</v>
      </c>
      <c r="H76" s="82">
        <v>47159260</v>
      </c>
      <c r="I76" s="82">
        <v>47159260</v>
      </c>
    </row>
    <row r="77" spans="1:9" ht="12.75" customHeight="1" x14ac:dyDescent="0.2">
      <c r="A77" s="165" t="s">
        <v>65</v>
      </c>
      <c r="B77" s="165"/>
      <c r="C77" s="165"/>
      <c r="D77" s="165"/>
      <c r="E77" s="165"/>
      <c r="F77" s="165"/>
      <c r="G77" s="78">
        <v>69</v>
      </c>
      <c r="H77" s="82">
        <v>1</v>
      </c>
      <c r="I77" s="82">
        <v>1</v>
      </c>
    </row>
    <row r="78" spans="1:9" ht="12.75" customHeight="1" x14ac:dyDescent="0.2">
      <c r="A78" s="163" t="s">
        <v>66</v>
      </c>
      <c r="B78" s="163"/>
      <c r="C78" s="163"/>
      <c r="D78" s="163"/>
      <c r="E78" s="163"/>
      <c r="F78" s="163"/>
      <c r="G78" s="80">
        <v>70</v>
      </c>
      <c r="H78" s="81">
        <f>SUM(H79:H83)</f>
        <v>738594</v>
      </c>
      <c r="I78" s="81">
        <f>SUM(I79:I83)</f>
        <v>808113</v>
      </c>
    </row>
    <row r="79" spans="1:9" ht="12.75" customHeight="1" x14ac:dyDescent="0.2">
      <c r="A79" s="162" t="s">
        <v>67</v>
      </c>
      <c r="B79" s="162"/>
      <c r="C79" s="162"/>
      <c r="D79" s="162"/>
      <c r="E79" s="162"/>
      <c r="F79" s="162"/>
      <c r="G79" s="78">
        <v>71</v>
      </c>
      <c r="H79" s="82">
        <v>738594</v>
      </c>
      <c r="I79" s="82">
        <v>808113</v>
      </c>
    </row>
    <row r="80" spans="1:9" ht="12.75" customHeight="1" x14ac:dyDescent="0.2">
      <c r="A80" s="162" t="s">
        <v>68</v>
      </c>
      <c r="B80" s="162"/>
      <c r="C80" s="162"/>
      <c r="D80" s="162"/>
      <c r="E80" s="162"/>
      <c r="F80" s="162"/>
      <c r="G80" s="78">
        <v>72</v>
      </c>
      <c r="H80" s="82">
        <v>1155</v>
      </c>
      <c r="I80" s="82">
        <v>1155</v>
      </c>
    </row>
    <row r="81" spans="1:9" ht="12.75" customHeight="1" x14ac:dyDescent="0.2">
      <c r="A81" s="162" t="s">
        <v>69</v>
      </c>
      <c r="B81" s="162"/>
      <c r="C81" s="162"/>
      <c r="D81" s="162"/>
      <c r="E81" s="162"/>
      <c r="F81" s="162"/>
      <c r="G81" s="78">
        <v>73</v>
      </c>
      <c r="H81" s="82">
        <v>-1155</v>
      </c>
      <c r="I81" s="82">
        <v>-1155</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0</v>
      </c>
      <c r="I83" s="82">
        <v>0</v>
      </c>
    </row>
    <row r="84" spans="1:9" ht="12.75" customHeight="1" x14ac:dyDescent="0.2">
      <c r="A84" s="165" t="s">
        <v>72</v>
      </c>
      <c r="B84" s="165"/>
      <c r="C84" s="165"/>
      <c r="D84" s="165"/>
      <c r="E84" s="165"/>
      <c r="F84" s="165"/>
      <c r="G84" s="78">
        <v>76</v>
      </c>
      <c r="H84" s="82">
        <v>0</v>
      </c>
      <c r="I84" s="82">
        <v>0</v>
      </c>
    </row>
    <row r="85" spans="1:9" ht="12.75" customHeight="1" x14ac:dyDescent="0.2">
      <c r="A85" s="183" t="s">
        <v>444</v>
      </c>
      <c r="B85" s="183"/>
      <c r="C85" s="183"/>
      <c r="D85" s="183"/>
      <c r="E85" s="183"/>
      <c r="F85" s="183"/>
      <c r="G85" s="80">
        <v>77</v>
      </c>
      <c r="H85" s="81">
        <f>H86+H87+H88+H89+H90</f>
        <v>0</v>
      </c>
      <c r="I85" s="81">
        <f>I86+I87+I88+I89+I90</f>
        <v>0</v>
      </c>
    </row>
    <row r="86" spans="1:9" ht="25.5" customHeight="1" x14ac:dyDescent="0.2">
      <c r="A86" s="162" t="s">
        <v>443</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342</v>
      </c>
      <c r="B89" s="162"/>
      <c r="C89" s="162"/>
      <c r="D89" s="162"/>
      <c r="E89" s="162"/>
      <c r="F89" s="162"/>
      <c r="G89" s="78">
        <v>81</v>
      </c>
      <c r="H89" s="79">
        <v>0</v>
      </c>
      <c r="I89" s="79">
        <v>0</v>
      </c>
    </row>
    <row r="90" spans="1:9" ht="24" customHeight="1" x14ac:dyDescent="0.2">
      <c r="A90" s="162" t="s">
        <v>343</v>
      </c>
      <c r="B90" s="162"/>
      <c r="C90" s="162"/>
      <c r="D90" s="162"/>
      <c r="E90" s="162"/>
      <c r="F90" s="162"/>
      <c r="G90" s="78">
        <v>82</v>
      </c>
      <c r="H90" s="79">
        <v>0</v>
      </c>
      <c r="I90" s="79">
        <v>0</v>
      </c>
    </row>
    <row r="91" spans="1:9" ht="12.75" customHeight="1" x14ac:dyDescent="0.2">
      <c r="A91" s="163" t="s">
        <v>344</v>
      </c>
      <c r="B91" s="163"/>
      <c r="C91" s="163"/>
      <c r="D91" s="163"/>
      <c r="E91" s="163"/>
      <c r="F91" s="163"/>
      <c r="G91" s="80">
        <v>83</v>
      </c>
      <c r="H91" s="81">
        <f>H92-H93</f>
        <v>6744251</v>
      </c>
      <c r="I91" s="81">
        <f>I92-I93</f>
        <v>7952243</v>
      </c>
    </row>
    <row r="92" spans="1:9" ht="12.75" customHeight="1" x14ac:dyDescent="0.2">
      <c r="A92" s="162" t="s">
        <v>75</v>
      </c>
      <c r="B92" s="162"/>
      <c r="C92" s="162"/>
      <c r="D92" s="162"/>
      <c r="E92" s="162"/>
      <c r="F92" s="162"/>
      <c r="G92" s="78">
        <v>84</v>
      </c>
      <c r="H92" s="82">
        <v>6744251</v>
      </c>
      <c r="I92" s="82">
        <v>7952243</v>
      </c>
    </row>
    <row r="93" spans="1:9" ht="12.75" customHeight="1" x14ac:dyDescent="0.2">
      <c r="A93" s="162" t="s">
        <v>76</v>
      </c>
      <c r="B93" s="162"/>
      <c r="C93" s="162"/>
      <c r="D93" s="162"/>
      <c r="E93" s="162"/>
      <c r="F93" s="162"/>
      <c r="G93" s="78">
        <v>85</v>
      </c>
      <c r="H93" s="82">
        <v>0</v>
      </c>
      <c r="I93" s="82">
        <v>0</v>
      </c>
    </row>
    <row r="94" spans="1:9" ht="12.75" customHeight="1" x14ac:dyDescent="0.2">
      <c r="A94" s="163" t="s">
        <v>345</v>
      </c>
      <c r="B94" s="163"/>
      <c r="C94" s="163"/>
      <c r="D94" s="163"/>
      <c r="E94" s="163"/>
      <c r="F94" s="163"/>
      <c r="G94" s="80">
        <v>86</v>
      </c>
      <c r="H94" s="81">
        <f>H95-H96</f>
        <v>1390371</v>
      </c>
      <c r="I94" s="81">
        <f>I95-I96</f>
        <v>1740194</v>
      </c>
    </row>
    <row r="95" spans="1:9" ht="12.75" customHeight="1" x14ac:dyDescent="0.2">
      <c r="A95" s="162" t="s">
        <v>77</v>
      </c>
      <c r="B95" s="162"/>
      <c r="C95" s="162"/>
      <c r="D95" s="162"/>
      <c r="E95" s="162"/>
      <c r="F95" s="162"/>
      <c r="G95" s="78">
        <v>87</v>
      </c>
      <c r="H95" s="82">
        <v>1390371</v>
      </c>
      <c r="I95" s="82">
        <v>1740194</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346</v>
      </c>
      <c r="B98" s="164"/>
      <c r="C98" s="164"/>
      <c r="D98" s="164"/>
      <c r="E98" s="164"/>
      <c r="F98" s="164"/>
      <c r="G98" s="80">
        <v>90</v>
      </c>
      <c r="H98" s="81">
        <f>SUM(H99:H104)</f>
        <v>2216032</v>
      </c>
      <c r="I98" s="81">
        <f>SUM(I99:I104)</f>
        <v>1757746</v>
      </c>
    </row>
    <row r="99" spans="1:9" ht="12.75" customHeight="1" x14ac:dyDescent="0.2">
      <c r="A99" s="162" t="s">
        <v>80</v>
      </c>
      <c r="B99" s="162"/>
      <c r="C99" s="162"/>
      <c r="D99" s="162"/>
      <c r="E99" s="162"/>
      <c r="F99" s="162"/>
      <c r="G99" s="78">
        <v>91</v>
      </c>
      <c r="H99" s="82">
        <v>2009899</v>
      </c>
      <c r="I99" s="82">
        <v>1599968</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206133</v>
      </c>
      <c r="I101" s="82">
        <v>157778</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0</v>
      </c>
      <c r="I104" s="79">
        <v>0</v>
      </c>
    </row>
    <row r="105" spans="1:9" ht="12.75" customHeight="1" x14ac:dyDescent="0.2">
      <c r="A105" s="164" t="s">
        <v>347</v>
      </c>
      <c r="B105" s="164"/>
      <c r="C105" s="164"/>
      <c r="D105" s="164"/>
      <c r="E105" s="164"/>
      <c r="F105" s="164"/>
      <c r="G105" s="80">
        <v>97</v>
      </c>
      <c r="H105" s="81">
        <f>SUM(H106:H116)</f>
        <v>7127031</v>
      </c>
      <c r="I105" s="81">
        <f>SUM(I106:I116)</f>
        <v>6561513</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40018</v>
      </c>
      <c r="I110" s="82">
        <v>0</v>
      </c>
    </row>
    <row r="111" spans="1:9" ht="12.75" customHeight="1" x14ac:dyDescent="0.2">
      <c r="A111" s="162" t="s">
        <v>91</v>
      </c>
      <c r="B111" s="162"/>
      <c r="C111" s="162"/>
      <c r="D111" s="162"/>
      <c r="E111" s="162"/>
      <c r="F111" s="162"/>
      <c r="G111" s="78">
        <v>103</v>
      </c>
      <c r="H111" s="82">
        <v>7087013</v>
      </c>
      <c r="I111" s="82">
        <v>6561513</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0</v>
      </c>
      <c r="I116" s="79">
        <v>0</v>
      </c>
    </row>
    <row r="117" spans="1:9" ht="12.75" customHeight="1" x14ac:dyDescent="0.2">
      <c r="A117" s="164" t="s">
        <v>348</v>
      </c>
      <c r="B117" s="164"/>
      <c r="C117" s="164"/>
      <c r="D117" s="164"/>
      <c r="E117" s="164"/>
      <c r="F117" s="164"/>
      <c r="G117" s="80">
        <v>109</v>
      </c>
      <c r="H117" s="81">
        <f>SUM(H118:H131)</f>
        <v>11101575</v>
      </c>
      <c r="I117" s="81">
        <f>SUM(I118:I131)</f>
        <v>12523343</v>
      </c>
    </row>
    <row r="118" spans="1:9" ht="12.75" customHeight="1" x14ac:dyDescent="0.2">
      <c r="A118" s="162" t="s">
        <v>86</v>
      </c>
      <c r="B118" s="162"/>
      <c r="C118" s="162"/>
      <c r="D118" s="162"/>
      <c r="E118" s="162"/>
      <c r="F118" s="162"/>
      <c r="G118" s="78">
        <v>110</v>
      </c>
      <c r="H118" s="82">
        <v>422983</v>
      </c>
      <c r="I118" s="82">
        <v>1055746</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8303525</v>
      </c>
      <c r="I123" s="82">
        <v>8668908</v>
      </c>
    </row>
    <row r="124" spans="1:9" ht="12.75" customHeight="1" x14ac:dyDescent="0.2">
      <c r="A124" s="162" t="s">
        <v>92</v>
      </c>
      <c r="B124" s="162"/>
      <c r="C124" s="162"/>
      <c r="D124" s="162"/>
      <c r="E124" s="162"/>
      <c r="F124" s="162"/>
      <c r="G124" s="78">
        <v>116</v>
      </c>
      <c r="H124" s="82">
        <v>15302</v>
      </c>
      <c r="I124" s="82">
        <v>12243</v>
      </c>
    </row>
    <row r="125" spans="1:9" ht="12.75" customHeight="1" x14ac:dyDescent="0.2">
      <c r="A125" s="162" t="s">
        <v>93</v>
      </c>
      <c r="B125" s="162"/>
      <c r="C125" s="162"/>
      <c r="D125" s="162"/>
      <c r="E125" s="162"/>
      <c r="F125" s="162"/>
      <c r="G125" s="78">
        <v>117</v>
      </c>
      <c r="H125" s="82">
        <v>1416612</v>
      </c>
      <c r="I125" s="82">
        <v>1399148</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856775</v>
      </c>
      <c r="I127" s="82">
        <v>1055290</v>
      </c>
    </row>
    <row r="128" spans="1:9" x14ac:dyDescent="0.2">
      <c r="A128" s="162" t="s">
        <v>98</v>
      </c>
      <c r="B128" s="162"/>
      <c r="C128" s="162"/>
      <c r="D128" s="162"/>
      <c r="E128" s="162"/>
      <c r="F128" s="162"/>
      <c r="G128" s="78">
        <v>120</v>
      </c>
      <c r="H128" s="82">
        <v>86378</v>
      </c>
      <c r="I128" s="82">
        <v>332008</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0</v>
      </c>
      <c r="I131" s="79">
        <v>0</v>
      </c>
    </row>
    <row r="132" spans="1:9" ht="22.15" customHeight="1" x14ac:dyDescent="0.2">
      <c r="A132" s="182" t="s">
        <v>102</v>
      </c>
      <c r="B132" s="182"/>
      <c r="C132" s="182"/>
      <c r="D132" s="182"/>
      <c r="E132" s="182"/>
      <c r="F132" s="182"/>
      <c r="G132" s="78">
        <v>124</v>
      </c>
      <c r="H132" s="79">
        <v>1501868</v>
      </c>
      <c r="I132" s="79">
        <v>1485605</v>
      </c>
    </row>
    <row r="133" spans="1:9" x14ac:dyDescent="0.2">
      <c r="A133" s="164" t="s">
        <v>349</v>
      </c>
      <c r="B133" s="164"/>
      <c r="C133" s="164"/>
      <c r="D133" s="164"/>
      <c r="E133" s="164"/>
      <c r="F133" s="164"/>
      <c r="G133" s="80">
        <v>125</v>
      </c>
      <c r="H133" s="81">
        <f>H75+H98+H105+H117+H132</f>
        <v>77978983</v>
      </c>
      <c r="I133" s="81">
        <f>I75+I98+I105+I117+I132</f>
        <v>79988018</v>
      </c>
    </row>
    <row r="134" spans="1:9" x14ac:dyDescent="0.2">
      <c r="A134" s="182" t="s">
        <v>103</v>
      </c>
      <c r="B134" s="182"/>
      <c r="C134" s="182"/>
      <c r="D134" s="182"/>
      <c r="E134" s="182"/>
      <c r="F134" s="182"/>
      <c r="G134" s="78">
        <v>126</v>
      </c>
      <c r="H134" s="79">
        <v>17014968</v>
      </c>
      <c r="I134" s="79">
        <v>16595544</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10" sqref="I1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464</v>
      </c>
      <c r="B2" s="169"/>
      <c r="C2" s="169"/>
      <c r="D2" s="169"/>
      <c r="E2" s="169"/>
      <c r="F2" s="169"/>
      <c r="G2" s="169"/>
      <c r="H2" s="169"/>
      <c r="I2" s="169"/>
    </row>
    <row r="3" spans="1:9" x14ac:dyDescent="0.2">
      <c r="A3" s="201" t="s">
        <v>445</v>
      </c>
      <c r="B3" s="202"/>
      <c r="C3" s="202"/>
      <c r="D3" s="202"/>
      <c r="E3" s="202"/>
      <c r="F3" s="202"/>
      <c r="G3" s="202"/>
      <c r="H3" s="202"/>
      <c r="I3" s="202"/>
    </row>
    <row r="4" spans="1:9" x14ac:dyDescent="0.2">
      <c r="A4" s="191" t="s">
        <v>463</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365</v>
      </c>
      <c r="B7" s="164"/>
      <c r="C7" s="164"/>
      <c r="D7" s="164"/>
      <c r="E7" s="164"/>
      <c r="F7" s="164"/>
      <c r="G7" s="80">
        <v>1</v>
      </c>
      <c r="H7" s="81">
        <f>SUM(H8:H12)</f>
        <v>47624055</v>
      </c>
      <c r="I7" s="81">
        <f>SUM(I8:I12)</f>
        <v>41956172</v>
      </c>
    </row>
    <row r="8" spans="1:9" x14ac:dyDescent="0.2">
      <c r="A8" s="162" t="s">
        <v>118</v>
      </c>
      <c r="B8" s="162"/>
      <c r="C8" s="162"/>
      <c r="D8" s="162"/>
      <c r="E8" s="162"/>
      <c r="F8" s="162"/>
      <c r="G8" s="78">
        <v>2</v>
      </c>
      <c r="H8" s="79">
        <v>1788571</v>
      </c>
      <c r="I8" s="79">
        <v>2258706</v>
      </c>
    </row>
    <row r="9" spans="1:9" x14ac:dyDescent="0.2">
      <c r="A9" s="162" t="s">
        <v>119</v>
      </c>
      <c r="B9" s="162"/>
      <c r="C9" s="162"/>
      <c r="D9" s="162"/>
      <c r="E9" s="162"/>
      <c r="F9" s="162"/>
      <c r="G9" s="78">
        <v>3</v>
      </c>
      <c r="H9" s="79">
        <v>43202062</v>
      </c>
      <c r="I9" s="79">
        <v>36932264</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127888</v>
      </c>
      <c r="I11" s="79">
        <v>136029</v>
      </c>
    </row>
    <row r="12" spans="1:9" x14ac:dyDescent="0.2">
      <c r="A12" s="162" t="s">
        <v>122</v>
      </c>
      <c r="B12" s="162"/>
      <c r="C12" s="162"/>
      <c r="D12" s="162"/>
      <c r="E12" s="162"/>
      <c r="F12" s="162"/>
      <c r="G12" s="78">
        <v>6</v>
      </c>
      <c r="H12" s="79">
        <v>2505534</v>
      </c>
      <c r="I12" s="79">
        <v>2629173</v>
      </c>
    </row>
    <row r="13" spans="1:9" ht="16.5" customHeight="1" x14ac:dyDescent="0.2">
      <c r="A13" s="164" t="s">
        <v>366</v>
      </c>
      <c r="B13" s="164"/>
      <c r="C13" s="164"/>
      <c r="D13" s="164"/>
      <c r="E13" s="164"/>
      <c r="F13" s="164"/>
      <c r="G13" s="80">
        <v>7</v>
      </c>
      <c r="H13" s="81">
        <f>H14+H15+H19+H23+H24+H25+H28+H35</f>
        <v>45709248</v>
      </c>
      <c r="I13" s="81">
        <f>I14+I15+I19+I23+I24+I25+I28+I35</f>
        <v>39558191</v>
      </c>
    </row>
    <row r="14" spans="1:9" x14ac:dyDescent="0.2">
      <c r="A14" s="162" t="s">
        <v>107</v>
      </c>
      <c r="B14" s="162"/>
      <c r="C14" s="162"/>
      <c r="D14" s="162"/>
      <c r="E14" s="162"/>
      <c r="F14" s="162"/>
      <c r="G14" s="78">
        <v>8</v>
      </c>
      <c r="H14" s="79">
        <v>3118204</v>
      </c>
      <c r="I14" s="79">
        <v>-4080752</v>
      </c>
    </row>
    <row r="15" spans="1:9" x14ac:dyDescent="0.2">
      <c r="A15" s="200" t="s">
        <v>437</v>
      </c>
      <c r="B15" s="200"/>
      <c r="C15" s="200"/>
      <c r="D15" s="200"/>
      <c r="E15" s="200"/>
      <c r="F15" s="200"/>
      <c r="G15" s="80">
        <v>9</v>
      </c>
      <c r="H15" s="81">
        <f>SUM(H16:H18)</f>
        <v>29144390</v>
      </c>
      <c r="I15" s="81">
        <f>SUM(I16:I18)</f>
        <v>28543269</v>
      </c>
    </row>
    <row r="16" spans="1:9" x14ac:dyDescent="0.2">
      <c r="A16" s="194" t="s">
        <v>123</v>
      </c>
      <c r="B16" s="194"/>
      <c r="C16" s="194"/>
      <c r="D16" s="194"/>
      <c r="E16" s="194"/>
      <c r="F16" s="194"/>
      <c r="G16" s="78">
        <v>10</v>
      </c>
      <c r="H16" s="79">
        <v>16716548</v>
      </c>
      <c r="I16" s="79">
        <v>18749483</v>
      </c>
    </row>
    <row r="17" spans="1:9" x14ac:dyDescent="0.2">
      <c r="A17" s="194" t="s">
        <v>124</v>
      </c>
      <c r="B17" s="194"/>
      <c r="C17" s="194"/>
      <c r="D17" s="194"/>
      <c r="E17" s="194"/>
      <c r="F17" s="194"/>
      <c r="G17" s="78">
        <v>11</v>
      </c>
      <c r="H17" s="79">
        <v>8715352</v>
      </c>
      <c r="I17" s="79">
        <v>5972863</v>
      </c>
    </row>
    <row r="18" spans="1:9" x14ac:dyDescent="0.2">
      <c r="A18" s="194" t="s">
        <v>125</v>
      </c>
      <c r="B18" s="194"/>
      <c r="C18" s="194"/>
      <c r="D18" s="194"/>
      <c r="E18" s="194"/>
      <c r="F18" s="194"/>
      <c r="G18" s="78">
        <v>12</v>
      </c>
      <c r="H18" s="79">
        <v>3712490</v>
      </c>
      <c r="I18" s="79">
        <v>3820923</v>
      </c>
    </row>
    <row r="19" spans="1:9" x14ac:dyDescent="0.2">
      <c r="A19" s="200" t="s">
        <v>438</v>
      </c>
      <c r="B19" s="200"/>
      <c r="C19" s="200"/>
      <c r="D19" s="200"/>
      <c r="E19" s="200"/>
      <c r="F19" s="200"/>
      <c r="G19" s="80">
        <v>13</v>
      </c>
      <c r="H19" s="81">
        <f>SUM(H20:H22)</f>
        <v>8576989</v>
      </c>
      <c r="I19" s="81">
        <f>SUM(I20:I22)</f>
        <v>10274682</v>
      </c>
    </row>
    <row r="20" spans="1:9" x14ac:dyDescent="0.2">
      <c r="A20" s="194" t="s">
        <v>108</v>
      </c>
      <c r="B20" s="194"/>
      <c r="C20" s="194"/>
      <c r="D20" s="194"/>
      <c r="E20" s="194"/>
      <c r="F20" s="194"/>
      <c r="G20" s="78">
        <v>14</v>
      </c>
      <c r="H20" s="79">
        <v>5242235</v>
      </c>
      <c r="I20" s="79">
        <v>6328450</v>
      </c>
    </row>
    <row r="21" spans="1:9" x14ac:dyDescent="0.2">
      <c r="A21" s="194" t="s">
        <v>109</v>
      </c>
      <c r="B21" s="194"/>
      <c r="C21" s="194"/>
      <c r="D21" s="194"/>
      <c r="E21" s="194"/>
      <c r="F21" s="194"/>
      <c r="G21" s="78">
        <v>15</v>
      </c>
      <c r="H21" s="79">
        <v>2396609</v>
      </c>
      <c r="I21" s="79">
        <v>2804188</v>
      </c>
    </row>
    <row r="22" spans="1:9" x14ac:dyDescent="0.2">
      <c r="A22" s="194" t="s">
        <v>110</v>
      </c>
      <c r="B22" s="194"/>
      <c r="C22" s="194"/>
      <c r="D22" s="194"/>
      <c r="E22" s="194"/>
      <c r="F22" s="194"/>
      <c r="G22" s="78">
        <v>16</v>
      </c>
      <c r="H22" s="79">
        <v>938145</v>
      </c>
      <c r="I22" s="79">
        <v>1142044</v>
      </c>
    </row>
    <row r="23" spans="1:9" x14ac:dyDescent="0.2">
      <c r="A23" s="162" t="s">
        <v>111</v>
      </c>
      <c r="B23" s="162"/>
      <c r="C23" s="162"/>
      <c r="D23" s="162"/>
      <c r="E23" s="162"/>
      <c r="F23" s="162"/>
      <c r="G23" s="78">
        <v>17</v>
      </c>
      <c r="H23" s="79">
        <v>2392467</v>
      </c>
      <c r="I23" s="79">
        <v>2435972</v>
      </c>
    </row>
    <row r="24" spans="1:9" x14ac:dyDescent="0.2">
      <c r="A24" s="162" t="s">
        <v>112</v>
      </c>
      <c r="B24" s="162"/>
      <c r="C24" s="162"/>
      <c r="D24" s="162"/>
      <c r="E24" s="162"/>
      <c r="F24" s="162"/>
      <c r="G24" s="78">
        <v>18</v>
      </c>
      <c r="H24" s="79">
        <v>1800818</v>
      </c>
      <c r="I24" s="79">
        <v>1716939</v>
      </c>
    </row>
    <row r="25" spans="1:9" x14ac:dyDescent="0.2">
      <c r="A25" s="200" t="s">
        <v>439</v>
      </c>
      <c r="B25" s="200"/>
      <c r="C25" s="200"/>
      <c r="D25" s="200"/>
      <c r="E25" s="200"/>
      <c r="F25" s="200"/>
      <c r="G25" s="80">
        <v>19</v>
      </c>
      <c r="H25" s="81">
        <f>H26+H27</f>
        <v>329412</v>
      </c>
      <c r="I25" s="81">
        <f>I26+I27</f>
        <v>139439</v>
      </c>
    </row>
    <row r="26" spans="1:9" x14ac:dyDescent="0.2">
      <c r="A26" s="194" t="s">
        <v>126</v>
      </c>
      <c r="B26" s="194"/>
      <c r="C26" s="194"/>
      <c r="D26" s="194"/>
      <c r="E26" s="194"/>
      <c r="F26" s="194"/>
      <c r="G26" s="78">
        <v>20</v>
      </c>
      <c r="H26" s="79">
        <v>100000</v>
      </c>
      <c r="I26" s="79">
        <v>0</v>
      </c>
    </row>
    <row r="27" spans="1:9" x14ac:dyDescent="0.2">
      <c r="A27" s="194" t="s">
        <v>127</v>
      </c>
      <c r="B27" s="194"/>
      <c r="C27" s="194"/>
      <c r="D27" s="194"/>
      <c r="E27" s="194"/>
      <c r="F27" s="194"/>
      <c r="G27" s="78">
        <v>21</v>
      </c>
      <c r="H27" s="79">
        <v>229412</v>
      </c>
      <c r="I27" s="79">
        <v>139439</v>
      </c>
    </row>
    <row r="28" spans="1:9" x14ac:dyDescent="0.2">
      <c r="A28" s="200" t="s">
        <v>440</v>
      </c>
      <c r="B28" s="200"/>
      <c r="C28" s="200"/>
      <c r="D28" s="200"/>
      <c r="E28" s="200"/>
      <c r="F28" s="200"/>
      <c r="G28" s="80">
        <v>22</v>
      </c>
      <c r="H28" s="81">
        <f>SUM(H29:H34)</f>
        <v>306902</v>
      </c>
      <c r="I28" s="81">
        <f>SUM(I29:I34)</f>
        <v>442444</v>
      </c>
    </row>
    <row r="29" spans="1:9" x14ac:dyDescent="0.2">
      <c r="A29" s="194" t="s">
        <v>128</v>
      </c>
      <c r="B29" s="194"/>
      <c r="C29" s="194"/>
      <c r="D29" s="194"/>
      <c r="E29" s="194"/>
      <c r="F29" s="194"/>
      <c r="G29" s="78">
        <v>23</v>
      </c>
      <c r="H29" s="79">
        <v>289426</v>
      </c>
      <c r="I29" s="79">
        <v>442444</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17476</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0</v>
      </c>
      <c r="I34" s="79">
        <v>0</v>
      </c>
    </row>
    <row r="35" spans="1:9" x14ac:dyDescent="0.2">
      <c r="A35" s="162" t="s">
        <v>113</v>
      </c>
      <c r="B35" s="162"/>
      <c r="C35" s="162"/>
      <c r="D35" s="162"/>
      <c r="E35" s="162"/>
      <c r="F35" s="162"/>
      <c r="G35" s="78">
        <v>29</v>
      </c>
      <c r="H35" s="79">
        <v>40066</v>
      </c>
      <c r="I35" s="79">
        <v>86198</v>
      </c>
    </row>
    <row r="36" spans="1:9" x14ac:dyDescent="0.2">
      <c r="A36" s="164" t="s">
        <v>367</v>
      </c>
      <c r="B36" s="164"/>
      <c r="C36" s="164"/>
      <c r="D36" s="164"/>
      <c r="E36" s="164"/>
      <c r="F36" s="164"/>
      <c r="G36" s="80">
        <v>30</v>
      </c>
      <c r="H36" s="81">
        <f>SUM(H37:H46)</f>
        <v>74736</v>
      </c>
      <c r="I36" s="81">
        <f>SUM(I37:I46)</f>
        <v>94299</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57936</v>
      </c>
      <c r="I40" s="79">
        <v>59594</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16387</v>
      </c>
      <c r="I43" s="79">
        <v>33149</v>
      </c>
    </row>
    <row r="44" spans="1:9" x14ac:dyDescent="0.2">
      <c r="A44" s="162" t="s">
        <v>141</v>
      </c>
      <c r="B44" s="162"/>
      <c r="C44" s="162"/>
      <c r="D44" s="162"/>
      <c r="E44" s="162"/>
      <c r="F44" s="162"/>
      <c r="G44" s="78">
        <v>38</v>
      </c>
      <c r="H44" s="79">
        <v>0</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413</v>
      </c>
      <c r="I46" s="79">
        <v>1556</v>
      </c>
    </row>
    <row r="47" spans="1:9" x14ac:dyDescent="0.2">
      <c r="A47" s="164" t="s">
        <v>368</v>
      </c>
      <c r="B47" s="164"/>
      <c r="C47" s="164"/>
      <c r="D47" s="164"/>
      <c r="E47" s="164"/>
      <c r="F47" s="164"/>
      <c r="G47" s="80">
        <v>41</v>
      </c>
      <c r="H47" s="81">
        <f>SUM(H48:H54)</f>
        <v>292763</v>
      </c>
      <c r="I47" s="81">
        <f>SUM(I48:I54)</f>
        <v>355627</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256255</v>
      </c>
      <c r="I50" s="79">
        <v>334007</v>
      </c>
    </row>
    <row r="51" spans="1:9" x14ac:dyDescent="0.2">
      <c r="A51" s="186" t="s">
        <v>147</v>
      </c>
      <c r="B51" s="186"/>
      <c r="C51" s="186"/>
      <c r="D51" s="186"/>
      <c r="E51" s="186"/>
      <c r="F51" s="186"/>
      <c r="G51" s="78">
        <v>45</v>
      </c>
      <c r="H51" s="79">
        <v>0</v>
      </c>
      <c r="I51" s="79">
        <v>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36508</v>
      </c>
      <c r="I54" s="79">
        <v>21620</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0</v>
      </c>
      <c r="I58" s="79">
        <v>0</v>
      </c>
    </row>
    <row r="59" spans="1:9" x14ac:dyDescent="0.2">
      <c r="A59" s="164" t="s">
        <v>369</v>
      </c>
      <c r="B59" s="164"/>
      <c r="C59" s="164"/>
      <c r="D59" s="164"/>
      <c r="E59" s="164"/>
      <c r="F59" s="164"/>
      <c r="G59" s="80">
        <v>53</v>
      </c>
      <c r="H59" s="81">
        <f>H7+H36+H55+H56</f>
        <v>47698791</v>
      </c>
      <c r="I59" s="81">
        <f>I7+I36+I55+I56</f>
        <v>42050471</v>
      </c>
    </row>
    <row r="60" spans="1:9" x14ac:dyDescent="0.2">
      <c r="A60" s="164" t="s">
        <v>370</v>
      </c>
      <c r="B60" s="164"/>
      <c r="C60" s="164"/>
      <c r="D60" s="164"/>
      <c r="E60" s="164"/>
      <c r="F60" s="164"/>
      <c r="G60" s="80">
        <v>54</v>
      </c>
      <c r="H60" s="81">
        <f>H13+H47+H57+H58</f>
        <v>46002011</v>
      </c>
      <c r="I60" s="81">
        <f>I13+I47+I57+I58</f>
        <v>39913818</v>
      </c>
    </row>
    <row r="61" spans="1:9" x14ac:dyDescent="0.2">
      <c r="A61" s="164" t="s">
        <v>372</v>
      </c>
      <c r="B61" s="164"/>
      <c r="C61" s="164"/>
      <c r="D61" s="164"/>
      <c r="E61" s="164"/>
      <c r="F61" s="164"/>
      <c r="G61" s="80">
        <v>55</v>
      </c>
      <c r="H61" s="81">
        <f>H59-H60</f>
        <v>1696780</v>
      </c>
      <c r="I61" s="81">
        <f>I59-I60</f>
        <v>2136653</v>
      </c>
    </row>
    <row r="62" spans="1:9" x14ac:dyDescent="0.2">
      <c r="A62" s="195" t="s">
        <v>373</v>
      </c>
      <c r="B62" s="195"/>
      <c r="C62" s="195"/>
      <c r="D62" s="195"/>
      <c r="E62" s="195"/>
      <c r="F62" s="195"/>
      <c r="G62" s="80">
        <v>56</v>
      </c>
      <c r="H62" s="81">
        <f>+IF((H59-H60)&gt;0,(H59-H60),0)</f>
        <v>1696780</v>
      </c>
      <c r="I62" s="81">
        <f>+IF((I59-I60)&gt;0,(I59-I60),0)</f>
        <v>2136653</v>
      </c>
    </row>
    <row r="63" spans="1:9" x14ac:dyDescent="0.2">
      <c r="A63" s="195" t="s">
        <v>374</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306409</v>
      </c>
      <c r="I64" s="79">
        <v>396459</v>
      </c>
    </row>
    <row r="65" spans="1:9" x14ac:dyDescent="0.2">
      <c r="A65" s="164" t="s">
        <v>375</v>
      </c>
      <c r="B65" s="164"/>
      <c r="C65" s="164"/>
      <c r="D65" s="164"/>
      <c r="E65" s="164"/>
      <c r="F65" s="164"/>
      <c r="G65" s="80">
        <v>59</v>
      </c>
      <c r="H65" s="81">
        <f>H61-H64</f>
        <v>1390371</v>
      </c>
      <c r="I65" s="81">
        <f>I61-I64</f>
        <v>1740194</v>
      </c>
    </row>
    <row r="66" spans="1:9" x14ac:dyDescent="0.2">
      <c r="A66" s="195" t="s">
        <v>376</v>
      </c>
      <c r="B66" s="195"/>
      <c r="C66" s="195"/>
      <c r="D66" s="195"/>
      <c r="E66" s="195"/>
      <c r="F66" s="195"/>
      <c r="G66" s="80">
        <v>60</v>
      </c>
      <c r="H66" s="81">
        <f>+IF((H61-H64)&gt;0,(H61-H64),0)</f>
        <v>1390371</v>
      </c>
      <c r="I66" s="81">
        <f>+IF((I61-I64)&gt;0,(I61-I64),0)</f>
        <v>1740194</v>
      </c>
    </row>
    <row r="67" spans="1:9" x14ac:dyDescent="0.2">
      <c r="A67" s="195" t="s">
        <v>377</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378</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379</v>
      </c>
      <c r="B73" s="195"/>
      <c r="C73" s="195"/>
      <c r="D73" s="195"/>
      <c r="E73" s="195"/>
      <c r="F73" s="195"/>
      <c r="G73" s="80">
        <v>66</v>
      </c>
      <c r="H73" s="87">
        <v>0</v>
      </c>
      <c r="I73" s="87">
        <v>0</v>
      </c>
    </row>
    <row r="74" spans="1:9" x14ac:dyDescent="0.2">
      <c r="A74" s="195" t="s">
        <v>380</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381</v>
      </c>
      <c r="B76" s="164"/>
      <c r="C76" s="164"/>
      <c r="D76" s="164"/>
      <c r="E76" s="164"/>
      <c r="F76" s="164"/>
      <c r="G76" s="80">
        <v>68</v>
      </c>
      <c r="H76" s="87">
        <v>0</v>
      </c>
      <c r="I76" s="87">
        <v>0</v>
      </c>
    </row>
    <row r="77" spans="1:9" x14ac:dyDescent="0.2">
      <c r="A77" s="207" t="s">
        <v>382</v>
      </c>
      <c r="B77" s="207"/>
      <c r="C77" s="207"/>
      <c r="D77" s="207"/>
      <c r="E77" s="207"/>
      <c r="F77" s="207"/>
      <c r="G77" s="88">
        <v>69</v>
      </c>
      <c r="H77" s="89">
        <v>0</v>
      </c>
      <c r="I77" s="89">
        <v>0</v>
      </c>
    </row>
    <row r="78" spans="1:9" x14ac:dyDescent="0.2">
      <c r="A78" s="207" t="s">
        <v>383</v>
      </c>
      <c r="B78" s="207"/>
      <c r="C78" s="207"/>
      <c r="D78" s="207"/>
      <c r="E78" s="207"/>
      <c r="F78" s="207"/>
      <c r="G78" s="88">
        <v>70</v>
      </c>
      <c r="H78" s="89">
        <v>0</v>
      </c>
      <c r="I78" s="89">
        <v>0</v>
      </c>
    </row>
    <row r="79" spans="1:9" x14ac:dyDescent="0.2">
      <c r="A79" s="164" t="s">
        <v>384</v>
      </c>
      <c r="B79" s="164"/>
      <c r="C79" s="164"/>
      <c r="D79" s="164"/>
      <c r="E79" s="164"/>
      <c r="F79" s="164"/>
      <c r="G79" s="80">
        <v>71</v>
      </c>
      <c r="H79" s="87">
        <v>0</v>
      </c>
      <c r="I79" s="87">
        <v>0</v>
      </c>
    </row>
    <row r="80" spans="1:9" x14ac:dyDescent="0.2">
      <c r="A80" s="164" t="s">
        <v>385</v>
      </c>
      <c r="B80" s="164"/>
      <c r="C80" s="164"/>
      <c r="D80" s="164"/>
      <c r="E80" s="164"/>
      <c r="F80" s="164"/>
      <c r="G80" s="80">
        <v>72</v>
      </c>
      <c r="H80" s="87">
        <v>0</v>
      </c>
      <c r="I80" s="87">
        <v>0</v>
      </c>
    </row>
    <row r="81" spans="1:9" x14ac:dyDescent="0.2">
      <c r="A81" s="195" t="s">
        <v>386</v>
      </c>
      <c r="B81" s="195"/>
      <c r="C81" s="195"/>
      <c r="D81" s="195"/>
      <c r="E81" s="195"/>
      <c r="F81" s="195"/>
      <c r="G81" s="80">
        <v>73</v>
      </c>
      <c r="H81" s="87">
        <v>0</v>
      </c>
      <c r="I81" s="87">
        <v>0</v>
      </c>
    </row>
    <row r="82" spans="1:9" x14ac:dyDescent="0.2">
      <c r="A82" s="195" t="s">
        <v>387</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388</v>
      </c>
      <c r="B84" s="197"/>
      <c r="C84" s="197"/>
      <c r="D84" s="197"/>
      <c r="E84" s="197"/>
      <c r="F84" s="197"/>
      <c r="G84" s="80">
        <v>75</v>
      </c>
      <c r="H84" s="90">
        <f>H85+H86</f>
        <v>0</v>
      </c>
      <c r="I84" s="90">
        <f>I85+I86</f>
        <v>0</v>
      </c>
    </row>
    <row r="85" spans="1:9" x14ac:dyDescent="0.2">
      <c r="A85" s="198" t="s">
        <v>160</v>
      </c>
      <c r="B85" s="198"/>
      <c r="C85" s="198"/>
      <c r="D85" s="198"/>
      <c r="E85" s="198"/>
      <c r="F85" s="198"/>
      <c r="G85" s="78">
        <v>76</v>
      </c>
      <c r="H85" s="91">
        <v>0</v>
      </c>
      <c r="I85" s="91">
        <v>0</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v>1390371</v>
      </c>
      <c r="I88" s="91">
        <v>1740194</v>
      </c>
    </row>
    <row r="89" spans="1:9" ht="29.25" customHeight="1" x14ac:dyDescent="0.2">
      <c r="A89" s="203" t="s">
        <v>433</v>
      </c>
      <c r="B89" s="203"/>
      <c r="C89" s="203"/>
      <c r="D89" s="203"/>
      <c r="E89" s="203"/>
      <c r="F89" s="203"/>
      <c r="G89" s="80">
        <v>79</v>
      </c>
      <c r="H89" s="90">
        <f>H90+H97</f>
        <v>0</v>
      </c>
      <c r="I89" s="90">
        <f>I90+I97</f>
        <v>0</v>
      </c>
    </row>
    <row r="90" spans="1:9" ht="24.6" customHeight="1" x14ac:dyDescent="0.2">
      <c r="A90" s="199" t="s">
        <v>441</v>
      </c>
      <c r="B90" s="199"/>
      <c r="C90" s="199"/>
      <c r="D90" s="199"/>
      <c r="E90" s="199"/>
      <c r="F90" s="199"/>
      <c r="G90" s="80">
        <v>80</v>
      </c>
      <c r="H90" s="90">
        <f>SUM(H91:H95)</f>
        <v>0</v>
      </c>
      <c r="I90" s="90">
        <f>SUM(I91:I95)</f>
        <v>0</v>
      </c>
    </row>
    <row r="91" spans="1:9" ht="24.6" customHeight="1" x14ac:dyDescent="0.2">
      <c r="A91" s="186" t="s">
        <v>351</v>
      </c>
      <c r="B91" s="186"/>
      <c r="C91" s="186"/>
      <c r="D91" s="186"/>
      <c r="E91" s="186"/>
      <c r="F91" s="186"/>
      <c r="G91" s="80">
        <v>81</v>
      </c>
      <c r="H91" s="91">
        <v>0</v>
      </c>
      <c r="I91" s="91">
        <v>0</v>
      </c>
    </row>
    <row r="92" spans="1:9" ht="39" customHeight="1" x14ac:dyDescent="0.2">
      <c r="A92" s="186" t="s">
        <v>352</v>
      </c>
      <c r="B92" s="186"/>
      <c r="C92" s="186"/>
      <c r="D92" s="186"/>
      <c r="E92" s="186"/>
      <c r="F92" s="186"/>
      <c r="G92" s="80">
        <v>82</v>
      </c>
      <c r="H92" s="91">
        <v>0</v>
      </c>
      <c r="I92" s="91">
        <v>0</v>
      </c>
    </row>
    <row r="93" spans="1:9" ht="44.25" customHeight="1" x14ac:dyDescent="0.2">
      <c r="A93" s="186" t="s">
        <v>353</v>
      </c>
      <c r="B93" s="186"/>
      <c r="C93" s="186"/>
      <c r="D93" s="186"/>
      <c r="E93" s="186"/>
      <c r="F93" s="186"/>
      <c r="G93" s="80">
        <v>83</v>
      </c>
      <c r="H93" s="91">
        <v>0</v>
      </c>
      <c r="I93" s="91">
        <v>0</v>
      </c>
    </row>
    <row r="94" spans="1:9" ht="16.5" customHeight="1" x14ac:dyDescent="0.2">
      <c r="A94" s="186" t="s">
        <v>354</v>
      </c>
      <c r="B94" s="186"/>
      <c r="C94" s="186"/>
      <c r="D94" s="186"/>
      <c r="E94" s="186"/>
      <c r="F94" s="186"/>
      <c r="G94" s="80">
        <v>84</v>
      </c>
      <c r="H94" s="91">
        <v>0</v>
      </c>
      <c r="I94" s="91">
        <v>0</v>
      </c>
    </row>
    <row r="95" spans="1:9" ht="13.5" customHeight="1" x14ac:dyDescent="0.2">
      <c r="A95" s="186" t="s">
        <v>355</v>
      </c>
      <c r="B95" s="186"/>
      <c r="C95" s="186"/>
      <c r="D95" s="186"/>
      <c r="E95" s="186"/>
      <c r="F95" s="186"/>
      <c r="G95" s="80">
        <v>85</v>
      </c>
      <c r="H95" s="91">
        <v>0</v>
      </c>
      <c r="I95" s="91">
        <v>0</v>
      </c>
    </row>
    <row r="96" spans="1:9" ht="24.6" customHeight="1" x14ac:dyDescent="0.2">
      <c r="A96" s="186" t="s">
        <v>356</v>
      </c>
      <c r="B96" s="186"/>
      <c r="C96" s="186"/>
      <c r="D96" s="186"/>
      <c r="E96" s="186"/>
      <c r="F96" s="186"/>
      <c r="G96" s="80">
        <v>86</v>
      </c>
      <c r="H96" s="91">
        <v>0</v>
      </c>
      <c r="I96" s="91">
        <v>0</v>
      </c>
    </row>
    <row r="97" spans="1:9" ht="24.6" customHeight="1" x14ac:dyDescent="0.2">
      <c r="A97" s="199" t="s">
        <v>434</v>
      </c>
      <c r="B97" s="199"/>
      <c r="C97" s="199"/>
      <c r="D97" s="199"/>
      <c r="E97" s="199"/>
      <c r="F97" s="199"/>
      <c r="G97" s="80">
        <v>87</v>
      </c>
      <c r="H97" s="90">
        <f>SUM(H98:H105)</f>
        <v>0</v>
      </c>
      <c r="I97" s="90">
        <f>SUM(I98:I105)</f>
        <v>0</v>
      </c>
    </row>
    <row r="98" spans="1:9" x14ac:dyDescent="0.2">
      <c r="A98" s="186" t="s">
        <v>163</v>
      </c>
      <c r="B98" s="186"/>
      <c r="C98" s="186"/>
      <c r="D98" s="186"/>
      <c r="E98" s="186"/>
      <c r="F98" s="186"/>
      <c r="G98" s="78">
        <v>88</v>
      </c>
      <c r="H98" s="91">
        <v>0</v>
      </c>
      <c r="I98" s="91">
        <v>0</v>
      </c>
    </row>
    <row r="99" spans="1:9" ht="35.25" customHeight="1" x14ac:dyDescent="0.2">
      <c r="A99" s="186" t="s">
        <v>357</v>
      </c>
      <c r="B99" s="186"/>
      <c r="C99" s="186"/>
      <c r="D99" s="186"/>
      <c r="E99" s="186"/>
      <c r="F99" s="186"/>
      <c r="G99" s="78">
        <v>89</v>
      </c>
      <c r="H99" s="91">
        <v>0</v>
      </c>
      <c r="I99" s="91">
        <v>0</v>
      </c>
    </row>
    <row r="100" spans="1:9" x14ac:dyDescent="0.2">
      <c r="A100" s="186" t="s">
        <v>358</v>
      </c>
      <c r="B100" s="186"/>
      <c r="C100" s="186"/>
      <c r="D100" s="186"/>
      <c r="E100" s="186"/>
      <c r="F100" s="186"/>
      <c r="G100" s="78">
        <v>90</v>
      </c>
      <c r="H100" s="91">
        <v>0</v>
      </c>
      <c r="I100" s="91">
        <v>0</v>
      </c>
    </row>
    <row r="101" spans="1:9" ht="33.75" customHeight="1" x14ac:dyDescent="0.2">
      <c r="A101" s="186" t="s">
        <v>359</v>
      </c>
      <c r="B101" s="186"/>
      <c r="C101" s="186"/>
      <c r="D101" s="186"/>
      <c r="E101" s="186"/>
      <c r="F101" s="186"/>
      <c r="G101" s="78">
        <v>91</v>
      </c>
      <c r="H101" s="91">
        <v>0</v>
      </c>
      <c r="I101" s="91">
        <v>0</v>
      </c>
    </row>
    <row r="102" spans="1:9" ht="29.25" customHeight="1" x14ac:dyDescent="0.2">
      <c r="A102" s="186" t="s">
        <v>360</v>
      </c>
      <c r="B102" s="186"/>
      <c r="C102" s="186"/>
      <c r="D102" s="186"/>
      <c r="E102" s="186"/>
      <c r="F102" s="186"/>
      <c r="G102" s="78">
        <v>92</v>
      </c>
      <c r="H102" s="91">
        <v>0</v>
      </c>
      <c r="I102" s="91">
        <v>0</v>
      </c>
    </row>
    <row r="103" spans="1:9" x14ac:dyDescent="0.2">
      <c r="A103" s="186" t="s">
        <v>361</v>
      </c>
      <c r="B103" s="186"/>
      <c r="C103" s="186"/>
      <c r="D103" s="186"/>
      <c r="E103" s="186"/>
      <c r="F103" s="186"/>
      <c r="G103" s="78">
        <v>93</v>
      </c>
      <c r="H103" s="91">
        <v>0</v>
      </c>
      <c r="I103" s="91">
        <v>0</v>
      </c>
    </row>
    <row r="104" spans="1:9" ht="24.75" customHeight="1" x14ac:dyDescent="0.2">
      <c r="A104" s="186" t="s">
        <v>362</v>
      </c>
      <c r="B104" s="186"/>
      <c r="C104" s="186"/>
      <c r="D104" s="186"/>
      <c r="E104" s="186"/>
      <c r="F104" s="186"/>
      <c r="G104" s="78">
        <v>94</v>
      </c>
      <c r="H104" s="91">
        <v>0</v>
      </c>
      <c r="I104" s="91">
        <v>0</v>
      </c>
    </row>
    <row r="105" spans="1:9" ht="15.75" customHeight="1" x14ac:dyDescent="0.2">
      <c r="A105" s="186" t="s">
        <v>363</v>
      </c>
      <c r="B105" s="186"/>
      <c r="C105" s="186"/>
      <c r="D105" s="186"/>
      <c r="E105" s="186"/>
      <c r="F105" s="186"/>
      <c r="G105" s="78">
        <v>95</v>
      </c>
      <c r="H105" s="91">
        <v>0</v>
      </c>
      <c r="I105" s="91">
        <v>0</v>
      </c>
    </row>
    <row r="106" spans="1:9" ht="24.75" customHeight="1" x14ac:dyDescent="0.2">
      <c r="A106" s="186" t="s">
        <v>364</v>
      </c>
      <c r="B106" s="186"/>
      <c r="C106" s="186"/>
      <c r="D106" s="186"/>
      <c r="E106" s="186"/>
      <c r="F106" s="186"/>
      <c r="G106" s="78">
        <v>96</v>
      </c>
      <c r="H106" s="91">
        <v>0</v>
      </c>
      <c r="I106" s="91">
        <v>0</v>
      </c>
    </row>
    <row r="107" spans="1:9" ht="27.6" customHeight="1" x14ac:dyDescent="0.2">
      <c r="A107" s="203" t="s">
        <v>436</v>
      </c>
      <c r="B107" s="203"/>
      <c r="C107" s="203"/>
      <c r="D107" s="203"/>
      <c r="E107" s="203"/>
      <c r="F107" s="203"/>
      <c r="G107" s="80">
        <v>97</v>
      </c>
      <c r="H107" s="90">
        <f>H90+H97-H106-H96</f>
        <v>0</v>
      </c>
      <c r="I107" s="90">
        <f>I90+I97-I106-I96</f>
        <v>0</v>
      </c>
    </row>
    <row r="108" spans="1:9" x14ac:dyDescent="0.2">
      <c r="A108" s="203" t="s">
        <v>371</v>
      </c>
      <c r="B108" s="203"/>
      <c r="C108" s="203"/>
      <c r="D108" s="203"/>
      <c r="E108" s="203"/>
      <c r="F108" s="203"/>
      <c r="G108" s="80">
        <v>98</v>
      </c>
      <c r="H108" s="90">
        <f>H88+H107</f>
        <v>1390371</v>
      </c>
      <c r="I108" s="90">
        <f>I88+I107</f>
        <v>1740194</v>
      </c>
    </row>
    <row r="109" spans="1:9" x14ac:dyDescent="0.2">
      <c r="A109" s="184" t="s">
        <v>164</v>
      </c>
      <c r="B109" s="184"/>
      <c r="C109" s="184"/>
      <c r="D109" s="184"/>
      <c r="E109" s="184"/>
      <c r="F109" s="184"/>
      <c r="G109" s="196"/>
      <c r="H109" s="196"/>
      <c r="I109" s="196"/>
    </row>
    <row r="110" spans="1:9" ht="24.75" customHeight="1" x14ac:dyDescent="0.2">
      <c r="A110" s="197" t="s">
        <v>435</v>
      </c>
      <c r="B110" s="197"/>
      <c r="C110" s="197"/>
      <c r="D110" s="197"/>
      <c r="E110" s="197"/>
      <c r="F110" s="197"/>
      <c r="G110" s="80">
        <v>99</v>
      </c>
      <c r="H110" s="90">
        <f>H111+H112</f>
        <v>0</v>
      </c>
      <c r="I110" s="90">
        <f>I111+I112</f>
        <v>0</v>
      </c>
    </row>
    <row r="111" spans="1:9" x14ac:dyDescent="0.2">
      <c r="A111" s="198" t="s">
        <v>116</v>
      </c>
      <c r="B111" s="198"/>
      <c r="C111" s="198"/>
      <c r="D111" s="198"/>
      <c r="E111" s="198"/>
      <c r="F111" s="198"/>
      <c r="G111" s="78">
        <v>100</v>
      </c>
      <c r="H111" s="91">
        <v>0</v>
      </c>
      <c r="I111" s="91">
        <v>0</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2" zoomScale="110" zoomScaleNormal="100" workbookViewId="0">
      <selection activeCell="O44" sqref="O44"/>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465</v>
      </c>
      <c r="B2" s="169"/>
      <c r="C2" s="169"/>
      <c r="D2" s="169"/>
      <c r="E2" s="169"/>
      <c r="F2" s="169"/>
      <c r="G2" s="169"/>
      <c r="H2" s="169"/>
      <c r="I2" s="169"/>
    </row>
    <row r="3" spans="1:9" x14ac:dyDescent="0.2">
      <c r="A3" s="201" t="s">
        <v>445</v>
      </c>
      <c r="B3" s="211"/>
      <c r="C3" s="211"/>
      <c r="D3" s="211"/>
      <c r="E3" s="211"/>
      <c r="F3" s="211"/>
      <c r="G3" s="211"/>
      <c r="H3" s="211"/>
      <c r="I3" s="211"/>
    </row>
    <row r="4" spans="1:9" x14ac:dyDescent="0.2">
      <c r="A4" s="209" t="s">
        <v>463</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1696780</v>
      </c>
      <c r="I8" s="93">
        <v>2136653</v>
      </c>
    </row>
    <row r="9" spans="1:9" ht="12.75" customHeight="1" x14ac:dyDescent="0.2">
      <c r="A9" s="195" t="s">
        <v>171</v>
      </c>
      <c r="B9" s="195"/>
      <c r="C9" s="195"/>
      <c r="D9" s="195"/>
      <c r="E9" s="195"/>
      <c r="F9" s="195"/>
      <c r="G9" s="80">
        <v>2</v>
      </c>
      <c r="H9" s="94">
        <f>H10+H11+H12+H13+H14+H15+H16+H17</f>
        <v>2392467</v>
      </c>
      <c r="I9" s="94">
        <f>I10+I11+I12+I13+I14+I15+I16+I17</f>
        <v>2435972</v>
      </c>
    </row>
    <row r="10" spans="1:9" ht="12.75" customHeight="1" x14ac:dyDescent="0.2">
      <c r="A10" s="210" t="s">
        <v>172</v>
      </c>
      <c r="B10" s="210"/>
      <c r="C10" s="210"/>
      <c r="D10" s="210"/>
      <c r="E10" s="210"/>
      <c r="F10" s="210"/>
      <c r="G10" s="88">
        <v>3</v>
      </c>
      <c r="H10" s="93">
        <v>2392467</v>
      </c>
      <c r="I10" s="93">
        <v>2435972</v>
      </c>
    </row>
    <row r="11" spans="1:9" ht="31.15" customHeight="1" x14ac:dyDescent="0.2">
      <c r="A11" s="210" t="s">
        <v>297</v>
      </c>
      <c r="B11" s="210"/>
      <c r="C11" s="210"/>
      <c r="D11" s="210"/>
      <c r="E11" s="210"/>
      <c r="F11" s="210"/>
      <c r="G11" s="88">
        <v>4</v>
      </c>
      <c r="H11" s="93">
        <v>0</v>
      </c>
      <c r="I11" s="93">
        <v>0</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0</v>
      </c>
      <c r="I13" s="93">
        <v>0</v>
      </c>
    </row>
    <row r="14" spans="1:9" ht="12.75" customHeight="1" x14ac:dyDescent="0.2">
      <c r="A14" s="210" t="s">
        <v>174</v>
      </c>
      <c r="B14" s="210"/>
      <c r="C14" s="210"/>
      <c r="D14" s="210"/>
      <c r="E14" s="210"/>
      <c r="F14" s="210"/>
      <c r="G14" s="88">
        <v>7</v>
      </c>
      <c r="H14" s="93">
        <v>0</v>
      </c>
      <c r="I14" s="93">
        <v>0</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0</v>
      </c>
      <c r="I16" s="93">
        <v>0</v>
      </c>
    </row>
    <row r="17" spans="1:9" ht="27.6" customHeight="1" x14ac:dyDescent="0.2">
      <c r="A17" s="210" t="s">
        <v>177</v>
      </c>
      <c r="B17" s="210"/>
      <c r="C17" s="210"/>
      <c r="D17" s="210"/>
      <c r="E17" s="210"/>
      <c r="F17" s="210"/>
      <c r="G17" s="88">
        <v>10</v>
      </c>
      <c r="H17" s="93">
        <v>0</v>
      </c>
      <c r="I17" s="93">
        <v>0</v>
      </c>
    </row>
    <row r="18" spans="1:9" ht="29.45" customHeight="1" x14ac:dyDescent="0.2">
      <c r="A18" s="203" t="s">
        <v>300</v>
      </c>
      <c r="B18" s="203"/>
      <c r="C18" s="203"/>
      <c r="D18" s="203"/>
      <c r="E18" s="203"/>
      <c r="F18" s="203"/>
      <c r="G18" s="80">
        <v>11</v>
      </c>
      <c r="H18" s="94">
        <f>H8+H9</f>
        <v>4089247</v>
      </c>
      <c r="I18" s="94">
        <f>I8+I9</f>
        <v>4572625</v>
      </c>
    </row>
    <row r="19" spans="1:9" ht="12.75" customHeight="1" x14ac:dyDescent="0.2">
      <c r="A19" s="195" t="s">
        <v>178</v>
      </c>
      <c r="B19" s="195"/>
      <c r="C19" s="195"/>
      <c r="D19" s="195"/>
      <c r="E19" s="195"/>
      <c r="F19" s="195"/>
      <c r="G19" s="80">
        <v>12</v>
      </c>
      <c r="H19" s="94">
        <f>H20+H21+H22+H23</f>
        <v>265338</v>
      </c>
      <c r="I19" s="94">
        <f>I20+I21+I22+I23</f>
        <v>-1737793</v>
      </c>
    </row>
    <row r="20" spans="1:9" ht="12.75" customHeight="1" x14ac:dyDescent="0.2">
      <c r="A20" s="210" t="s">
        <v>179</v>
      </c>
      <c r="B20" s="210"/>
      <c r="C20" s="210"/>
      <c r="D20" s="210"/>
      <c r="E20" s="210"/>
      <c r="F20" s="210"/>
      <c r="G20" s="88">
        <v>13</v>
      </c>
      <c r="H20" s="93">
        <v>-6003196</v>
      </c>
      <c r="I20" s="93">
        <v>1405507</v>
      </c>
    </row>
    <row r="21" spans="1:9" ht="12.75" customHeight="1" x14ac:dyDescent="0.2">
      <c r="A21" s="210" t="s">
        <v>180</v>
      </c>
      <c r="B21" s="210"/>
      <c r="C21" s="210"/>
      <c r="D21" s="210"/>
      <c r="E21" s="210"/>
      <c r="F21" s="210"/>
      <c r="G21" s="88">
        <v>14</v>
      </c>
      <c r="H21" s="93">
        <v>-144218</v>
      </c>
      <c r="I21" s="93">
        <v>1296257</v>
      </c>
    </row>
    <row r="22" spans="1:9" ht="12.75" customHeight="1" x14ac:dyDescent="0.2">
      <c r="A22" s="210" t="s">
        <v>181</v>
      </c>
      <c r="B22" s="210"/>
      <c r="C22" s="210"/>
      <c r="D22" s="210"/>
      <c r="E22" s="210"/>
      <c r="F22" s="210"/>
      <c r="G22" s="88">
        <v>15</v>
      </c>
      <c r="H22" s="93">
        <v>6412752</v>
      </c>
      <c r="I22" s="93">
        <v>-4439557</v>
      </c>
    </row>
    <row r="23" spans="1:9" ht="12.75" customHeight="1" x14ac:dyDescent="0.2">
      <c r="A23" s="210" t="s">
        <v>182</v>
      </c>
      <c r="B23" s="210"/>
      <c r="C23" s="210"/>
      <c r="D23" s="210"/>
      <c r="E23" s="210"/>
      <c r="F23" s="210"/>
      <c r="G23" s="88">
        <v>16</v>
      </c>
      <c r="H23" s="93">
        <v>0</v>
      </c>
      <c r="I23" s="93">
        <v>0</v>
      </c>
    </row>
    <row r="24" spans="1:9" ht="12.75" customHeight="1" x14ac:dyDescent="0.2">
      <c r="A24" s="203" t="s">
        <v>183</v>
      </c>
      <c r="B24" s="203"/>
      <c r="C24" s="203"/>
      <c r="D24" s="203"/>
      <c r="E24" s="203"/>
      <c r="F24" s="203"/>
      <c r="G24" s="80">
        <v>17</v>
      </c>
      <c r="H24" s="94">
        <f>H18+H19</f>
        <v>4354585</v>
      </c>
      <c r="I24" s="94">
        <f>I18+I19</f>
        <v>2834832</v>
      </c>
    </row>
    <row r="25" spans="1:9" ht="12.75" customHeight="1" x14ac:dyDescent="0.2">
      <c r="A25" s="186" t="s">
        <v>184</v>
      </c>
      <c r="B25" s="186"/>
      <c r="C25" s="186"/>
      <c r="D25" s="186"/>
      <c r="E25" s="186"/>
      <c r="F25" s="186"/>
      <c r="G25" s="88">
        <v>18</v>
      </c>
      <c r="H25" s="93">
        <v>0</v>
      </c>
      <c r="I25" s="93">
        <v>0</v>
      </c>
    </row>
    <row r="26" spans="1:9" ht="12.75" customHeight="1" x14ac:dyDescent="0.2">
      <c r="A26" s="186" t="s">
        <v>185</v>
      </c>
      <c r="B26" s="186"/>
      <c r="C26" s="186"/>
      <c r="D26" s="186"/>
      <c r="E26" s="186"/>
      <c r="F26" s="186"/>
      <c r="G26" s="88">
        <v>19</v>
      </c>
      <c r="H26" s="93">
        <v>0</v>
      </c>
      <c r="I26" s="93">
        <v>0</v>
      </c>
    </row>
    <row r="27" spans="1:9" ht="28.9" customHeight="1" x14ac:dyDescent="0.2">
      <c r="A27" s="197" t="s">
        <v>186</v>
      </c>
      <c r="B27" s="197"/>
      <c r="C27" s="197"/>
      <c r="D27" s="197"/>
      <c r="E27" s="197"/>
      <c r="F27" s="197"/>
      <c r="G27" s="80">
        <v>20</v>
      </c>
      <c r="H27" s="94">
        <f>H24+H25+H26</f>
        <v>4354585</v>
      </c>
      <c r="I27" s="94">
        <f>I24+I25+I26</f>
        <v>2834832</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18207</v>
      </c>
      <c r="I29" s="91">
        <v>41887</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0</v>
      </c>
      <c r="I31" s="91">
        <v>0</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0</v>
      </c>
      <c r="I33" s="91">
        <v>0</v>
      </c>
    </row>
    <row r="34" spans="1:9" ht="12.75" customHeight="1" x14ac:dyDescent="0.2">
      <c r="A34" s="186" t="s">
        <v>193</v>
      </c>
      <c r="B34" s="186"/>
      <c r="C34" s="186"/>
      <c r="D34" s="186"/>
      <c r="E34" s="186"/>
      <c r="F34" s="186"/>
      <c r="G34" s="88">
        <v>26</v>
      </c>
      <c r="H34" s="91">
        <v>682210</v>
      </c>
      <c r="I34" s="91">
        <v>1089790</v>
      </c>
    </row>
    <row r="35" spans="1:9" ht="27.6" customHeight="1" x14ac:dyDescent="0.2">
      <c r="A35" s="203" t="s">
        <v>194</v>
      </c>
      <c r="B35" s="203"/>
      <c r="C35" s="203"/>
      <c r="D35" s="203"/>
      <c r="E35" s="203"/>
      <c r="F35" s="203"/>
      <c r="G35" s="80">
        <v>27</v>
      </c>
      <c r="H35" s="90">
        <f>H29+H30+H31+H32+H33+H34</f>
        <v>700417</v>
      </c>
      <c r="I35" s="90">
        <f>I29+I30+I31+I32+I33+I34</f>
        <v>1131677</v>
      </c>
    </row>
    <row r="36" spans="1:9" ht="26.45" customHeight="1" x14ac:dyDescent="0.2">
      <c r="A36" s="186" t="s">
        <v>195</v>
      </c>
      <c r="B36" s="186"/>
      <c r="C36" s="186"/>
      <c r="D36" s="186"/>
      <c r="E36" s="186"/>
      <c r="F36" s="186"/>
      <c r="G36" s="88">
        <v>28</v>
      </c>
      <c r="H36" s="91">
        <v>-2302410</v>
      </c>
      <c r="I36" s="91">
        <v>-3356601</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0</v>
      </c>
      <c r="I38" s="91">
        <v>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0</v>
      </c>
      <c r="I40" s="91">
        <v>-1475297</v>
      </c>
    </row>
    <row r="41" spans="1:9" ht="22.9" customHeight="1" x14ac:dyDescent="0.2">
      <c r="A41" s="203" t="s">
        <v>200</v>
      </c>
      <c r="B41" s="203"/>
      <c r="C41" s="203"/>
      <c r="D41" s="203"/>
      <c r="E41" s="203"/>
      <c r="F41" s="203"/>
      <c r="G41" s="80">
        <v>33</v>
      </c>
      <c r="H41" s="90">
        <f>H36+H37+H38+H39+H40</f>
        <v>-2302410</v>
      </c>
      <c r="I41" s="90">
        <f>I36+I37+I38+I39+I40</f>
        <v>-4831898</v>
      </c>
    </row>
    <row r="42" spans="1:9" ht="30.6" customHeight="1" x14ac:dyDescent="0.2">
      <c r="A42" s="197" t="s">
        <v>201</v>
      </c>
      <c r="B42" s="197"/>
      <c r="C42" s="197"/>
      <c r="D42" s="197"/>
      <c r="E42" s="197"/>
      <c r="F42" s="197"/>
      <c r="G42" s="80">
        <v>34</v>
      </c>
      <c r="H42" s="90">
        <f>H35+H41</f>
        <v>-1601993</v>
      </c>
      <c r="I42" s="90">
        <f>I35+I41</f>
        <v>-3700221</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1272743</v>
      </c>
      <c r="I46" s="91">
        <v>0</v>
      </c>
    </row>
    <row r="47" spans="1:9" ht="12.75" customHeight="1" x14ac:dyDescent="0.2">
      <c r="A47" s="186" t="s">
        <v>206</v>
      </c>
      <c r="B47" s="186"/>
      <c r="C47" s="186"/>
      <c r="D47" s="186"/>
      <c r="E47" s="186"/>
      <c r="F47" s="186"/>
      <c r="G47" s="88">
        <v>38</v>
      </c>
      <c r="H47" s="91">
        <v>2792326</v>
      </c>
      <c r="I47" s="91">
        <v>0</v>
      </c>
    </row>
    <row r="48" spans="1:9" ht="25.9" customHeight="1" x14ac:dyDescent="0.2">
      <c r="A48" s="203" t="s">
        <v>207</v>
      </c>
      <c r="B48" s="203"/>
      <c r="C48" s="203"/>
      <c r="D48" s="203"/>
      <c r="E48" s="203"/>
      <c r="F48" s="203"/>
      <c r="G48" s="80">
        <v>39</v>
      </c>
      <c r="H48" s="90">
        <f>H44+H45+H46+H47</f>
        <v>4065069</v>
      </c>
      <c r="I48" s="90">
        <f>I44+I45+I46+I47</f>
        <v>0</v>
      </c>
    </row>
    <row r="49" spans="1:9" ht="24.6" customHeight="1" x14ac:dyDescent="0.2">
      <c r="A49" s="186" t="s">
        <v>299</v>
      </c>
      <c r="B49" s="186"/>
      <c r="C49" s="186"/>
      <c r="D49" s="186"/>
      <c r="E49" s="186"/>
      <c r="F49" s="186"/>
      <c r="G49" s="88">
        <v>40</v>
      </c>
      <c r="H49" s="91">
        <v>0</v>
      </c>
      <c r="I49" s="91">
        <v>-565518</v>
      </c>
    </row>
    <row r="50" spans="1:9" ht="12.75" customHeight="1" x14ac:dyDescent="0.2">
      <c r="A50" s="186" t="s">
        <v>208</v>
      </c>
      <c r="B50" s="186"/>
      <c r="C50" s="186"/>
      <c r="D50" s="186"/>
      <c r="E50" s="186"/>
      <c r="F50" s="186"/>
      <c r="G50" s="88">
        <v>41</v>
      </c>
      <c r="H50" s="91">
        <v>-3919472</v>
      </c>
      <c r="I50" s="91">
        <v>-112861</v>
      </c>
    </row>
    <row r="51" spans="1:9" ht="12.75" customHeight="1" x14ac:dyDescent="0.2">
      <c r="A51" s="186" t="s">
        <v>209</v>
      </c>
      <c r="B51" s="186"/>
      <c r="C51" s="186"/>
      <c r="D51" s="186"/>
      <c r="E51" s="186"/>
      <c r="F51" s="186"/>
      <c r="G51" s="88">
        <v>42</v>
      </c>
      <c r="H51" s="91">
        <v>0</v>
      </c>
      <c r="I51" s="91">
        <v>0</v>
      </c>
    </row>
    <row r="52" spans="1:9" ht="26.45" customHeight="1" x14ac:dyDescent="0.2">
      <c r="A52" s="186" t="s">
        <v>210</v>
      </c>
      <c r="B52" s="186"/>
      <c r="C52" s="186"/>
      <c r="D52" s="186"/>
      <c r="E52" s="186"/>
      <c r="F52" s="186"/>
      <c r="G52" s="88">
        <v>43</v>
      </c>
      <c r="H52" s="91">
        <v>0</v>
      </c>
      <c r="I52" s="91">
        <v>0</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-3919472</v>
      </c>
      <c r="I54" s="90">
        <f>I49+I50+I51+I52+I53</f>
        <v>-678379</v>
      </c>
    </row>
    <row r="55" spans="1:9" ht="27.6" customHeight="1" x14ac:dyDescent="0.2">
      <c r="A55" s="197" t="s">
        <v>213</v>
      </c>
      <c r="B55" s="197"/>
      <c r="C55" s="197"/>
      <c r="D55" s="197"/>
      <c r="E55" s="197"/>
      <c r="F55" s="197"/>
      <c r="G55" s="80">
        <v>46</v>
      </c>
      <c r="H55" s="90">
        <f>H48+H54</f>
        <v>145597</v>
      </c>
      <c r="I55" s="90">
        <f>I48+I54</f>
        <v>-678379</v>
      </c>
    </row>
    <row r="56" spans="1:9" x14ac:dyDescent="0.2">
      <c r="A56" s="162" t="s">
        <v>214</v>
      </c>
      <c r="B56" s="162"/>
      <c r="C56" s="162"/>
      <c r="D56" s="162"/>
      <c r="E56" s="162"/>
      <c r="F56" s="162"/>
      <c r="G56" s="88">
        <v>47</v>
      </c>
      <c r="H56" s="91">
        <v>0</v>
      </c>
      <c r="I56" s="91">
        <v>0</v>
      </c>
    </row>
    <row r="57" spans="1:9" ht="27" customHeight="1" x14ac:dyDescent="0.2">
      <c r="A57" s="197" t="s">
        <v>215</v>
      </c>
      <c r="B57" s="197"/>
      <c r="C57" s="197"/>
      <c r="D57" s="197"/>
      <c r="E57" s="197"/>
      <c r="F57" s="197"/>
      <c r="G57" s="80">
        <v>48</v>
      </c>
      <c r="H57" s="90">
        <f>H27+H42+H55+H56</f>
        <v>2898189</v>
      </c>
      <c r="I57" s="90">
        <f>I27+I42+I55+I56</f>
        <v>-1543768</v>
      </c>
    </row>
    <row r="58" spans="1:9" ht="15.6" customHeight="1" x14ac:dyDescent="0.2">
      <c r="A58" s="214" t="s">
        <v>216</v>
      </c>
      <c r="B58" s="214"/>
      <c r="C58" s="214"/>
      <c r="D58" s="214"/>
      <c r="E58" s="214"/>
      <c r="F58" s="214"/>
      <c r="G58" s="88">
        <v>49</v>
      </c>
      <c r="H58" s="91">
        <v>1765191</v>
      </c>
      <c r="I58" s="91">
        <v>4663380</v>
      </c>
    </row>
    <row r="59" spans="1:9" ht="28.9" customHeight="1" x14ac:dyDescent="0.2">
      <c r="A59" s="197" t="s">
        <v>217</v>
      </c>
      <c r="B59" s="197"/>
      <c r="C59" s="197"/>
      <c r="D59" s="197"/>
      <c r="E59" s="197"/>
      <c r="F59" s="197"/>
      <c r="G59" s="80">
        <v>50</v>
      </c>
      <c r="H59" s="90">
        <f>H57+H58</f>
        <v>4663380</v>
      </c>
      <c r="I59" s="90">
        <f>I57+I58</f>
        <v>3119612</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321</v>
      </c>
      <c r="B2" s="169"/>
      <c r="C2" s="169"/>
      <c r="D2" s="169"/>
      <c r="E2" s="169"/>
      <c r="F2" s="169"/>
      <c r="G2" s="169"/>
      <c r="H2" s="169"/>
      <c r="I2" s="169"/>
    </row>
    <row r="3" spans="1:9" x14ac:dyDescent="0.2">
      <c r="A3" s="201" t="s">
        <v>445</v>
      </c>
      <c r="B3" s="216"/>
      <c r="C3" s="216"/>
      <c r="D3" s="216"/>
      <c r="E3" s="216"/>
      <c r="F3" s="216"/>
      <c r="G3" s="216"/>
      <c r="H3" s="216"/>
      <c r="I3" s="216"/>
    </row>
    <row r="4" spans="1:9" x14ac:dyDescent="0.2">
      <c r="A4" s="209" t="s">
        <v>322</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389</v>
      </c>
      <c r="B12" s="186"/>
      <c r="C12" s="186"/>
      <c r="D12" s="186"/>
      <c r="E12" s="186"/>
      <c r="F12" s="186"/>
      <c r="G12" s="78">
        <v>5</v>
      </c>
      <c r="H12" s="91">
        <v>0</v>
      </c>
      <c r="I12" s="91">
        <v>0</v>
      </c>
    </row>
    <row r="13" spans="1:9" ht="24" customHeight="1" x14ac:dyDescent="0.2">
      <c r="A13" s="199" t="s">
        <v>397</v>
      </c>
      <c r="B13" s="199"/>
      <c r="C13" s="199"/>
      <c r="D13" s="199"/>
      <c r="E13" s="199"/>
      <c r="F13" s="199"/>
      <c r="G13" s="80">
        <v>6</v>
      </c>
      <c r="H13" s="95">
        <f>SUM(H8:H12)</f>
        <v>0</v>
      </c>
      <c r="I13" s="95">
        <f>SUM(I8:I12)</f>
        <v>0</v>
      </c>
    </row>
    <row r="14" spans="1:9" x14ac:dyDescent="0.2">
      <c r="A14" s="186" t="s">
        <v>390</v>
      </c>
      <c r="B14" s="186"/>
      <c r="C14" s="186"/>
      <c r="D14" s="186"/>
      <c r="E14" s="186"/>
      <c r="F14" s="186"/>
      <c r="G14" s="78">
        <v>7</v>
      </c>
      <c r="H14" s="91">
        <v>0</v>
      </c>
      <c r="I14" s="91">
        <v>0</v>
      </c>
    </row>
    <row r="15" spans="1:9" x14ac:dyDescent="0.2">
      <c r="A15" s="186" t="s">
        <v>391</v>
      </c>
      <c r="B15" s="186"/>
      <c r="C15" s="186"/>
      <c r="D15" s="186"/>
      <c r="E15" s="186"/>
      <c r="F15" s="186"/>
      <c r="G15" s="78">
        <v>8</v>
      </c>
      <c r="H15" s="91">
        <v>0</v>
      </c>
      <c r="I15" s="91">
        <v>0</v>
      </c>
    </row>
    <row r="16" spans="1:9" x14ac:dyDescent="0.2">
      <c r="A16" s="186" t="s">
        <v>392</v>
      </c>
      <c r="B16" s="186"/>
      <c r="C16" s="186"/>
      <c r="D16" s="186"/>
      <c r="E16" s="186"/>
      <c r="F16" s="186"/>
      <c r="G16" s="78">
        <v>9</v>
      </c>
      <c r="H16" s="91">
        <v>0</v>
      </c>
      <c r="I16" s="91">
        <v>0</v>
      </c>
    </row>
    <row r="17" spans="1:9" x14ac:dyDescent="0.2">
      <c r="A17" s="186" t="s">
        <v>393</v>
      </c>
      <c r="B17" s="186"/>
      <c r="C17" s="186"/>
      <c r="D17" s="186"/>
      <c r="E17" s="186"/>
      <c r="F17" s="186"/>
      <c r="G17" s="78">
        <v>10</v>
      </c>
      <c r="H17" s="91">
        <v>0</v>
      </c>
      <c r="I17" s="91">
        <v>0</v>
      </c>
    </row>
    <row r="18" spans="1:9" x14ac:dyDescent="0.2">
      <c r="A18" s="186" t="s">
        <v>394</v>
      </c>
      <c r="B18" s="186"/>
      <c r="C18" s="186"/>
      <c r="D18" s="186"/>
      <c r="E18" s="186"/>
      <c r="F18" s="186"/>
      <c r="G18" s="78">
        <v>11</v>
      </c>
      <c r="H18" s="91">
        <v>0</v>
      </c>
      <c r="I18" s="91">
        <v>0</v>
      </c>
    </row>
    <row r="19" spans="1:9" x14ac:dyDescent="0.2">
      <c r="A19" s="186" t="s">
        <v>395</v>
      </c>
      <c r="B19" s="186"/>
      <c r="C19" s="186"/>
      <c r="D19" s="186"/>
      <c r="E19" s="186"/>
      <c r="F19" s="186"/>
      <c r="G19" s="78">
        <v>12</v>
      </c>
      <c r="H19" s="91">
        <v>0</v>
      </c>
      <c r="I19" s="91">
        <v>0</v>
      </c>
    </row>
    <row r="20" spans="1:9" ht="26.25" customHeight="1" x14ac:dyDescent="0.2">
      <c r="A20" s="199" t="s">
        <v>398</v>
      </c>
      <c r="B20" s="199"/>
      <c r="C20" s="199"/>
      <c r="D20" s="199"/>
      <c r="E20" s="199"/>
      <c r="F20" s="199"/>
      <c r="G20" s="80">
        <v>13</v>
      </c>
      <c r="H20" s="95">
        <f>SUM(H14:H19)</f>
        <v>0</v>
      </c>
      <c r="I20" s="95">
        <f>SUM(I14:I19)</f>
        <v>0</v>
      </c>
    </row>
    <row r="21" spans="1:9" ht="25.9" customHeight="1" x14ac:dyDescent="0.2">
      <c r="A21" s="197" t="s">
        <v>399</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429</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396</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430</v>
      </c>
      <c r="B35" s="203"/>
      <c r="C35" s="203"/>
      <c r="D35" s="203"/>
      <c r="E35" s="203"/>
      <c r="F35" s="203"/>
      <c r="G35" s="80">
        <v>27</v>
      </c>
      <c r="H35" s="90">
        <f>SUM(H30:H34)</f>
        <v>0</v>
      </c>
      <c r="I35" s="90">
        <f>SUM(I30:I34)</f>
        <v>0</v>
      </c>
    </row>
    <row r="36" spans="1:9" ht="26.45" customHeight="1" x14ac:dyDescent="0.2">
      <c r="A36" s="197" t="s">
        <v>400</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431</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432</v>
      </c>
      <c r="B48" s="203"/>
      <c r="C48" s="203"/>
      <c r="D48" s="203"/>
      <c r="E48" s="203"/>
      <c r="F48" s="203"/>
      <c r="G48" s="80">
        <v>39</v>
      </c>
      <c r="H48" s="90">
        <f>H47+H46+H45+H44+H43</f>
        <v>0</v>
      </c>
      <c r="I48" s="90">
        <f>I47+I46+I45+I44+I43</f>
        <v>0</v>
      </c>
    </row>
    <row r="49" spans="1:9" ht="28.15" customHeight="1" x14ac:dyDescent="0.2">
      <c r="A49" s="197" t="s">
        <v>442</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401</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402</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zoomScale="80" zoomScaleNormal="100" zoomScaleSheetLayoutView="80" workbookViewId="0">
      <selection activeCell="V43" sqref="V43"/>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445</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406</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47159261</v>
      </c>
      <c r="I7" s="42">
        <v>0</v>
      </c>
      <c r="J7" s="42">
        <v>596432</v>
      </c>
      <c r="K7" s="42">
        <v>1155</v>
      </c>
      <c r="L7" s="42">
        <v>1155</v>
      </c>
      <c r="M7" s="42">
        <v>0</v>
      </c>
      <c r="N7" s="42">
        <v>0</v>
      </c>
      <c r="O7" s="42">
        <v>0</v>
      </c>
      <c r="P7" s="42">
        <v>0</v>
      </c>
      <c r="Q7" s="42">
        <v>0</v>
      </c>
      <c r="R7" s="42">
        <v>0</v>
      </c>
      <c r="S7" s="42">
        <v>0</v>
      </c>
      <c r="T7" s="42">
        <v>0</v>
      </c>
      <c r="U7" s="42">
        <v>5764930</v>
      </c>
      <c r="V7" s="42">
        <v>2843243</v>
      </c>
      <c r="W7" s="43">
        <f>H7+I7+J7+K7-L7+M7+N7+O7+P7+Q7+R7+U7+V7+S7+T7</f>
        <v>56363866</v>
      </c>
      <c r="X7" s="42">
        <v>0</v>
      </c>
      <c r="Y7" s="43">
        <f>W7+X7</f>
        <v>56363866</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47159261</v>
      </c>
      <c r="I10" s="44">
        <f t="shared" ref="I10:Y10" si="2">I7+I8+I9</f>
        <v>0</v>
      </c>
      <c r="J10" s="44">
        <f t="shared" si="2"/>
        <v>596432</v>
      </c>
      <c r="K10" s="44">
        <f t="shared" si="2"/>
        <v>1155</v>
      </c>
      <c r="L10" s="44">
        <f t="shared" si="2"/>
        <v>1155</v>
      </c>
      <c r="M10" s="44">
        <f t="shared" si="2"/>
        <v>0</v>
      </c>
      <c r="N10" s="44">
        <f t="shared" si="2"/>
        <v>0</v>
      </c>
      <c r="O10" s="44">
        <f t="shared" si="2"/>
        <v>0</v>
      </c>
      <c r="P10" s="44">
        <f t="shared" si="2"/>
        <v>0</v>
      </c>
      <c r="Q10" s="44">
        <f t="shared" si="2"/>
        <v>0</v>
      </c>
      <c r="R10" s="44">
        <f t="shared" si="2"/>
        <v>0</v>
      </c>
      <c r="S10" s="44">
        <f t="shared" si="2"/>
        <v>0</v>
      </c>
      <c r="T10" s="44">
        <f t="shared" si="2"/>
        <v>0</v>
      </c>
      <c r="U10" s="44">
        <f t="shared" si="2"/>
        <v>5764930</v>
      </c>
      <c r="V10" s="44">
        <f t="shared" si="2"/>
        <v>2843243</v>
      </c>
      <c r="W10" s="44">
        <f t="shared" si="0"/>
        <v>56363866</v>
      </c>
      <c r="X10" s="44">
        <f t="shared" si="2"/>
        <v>0</v>
      </c>
      <c r="Y10" s="44">
        <f t="shared" si="2"/>
        <v>56363866</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0</v>
      </c>
      <c r="W11" s="43">
        <f t="shared" si="0"/>
        <v>0</v>
      </c>
      <c r="X11" s="42">
        <v>0</v>
      </c>
      <c r="Y11" s="43">
        <f t="shared" ref="Y11:Y29" si="3">W11+X11</f>
        <v>0</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0" t="s">
        <v>410</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-1</v>
      </c>
      <c r="I19" s="42">
        <v>1</v>
      </c>
      <c r="J19" s="42">
        <v>142162</v>
      </c>
      <c r="K19" s="42">
        <v>0</v>
      </c>
      <c r="L19" s="42">
        <v>0</v>
      </c>
      <c r="M19" s="42">
        <v>0</v>
      </c>
      <c r="N19" s="42">
        <v>0</v>
      </c>
      <c r="O19" s="42">
        <v>0</v>
      </c>
      <c r="P19" s="42">
        <v>0</v>
      </c>
      <c r="Q19" s="42">
        <v>0</v>
      </c>
      <c r="R19" s="42">
        <v>0</v>
      </c>
      <c r="S19" s="42">
        <v>0</v>
      </c>
      <c r="T19" s="42">
        <v>0</v>
      </c>
      <c r="U19" s="42">
        <v>979321</v>
      </c>
      <c r="V19" s="42">
        <v>-1452872</v>
      </c>
      <c r="W19" s="43">
        <f t="shared" si="0"/>
        <v>-331389</v>
      </c>
      <c r="X19" s="42">
        <v>0</v>
      </c>
      <c r="Y19" s="43">
        <f t="shared" si="3"/>
        <v>-331389</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411</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0" t="s">
        <v>412</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413</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0" t="s">
        <v>414</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416</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0" t="s">
        <v>415</v>
      </c>
      <c r="B27" s="220"/>
      <c r="C27" s="220"/>
      <c r="D27" s="220"/>
      <c r="E27" s="220"/>
      <c r="F27" s="220"/>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0" t="s">
        <v>417</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20" t="s">
        <v>418</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419</v>
      </c>
      <c r="B30" s="238"/>
      <c r="C30" s="238"/>
      <c r="D30" s="238"/>
      <c r="E30" s="238"/>
      <c r="F30" s="238"/>
      <c r="G30" s="10">
        <v>24</v>
      </c>
      <c r="H30" s="45">
        <f>SUM(H10:H29)</f>
        <v>47159260</v>
      </c>
      <c r="I30" s="45">
        <f t="shared" ref="I30:Y30" si="5">SUM(I10:I29)</f>
        <v>1</v>
      </c>
      <c r="J30" s="45">
        <f t="shared" si="5"/>
        <v>738594</v>
      </c>
      <c r="K30" s="45">
        <f t="shared" si="5"/>
        <v>1155</v>
      </c>
      <c r="L30" s="45">
        <f t="shared" si="5"/>
        <v>1155</v>
      </c>
      <c r="M30" s="45">
        <f t="shared" si="5"/>
        <v>0</v>
      </c>
      <c r="N30" s="45">
        <f t="shared" si="5"/>
        <v>0</v>
      </c>
      <c r="O30" s="45">
        <f t="shared" si="5"/>
        <v>0</v>
      </c>
      <c r="P30" s="45">
        <f t="shared" si="5"/>
        <v>0</v>
      </c>
      <c r="Q30" s="45">
        <f t="shared" si="5"/>
        <v>0</v>
      </c>
      <c r="R30" s="45">
        <f t="shared" si="5"/>
        <v>0</v>
      </c>
      <c r="S30" s="45">
        <f t="shared" si="5"/>
        <v>0</v>
      </c>
      <c r="T30" s="45">
        <f t="shared" si="5"/>
        <v>0</v>
      </c>
      <c r="U30" s="45">
        <f t="shared" si="5"/>
        <v>6744251</v>
      </c>
      <c r="V30" s="45">
        <f t="shared" si="5"/>
        <v>1390371</v>
      </c>
      <c r="W30" s="45">
        <f t="shared" si="5"/>
        <v>56032477</v>
      </c>
      <c r="X30" s="45">
        <f t="shared" si="5"/>
        <v>0</v>
      </c>
      <c r="Y30" s="45">
        <f t="shared" si="5"/>
        <v>56032477</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-1</v>
      </c>
      <c r="I32" s="44">
        <f t="shared" ref="I32:Y32" si="6">SUM(I12:I20)</f>
        <v>1</v>
      </c>
      <c r="J32" s="44">
        <f t="shared" si="6"/>
        <v>142162</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979321</v>
      </c>
      <c r="V32" s="44">
        <f t="shared" si="6"/>
        <v>-1452872</v>
      </c>
      <c r="W32" s="44">
        <f t="shared" si="6"/>
        <v>-331389</v>
      </c>
      <c r="X32" s="44">
        <f t="shared" si="6"/>
        <v>0</v>
      </c>
      <c r="Y32" s="44">
        <f t="shared" si="6"/>
        <v>-331389</v>
      </c>
    </row>
    <row r="33" spans="1:25" ht="31.5" customHeight="1" x14ac:dyDescent="0.2">
      <c r="A33" s="241" t="s">
        <v>420</v>
      </c>
      <c r="B33" s="241"/>
      <c r="C33" s="241"/>
      <c r="D33" s="241"/>
      <c r="E33" s="241"/>
      <c r="F33" s="241"/>
      <c r="G33" s="9">
        <v>26</v>
      </c>
      <c r="H33" s="44">
        <f>H11+H32</f>
        <v>-1</v>
      </c>
      <c r="I33" s="44">
        <f t="shared" ref="I33:Y33" si="7">I11+I32</f>
        <v>1</v>
      </c>
      <c r="J33" s="44">
        <f t="shared" si="7"/>
        <v>142162</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979321</v>
      </c>
      <c r="V33" s="44">
        <f t="shared" si="7"/>
        <v>-1452872</v>
      </c>
      <c r="W33" s="44">
        <f t="shared" si="7"/>
        <v>-331389</v>
      </c>
      <c r="X33" s="44">
        <f t="shared" si="7"/>
        <v>0</v>
      </c>
      <c r="Y33" s="44">
        <f t="shared" si="7"/>
        <v>-331389</v>
      </c>
    </row>
    <row r="34" spans="1:25" ht="30.75" customHeight="1" x14ac:dyDescent="0.2">
      <c r="A34" s="242" t="s">
        <v>421</v>
      </c>
      <c r="B34" s="242"/>
      <c r="C34" s="242"/>
      <c r="D34" s="242"/>
      <c r="E34" s="242"/>
      <c r="F34" s="242"/>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v>47159260</v>
      </c>
      <c r="I36" s="42">
        <v>1</v>
      </c>
      <c r="J36" s="42">
        <v>738594</v>
      </c>
      <c r="K36" s="42">
        <v>1155</v>
      </c>
      <c r="L36" s="42">
        <v>1155</v>
      </c>
      <c r="M36" s="42">
        <v>0</v>
      </c>
      <c r="N36" s="42">
        <v>0</v>
      </c>
      <c r="O36" s="42">
        <v>0</v>
      </c>
      <c r="P36" s="42">
        <v>0</v>
      </c>
      <c r="Q36" s="42">
        <v>0</v>
      </c>
      <c r="R36" s="42">
        <v>0</v>
      </c>
      <c r="S36" s="42">
        <v>0</v>
      </c>
      <c r="T36" s="42">
        <v>0</v>
      </c>
      <c r="U36" s="42">
        <v>6744251</v>
      </c>
      <c r="V36" s="42">
        <v>1390371</v>
      </c>
      <c r="W36" s="43">
        <f>H36+I36+J36+K36-L36+M36+N36+O36+P36+Q36+R36+U36+V36+S36+T36</f>
        <v>56032477</v>
      </c>
      <c r="X36" s="42">
        <v>0</v>
      </c>
      <c r="Y36" s="43">
        <f t="shared" ref="Y36:Y38" si="9">W36+X36</f>
        <v>56032477</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1" t="s">
        <v>422</v>
      </c>
      <c r="B39" s="221"/>
      <c r="C39" s="221"/>
      <c r="D39" s="221"/>
      <c r="E39" s="221"/>
      <c r="F39" s="221"/>
      <c r="G39" s="9">
        <v>31</v>
      </c>
      <c r="H39" s="44">
        <f>H36+H37+H38</f>
        <v>47159260</v>
      </c>
      <c r="I39" s="44">
        <f t="shared" ref="I39:Y39" si="11">I36+I37+I38</f>
        <v>1</v>
      </c>
      <c r="J39" s="44">
        <f t="shared" si="11"/>
        <v>738594</v>
      </c>
      <c r="K39" s="44">
        <f t="shared" si="11"/>
        <v>1155</v>
      </c>
      <c r="L39" s="44">
        <f t="shared" si="11"/>
        <v>1155</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6744251</v>
      </c>
      <c r="V39" s="44">
        <f t="shared" si="11"/>
        <v>1390371</v>
      </c>
      <c r="W39" s="44">
        <f t="shared" si="11"/>
        <v>56032477</v>
      </c>
      <c r="X39" s="44">
        <f t="shared" si="11"/>
        <v>0</v>
      </c>
      <c r="Y39" s="44">
        <f t="shared" si="11"/>
        <v>56032477</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0</v>
      </c>
      <c r="W40" s="43">
        <f t="shared" si="10"/>
        <v>0</v>
      </c>
      <c r="X40" s="42">
        <v>0</v>
      </c>
      <c r="Y40" s="43">
        <f t="shared" ref="Y40:Y58" si="12">W40+X40</f>
        <v>0</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0" t="s">
        <v>410</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H46+I46+J46+K46-L46+M46+N46+O46+P46+Q46+R46+U46+V46+S46+T46</f>
        <v>0</v>
      </c>
      <c r="X46" s="42">
        <v>0</v>
      </c>
      <c r="Y46" s="43">
        <f t="shared" si="12"/>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H47+I47+J47+K47-L47+M47+N47+O47+P47+Q47+R47+U47+V47+S47+T47</f>
        <v>0</v>
      </c>
      <c r="X47" s="42">
        <v>0</v>
      </c>
      <c r="Y47" s="43">
        <f t="shared" si="12"/>
        <v>0</v>
      </c>
    </row>
    <row r="48" spans="1:25" x14ac:dyDescent="0.2">
      <c r="A48" s="220" t="s">
        <v>271</v>
      </c>
      <c r="B48" s="220"/>
      <c r="C48" s="220"/>
      <c r="D48" s="220"/>
      <c r="E48" s="220"/>
      <c r="F48" s="220"/>
      <c r="G48" s="8">
        <v>40</v>
      </c>
      <c r="H48" s="42">
        <v>0</v>
      </c>
      <c r="I48" s="42">
        <v>0</v>
      </c>
      <c r="J48" s="42">
        <v>69519</v>
      </c>
      <c r="K48" s="42">
        <v>0</v>
      </c>
      <c r="L48" s="42">
        <v>0</v>
      </c>
      <c r="M48" s="42">
        <v>0</v>
      </c>
      <c r="N48" s="42">
        <v>0</v>
      </c>
      <c r="O48" s="42">
        <v>0</v>
      </c>
      <c r="P48" s="42">
        <v>0</v>
      </c>
      <c r="Q48" s="42">
        <v>0</v>
      </c>
      <c r="R48" s="42">
        <v>0</v>
      </c>
      <c r="S48" s="42">
        <v>0</v>
      </c>
      <c r="T48" s="42">
        <v>0</v>
      </c>
      <c r="U48" s="42">
        <v>1207992</v>
      </c>
      <c r="V48" s="42">
        <v>349823</v>
      </c>
      <c r="W48" s="43">
        <f t="shared" si="10"/>
        <v>1627334</v>
      </c>
      <c r="X48" s="42">
        <v>0</v>
      </c>
      <c r="Y48" s="43">
        <f t="shared" si="12"/>
        <v>1627334</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0" t="s">
        <v>411</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0" t="s">
        <v>412</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0" t="s">
        <v>413</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0" t="s">
        <v>273</v>
      </c>
      <c r="B53" s="220"/>
      <c r="C53" s="220"/>
      <c r="D53" s="220"/>
      <c r="E53" s="220"/>
      <c r="F53" s="220"/>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0" t="s">
        <v>414</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0" t="s">
        <v>423</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0" t="s">
        <v>415</v>
      </c>
      <c r="B56" s="220"/>
      <c r="C56" s="220"/>
      <c r="D56" s="220"/>
      <c r="E56" s="220"/>
      <c r="F56" s="220"/>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0" t="s">
        <v>424</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20" t="s">
        <v>418</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8" t="s">
        <v>425</v>
      </c>
      <c r="B59" s="238"/>
      <c r="C59" s="238"/>
      <c r="D59" s="238"/>
      <c r="E59" s="238"/>
      <c r="F59" s="238"/>
      <c r="G59" s="10">
        <v>51</v>
      </c>
      <c r="H59" s="45">
        <f>SUM(H39:H58)</f>
        <v>47159260</v>
      </c>
      <c r="I59" s="45">
        <f t="shared" ref="I59:Y59" si="13">SUM(I39:I58)</f>
        <v>1</v>
      </c>
      <c r="J59" s="45">
        <f t="shared" si="13"/>
        <v>808113</v>
      </c>
      <c r="K59" s="45">
        <f t="shared" si="13"/>
        <v>1155</v>
      </c>
      <c r="L59" s="45">
        <f t="shared" si="13"/>
        <v>1155</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7952243</v>
      </c>
      <c r="V59" s="45">
        <f t="shared" si="13"/>
        <v>1740194</v>
      </c>
      <c r="W59" s="45">
        <f t="shared" si="13"/>
        <v>57659811</v>
      </c>
      <c r="X59" s="45">
        <f t="shared" si="13"/>
        <v>0</v>
      </c>
      <c r="Y59" s="45">
        <f t="shared" si="13"/>
        <v>57659811</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426</v>
      </c>
      <c r="B61" s="241"/>
      <c r="C61" s="241"/>
      <c r="D61" s="241"/>
      <c r="E61" s="241"/>
      <c r="F61" s="241"/>
      <c r="G61" s="9">
        <v>52</v>
      </c>
      <c r="H61" s="44">
        <f>SUM(H41:H49)</f>
        <v>0</v>
      </c>
      <c r="I61" s="44">
        <f t="shared" ref="I61:Y61" si="14">SUM(I41:I49)</f>
        <v>0</v>
      </c>
      <c r="J61" s="44">
        <f t="shared" si="14"/>
        <v>69519</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1207992</v>
      </c>
      <c r="V61" s="44">
        <f t="shared" si="14"/>
        <v>349823</v>
      </c>
      <c r="W61" s="44">
        <f t="shared" si="14"/>
        <v>1627334</v>
      </c>
      <c r="X61" s="44">
        <f t="shared" si="14"/>
        <v>0</v>
      </c>
      <c r="Y61" s="44">
        <f t="shared" si="14"/>
        <v>1627334</v>
      </c>
    </row>
    <row r="62" spans="1:25" ht="27.75" customHeight="1" x14ac:dyDescent="0.2">
      <c r="A62" s="241" t="s">
        <v>427</v>
      </c>
      <c r="B62" s="241"/>
      <c r="C62" s="241"/>
      <c r="D62" s="241"/>
      <c r="E62" s="241"/>
      <c r="F62" s="241"/>
      <c r="G62" s="9">
        <v>53</v>
      </c>
      <c r="H62" s="44">
        <f>H40+H61</f>
        <v>0</v>
      </c>
      <c r="I62" s="44">
        <f t="shared" ref="I62:Y62" si="15">I40+I61</f>
        <v>0</v>
      </c>
      <c r="J62" s="44">
        <f t="shared" si="15"/>
        <v>69519</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1207992</v>
      </c>
      <c r="V62" s="44">
        <f t="shared" si="15"/>
        <v>349823</v>
      </c>
      <c r="W62" s="44">
        <f t="shared" si="15"/>
        <v>1627334</v>
      </c>
      <c r="X62" s="44">
        <f t="shared" si="15"/>
        <v>0</v>
      </c>
      <c r="Y62" s="44">
        <f t="shared" si="15"/>
        <v>1627334</v>
      </c>
    </row>
    <row r="63" spans="1:25" ht="29.25" customHeight="1" x14ac:dyDescent="0.2">
      <c r="A63" s="242" t="s">
        <v>428</v>
      </c>
      <c r="B63" s="242"/>
      <c r="C63" s="242"/>
      <c r="D63" s="242"/>
      <c r="E63" s="242"/>
      <c r="F63" s="24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0" zoomScaleNormal="90" workbookViewId="0">
      <selection sqref="A1:I40"/>
    </sheetView>
  </sheetViews>
  <sheetFormatPr defaultRowHeight="12.75" x14ac:dyDescent="0.2"/>
  <cols>
    <col min="9" max="9" width="95" customWidth="1"/>
  </cols>
  <sheetData>
    <row r="1" spans="1:9" x14ac:dyDescent="0.2">
      <c r="A1" s="244" t="s">
        <v>466</v>
      </c>
      <c r="B1" s="245"/>
      <c r="C1" s="245"/>
      <c r="D1" s="245"/>
      <c r="E1" s="245"/>
      <c r="F1" s="245"/>
      <c r="G1" s="245"/>
      <c r="H1" s="245"/>
      <c r="I1" s="245"/>
    </row>
    <row r="2" spans="1:9" x14ac:dyDescent="0.2">
      <c r="A2" s="245"/>
      <c r="B2" s="245"/>
      <c r="C2" s="245"/>
      <c r="D2" s="245"/>
      <c r="E2" s="245"/>
      <c r="F2" s="245"/>
      <c r="G2" s="245"/>
      <c r="H2" s="245"/>
      <c r="I2" s="245"/>
    </row>
    <row r="3" spans="1:9" x14ac:dyDescent="0.2">
      <c r="A3" s="245"/>
      <c r="B3" s="245"/>
      <c r="C3" s="245"/>
      <c r="D3" s="245"/>
      <c r="E3" s="245"/>
      <c r="F3" s="245"/>
      <c r="G3" s="245"/>
      <c r="H3" s="245"/>
      <c r="I3" s="245"/>
    </row>
    <row r="4" spans="1:9" x14ac:dyDescent="0.2">
      <c r="A4" s="245"/>
      <c r="B4" s="245"/>
      <c r="C4" s="245"/>
      <c r="D4" s="245"/>
      <c r="E4" s="245"/>
      <c r="F4" s="245"/>
      <c r="G4" s="245"/>
      <c r="H4" s="245"/>
      <c r="I4" s="245"/>
    </row>
    <row r="5" spans="1:9" x14ac:dyDescent="0.2">
      <c r="A5" s="245"/>
      <c r="B5" s="245"/>
      <c r="C5" s="245"/>
      <c r="D5" s="245"/>
      <c r="E5" s="245"/>
      <c r="F5" s="245"/>
      <c r="G5" s="245"/>
      <c r="H5" s="245"/>
      <c r="I5" s="245"/>
    </row>
    <row r="6" spans="1:9" x14ac:dyDescent="0.2">
      <c r="A6" s="245"/>
      <c r="B6" s="245"/>
      <c r="C6" s="245"/>
      <c r="D6" s="245"/>
      <c r="E6" s="245"/>
      <c r="F6" s="245"/>
      <c r="G6" s="245"/>
      <c r="H6" s="245"/>
      <c r="I6" s="245"/>
    </row>
    <row r="7" spans="1:9" x14ac:dyDescent="0.2">
      <c r="A7" s="245"/>
      <c r="B7" s="245"/>
      <c r="C7" s="245"/>
      <c r="D7" s="245"/>
      <c r="E7" s="245"/>
      <c r="F7" s="245"/>
      <c r="G7" s="245"/>
      <c r="H7" s="245"/>
      <c r="I7" s="245"/>
    </row>
    <row r="8" spans="1:9" x14ac:dyDescent="0.2">
      <c r="A8" s="245"/>
      <c r="B8" s="245"/>
      <c r="C8" s="245"/>
      <c r="D8" s="245"/>
      <c r="E8" s="245"/>
      <c r="F8" s="245"/>
      <c r="G8" s="245"/>
      <c r="H8" s="245"/>
      <c r="I8" s="245"/>
    </row>
    <row r="9" spans="1:9" x14ac:dyDescent="0.2">
      <c r="A9" s="245"/>
      <c r="B9" s="245"/>
      <c r="C9" s="245"/>
      <c r="D9" s="245"/>
      <c r="E9" s="245"/>
      <c r="F9" s="245"/>
      <c r="G9" s="245"/>
      <c r="H9" s="245"/>
      <c r="I9" s="245"/>
    </row>
    <row r="10" spans="1:9" x14ac:dyDescent="0.2">
      <c r="A10" s="245"/>
      <c r="B10" s="245"/>
      <c r="C10" s="245"/>
      <c r="D10" s="245"/>
      <c r="E10" s="245"/>
      <c r="F10" s="245"/>
      <c r="G10" s="245"/>
      <c r="H10" s="245"/>
      <c r="I10" s="245"/>
    </row>
    <row r="11" spans="1:9" x14ac:dyDescent="0.2">
      <c r="A11" s="245"/>
      <c r="B11" s="245"/>
      <c r="C11" s="245"/>
      <c r="D11" s="245"/>
      <c r="E11" s="245"/>
      <c r="F11" s="245"/>
      <c r="G11" s="245"/>
      <c r="H11" s="245"/>
      <c r="I11" s="245"/>
    </row>
    <row r="12" spans="1:9" x14ac:dyDescent="0.2">
      <c r="A12" s="245"/>
      <c r="B12" s="245"/>
      <c r="C12" s="245"/>
      <c r="D12" s="245"/>
      <c r="E12" s="245"/>
      <c r="F12" s="245"/>
      <c r="G12" s="245"/>
      <c r="H12" s="245"/>
      <c r="I12" s="245"/>
    </row>
    <row r="13" spans="1:9" x14ac:dyDescent="0.2">
      <c r="A13" s="245"/>
      <c r="B13" s="245"/>
      <c r="C13" s="245"/>
      <c r="D13" s="245"/>
      <c r="E13" s="245"/>
      <c r="F13" s="245"/>
      <c r="G13" s="245"/>
      <c r="H13" s="245"/>
      <c r="I13" s="245"/>
    </row>
    <row r="14" spans="1:9" x14ac:dyDescent="0.2">
      <c r="A14" s="245"/>
      <c r="B14" s="245"/>
      <c r="C14" s="245"/>
      <c r="D14" s="245"/>
      <c r="E14" s="245"/>
      <c r="F14" s="245"/>
      <c r="G14" s="245"/>
      <c r="H14" s="245"/>
      <c r="I14" s="245"/>
    </row>
    <row r="15" spans="1:9" x14ac:dyDescent="0.2">
      <c r="A15" s="245"/>
      <c r="B15" s="245"/>
      <c r="C15" s="245"/>
      <c r="D15" s="245"/>
      <c r="E15" s="245"/>
      <c r="F15" s="245"/>
      <c r="G15" s="245"/>
      <c r="H15" s="245"/>
      <c r="I15" s="245"/>
    </row>
    <row r="16" spans="1:9" x14ac:dyDescent="0.2">
      <c r="A16" s="245"/>
      <c r="B16" s="245"/>
      <c r="C16" s="245"/>
      <c r="D16" s="245"/>
      <c r="E16" s="245"/>
      <c r="F16" s="245"/>
      <c r="G16" s="245"/>
      <c r="H16" s="245"/>
      <c r="I16" s="245"/>
    </row>
    <row r="17" spans="1:9" x14ac:dyDescent="0.2">
      <c r="A17" s="245"/>
      <c r="B17" s="245"/>
      <c r="C17" s="245"/>
      <c r="D17" s="245"/>
      <c r="E17" s="245"/>
      <c r="F17" s="245"/>
      <c r="G17" s="245"/>
      <c r="H17" s="245"/>
      <c r="I17" s="245"/>
    </row>
    <row r="18" spans="1:9" x14ac:dyDescent="0.2">
      <c r="A18" s="245"/>
      <c r="B18" s="245"/>
      <c r="C18" s="245"/>
      <c r="D18" s="245"/>
      <c r="E18" s="245"/>
      <c r="F18" s="245"/>
      <c r="G18" s="245"/>
      <c r="H18" s="245"/>
      <c r="I18" s="245"/>
    </row>
    <row r="19" spans="1:9" x14ac:dyDescent="0.2">
      <c r="A19" s="245"/>
      <c r="B19" s="245"/>
      <c r="C19" s="245"/>
      <c r="D19" s="245"/>
      <c r="E19" s="245"/>
      <c r="F19" s="245"/>
      <c r="G19" s="245"/>
      <c r="H19" s="245"/>
      <c r="I19" s="245"/>
    </row>
    <row r="20" spans="1:9" x14ac:dyDescent="0.2">
      <c r="A20" s="245"/>
      <c r="B20" s="245"/>
      <c r="C20" s="245"/>
      <c r="D20" s="245"/>
      <c r="E20" s="245"/>
      <c r="F20" s="245"/>
      <c r="G20" s="245"/>
      <c r="H20" s="245"/>
      <c r="I20" s="245"/>
    </row>
    <row r="21" spans="1:9" x14ac:dyDescent="0.2">
      <c r="A21" s="245"/>
      <c r="B21" s="245"/>
      <c r="C21" s="245"/>
      <c r="D21" s="245"/>
      <c r="E21" s="245"/>
      <c r="F21" s="245"/>
      <c r="G21" s="245"/>
      <c r="H21" s="245"/>
      <c r="I21" s="245"/>
    </row>
    <row r="22" spans="1:9" x14ac:dyDescent="0.2">
      <c r="A22" s="245"/>
      <c r="B22" s="245"/>
      <c r="C22" s="245"/>
      <c r="D22" s="245"/>
      <c r="E22" s="245"/>
      <c r="F22" s="245"/>
      <c r="G22" s="245"/>
      <c r="H22" s="245"/>
      <c r="I22" s="245"/>
    </row>
    <row r="23" spans="1:9" x14ac:dyDescent="0.2">
      <c r="A23" s="245"/>
      <c r="B23" s="245"/>
      <c r="C23" s="245"/>
      <c r="D23" s="245"/>
      <c r="E23" s="245"/>
      <c r="F23" s="245"/>
      <c r="G23" s="245"/>
      <c r="H23" s="245"/>
      <c r="I23" s="245"/>
    </row>
    <row r="24" spans="1:9" x14ac:dyDescent="0.2">
      <c r="A24" s="245"/>
      <c r="B24" s="245"/>
      <c r="C24" s="245"/>
      <c r="D24" s="245"/>
      <c r="E24" s="245"/>
      <c r="F24" s="245"/>
      <c r="G24" s="245"/>
      <c r="H24" s="245"/>
      <c r="I24" s="245"/>
    </row>
    <row r="25" spans="1:9" x14ac:dyDescent="0.2">
      <c r="A25" s="245"/>
      <c r="B25" s="245"/>
      <c r="C25" s="245"/>
      <c r="D25" s="245"/>
      <c r="E25" s="245"/>
      <c r="F25" s="245"/>
      <c r="G25" s="245"/>
      <c r="H25" s="245"/>
      <c r="I25" s="245"/>
    </row>
    <row r="26" spans="1:9" x14ac:dyDescent="0.2">
      <c r="A26" s="245"/>
      <c r="B26" s="245"/>
      <c r="C26" s="245"/>
      <c r="D26" s="245"/>
      <c r="E26" s="245"/>
      <c r="F26" s="245"/>
      <c r="G26" s="245"/>
      <c r="H26" s="245"/>
      <c r="I26" s="245"/>
    </row>
    <row r="27" spans="1:9" x14ac:dyDescent="0.2">
      <c r="A27" s="245"/>
      <c r="B27" s="245"/>
      <c r="C27" s="245"/>
      <c r="D27" s="245"/>
      <c r="E27" s="245"/>
      <c r="F27" s="245"/>
      <c r="G27" s="245"/>
      <c r="H27" s="245"/>
      <c r="I27" s="245"/>
    </row>
    <row r="28" spans="1:9" x14ac:dyDescent="0.2">
      <c r="A28" s="245"/>
      <c r="B28" s="245"/>
      <c r="C28" s="245"/>
      <c r="D28" s="245"/>
      <c r="E28" s="245"/>
      <c r="F28" s="245"/>
      <c r="G28" s="245"/>
      <c r="H28" s="245"/>
      <c r="I28" s="245"/>
    </row>
    <row r="29" spans="1:9" x14ac:dyDescent="0.2">
      <c r="A29" s="245"/>
      <c r="B29" s="245"/>
      <c r="C29" s="245"/>
      <c r="D29" s="245"/>
      <c r="E29" s="245"/>
      <c r="F29" s="245"/>
      <c r="G29" s="245"/>
      <c r="H29" s="245"/>
      <c r="I29" s="245"/>
    </row>
    <row r="30" spans="1:9" x14ac:dyDescent="0.2">
      <c r="A30" s="245"/>
      <c r="B30" s="245"/>
      <c r="C30" s="245"/>
      <c r="D30" s="245"/>
      <c r="E30" s="245"/>
      <c r="F30" s="245"/>
      <c r="G30" s="245"/>
      <c r="H30" s="245"/>
      <c r="I30" s="245"/>
    </row>
    <row r="31" spans="1:9" x14ac:dyDescent="0.2">
      <c r="A31" s="245"/>
      <c r="B31" s="245"/>
      <c r="C31" s="245"/>
      <c r="D31" s="245"/>
      <c r="E31" s="245"/>
      <c r="F31" s="245"/>
      <c r="G31" s="245"/>
      <c r="H31" s="245"/>
      <c r="I31" s="245"/>
    </row>
    <row r="32" spans="1:9" x14ac:dyDescent="0.2">
      <c r="A32" s="245"/>
      <c r="B32" s="245"/>
      <c r="C32" s="245"/>
      <c r="D32" s="245"/>
      <c r="E32" s="245"/>
      <c r="F32" s="245"/>
      <c r="G32" s="245"/>
      <c r="H32" s="245"/>
      <c r="I32" s="245"/>
    </row>
    <row r="33" spans="1:9" x14ac:dyDescent="0.2">
      <c r="A33" s="245"/>
      <c r="B33" s="245"/>
      <c r="C33" s="245"/>
      <c r="D33" s="245"/>
      <c r="E33" s="245"/>
      <c r="F33" s="245"/>
      <c r="G33" s="245"/>
      <c r="H33" s="245"/>
      <c r="I33" s="245"/>
    </row>
    <row r="34" spans="1:9" x14ac:dyDescent="0.2">
      <c r="A34" s="245"/>
      <c r="B34" s="245"/>
      <c r="C34" s="245"/>
      <c r="D34" s="245"/>
      <c r="E34" s="245"/>
      <c r="F34" s="245"/>
      <c r="G34" s="245"/>
      <c r="H34" s="245"/>
      <c r="I34" s="245"/>
    </row>
    <row r="35" spans="1:9" x14ac:dyDescent="0.2">
      <c r="A35" s="245"/>
      <c r="B35" s="245"/>
      <c r="C35" s="245"/>
      <c r="D35" s="245"/>
      <c r="E35" s="245"/>
      <c r="F35" s="245"/>
      <c r="G35" s="245"/>
      <c r="H35" s="245"/>
      <c r="I35" s="245"/>
    </row>
    <row r="36" spans="1:9" x14ac:dyDescent="0.2">
      <c r="A36" s="245"/>
      <c r="B36" s="245"/>
      <c r="C36" s="245"/>
      <c r="D36" s="245"/>
      <c r="E36" s="245"/>
      <c r="F36" s="245"/>
      <c r="G36" s="245"/>
      <c r="H36" s="245"/>
      <c r="I36" s="245"/>
    </row>
    <row r="37" spans="1:9" x14ac:dyDescent="0.2">
      <c r="A37" s="245"/>
      <c r="B37" s="245"/>
      <c r="C37" s="245"/>
      <c r="D37" s="245"/>
      <c r="E37" s="245"/>
      <c r="F37" s="245"/>
      <c r="G37" s="245"/>
      <c r="H37" s="245"/>
      <c r="I37" s="245"/>
    </row>
    <row r="38" spans="1:9" x14ac:dyDescent="0.2">
      <c r="A38" s="245"/>
      <c r="B38" s="245"/>
      <c r="C38" s="245"/>
      <c r="D38" s="245"/>
      <c r="E38" s="245"/>
      <c r="F38" s="245"/>
      <c r="G38" s="245"/>
      <c r="H38" s="245"/>
      <c r="I38" s="245"/>
    </row>
    <row r="39" spans="1:9" ht="185.25" customHeight="1" x14ac:dyDescent="0.2">
      <c r="A39" s="245"/>
      <c r="B39" s="245"/>
      <c r="C39" s="245"/>
      <c r="D39" s="245"/>
      <c r="E39" s="245"/>
      <c r="F39" s="245"/>
      <c r="G39" s="245"/>
      <c r="H39" s="245"/>
      <c r="I39" s="245"/>
    </row>
    <row r="40" spans="1:9" ht="223.5" customHeight="1" x14ac:dyDescent="0.2">
      <c r="A40" s="245"/>
      <c r="B40" s="245"/>
      <c r="C40" s="245"/>
      <c r="D40" s="245"/>
      <c r="E40" s="245"/>
      <c r="F40" s="245"/>
      <c r="G40" s="245"/>
      <c r="H40" s="245"/>
      <c r="I40" s="24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Zvonimir Žilić</cp:lastModifiedBy>
  <cp:lastPrinted>2025-04-23T10:48:19Z</cp:lastPrinted>
  <dcterms:created xsi:type="dcterms:W3CDTF">2008-10-17T11:51:54Z</dcterms:created>
  <dcterms:modified xsi:type="dcterms:W3CDTF">2025-04-28T10:41:36Z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