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31.12.2022/KUTJEVO 31.12.2022/"/>
    </mc:Choice>
  </mc:AlternateContent>
  <xr:revisionPtr revIDLastSave="151" documentId="8_{17BB21C9-2283-453A-851A-5DD3AE2BF422}" xr6:coauthVersionLast="47" xr6:coauthVersionMax="47" xr10:uidLastSave="{A0A34006-53B6-4FBB-BC0D-3F91DB45EC62}"/>
  <bookViews>
    <workbookView xWindow="-120" yWindow="-120" windowWidth="29040" windowHeight="157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<sst xmlns="http://schemas.openxmlformats.org/spreadsheetml/2006/main" count="532" uniqueCount="466">
  <si>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</si>
  <si>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</si>
  <si>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</si>
  <si>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</si>
  <si>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</si>
  <si>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</si>
  <si>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</si>
  <si>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</si>
  <si>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</si>
  <si>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</si>
  <si>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</si>
  <si>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</si>
  <si>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</si>
  <si>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</si>
  <si>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</si>
  <si>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</si>
  <si>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</si>
  <si>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</si>
  <si>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</si>
  <si>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</si>
  <si>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</si>
  <si>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</si>
  <si>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</si>
  <si>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</si>
  <si>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</si>
  <si>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</si>
  <si>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</si>
  <si>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</si>
  <si>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</si>
  <si>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</si>
  <si>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</si>
  <si>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</si>
  <si>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</si>
  <si>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</si>
  <si>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</si>
  <si>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</si>
  <si>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</si>
  <si>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</si>
  <si>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</si>
  <si>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</si>
  <si>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</si>
  <si>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</si>
  <si>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</si>
  <si>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</si>
  <si>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</si>
  <si>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</si>
  <si>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</si>
  <si>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</si>
  <si>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</si>
  <si>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</si>
  <si>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</si>
  <si>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</si>
  <si>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</si>
  <si>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</si>
  <si>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</si>
  <si>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</si>
  <si>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</si>
  <si>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</si>
  <si>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</si>
  <si>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</si>
  <si>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</si>
  <si>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</si>
  <si>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</si>
  <si>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</si>
  <si>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</si>
  <si>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</si>
  <si>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</si>
  <si>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</si>
  <si>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</si>
  <si>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</si>
  <si>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</si>
  <si>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</si>
  <si>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</si>
  <si>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</si>
  <si>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</si>
  <si>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</si>
  <si>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</si>
  <si>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</si>
  <si>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</si>
  <si>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</si>
  <si>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</si>
  <si>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</si>
  <si>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</si>
  <si>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</si>
  <si>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</si>
  <si>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</si>
  <si>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</si>
  <si>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</si>
  <si>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</si>
  <si>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</si>
  <si>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</si>
  <si>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</si>
  <si>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</si>
  <si>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</si>
  <si>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</si>
  <si>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</si>
  <si>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</si>
  <si>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</si>
  <si>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</si>
  <si>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</si>
  <si>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</si>
  <si>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</si>
  <si>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</si>
  <si>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</si>
  <si>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</si>
  <si>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</si>
  <si>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</si>
  <si>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</si>
  <si>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</si>
  <si>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</si>
  <si>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</si>
  <si>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</si>
  <si>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</si>
  <si>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</si>
  <si>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</si>
  <si>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</si>
  <si>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</si>
  <si>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</si>
  <si>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</si>
  <si>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</si>
  <si>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</si>
  <si>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</si>
  <si>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</si>
  <si>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</si>
  <si>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</si>
  <si>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</si>
  <si>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</si>
  <si>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</si>
  <si>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</si>
  <si>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</si>
  <si>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</si>
  <si>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</si>
  <si>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</si>
  <si>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</si>
  <si>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</si>
  <si>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</si>
  <si>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</si>
  <si>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</si>
  <si>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</si>
  <si>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</si>
  <si>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</si>
  <si>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</si>
  <si>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</si>
  <si>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</si>
  <si>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</si>
  <si>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</si>
  <si>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</si>
  <si>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</si>
  <si>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</si>
  <si>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</si>
  <si>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</si>
  <si>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</si>
  <si>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</si>
  <si>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</si>
  <si>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</si>
  <si>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</si>
  <si>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</si>
  <si>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</si>
  <si>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</si>
  <si>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</si>
  <si>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</si>
  <si>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</si>
  <si>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</si>
  <si>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</si>
  <si>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</si>
  <si>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</si>
  <si>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</si>
  <si>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</si>
  <si>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</si>
  <si>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</si>
  <si>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</si>
  <si>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</si>
  <si>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</si>
  <si>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</si>
  <si>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</si>
  <si>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</si>
  <si>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</si>
  <si>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</si>
  <si>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</si>
  <si>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</si>
  <si>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</si>
  <si>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</si>
  <si>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</si>
  <si>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</si>
  <si>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</si>
  <si>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</si>
  <si>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</si>
  <si>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</si>
  <si>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</si>
  <si>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</si>
  <si>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</si>
  <si>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</si>
  <si>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</si>
  <si>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</si>
  <si>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</si>
  <si>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</si>
  <si>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</si>
  <si>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</si>
  <si>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</si>
  <si>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</si>
  <si>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</si>
  <si>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</si>
  <si>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</si>
  <si>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</si>
  <si>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</si>
  <si>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</si>
  <si>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</si>
  <si>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</si>
  <si>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</si>
  <si>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</si>
  <si>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</si>
  <si>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</si>
  <si>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</si>
  <si>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</si>
  <si>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</si>
  <si>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</si>
  <si>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</si>
  <si>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</si>
  <si>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</si>
  <si>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</si>
  <si>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</si>
  <si>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</si>
  <si>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</si>
  <si>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</si>
  <si>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</si>
  <si>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</si>
  <si>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</si>
  <si>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</si>
  <si>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</si>
  <si>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</si>
  <si>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</si>
  <si>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</si>
  <si>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</si>
  <si>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</si>
  <si>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</si>
  <si>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</si>
  <si>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</si>
  <si>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</si>
  <si>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</si>
  <si>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</si>
  <si>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</si>
  <si>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</si>
  <si>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</si>
  <si>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</si>
  <si>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</si>
  <si>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</si>
  <si>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</si>
  <si>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</si>
  <si>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</si>
  <si>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</si>
  <si>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</si>
  <si>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</si>
  <si>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</si>
  <si>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</si>
  <si>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</si>
  <si>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</si>
  <si>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</si>
  <si>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</si>
  <si>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</si>
  <si>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</si>
  <si>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</si>
  <si>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</si>
  <si>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</si>
  <si>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</si>
  <si>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</si>
  <si>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</si>
  <si>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</si>
  <si>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</si>
  <si>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</si>
  <si>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</si>
  <si>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</si>
  <si>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</si>
  <si>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</si>
  <si>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</si>
  <si>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</si>
  <si>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</si>
  <si>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</si>
  <si>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</si>
  <si>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</si>
  <si>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</si>
  <si>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</si>
  <si>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</si>
  <si>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</si>
  <si>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</si>
  <si>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</si>
  <si>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</si>
  <si>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</si>
  <si>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</si>
  <si>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</si>
  <si>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</si>
  <si>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</si>
  <si>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</si>
  <si>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</si>
  <si>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</si>
  <si>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</si>
  <si>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</si>
  <si>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</si>
  <si>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</si>
  <si>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</si>
  <si>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</si>
  <si>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</si>
  <si>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</si>
  <si>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</si>
  <si>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</si>
  <si>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</si>
  <si>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</si>
  <si>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</si>
  <si>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</si>
  <si>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</si>
  <si>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</si>
  <si>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</si>
  <si>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</si>
  <si>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</si>
  <si>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</si>
  <si>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</si>
  <si>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</si>
  <si>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</si>
  <si>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</si>
  <si>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</si>
  <si>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</si>
  <si>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</si>
  <si>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</si>
  <si>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</si>
  <si>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</si>
  <si>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</si>
  <si>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</si>
  <si>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</si>
  <si>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</si>
  <si>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</si>
  <si>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</si>
  <si>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</si>
  <si>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</si>
  <si>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</si>
  <si>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</si>
  <si>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</si>
  <si>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</si>
  <si>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</si>
  <si>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</si>
  <si>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</si>
  <si>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</si>
  <si>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</si>
  <si>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</si>
  <si>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</si>
  <si>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</si>
  <si>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</si>
  <si>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</si>
  <si>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</si>
  <si>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</si>
  <si>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</si>
  <si>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</si>
  <si>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</si>
  <si>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</si>
  <si>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</si>
  <si>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</si>
  <si>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</si>
  <si>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</si>
  <si>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</si>
  <si>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</si>
  <si>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</si>
  <si>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</si>
  <si>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</si>
  <si>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</si>
  <si>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</si>
  <si>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</si>
  <si>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</si>
  <si>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</si>
  <si>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</si>
  <si>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</si>
  <si>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</si>
  <si>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</si>
  <si>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</si>
  <si>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</si>
  <si>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</si>
  <si>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</si>
  <si>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</si>
  <si>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</si>
  <si>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</si>
  <si>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</si>
  <si>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</si>
  <si>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</si>
  <si>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</si>
  <si>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</si>
  <si>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</si>
  <si>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</si>
  <si>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</si>
  <si>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</si>
  <si>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</si>
  <si>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</si>
  <si>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</si>
  <si>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</si>
  <si>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</si>
  <si>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</si>
  <si>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</si>
  <si>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</si>
  <si>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</si>
  <si>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</si>
  <si>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</si>
  <si>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</si>
  <si>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</si>
  <si>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</si>
  <si>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</si>
  <si>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</si>
  <si>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</si>
  <si>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</si>
  <si>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</si>
  <si>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</si>
  <si>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</si>
  <si>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</si>
  <si>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</si>
  <si>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</si>
  <si>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</si>
  <si>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</si>
  <si>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</si>
  <si>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</si>
  <si>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</si>
  <si>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</si>
  <si>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</si>
  <si>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</si>
  <si>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</si>
  <si>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</si>
  <si>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</si>
  <si>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</si>
  <si>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</si>
  <si>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</si>
  <si>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</si>
  <si>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</si>
  <si>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</si>
  <si>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</si>
  <si>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</si>
  <si>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</si>
  <si>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</si>
  <si>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</si>
  <si>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</si>
  <si>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</si>
  <si>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</si>
  <si>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</si>
  <si>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</si>
  <si>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</si>
  <si>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</si>
  <si>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</si>
  <si>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</si>
  <si>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</si>
  <si>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</si>
  <si>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</si>
  <si>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03326411</t>
  </si>
  <si>
    <t>HR</t>
  </si>
  <si>
    <t>050017312</t>
  </si>
  <si>
    <t>21918659912</t>
  </si>
  <si>
    <t>7478000070083WIXWL02</t>
  </si>
  <si>
    <t>204</t>
  </si>
  <si>
    <t>Kutjevo d.d.</t>
  </si>
  <si>
    <t>Kutjevo</t>
  </si>
  <si>
    <t>Kralja Tomislava 1</t>
  </si>
  <si>
    <t>kutjevo@kutjevo.com</t>
  </si>
  <si>
    <t>www.kutjevo.com</t>
  </si>
  <si>
    <t>Žilić Zvonimir</t>
  </si>
  <si>
    <t>034/255-002</t>
  </si>
  <si>
    <t>zvonimir.zilic@kutjevo.com</t>
  </si>
  <si>
    <t>Obveznik: Kutjevo d.d.</t>
  </si>
  <si>
    <t>01.01.2022.</t>
  </si>
  <si>
    <t>31.12.2022.</t>
  </si>
  <si>
    <t>Remira d.o.o.</t>
  </si>
  <si>
    <t>Mira Hrelja</t>
  </si>
  <si>
    <t xml:space="preserve">stanje na dan 31.12.2022. </t>
  </si>
  <si>
    <t>u razdoblju 01.01.2022. do 31.12.2022.</t>
  </si>
  <si>
    <t xml:space="preserve">BILJEŠKE UZ FINANCIJSKE IZVJEŠTAJE - TFI
(koji se sastavljaju za tromjesečna razdoblja)
Naziv izdavatelja:  Kutjevo d.d. nekonsolidirano
OIB:   21918659912
Izvještajno razdoblje: 01.01.2022.-31.12.2022.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8.067.838 kn zbog povećanja primitaka zaposlenih.
5. Poduzeće ima dugoročne kredite sa rokom dospijeća do pet godina.
6. Prosječan broj zaposlenih tijekom tekućeg razdoblja iznosi 546.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20.000,00 kn.
    B. NAZIV DRUŠTVA: ĐAKOVAČKA VINA D.D. OIB: 72212121406
    ADRESA SJEDIŠTA DRUŠTVA: Biskupa Antuna Mandića 71, 31418 Drenje, RH
    Temeljni kapital 42.892.000,00 kn.
    C. NAZIV DRUŠTVA: KUTJEVO d.o.o. BANJA LUKA,  OIB: 404232060008
    ADRESA SJEDIŠTA DRUŠTVA: Dunavska 1C, 78000 Banja Luka, BiH
    Temeljni kapital 37.999,00 kn.
    D. NAZIV DRUŠTVA: KUTJEVO d.o.o. BEOGRAD, OIB: 112527290
    ADRESA SJEDIŠTA DRUŠTVA: Topolska 24, 11000 Beograd, Srbija
    Temeljni kapital 1.208.321,00 kn.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</si>
</sst>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Q51" sqref="Q51"/>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t="s">
        <v>459</v>
      </c>
      <c r="F4" s="120"/>
      <c r="G4" s="59" t="s">
        <v>0</v>
      </c>
      <c r="H4" s="119" t="s">
        <v>460</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323</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444</v>
      </c>
      <c r="D10" s="131"/>
      <c r="E10" s="49"/>
      <c r="F10" s="132" t="s">
        <v>324</v>
      </c>
      <c r="G10" s="133"/>
      <c r="H10" s="134" t="s">
        <v>445</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446</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9"/>
      <c r="C14" s="130" t="s">
        <v>447</v>
      </c>
      <c r="D14" s="131"/>
      <c r="E14" s="136"/>
      <c r="F14" s="137"/>
      <c r="G14" s="63" t="s">
        <v>325</v>
      </c>
      <c r="H14" s="134" t="s">
        <v>448</v>
      </c>
      <c r="I14" s="135"/>
      <c r="J14" s="60"/>
    </row>
    <row r="15" spans="1:10" ht="14.45" customHeight="1" x14ac:dyDescent="0.2">
      <c r="A15" s="49"/>
      <c r="B15" s="50"/>
      <c r="C15" s="47"/>
      <c r="D15" s="47"/>
      <c r="E15" s="98"/>
      <c r="F15" s="98"/>
      <c r="G15" s="98"/>
      <c r="H15" s="98"/>
      <c r="I15" s="47"/>
      <c r="J15" s="21"/>
    </row>
    <row r="16" spans="1:10" ht="13.15" customHeight="1" x14ac:dyDescent="0.2">
      <c r="A16" s="99" t="s">
        <v>326</v>
      </c>
      <c r="B16" s="139"/>
      <c r="C16" s="130" t="s">
        <v>449</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450</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34340</v>
      </c>
      <c r="D20" s="135"/>
      <c r="E20" s="98"/>
      <c r="F20" s="98"/>
      <c r="G20" s="143" t="s">
        <v>451</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452</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t="s">
        <v>453</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454</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533</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328</v>
      </c>
      <c r="D30" s="151" t="s">
        <v>327</v>
      </c>
      <c r="E30" s="110"/>
      <c r="F30" s="110"/>
      <c r="G30" s="110"/>
      <c r="H30" s="69" t="s">
        <v>328</v>
      </c>
      <c r="I30" s="70" t="s">
        <v>329</v>
      </c>
      <c r="J30" s="71"/>
    </row>
    <row r="31" spans="1:10" x14ac:dyDescent="0.2">
      <c r="A31" s="128"/>
      <c r="B31" s="129"/>
      <c r="C31" s="23"/>
      <c r="D31" s="59"/>
      <c r="E31" s="137"/>
      <c r="F31" s="137"/>
      <c r="G31" s="137"/>
      <c r="H31" s="137"/>
      <c r="I31" s="152"/>
      <c r="J31" s="153"/>
    </row>
    <row r="32" spans="1:10" x14ac:dyDescent="0.2">
      <c r="A32" s="128" t="s">
        <v>320</v>
      </c>
      <c r="B32" s="129"/>
      <c r="C32" s="34" t="s">
        <v>332</v>
      </c>
      <c r="D32" s="151" t="s">
        <v>330</v>
      </c>
      <c r="E32" s="110"/>
      <c r="F32" s="110"/>
      <c r="G32" s="110"/>
      <c r="H32" s="72" t="s">
        <v>331</v>
      </c>
      <c r="I32" s="73" t="s">
        <v>332</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333</v>
      </c>
    </row>
    <row r="48" spans="1:10" ht="14.25" x14ac:dyDescent="0.2">
      <c r="A48" s="25"/>
      <c r="B48" s="62"/>
      <c r="C48" s="62"/>
      <c r="D48" s="47"/>
      <c r="E48" s="98"/>
      <c r="F48" s="98"/>
      <c r="G48" s="158"/>
      <c r="H48" s="158"/>
      <c r="I48" s="47"/>
      <c r="J48" s="75" t="s">
        <v>334</v>
      </c>
    </row>
    <row r="49" spans="1:10" ht="14.45" customHeight="1" x14ac:dyDescent="0.2">
      <c r="A49" s="99" t="s">
        <v>313</v>
      </c>
      <c r="B49" s="100"/>
      <c r="C49" s="134" t="s">
        <v>334</v>
      </c>
      <c r="D49" s="135"/>
      <c r="E49" s="160" t="s">
        <v>335</v>
      </c>
      <c r="F49" s="161"/>
      <c r="G49" s="143"/>
      <c r="H49" s="144"/>
      <c r="I49" s="144"/>
      <c r="J49" s="145"/>
    </row>
    <row r="50" spans="1:10" ht="14.25" x14ac:dyDescent="0.2">
      <c r="A50" s="25"/>
      <c r="B50" s="62"/>
      <c r="C50" s="158"/>
      <c r="D50" s="158"/>
      <c r="E50" s="98"/>
      <c r="F50" s="98"/>
      <c r="G50" s="104" t="s">
        <v>336</v>
      </c>
      <c r="H50" s="104"/>
      <c r="I50" s="104"/>
      <c r="J50" s="26"/>
    </row>
    <row r="51" spans="1:10" ht="13.9" customHeight="1" x14ac:dyDescent="0.2">
      <c r="A51" s="99" t="s">
        <v>314</v>
      </c>
      <c r="B51" s="100"/>
      <c r="C51" s="143" t="s">
        <v>455</v>
      </c>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t="s">
        <v>456</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t="s">
        <v>457</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337</v>
      </c>
      <c r="B57" s="100"/>
      <c r="C57" s="101" t="s">
        <v>461</v>
      </c>
      <c r="D57" s="102"/>
      <c r="E57" s="102"/>
      <c r="F57" s="102"/>
      <c r="G57" s="102"/>
      <c r="H57" s="102"/>
      <c r="I57" s="102"/>
      <c r="J57" s="103"/>
    </row>
    <row r="58" spans="1:10" ht="14.45" customHeight="1" x14ac:dyDescent="0.2">
      <c r="A58" s="19"/>
      <c r="B58" s="47"/>
      <c r="C58" s="104" t="s">
        <v>338</v>
      </c>
      <c r="D58" s="104"/>
      <c r="E58" s="104"/>
      <c r="F58" s="104"/>
      <c r="G58" s="47"/>
      <c r="H58" s="47"/>
      <c r="I58" s="47"/>
      <c r="J58" s="21"/>
    </row>
    <row r="59" spans="1:10" ht="14.25" x14ac:dyDescent="0.2">
      <c r="A59" s="99" t="s">
        <v>339</v>
      </c>
      <c r="B59" s="100"/>
      <c r="C59" s="101" t="s">
        <v>462</v>
      </c>
      <c r="D59" s="102"/>
      <c r="E59" s="102"/>
      <c r="F59" s="102"/>
      <c r="G59" s="102"/>
      <c r="H59" s="102"/>
      <c r="I59" s="102"/>
      <c r="J59" s="103"/>
    </row>
    <row r="60" spans="1:10" ht="14.45" customHeight="1" x14ac:dyDescent="0.2">
      <c r="A60" s="27"/>
      <c r="B60" s="28"/>
      <c r="C60" s="105" t="s">
        <v>340</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workbookViewId="0">
      <selection activeCell="A4" sqref="A4:I4"/>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463</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458</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308743777</v>
      </c>
      <c r="I9" s="81">
        <f>I10+I17+I27+I38+I43</f>
        <v>313986786</v>
      </c>
    </row>
    <row r="10" spans="1:9" ht="12.75" customHeight="1" x14ac:dyDescent="0.2">
      <c r="A10" s="167" t="s">
        <v>6</v>
      </c>
      <c r="B10" s="167"/>
      <c r="C10" s="167"/>
      <c r="D10" s="167"/>
      <c r="E10" s="167"/>
      <c r="F10" s="167"/>
      <c r="G10" s="80">
        <v>3</v>
      </c>
      <c r="H10" s="81">
        <f>H11+H12+H13+H14+H15+H16</f>
        <v>0</v>
      </c>
      <c r="I10" s="81">
        <f>I11+I12+I13+I14+I15+I16</f>
        <v>0</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7" t="s">
        <v>13</v>
      </c>
      <c r="B17" s="167"/>
      <c r="C17" s="167"/>
      <c r="D17" s="167"/>
      <c r="E17" s="167"/>
      <c r="F17" s="167"/>
      <c r="G17" s="80">
        <v>10</v>
      </c>
      <c r="H17" s="81">
        <f>H18+H19+H20+H21+H22+H23+H24+H25+H26</f>
        <v>227698463</v>
      </c>
      <c r="I17" s="81">
        <f>I18+I19+I20+I21+I22+I23+I24+I25+I26</f>
        <v>219494631</v>
      </c>
    </row>
    <row r="18" spans="1:9" ht="12.75" customHeight="1" x14ac:dyDescent="0.2">
      <c r="A18" s="162" t="s">
        <v>14</v>
      </c>
      <c r="B18" s="162"/>
      <c r="C18" s="162"/>
      <c r="D18" s="162"/>
      <c r="E18" s="162"/>
      <c r="F18" s="162"/>
      <c r="G18" s="78">
        <v>11</v>
      </c>
      <c r="H18" s="79">
        <v>20696832</v>
      </c>
      <c r="I18" s="79">
        <v>20191906</v>
      </c>
    </row>
    <row r="19" spans="1:9" ht="12.75" customHeight="1" x14ac:dyDescent="0.2">
      <c r="A19" s="162" t="s">
        <v>15</v>
      </c>
      <c r="B19" s="162"/>
      <c r="C19" s="162"/>
      <c r="D19" s="162"/>
      <c r="E19" s="162"/>
      <c r="F19" s="162"/>
      <c r="G19" s="78">
        <v>12</v>
      </c>
      <c r="H19" s="79">
        <v>76367997</v>
      </c>
      <c r="I19" s="79">
        <v>68924575</v>
      </c>
    </row>
    <row r="20" spans="1:9" ht="12.75" customHeight="1" x14ac:dyDescent="0.2">
      <c r="A20" s="162" t="s">
        <v>16</v>
      </c>
      <c r="B20" s="162"/>
      <c r="C20" s="162"/>
      <c r="D20" s="162"/>
      <c r="E20" s="162"/>
      <c r="F20" s="162"/>
      <c r="G20" s="78">
        <v>13</v>
      </c>
      <c r="H20" s="79">
        <v>51105689</v>
      </c>
      <c r="I20" s="79">
        <v>50546634</v>
      </c>
    </row>
    <row r="21" spans="1:9" ht="12.75" customHeight="1" x14ac:dyDescent="0.2">
      <c r="A21" s="162" t="s">
        <v>17</v>
      </c>
      <c r="B21" s="162"/>
      <c r="C21" s="162"/>
      <c r="D21" s="162"/>
      <c r="E21" s="162"/>
      <c r="F21" s="162"/>
      <c r="G21" s="78">
        <v>14</v>
      </c>
      <c r="H21" s="79">
        <v>6047144</v>
      </c>
      <c r="I21" s="79">
        <v>6220131</v>
      </c>
    </row>
    <row r="22" spans="1:9" ht="12.75" customHeight="1" x14ac:dyDescent="0.2">
      <c r="A22" s="162" t="s">
        <v>18</v>
      </c>
      <c r="B22" s="162"/>
      <c r="C22" s="162"/>
      <c r="D22" s="162"/>
      <c r="E22" s="162"/>
      <c r="F22" s="162"/>
      <c r="G22" s="78">
        <v>15</v>
      </c>
      <c r="H22" s="79">
        <v>41335343</v>
      </c>
      <c r="I22" s="79">
        <v>38823324</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30818534</v>
      </c>
      <c r="I24" s="79">
        <v>33488171</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1326924</v>
      </c>
      <c r="I26" s="79">
        <v>1299890</v>
      </c>
    </row>
    <row r="27" spans="1:9" ht="12.75" customHeight="1" x14ac:dyDescent="0.2">
      <c r="A27" s="167" t="s">
        <v>23</v>
      </c>
      <c r="B27" s="167"/>
      <c r="C27" s="167"/>
      <c r="D27" s="167"/>
      <c r="E27" s="167"/>
      <c r="F27" s="167"/>
      <c r="G27" s="80">
        <v>20</v>
      </c>
      <c r="H27" s="81">
        <f>SUM(H28:H37)</f>
        <v>80998275</v>
      </c>
      <c r="I27" s="81">
        <f>SUM(I28:I37)</f>
        <v>94472585</v>
      </c>
    </row>
    <row r="28" spans="1:9" ht="12.75" customHeight="1" x14ac:dyDescent="0.2">
      <c r="A28" s="162" t="s">
        <v>24</v>
      </c>
      <c r="B28" s="162"/>
      <c r="C28" s="162"/>
      <c r="D28" s="162"/>
      <c r="E28" s="162"/>
      <c r="F28" s="162"/>
      <c r="G28" s="78">
        <v>21</v>
      </c>
      <c r="H28" s="79">
        <v>77818875</v>
      </c>
      <c r="I28" s="79">
        <v>94383185</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3150000</v>
      </c>
      <c r="I30" s="79">
        <v>0</v>
      </c>
    </row>
    <row r="31" spans="1:9" ht="24.6" customHeight="1" x14ac:dyDescent="0.2">
      <c r="A31" s="162" t="s">
        <v>27</v>
      </c>
      <c r="B31" s="162"/>
      <c r="C31" s="162"/>
      <c r="D31" s="162"/>
      <c r="E31" s="162"/>
      <c r="F31" s="162"/>
      <c r="G31" s="78">
        <v>24</v>
      </c>
      <c r="H31" s="79">
        <v>29400</v>
      </c>
      <c r="I31" s="79">
        <v>29400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0</v>
      </c>
      <c r="I35" s="79">
        <v>60000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47039</v>
      </c>
      <c r="I38" s="81">
        <f>I39+I40+I41+I42</f>
        <v>19570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47039</v>
      </c>
      <c r="I41" s="79">
        <v>19570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283990704</v>
      </c>
      <c r="I44" s="81">
        <f>I45+I53+I60+I70</f>
        <v>297472852</v>
      </c>
    </row>
    <row r="45" spans="1:9" ht="12.75" customHeight="1" x14ac:dyDescent="0.2">
      <c r="A45" s="167" t="s">
        <v>41</v>
      </c>
      <c r="B45" s="167"/>
      <c r="C45" s="167"/>
      <c r="D45" s="167"/>
      <c r="E45" s="167"/>
      <c r="F45" s="167"/>
      <c r="G45" s="80">
        <v>38</v>
      </c>
      <c r="H45" s="81">
        <f>SUM(H46:H52)</f>
        <v>142766997</v>
      </c>
      <c r="I45" s="81">
        <f>SUM(I46:I52)</f>
        <v>228208975</v>
      </c>
    </row>
    <row r="46" spans="1:9" ht="12.75" customHeight="1" x14ac:dyDescent="0.2">
      <c r="A46" s="162" t="s">
        <v>42</v>
      </c>
      <c r="B46" s="162"/>
      <c r="C46" s="162"/>
      <c r="D46" s="162"/>
      <c r="E46" s="162"/>
      <c r="F46" s="162"/>
      <c r="G46" s="78">
        <v>39</v>
      </c>
      <c r="H46" s="79">
        <v>18711266</v>
      </c>
      <c r="I46" s="79">
        <v>8962878</v>
      </c>
    </row>
    <row r="47" spans="1:9" ht="12.75" customHeight="1" x14ac:dyDescent="0.2">
      <c r="A47" s="162" t="s">
        <v>43</v>
      </c>
      <c r="B47" s="162"/>
      <c r="C47" s="162"/>
      <c r="D47" s="162"/>
      <c r="E47" s="162"/>
      <c r="F47" s="162"/>
      <c r="G47" s="78">
        <v>40</v>
      </c>
      <c r="H47" s="79">
        <v>63820609</v>
      </c>
      <c r="I47" s="79">
        <v>76390634</v>
      </c>
    </row>
    <row r="48" spans="1:9" ht="12.75" customHeight="1" x14ac:dyDescent="0.2">
      <c r="A48" s="162" t="s">
        <v>44</v>
      </c>
      <c r="B48" s="162"/>
      <c r="C48" s="162"/>
      <c r="D48" s="162"/>
      <c r="E48" s="162"/>
      <c r="F48" s="162"/>
      <c r="G48" s="78">
        <v>41</v>
      </c>
      <c r="H48" s="79">
        <v>47068444</v>
      </c>
      <c r="I48" s="79">
        <v>107824165</v>
      </c>
    </row>
    <row r="49" spans="1:9" ht="12.75" customHeight="1" x14ac:dyDescent="0.2">
      <c r="A49" s="162" t="s">
        <v>45</v>
      </c>
      <c r="B49" s="162"/>
      <c r="C49" s="162"/>
      <c r="D49" s="162"/>
      <c r="E49" s="162"/>
      <c r="F49" s="162"/>
      <c r="G49" s="78">
        <v>42</v>
      </c>
      <c r="H49" s="79">
        <v>13166678</v>
      </c>
      <c r="I49" s="79">
        <v>35031298</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46756735</v>
      </c>
      <c r="I53" s="81">
        <f>SUM(I54:I59)</f>
        <v>35165849</v>
      </c>
    </row>
    <row r="54" spans="1:9" ht="12.75" customHeight="1" x14ac:dyDescent="0.2">
      <c r="A54" s="162" t="s">
        <v>50</v>
      </c>
      <c r="B54" s="162"/>
      <c r="C54" s="162"/>
      <c r="D54" s="162"/>
      <c r="E54" s="162"/>
      <c r="F54" s="162"/>
      <c r="G54" s="78">
        <v>47</v>
      </c>
      <c r="H54" s="79">
        <v>3228395</v>
      </c>
      <c r="I54" s="79">
        <v>56250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39733032</v>
      </c>
      <c r="I56" s="79">
        <v>34893201</v>
      </c>
    </row>
    <row r="57" spans="1:9" ht="12.75" customHeight="1" x14ac:dyDescent="0.2">
      <c r="A57" s="162" t="s">
        <v>53</v>
      </c>
      <c r="B57" s="162"/>
      <c r="C57" s="162"/>
      <c r="D57" s="162"/>
      <c r="E57" s="162"/>
      <c r="F57" s="162"/>
      <c r="G57" s="78">
        <v>50</v>
      </c>
      <c r="H57" s="79">
        <v>17632</v>
      </c>
      <c r="I57" s="79">
        <v>42710</v>
      </c>
    </row>
    <row r="58" spans="1:9" ht="12.75" customHeight="1" x14ac:dyDescent="0.2">
      <c r="A58" s="162" t="s">
        <v>54</v>
      </c>
      <c r="B58" s="162"/>
      <c r="C58" s="162"/>
      <c r="D58" s="162"/>
      <c r="E58" s="162"/>
      <c r="F58" s="162"/>
      <c r="G58" s="78">
        <v>51</v>
      </c>
      <c r="H58" s="79">
        <v>3768216</v>
      </c>
      <c r="I58" s="79">
        <v>165969</v>
      </c>
    </row>
    <row r="59" spans="1:9" ht="12.75" customHeight="1" x14ac:dyDescent="0.2">
      <c r="A59" s="162" t="s">
        <v>55</v>
      </c>
      <c r="B59" s="162"/>
      <c r="C59" s="162"/>
      <c r="D59" s="162"/>
      <c r="E59" s="162"/>
      <c r="F59" s="162"/>
      <c r="G59" s="78">
        <v>52</v>
      </c>
      <c r="H59" s="79">
        <v>9460</v>
      </c>
      <c r="I59" s="79">
        <v>7719</v>
      </c>
    </row>
    <row r="60" spans="1:9" ht="12.75" customHeight="1" x14ac:dyDescent="0.2">
      <c r="A60" s="167" t="s">
        <v>56</v>
      </c>
      <c r="B60" s="167"/>
      <c r="C60" s="167"/>
      <c r="D60" s="167"/>
      <c r="E60" s="167"/>
      <c r="F60" s="167"/>
      <c r="G60" s="80">
        <v>53</v>
      </c>
      <c r="H60" s="81">
        <f>SUM(H61:H69)</f>
        <v>55638273</v>
      </c>
      <c r="I60" s="81">
        <f>SUM(I61:I69)</f>
        <v>20798201</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54630943</v>
      </c>
      <c r="I63" s="79">
        <v>20636194</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11516</v>
      </c>
      <c r="I67" s="79">
        <v>7029</v>
      </c>
    </row>
    <row r="68" spans="1:9" ht="12.75" customHeight="1" x14ac:dyDescent="0.2">
      <c r="A68" s="162" t="s">
        <v>31</v>
      </c>
      <c r="B68" s="162"/>
      <c r="C68" s="162"/>
      <c r="D68" s="162"/>
      <c r="E68" s="162"/>
      <c r="F68" s="162"/>
      <c r="G68" s="78">
        <v>61</v>
      </c>
      <c r="H68" s="79">
        <v>995814</v>
      </c>
      <c r="I68" s="79">
        <v>154978</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38828699</v>
      </c>
      <c r="I70" s="79">
        <v>13299827</v>
      </c>
    </row>
    <row r="71" spans="1:9" ht="12.75" customHeight="1" x14ac:dyDescent="0.2">
      <c r="A71" s="163" t="s">
        <v>60</v>
      </c>
      <c r="B71" s="163"/>
      <c r="C71" s="163"/>
      <c r="D71" s="163"/>
      <c r="E71" s="163"/>
      <c r="F71" s="163"/>
      <c r="G71" s="78">
        <v>64</v>
      </c>
      <c r="H71" s="79">
        <v>1147812</v>
      </c>
      <c r="I71" s="79">
        <v>2818069</v>
      </c>
    </row>
    <row r="72" spans="1:9" ht="12.75" customHeight="1" x14ac:dyDescent="0.2">
      <c r="A72" s="164" t="s">
        <v>61</v>
      </c>
      <c r="B72" s="164"/>
      <c r="C72" s="164"/>
      <c r="D72" s="164"/>
      <c r="E72" s="164"/>
      <c r="F72" s="164"/>
      <c r="G72" s="80">
        <v>65</v>
      </c>
      <c r="H72" s="81">
        <f>H8+H9+H44+H71</f>
        <v>593882293</v>
      </c>
      <c r="I72" s="81">
        <f>I8+I9+I44+I71</f>
        <v>614277707</v>
      </c>
    </row>
    <row r="73" spans="1:9" ht="12.75" customHeight="1" x14ac:dyDescent="0.2">
      <c r="A73" s="163" t="s">
        <v>62</v>
      </c>
      <c r="B73" s="163"/>
      <c r="C73" s="163"/>
      <c r="D73" s="163"/>
      <c r="E73" s="163"/>
      <c r="F73" s="163"/>
      <c r="G73" s="78">
        <v>66</v>
      </c>
      <c r="H73" s="79">
        <v>103849512</v>
      </c>
      <c r="I73" s="79">
        <v>117894066</v>
      </c>
    </row>
    <row r="74" spans="1:9" x14ac:dyDescent="0.2">
      <c r="A74" s="168" t="s">
        <v>63</v>
      </c>
      <c r="B74" s="169"/>
      <c r="C74" s="169"/>
      <c r="D74" s="169"/>
      <c r="E74" s="169"/>
      <c r="F74" s="169"/>
      <c r="G74" s="169"/>
      <c r="H74" s="169"/>
      <c r="I74" s="169"/>
    </row>
    <row r="75" spans="1:9" ht="12.75" customHeight="1" x14ac:dyDescent="0.2">
      <c r="A75" s="164" t="s">
        <v>349</v>
      </c>
      <c r="B75" s="164"/>
      <c r="C75" s="164"/>
      <c r="D75" s="164"/>
      <c r="E75" s="164"/>
      <c r="F75" s="164"/>
      <c r="G75" s="80">
        <v>67</v>
      </c>
      <c r="H75" s="81">
        <f>H76+H77+H78+H84+H85+H91+H94+H97</f>
        <v>426159190</v>
      </c>
      <c r="I75" s="81">
        <f>I76+I77+I78+I84+I85+I91+I94+I97</f>
        <v>424673544</v>
      </c>
    </row>
    <row r="76" spans="1:9" ht="12.75" customHeight="1" x14ac:dyDescent="0.2">
      <c r="A76" s="165" t="s">
        <v>64</v>
      </c>
      <c r="B76" s="165"/>
      <c r="C76" s="165"/>
      <c r="D76" s="165"/>
      <c r="E76" s="165"/>
      <c r="F76" s="165"/>
      <c r="G76" s="78">
        <v>68</v>
      </c>
      <c r="H76" s="82">
        <v>355321450</v>
      </c>
      <c r="I76" s="82">
        <v>355321450</v>
      </c>
    </row>
    <row r="77" spans="1:9" ht="12.75" customHeight="1" x14ac:dyDescent="0.2">
      <c r="A77" s="165" t="s">
        <v>65</v>
      </c>
      <c r="B77" s="165"/>
      <c r="C77" s="165"/>
      <c r="D77" s="165"/>
      <c r="E77" s="165"/>
      <c r="F77" s="165"/>
      <c r="G77" s="78">
        <v>69</v>
      </c>
      <c r="H77" s="82">
        <v>0</v>
      </c>
      <c r="I77" s="82">
        <v>0</v>
      </c>
    </row>
    <row r="78" spans="1:9" ht="12.75" customHeight="1" x14ac:dyDescent="0.2">
      <c r="A78" s="167" t="s">
        <v>66</v>
      </c>
      <c r="B78" s="167"/>
      <c r="C78" s="167"/>
      <c r="D78" s="167"/>
      <c r="E78" s="167"/>
      <c r="F78" s="167"/>
      <c r="G78" s="80">
        <v>70</v>
      </c>
      <c r="H78" s="81">
        <f>SUM(H79:H83)</f>
        <v>3363585</v>
      </c>
      <c r="I78" s="81">
        <f>SUM(I79:I83)</f>
        <v>4493816</v>
      </c>
    </row>
    <row r="79" spans="1:9" ht="12.75" customHeight="1" x14ac:dyDescent="0.2">
      <c r="A79" s="162" t="s">
        <v>67</v>
      </c>
      <c r="B79" s="162"/>
      <c r="C79" s="162"/>
      <c r="D79" s="162"/>
      <c r="E79" s="162"/>
      <c r="F79" s="162"/>
      <c r="G79" s="78">
        <v>71</v>
      </c>
      <c r="H79" s="82">
        <v>3363585</v>
      </c>
      <c r="I79" s="82">
        <v>4493816</v>
      </c>
    </row>
    <row r="80" spans="1:9" ht="12.75" customHeight="1" x14ac:dyDescent="0.2">
      <c r="A80" s="162" t="s">
        <v>68</v>
      </c>
      <c r="B80" s="162"/>
      <c r="C80" s="162"/>
      <c r="D80" s="162"/>
      <c r="E80" s="162"/>
      <c r="F80" s="162"/>
      <c r="G80" s="78">
        <v>72</v>
      </c>
      <c r="H80" s="82">
        <v>8700</v>
      </c>
      <c r="I80" s="82">
        <v>8700</v>
      </c>
    </row>
    <row r="81" spans="1:9" ht="12.75" customHeight="1" x14ac:dyDescent="0.2">
      <c r="A81" s="162" t="s">
        <v>69</v>
      </c>
      <c r="B81" s="162"/>
      <c r="C81" s="162"/>
      <c r="D81" s="162"/>
      <c r="E81" s="162"/>
      <c r="F81" s="162"/>
      <c r="G81" s="78">
        <v>73</v>
      </c>
      <c r="H81" s="82">
        <v>-8700</v>
      </c>
      <c r="I81" s="82">
        <v>-8700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0</v>
      </c>
      <c r="I84" s="82">
        <v>0</v>
      </c>
    </row>
    <row r="85" spans="1:9" ht="12.75" customHeight="1" x14ac:dyDescent="0.2">
      <c r="A85" s="166" t="s">
        <v>443</v>
      </c>
      <c r="B85" s="166"/>
      <c r="C85" s="166"/>
      <c r="D85" s="166"/>
      <c r="E85" s="166"/>
      <c r="F85" s="166"/>
      <c r="G85" s="80">
        <v>77</v>
      </c>
      <c r="H85" s="81">
        <f>H86+H87+H88+H89+H90</f>
        <v>0</v>
      </c>
      <c r="I85" s="81">
        <f>I86+I87+I88+I89+I90</f>
        <v>0</v>
      </c>
    </row>
    <row r="86" spans="1:9" ht="25.5" customHeight="1" x14ac:dyDescent="0.2">
      <c r="A86" s="162" t="s">
        <v>442</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0</v>
      </c>
      <c r="I90" s="79">
        <v>0</v>
      </c>
    </row>
    <row r="91" spans="1:9" ht="12.75" customHeight="1" x14ac:dyDescent="0.2">
      <c r="A91" s="167" t="s">
        <v>343</v>
      </c>
      <c r="B91" s="167"/>
      <c r="C91" s="167"/>
      <c r="D91" s="167"/>
      <c r="E91" s="167"/>
      <c r="F91" s="167"/>
      <c r="G91" s="80">
        <v>83</v>
      </c>
      <c r="H91" s="81">
        <f>H92-H93</f>
        <v>44869537</v>
      </c>
      <c r="I91" s="81">
        <f>I92-I93</f>
        <v>43435865</v>
      </c>
    </row>
    <row r="92" spans="1:9" ht="12.75" customHeight="1" x14ac:dyDescent="0.2">
      <c r="A92" s="162" t="s">
        <v>75</v>
      </c>
      <c r="B92" s="162"/>
      <c r="C92" s="162"/>
      <c r="D92" s="162"/>
      <c r="E92" s="162"/>
      <c r="F92" s="162"/>
      <c r="G92" s="78">
        <v>84</v>
      </c>
      <c r="H92" s="82">
        <v>44869537</v>
      </c>
      <c r="I92" s="82">
        <v>43435865</v>
      </c>
    </row>
    <row r="93" spans="1:9" ht="12.75" customHeight="1" x14ac:dyDescent="0.2">
      <c r="A93" s="162" t="s">
        <v>76</v>
      </c>
      <c r="B93" s="162"/>
      <c r="C93" s="162"/>
      <c r="D93" s="162"/>
      <c r="E93" s="162"/>
      <c r="F93" s="162"/>
      <c r="G93" s="78">
        <v>85</v>
      </c>
      <c r="H93" s="82">
        <v>0</v>
      </c>
      <c r="I93" s="82">
        <v>0</v>
      </c>
    </row>
    <row r="94" spans="1:9" ht="12.75" customHeight="1" x14ac:dyDescent="0.2">
      <c r="A94" s="167" t="s">
        <v>344</v>
      </c>
      <c r="B94" s="167"/>
      <c r="C94" s="167"/>
      <c r="D94" s="167"/>
      <c r="E94" s="167"/>
      <c r="F94" s="167"/>
      <c r="G94" s="80">
        <v>86</v>
      </c>
      <c r="H94" s="81">
        <f>H95-H96</f>
        <v>22604618</v>
      </c>
      <c r="I94" s="81">
        <f>I95-I96</f>
        <v>21422413</v>
      </c>
    </row>
    <row r="95" spans="1:9" ht="12.75" customHeight="1" x14ac:dyDescent="0.2">
      <c r="A95" s="162" t="s">
        <v>77</v>
      </c>
      <c r="B95" s="162"/>
      <c r="C95" s="162"/>
      <c r="D95" s="162"/>
      <c r="E95" s="162"/>
      <c r="F95" s="162"/>
      <c r="G95" s="78">
        <v>87</v>
      </c>
      <c r="H95" s="82">
        <v>22604618</v>
      </c>
      <c r="I95" s="82">
        <v>21422413</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7931805</v>
      </c>
      <c r="I98" s="81">
        <f>SUM(I99:I104)</f>
        <v>7611942</v>
      </c>
    </row>
    <row r="99" spans="1:9" ht="12.75" customHeight="1" x14ac:dyDescent="0.2">
      <c r="A99" s="162" t="s">
        <v>80</v>
      </c>
      <c r="B99" s="162"/>
      <c r="C99" s="162"/>
      <c r="D99" s="162"/>
      <c r="E99" s="162"/>
      <c r="F99" s="162"/>
      <c r="G99" s="78">
        <v>91</v>
      </c>
      <c r="H99" s="82">
        <v>6034526</v>
      </c>
      <c r="I99" s="82">
        <v>6190503</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1897279</v>
      </c>
      <c r="I101" s="82">
        <v>1421439</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346</v>
      </c>
      <c r="B105" s="164"/>
      <c r="C105" s="164"/>
      <c r="D105" s="164"/>
      <c r="E105" s="164"/>
      <c r="F105" s="164"/>
      <c r="G105" s="80">
        <v>97</v>
      </c>
      <c r="H105" s="81">
        <f>SUM(H106:H116)</f>
        <v>51714883</v>
      </c>
      <c r="I105" s="81">
        <f>SUM(I106:I116)</f>
        <v>44109137</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1316511</v>
      </c>
      <c r="I110" s="82">
        <v>809013</v>
      </c>
    </row>
    <row r="111" spans="1:9" ht="12.75" customHeight="1" x14ac:dyDescent="0.2">
      <c r="A111" s="162" t="s">
        <v>91</v>
      </c>
      <c r="B111" s="162"/>
      <c r="C111" s="162"/>
      <c r="D111" s="162"/>
      <c r="E111" s="162"/>
      <c r="F111" s="162"/>
      <c r="G111" s="78">
        <v>103</v>
      </c>
      <c r="H111" s="82">
        <v>50398372</v>
      </c>
      <c r="I111" s="82">
        <v>43300124</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347</v>
      </c>
      <c r="B117" s="164"/>
      <c r="C117" s="164"/>
      <c r="D117" s="164"/>
      <c r="E117" s="164"/>
      <c r="F117" s="164"/>
      <c r="G117" s="80">
        <v>109</v>
      </c>
      <c r="H117" s="81">
        <f>SUM(H118:H131)</f>
        <v>91914593</v>
      </c>
      <c r="I117" s="81">
        <f>SUM(I118:I131)</f>
        <v>112294699</v>
      </c>
    </row>
    <row r="118" spans="1:9" ht="12.75" customHeight="1" x14ac:dyDescent="0.2">
      <c r="A118" s="162" t="s">
        <v>86</v>
      </c>
      <c r="B118" s="162"/>
      <c r="C118" s="162"/>
      <c r="D118" s="162"/>
      <c r="E118" s="162"/>
      <c r="F118" s="162"/>
      <c r="G118" s="78">
        <v>110</v>
      </c>
      <c r="H118" s="82">
        <v>19230</v>
      </c>
      <c r="I118" s="82">
        <v>575286</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67504253</v>
      </c>
      <c r="I123" s="82">
        <v>86889718</v>
      </c>
    </row>
    <row r="124" spans="1:9" ht="12.75" customHeight="1" x14ac:dyDescent="0.2">
      <c r="A124" s="162" t="s">
        <v>92</v>
      </c>
      <c r="B124" s="162"/>
      <c r="C124" s="162"/>
      <c r="D124" s="162"/>
      <c r="E124" s="162"/>
      <c r="F124" s="162"/>
      <c r="G124" s="78">
        <v>116</v>
      </c>
      <c r="H124" s="82">
        <v>1335795</v>
      </c>
      <c r="I124" s="82">
        <v>0</v>
      </c>
    </row>
    <row r="125" spans="1:9" ht="12.75" customHeight="1" x14ac:dyDescent="0.2">
      <c r="A125" s="162" t="s">
        <v>93</v>
      </c>
      <c r="B125" s="162"/>
      <c r="C125" s="162"/>
      <c r="D125" s="162"/>
      <c r="E125" s="162"/>
      <c r="F125" s="162"/>
      <c r="G125" s="78">
        <v>117</v>
      </c>
      <c r="H125" s="82">
        <v>15115569</v>
      </c>
      <c r="I125" s="82">
        <v>11658402</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6000319</v>
      </c>
      <c r="I127" s="82">
        <v>5715109</v>
      </c>
    </row>
    <row r="128" spans="1:9" x14ac:dyDescent="0.2">
      <c r="A128" s="162" t="s">
        <v>98</v>
      </c>
      <c r="B128" s="162"/>
      <c r="C128" s="162"/>
      <c r="D128" s="162"/>
      <c r="E128" s="162"/>
      <c r="F128" s="162"/>
      <c r="G128" s="78">
        <v>120</v>
      </c>
      <c r="H128" s="82">
        <v>1939427</v>
      </c>
      <c r="I128" s="82">
        <v>7014424</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0</v>
      </c>
      <c r="I131" s="79">
        <v>441760</v>
      </c>
    </row>
    <row r="132" spans="1:9" ht="22.15" customHeight="1" x14ac:dyDescent="0.2">
      <c r="A132" s="163" t="s">
        <v>102</v>
      </c>
      <c r="B132" s="163"/>
      <c r="C132" s="163"/>
      <c r="D132" s="163"/>
      <c r="E132" s="163"/>
      <c r="F132" s="163"/>
      <c r="G132" s="78">
        <v>124</v>
      </c>
      <c r="H132" s="79">
        <v>16161822</v>
      </c>
      <c r="I132" s="79">
        <v>25588385</v>
      </c>
    </row>
    <row r="133" spans="1:9" x14ac:dyDescent="0.2">
      <c r="A133" s="164" t="s">
        <v>348</v>
      </c>
      <c r="B133" s="164"/>
      <c r="C133" s="164"/>
      <c r="D133" s="164"/>
      <c r="E133" s="164"/>
      <c r="F133" s="164"/>
      <c r="G133" s="80">
        <v>125</v>
      </c>
      <c r="H133" s="81">
        <f>H75+H98+H105+H117+H132</f>
        <v>593882293</v>
      </c>
      <c r="I133" s="81">
        <f>I75+I98+I105+I117+I132</f>
        <v>614277707</v>
      </c>
    </row>
    <row r="134" spans="1:9" x14ac:dyDescent="0.2">
      <c r="A134" s="163" t="s">
        <v>103</v>
      </c>
      <c r="B134" s="163"/>
      <c r="C134" s="163"/>
      <c r="D134" s="163"/>
      <c r="E134" s="163"/>
      <c r="F134" s="163"/>
      <c r="G134" s="78">
        <v>126</v>
      </c>
      <c r="H134" s="79">
        <v>103849512</v>
      </c>
      <c r="I134" s="79">
        <v>117894066</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88" sqref="I8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464</v>
      </c>
      <c r="B2" s="173"/>
      <c r="C2" s="173"/>
      <c r="D2" s="173"/>
      <c r="E2" s="173"/>
      <c r="F2" s="173"/>
      <c r="G2" s="173"/>
      <c r="H2" s="173"/>
      <c r="I2" s="173"/>
    </row>
    <row r="3" spans="1:9" x14ac:dyDescent="0.2">
      <c r="A3" s="186" t="s">
        <v>279</v>
      </c>
      <c r="B3" s="187"/>
      <c r="C3" s="187"/>
      <c r="D3" s="187"/>
      <c r="E3" s="187"/>
      <c r="F3" s="187"/>
      <c r="G3" s="187"/>
      <c r="H3" s="187"/>
      <c r="I3" s="187"/>
    </row>
    <row r="4" spans="1:9" x14ac:dyDescent="0.2">
      <c r="A4" s="205" t="s">
        <v>458</v>
      </c>
      <c r="B4" s="176"/>
      <c r="C4" s="176"/>
      <c r="D4" s="176"/>
      <c r="E4" s="176"/>
      <c r="F4" s="176"/>
      <c r="G4" s="176"/>
      <c r="H4" s="176"/>
      <c r="I4" s="177"/>
    </row>
    <row r="5" spans="1:9" ht="23.25" x14ac:dyDescent="0.2">
      <c r="A5" s="201" t="s">
        <v>2</v>
      </c>
      <c r="B5" s="202"/>
      <c r="C5" s="202"/>
      <c r="D5" s="202"/>
      <c r="E5" s="202"/>
      <c r="F5" s="202"/>
      <c r="G5" s="84" t="s">
        <v>106</v>
      </c>
      <c r="H5" s="85" t="s">
        <v>293</v>
      </c>
      <c r="I5" s="85" t="s">
        <v>276</v>
      </c>
    </row>
    <row r="6" spans="1:9" x14ac:dyDescent="0.2">
      <c r="A6" s="203">
        <v>1</v>
      </c>
      <c r="B6" s="204"/>
      <c r="C6" s="204"/>
      <c r="D6" s="204"/>
      <c r="E6" s="204"/>
      <c r="F6" s="204"/>
      <c r="G6" s="86">
        <v>2</v>
      </c>
      <c r="H6" s="85">
        <v>3</v>
      </c>
      <c r="I6" s="85">
        <v>4</v>
      </c>
    </row>
    <row r="7" spans="1:9" x14ac:dyDescent="0.2">
      <c r="A7" s="164" t="s">
        <v>364</v>
      </c>
      <c r="B7" s="164"/>
      <c r="C7" s="164"/>
      <c r="D7" s="164"/>
      <c r="E7" s="164"/>
      <c r="F7" s="164"/>
      <c r="G7" s="80">
        <v>1</v>
      </c>
      <c r="H7" s="81">
        <f>SUM(H8:H12)</f>
        <v>340727892</v>
      </c>
      <c r="I7" s="81">
        <f>SUM(I8:I12)</f>
        <v>379689620</v>
      </c>
    </row>
    <row r="8" spans="1:9" x14ac:dyDescent="0.2">
      <c r="A8" s="162" t="s">
        <v>118</v>
      </c>
      <c r="B8" s="162"/>
      <c r="C8" s="162"/>
      <c r="D8" s="162"/>
      <c r="E8" s="162"/>
      <c r="F8" s="162"/>
      <c r="G8" s="78">
        <v>2</v>
      </c>
      <c r="H8" s="79">
        <v>12379873</v>
      </c>
      <c r="I8" s="79">
        <v>12845721</v>
      </c>
    </row>
    <row r="9" spans="1:9" x14ac:dyDescent="0.2">
      <c r="A9" s="162" t="s">
        <v>119</v>
      </c>
      <c r="B9" s="162"/>
      <c r="C9" s="162"/>
      <c r="D9" s="162"/>
      <c r="E9" s="162"/>
      <c r="F9" s="162"/>
      <c r="G9" s="78">
        <v>3</v>
      </c>
      <c r="H9" s="79">
        <v>297887441</v>
      </c>
      <c r="I9" s="79">
        <v>342839015</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485636</v>
      </c>
      <c r="I11" s="79">
        <v>768036</v>
      </c>
    </row>
    <row r="12" spans="1:9" x14ac:dyDescent="0.2">
      <c r="A12" s="162" t="s">
        <v>122</v>
      </c>
      <c r="B12" s="162"/>
      <c r="C12" s="162"/>
      <c r="D12" s="162"/>
      <c r="E12" s="162"/>
      <c r="F12" s="162"/>
      <c r="G12" s="78">
        <v>6</v>
      </c>
      <c r="H12" s="79">
        <v>29974942</v>
      </c>
      <c r="I12" s="79">
        <v>23236848</v>
      </c>
    </row>
    <row r="13" spans="1:9" ht="16.5" customHeight="1" x14ac:dyDescent="0.2">
      <c r="A13" s="164" t="s">
        <v>365</v>
      </c>
      <c r="B13" s="164"/>
      <c r="C13" s="164"/>
      <c r="D13" s="164"/>
      <c r="E13" s="164"/>
      <c r="F13" s="164"/>
      <c r="G13" s="80">
        <v>7</v>
      </c>
      <c r="H13" s="81">
        <f>H14+H15+H19+H23+H24+H25+H28+H35</f>
        <v>312839794</v>
      </c>
      <c r="I13" s="81">
        <f>I14+I15+I19+I23+I24+I25+I28+I35</f>
        <v>347452254</v>
      </c>
    </row>
    <row r="14" spans="1:9" x14ac:dyDescent="0.2">
      <c r="A14" s="162" t="s">
        <v>107</v>
      </c>
      <c r="B14" s="162"/>
      <c r="C14" s="162"/>
      <c r="D14" s="162"/>
      <c r="E14" s="162"/>
      <c r="F14" s="162"/>
      <c r="G14" s="78">
        <v>8</v>
      </c>
      <c r="H14" s="79">
        <v>9332624</v>
      </c>
      <c r="I14" s="79">
        <v>-73264949</v>
      </c>
    </row>
    <row r="15" spans="1:9" x14ac:dyDescent="0.2">
      <c r="A15" s="199" t="s">
        <v>436</v>
      </c>
      <c r="B15" s="199"/>
      <c r="C15" s="199"/>
      <c r="D15" s="199"/>
      <c r="E15" s="199"/>
      <c r="F15" s="199"/>
      <c r="G15" s="80">
        <v>9</v>
      </c>
      <c r="H15" s="81">
        <f>SUM(H16:H18)</f>
        <v>198137832</v>
      </c>
      <c r="I15" s="81">
        <f>SUM(I16:I18)</f>
        <v>302679601</v>
      </c>
    </row>
    <row r="16" spans="1:9" x14ac:dyDescent="0.2">
      <c r="A16" s="198" t="s">
        <v>123</v>
      </c>
      <c r="B16" s="198"/>
      <c r="C16" s="198"/>
      <c r="D16" s="198"/>
      <c r="E16" s="198"/>
      <c r="F16" s="198"/>
      <c r="G16" s="78">
        <v>10</v>
      </c>
      <c r="H16" s="79">
        <v>122911669</v>
      </c>
      <c r="I16" s="79">
        <v>221661657</v>
      </c>
    </row>
    <row r="17" spans="1:9" x14ac:dyDescent="0.2">
      <c r="A17" s="198" t="s">
        <v>124</v>
      </c>
      <c r="B17" s="198"/>
      <c r="C17" s="198"/>
      <c r="D17" s="198"/>
      <c r="E17" s="198"/>
      <c r="F17" s="198"/>
      <c r="G17" s="78">
        <v>11</v>
      </c>
      <c r="H17" s="79">
        <v>47763538</v>
      </c>
      <c r="I17" s="79">
        <v>54099388</v>
      </c>
    </row>
    <row r="18" spans="1:9" x14ac:dyDescent="0.2">
      <c r="A18" s="198" t="s">
        <v>125</v>
      </c>
      <c r="B18" s="198"/>
      <c r="C18" s="198"/>
      <c r="D18" s="198"/>
      <c r="E18" s="198"/>
      <c r="F18" s="198"/>
      <c r="G18" s="78">
        <v>12</v>
      </c>
      <c r="H18" s="79">
        <v>27462625</v>
      </c>
      <c r="I18" s="79">
        <v>26918556</v>
      </c>
    </row>
    <row r="19" spans="1:9" x14ac:dyDescent="0.2">
      <c r="A19" s="199" t="s">
        <v>437</v>
      </c>
      <c r="B19" s="199"/>
      <c r="C19" s="199"/>
      <c r="D19" s="199"/>
      <c r="E19" s="199"/>
      <c r="F19" s="199"/>
      <c r="G19" s="80">
        <v>13</v>
      </c>
      <c r="H19" s="81">
        <f>SUM(H20:H22)</f>
        <v>51572093</v>
      </c>
      <c r="I19" s="81">
        <f>SUM(I20:I22)</f>
        <v>59639931</v>
      </c>
    </row>
    <row r="20" spans="1:9" x14ac:dyDescent="0.2">
      <c r="A20" s="198" t="s">
        <v>108</v>
      </c>
      <c r="B20" s="198"/>
      <c r="C20" s="198"/>
      <c r="D20" s="198"/>
      <c r="E20" s="198"/>
      <c r="F20" s="198"/>
      <c r="G20" s="78">
        <v>14</v>
      </c>
      <c r="H20" s="79">
        <v>34507893</v>
      </c>
      <c r="I20" s="79">
        <v>36533157</v>
      </c>
    </row>
    <row r="21" spans="1:9" x14ac:dyDescent="0.2">
      <c r="A21" s="198" t="s">
        <v>109</v>
      </c>
      <c r="B21" s="198"/>
      <c r="C21" s="198"/>
      <c r="D21" s="198"/>
      <c r="E21" s="198"/>
      <c r="F21" s="198"/>
      <c r="G21" s="78">
        <v>15</v>
      </c>
      <c r="H21" s="79">
        <v>10639866</v>
      </c>
      <c r="I21" s="79">
        <v>16476206</v>
      </c>
    </row>
    <row r="22" spans="1:9" x14ac:dyDescent="0.2">
      <c r="A22" s="198" t="s">
        <v>110</v>
      </c>
      <c r="B22" s="198"/>
      <c r="C22" s="198"/>
      <c r="D22" s="198"/>
      <c r="E22" s="198"/>
      <c r="F22" s="198"/>
      <c r="G22" s="78">
        <v>16</v>
      </c>
      <c r="H22" s="79">
        <v>6424334</v>
      </c>
      <c r="I22" s="79">
        <v>6630568</v>
      </c>
    </row>
    <row r="23" spans="1:9" x14ac:dyDescent="0.2">
      <c r="A23" s="162" t="s">
        <v>111</v>
      </c>
      <c r="B23" s="162"/>
      <c r="C23" s="162"/>
      <c r="D23" s="162"/>
      <c r="E23" s="162"/>
      <c r="F23" s="162"/>
      <c r="G23" s="78">
        <v>17</v>
      </c>
      <c r="H23" s="79">
        <v>16393704</v>
      </c>
      <c r="I23" s="79">
        <v>17546956</v>
      </c>
    </row>
    <row r="24" spans="1:9" x14ac:dyDescent="0.2">
      <c r="A24" s="162" t="s">
        <v>112</v>
      </c>
      <c r="B24" s="162"/>
      <c r="C24" s="162"/>
      <c r="D24" s="162"/>
      <c r="E24" s="162"/>
      <c r="F24" s="162"/>
      <c r="G24" s="78">
        <v>18</v>
      </c>
      <c r="H24" s="79">
        <v>15634804</v>
      </c>
      <c r="I24" s="79">
        <v>13082777</v>
      </c>
    </row>
    <row r="25" spans="1:9" x14ac:dyDescent="0.2">
      <c r="A25" s="199" t="s">
        <v>438</v>
      </c>
      <c r="B25" s="199"/>
      <c r="C25" s="199"/>
      <c r="D25" s="199"/>
      <c r="E25" s="199"/>
      <c r="F25" s="199"/>
      <c r="G25" s="80">
        <v>19</v>
      </c>
      <c r="H25" s="81">
        <f>H26+H27</f>
        <v>1142691</v>
      </c>
      <c r="I25" s="81">
        <f>I26+I27</f>
        <v>126491</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1142691</v>
      </c>
      <c r="I27" s="79">
        <v>126491</v>
      </c>
    </row>
    <row r="28" spans="1:9" x14ac:dyDescent="0.2">
      <c r="A28" s="199" t="s">
        <v>439</v>
      </c>
      <c r="B28" s="199"/>
      <c r="C28" s="199"/>
      <c r="D28" s="199"/>
      <c r="E28" s="199"/>
      <c r="F28" s="199"/>
      <c r="G28" s="80">
        <v>22</v>
      </c>
      <c r="H28" s="81">
        <f>SUM(H29:H34)</f>
        <v>6298628</v>
      </c>
      <c r="I28" s="81">
        <f>SUM(I29:I34)</f>
        <v>6882735</v>
      </c>
    </row>
    <row r="29" spans="1:9" x14ac:dyDescent="0.2">
      <c r="A29" s="198" t="s">
        <v>128</v>
      </c>
      <c r="B29" s="198"/>
      <c r="C29" s="198"/>
      <c r="D29" s="198"/>
      <c r="E29" s="198"/>
      <c r="F29" s="198"/>
      <c r="G29" s="78">
        <v>23</v>
      </c>
      <c r="H29" s="79">
        <v>6034526</v>
      </c>
      <c r="I29" s="79">
        <v>6190503</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264102</v>
      </c>
      <c r="I31" s="79">
        <v>692232</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14327418</v>
      </c>
      <c r="I35" s="79">
        <v>20758712</v>
      </c>
    </row>
    <row r="36" spans="1:9" x14ac:dyDescent="0.2">
      <c r="A36" s="164" t="s">
        <v>366</v>
      </c>
      <c r="B36" s="164"/>
      <c r="C36" s="164"/>
      <c r="D36" s="164"/>
      <c r="E36" s="164"/>
      <c r="F36" s="164"/>
      <c r="G36" s="80">
        <v>30</v>
      </c>
      <c r="H36" s="81">
        <f>SUM(H37:H46)</f>
        <v>1070276</v>
      </c>
      <c r="I36" s="81">
        <f>SUM(I37:I46)</f>
        <v>2513549</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510320</v>
      </c>
      <c r="I40" s="79">
        <v>1422753</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559009</v>
      </c>
      <c r="I43" s="79">
        <v>1088044</v>
      </c>
    </row>
    <row r="44" spans="1:9" x14ac:dyDescent="0.2">
      <c r="A44" s="162" t="s">
        <v>141</v>
      </c>
      <c r="B44" s="162"/>
      <c r="C44" s="162"/>
      <c r="D44" s="162"/>
      <c r="E44" s="162"/>
      <c r="F44" s="162"/>
      <c r="G44" s="78">
        <v>38</v>
      </c>
      <c r="H44" s="79">
        <v>0</v>
      </c>
      <c r="I44" s="79">
        <v>0</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947</v>
      </c>
      <c r="I46" s="79">
        <v>2752</v>
      </c>
    </row>
    <row r="47" spans="1:9" x14ac:dyDescent="0.2">
      <c r="A47" s="164" t="s">
        <v>367</v>
      </c>
      <c r="B47" s="164"/>
      <c r="C47" s="164"/>
      <c r="D47" s="164"/>
      <c r="E47" s="164"/>
      <c r="F47" s="164"/>
      <c r="G47" s="80">
        <v>41</v>
      </c>
      <c r="H47" s="81">
        <f>SUM(H48:H54)</f>
        <v>2040559</v>
      </c>
      <c r="I47" s="81">
        <f>SUM(I48:I54)</f>
        <v>4083983</v>
      </c>
    </row>
    <row r="48" spans="1:9" ht="23.45" customHeight="1" x14ac:dyDescent="0.2">
      <c r="A48" s="162" t="s">
        <v>144</v>
      </c>
      <c r="B48" s="162"/>
      <c r="C48" s="162"/>
      <c r="D48" s="162"/>
      <c r="E48" s="162"/>
      <c r="F48" s="162"/>
      <c r="G48" s="78">
        <v>42</v>
      </c>
      <c r="H48" s="79">
        <v>17333</v>
      </c>
      <c r="I48" s="79">
        <v>1728518</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1837048</v>
      </c>
      <c r="I50" s="79">
        <v>2175423</v>
      </c>
    </row>
    <row r="51" spans="1:9" x14ac:dyDescent="0.2">
      <c r="A51" s="195" t="s">
        <v>147</v>
      </c>
      <c r="B51" s="195"/>
      <c r="C51" s="195"/>
      <c r="D51" s="195"/>
      <c r="E51" s="195"/>
      <c r="F51" s="195"/>
      <c r="G51" s="78">
        <v>45</v>
      </c>
      <c r="H51" s="79">
        <v>0</v>
      </c>
      <c r="I51" s="79">
        <v>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186178</v>
      </c>
      <c r="I54" s="79">
        <v>180042</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368</v>
      </c>
      <c r="B59" s="164"/>
      <c r="C59" s="164"/>
      <c r="D59" s="164"/>
      <c r="E59" s="164"/>
      <c r="F59" s="164"/>
      <c r="G59" s="80">
        <v>53</v>
      </c>
      <c r="H59" s="81">
        <f>H7+H36+H55+H56</f>
        <v>341798168</v>
      </c>
      <c r="I59" s="81">
        <f>I7+I36+I55+I56</f>
        <v>382203169</v>
      </c>
    </row>
    <row r="60" spans="1:9" x14ac:dyDescent="0.2">
      <c r="A60" s="164" t="s">
        <v>369</v>
      </c>
      <c r="B60" s="164"/>
      <c r="C60" s="164"/>
      <c r="D60" s="164"/>
      <c r="E60" s="164"/>
      <c r="F60" s="164"/>
      <c r="G60" s="80">
        <v>54</v>
      </c>
      <c r="H60" s="81">
        <f>H13+H47+H57+H58</f>
        <v>314880353</v>
      </c>
      <c r="I60" s="81">
        <f>I13+I47+I57+I58</f>
        <v>351536237</v>
      </c>
    </row>
    <row r="61" spans="1:9" x14ac:dyDescent="0.2">
      <c r="A61" s="164" t="s">
        <v>371</v>
      </c>
      <c r="B61" s="164"/>
      <c r="C61" s="164"/>
      <c r="D61" s="164"/>
      <c r="E61" s="164"/>
      <c r="F61" s="164"/>
      <c r="G61" s="80">
        <v>55</v>
      </c>
      <c r="H61" s="81">
        <f>H59-H60</f>
        <v>26917815</v>
      </c>
      <c r="I61" s="81">
        <f>I59-I60</f>
        <v>30666932</v>
      </c>
    </row>
    <row r="62" spans="1:9" x14ac:dyDescent="0.2">
      <c r="A62" s="197" t="s">
        <v>372</v>
      </c>
      <c r="B62" s="197"/>
      <c r="C62" s="197"/>
      <c r="D62" s="197"/>
      <c r="E62" s="197"/>
      <c r="F62" s="197"/>
      <c r="G62" s="80">
        <v>56</v>
      </c>
      <c r="H62" s="81">
        <f>+IF((H59-H60)&gt;0,(H59-H60),0)</f>
        <v>26917815</v>
      </c>
      <c r="I62" s="81">
        <f>+IF((I59-I60)&gt;0,(I59-I60),0)</f>
        <v>30666932</v>
      </c>
    </row>
    <row r="63" spans="1:9" x14ac:dyDescent="0.2">
      <c r="A63" s="197" t="s">
        <v>373</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4313197</v>
      </c>
      <c r="I64" s="79">
        <v>9244519</v>
      </c>
    </row>
    <row r="65" spans="1:9" x14ac:dyDescent="0.2">
      <c r="A65" s="164" t="s">
        <v>374</v>
      </c>
      <c r="B65" s="164"/>
      <c r="C65" s="164"/>
      <c r="D65" s="164"/>
      <c r="E65" s="164"/>
      <c r="F65" s="164"/>
      <c r="G65" s="80">
        <v>59</v>
      </c>
      <c r="H65" s="81">
        <f>H61-H64</f>
        <v>22604618</v>
      </c>
      <c r="I65" s="81">
        <f>I61-I64</f>
        <v>21422413</v>
      </c>
    </row>
    <row r="66" spans="1:9" x14ac:dyDescent="0.2">
      <c r="A66" s="197" t="s">
        <v>375</v>
      </c>
      <c r="B66" s="197"/>
      <c r="C66" s="197"/>
      <c r="D66" s="197"/>
      <c r="E66" s="197"/>
      <c r="F66" s="197"/>
      <c r="G66" s="80">
        <v>60</v>
      </c>
      <c r="H66" s="81">
        <f>+IF((H61-H64)&gt;0,(H61-H64),0)</f>
        <v>22604618</v>
      </c>
      <c r="I66" s="81">
        <f>+IF((I61-I64)&gt;0,(I61-I64),0)</f>
        <v>21422413</v>
      </c>
    </row>
    <row r="67" spans="1:9" x14ac:dyDescent="0.2">
      <c r="A67" s="197" t="s">
        <v>376</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377</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378</v>
      </c>
      <c r="B73" s="197"/>
      <c r="C73" s="197"/>
      <c r="D73" s="197"/>
      <c r="E73" s="197"/>
      <c r="F73" s="197"/>
      <c r="G73" s="80">
        <v>66</v>
      </c>
      <c r="H73" s="87">
        <v>0</v>
      </c>
      <c r="I73" s="87">
        <v>0</v>
      </c>
    </row>
    <row r="74" spans="1:9" x14ac:dyDescent="0.2">
      <c r="A74" s="197" t="s">
        <v>379</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380</v>
      </c>
      <c r="B76" s="164"/>
      <c r="C76" s="164"/>
      <c r="D76" s="164"/>
      <c r="E76" s="164"/>
      <c r="F76" s="164"/>
      <c r="G76" s="80">
        <v>68</v>
      </c>
      <c r="H76" s="87">
        <v>0</v>
      </c>
      <c r="I76" s="87">
        <v>0</v>
      </c>
    </row>
    <row r="77" spans="1:9" x14ac:dyDescent="0.2">
      <c r="A77" s="196" t="s">
        <v>381</v>
      </c>
      <c r="B77" s="196"/>
      <c r="C77" s="196"/>
      <c r="D77" s="196"/>
      <c r="E77" s="196"/>
      <c r="F77" s="196"/>
      <c r="G77" s="88">
        <v>69</v>
      </c>
      <c r="H77" s="89">
        <v>0</v>
      </c>
      <c r="I77" s="89">
        <v>0</v>
      </c>
    </row>
    <row r="78" spans="1:9" x14ac:dyDescent="0.2">
      <c r="A78" s="196" t="s">
        <v>382</v>
      </c>
      <c r="B78" s="196"/>
      <c r="C78" s="196"/>
      <c r="D78" s="196"/>
      <c r="E78" s="196"/>
      <c r="F78" s="196"/>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7" t="s">
        <v>385</v>
      </c>
      <c r="B81" s="197"/>
      <c r="C81" s="197"/>
      <c r="D81" s="197"/>
      <c r="E81" s="197"/>
      <c r="F81" s="197"/>
      <c r="G81" s="80">
        <v>73</v>
      </c>
      <c r="H81" s="87">
        <v>0</v>
      </c>
      <c r="I81" s="87">
        <v>0</v>
      </c>
    </row>
    <row r="82" spans="1:9" x14ac:dyDescent="0.2">
      <c r="A82" s="197" t="s">
        <v>386</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387</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22604618</v>
      </c>
      <c r="I88" s="91">
        <v>21422413</v>
      </c>
    </row>
    <row r="89" spans="1:9" ht="29.25" customHeight="1" x14ac:dyDescent="0.2">
      <c r="A89" s="188" t="s">
        <v>432</v>
      </c>
      <c r="B89" s="188"/>
      <c r="C89" s="188"/>
      <c r="D89" s="188"/>
      <c r="E89" s="188"/>
      <c r="F89" s="188"/>
      <c r="G89" s="80">
        <v>79</v>
      </c>
      <c r="H89" s="90">
        <f>H90+H97</f>
        <v>0</v>
      </c>
      <c r="I89" s="90">
        <f>I90+I97</f>
        <v>0</v>
      </c>
    </row>
    <row r="90" spans="1:9" ht="24.6" customHeight="1" x14ac:dyDescent="0.2">
      <c r="A90" s="200" t="s">
        <v>440</v>
      </c>
      <c r="B90" s="200"/>
      <c r="C90" s="200"/>
      <c r="D90" s="200"/>
      <c r="E90" s="200"/>
      <c r="F90" s="200"/>
      <c r="G90" s="80">
        <v>80</v>
      </c>
      <c r="H90" s="90">
        <f>SUM(H91:H95)</f>
        <v>0</v>
      </c>
      <c r="I90" s="90">
        <f>SUM(I91:I95)</f>
        <v>0</v>
      </c>
    </row>
    <row r="91" spans="1:9" ht="24.6" customHeight="1" x14ac:dyDescent="0.2">
      <c r="A91" s="195" t="s">
        <v>350</v>
      </c>
      <c r="B91" s="195"/>
      <c r="C91" s="195"/>
      <c r="D91" s="195"/>
      <c r="E91" s="195"/>
      <c r="F91" s="195"/>
      <c r="G91" s="80">
        <v>81</v>
      </c>
      <c r="H91" s="91">
        <v>0</v>
      </c>
      <c r="I91" s="91">
        <v>0</v>
      </c>
    </row>
    <row r="92" spans="1:9" ht="39" customHeight="1" x14ac:dyDescent="0.2">
      <c r="A92" s="195" t="s">
        <v>351</v>
      </c>
      <c r="B92" s="195"/>
      <c r="C92" s="195"/>
      <c r="D92" s="195"/>
      <c r="E92" s="195"/>
      <c r="F92" s="195"/>
      <c r="G92" s="80">
        <v>82</v>
      </c>
      <c r="H92" s="91">
        <v>0</v>
      </c>
      <c r="I92" s="91">
        <v>0</v>
      </c>
    </row>
    <row r="93" spans="1:9" ht="44.25" customHeight="1" x14ac:dyDescent="0.2">
      <c r="A93" s="195" t="s">
        <v>352</v>
      </c>
      <c r="B93" s="195"/>
      <c r="C93" s="195"/>
      <c r="D93" s="195"/>
      <c r="E93" s="195"/>
      <c r="F93" s="195"/>
      <c r="G93" s="80">
        <v>83</v>
      </c>
      <c r="H93" s="91">
        <v>0</v>
      </c>
      <c r="I93" s="91">
        <v>0</v>
      </c>
    </row>
    <row r="94" spans="1:9" ht="16.5" customHeight="1" x14ac:dyDescent="0.2">
      <c r="A94" s="195" t="s">
        <v>353</v>
      </c>
      <c r="B94" s="195"/>
      <c r="C94" s="195"/>
      <c r="D94" s="195"/>
      <c r="E94" s="195"/>
      <c r="F94" s="195"/>
      <c r="G94" s="80">
        <v>84</v>
      </c>
      <c r="H94" s="91">
        <v>0</v>
      </c>
      <c r="I94" s="91">
        <v>0</v>
      </c>
    </row>
    <row r="95" spans="1:9" ht="13.5" customHeight="1" x14ac:dyDescent="0.2">
      <c r="A95" s="195" t="s">
        <v>354</v>
      </c>
      <c r="B95" s="195"/>
      <c r="C95" s="195"/>
      <c r="D95" s="195"/>
      <c r="E95" s="195"/>
      <c r="F95" s="195"/>
      <c r="G95" s="80">
        <v>85</v>
      </c>
      <c r="H95" s="91">
        <v>0</v>
      </c>
      <c r="I95" s="91">
        <v>0</v>
      </c>
    </row>
    <row r="96" spans="1:9" ht="24.6" customHeight="1" x14ac:dyDescent="0.2">
      <c r="A96" s="195" t="s">
        <v>355</v>
      </c>
      <c r="B96" s="195"/>
      <c r="C96" s="195"/>
      <c r="D96" s="195"/>
      <c r="E96" s="195"/>
      <c r="F96" s="195"/>
      <c r="G96" s="80">
        <v>86</v>
      </c>
      <c r="H96" s="91">
        <v>0</v>
      </c>
      <c r="I96" s="91">
        <v>0</v>
      </c>
    </row>
    <row r="97" spans="1:9" ht="24.6" customHeight="1" x14ac:dyDescent="0.2">
      <c r="A97" s="200" t="s">
        <v>433</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356</v>
      </c>
      <c r="B99" s="195"/>
      <c r="C99" s="195"/>
      <c r="D99" s="195"/>
      <c r="E99" s="195"/>
      <c r="F99" s="195"/>
      <c r="G99" s="78">
        <v>89</v>
      </c>
      <c r="H99" s="91">
        <v>0</v>
      </c>
      <c r="I99" s="91">
        <v>0</v>
      </c>
    </row>
    <row r="100" spans="1:9" x14ac:dyDescent="0.2">
      <c r="A100" s="195" t="s">
        <v>357</v>
      </c>
      <c r="B100" s="195"/>
      <c r="C100" s="195"/>
      <c r="D100" s="195"/>
      <c r="E100" s="195"/>
      <c r="F100" s="195"/>
      <c r="G100" s="78">
        <v>90</v>
      </c>
      <c r="H100" s="91">
        <v>0</v>
      </c>
      <c r="I100" s="91">
        <v>0</v>
      </c>
    </row>
    <row r="101" spans="1:9" ht="33.75" customHeight="1" x14ac:dyDescent="0.2">
      <c r="A101" s="195" t="s">
        <v>358</v>
      </c>
      <c r="B101" s="195"/>
      <c r="C101" s="195"/>
      <c r="D101" s="195"/>
      <c r="E101" s="195"/>
      <c r="F101" s="195"/>
      <c r="G101" s="78">
        <v>91</v>
      </c>
      <c r="H101" s="91">
        <v>0</v>
      </c>
      <c r="I101" s="91">
        <v>0</v>
      </c>
    </row>
    <row r="102" spans="1:9" ht="29.25" customHeight="1" x14ac:dyDescent="0.2">
      <c r="A102" s="195" t="s">
        <v>359</v>
      </c>
      <c r="B102" s="195"/>
      <c r="C102" s="195"/>
      <c r="D102" s="195"/>
      <c r="E102" s="195"/>
      <c r="F102" s="195"/>
      <c r="G102" s="78">
        <v>92</v>
      </c>
      <c r="H102" s="91">
        <v>0</v>
      </c>
      <c r="I102" s="91">
        <v>0</v>
      </c>
    </row>
    <row r="103" spans="1:9" x14ac:dyDescent="0.2">
      <c r="A103" s="195" t="s">
        <v>360</v>
      </c>
      <c r="B103" s="195"/>
      <c r="C103" s="195"/>
      <c r="D103" s="195"/>
      <c r="E103" s="195"/>
      <c r="F103" s="195"/>
      <c r="G103" s="78">
        <v>93</v>
      </c>
      <c r="H103" s="91">
        <v>0</v>
      </c>
      <c r="I103" s="91">
        <v>0</v>
      </c>
    </row>
    <row r="104" spans="1:9" ht="24.75" customHeight="1" x14ac:dyDescent="0.2">
      <c r="A104" s="195" t="s">
        <v>361</v>
      </c>
      <c r="B104" s="195"/>
      <c r="C104" s="195"/>
      <c r="D104" s="195"/>
      <c r="E104" s="195"/>
      <c r="F104" s="195"/>
      <c r="G104" s="78">
        <v>94</v>
      </c>
      <c r="H104" s="91">
        <v>0</v>
      </c>
      <c r="I104" s="91">
        <v>0</v>
      </c>
    </row>
    <row r="105" spans="1:9" ht="15.75" customHeight="1" x14ac:dyDescent="0.2">
      <c r="A105" s="195" t="s">
        <v>362</v>
      </c>
      <c r="B105" s="195"/>
      <c r="C105" s="195"/>
      <c r="D105" s="195"/>
      <c r="E105" s="195"/>
      <c r="F105" s="195"/>
      <c r="G105" s="78">
        <v>95</v>
      </c>
      <c r="H105" s="91">
        <v>0</v>
      </c>
      <c r="I105" s="91">
        <v>0</v>
      </c>
    </row>
    <row r="106" spans="1:9" ht="24.75" customHeight="1" x14ac:dyDescent="0.2">
      <c r="A106" s="195" t="s">
        <v>363</v>
      </c>
      <c r="B106" s="195"/>
      <c r="C106" s="195"/>
      <c r="D106" s="195"/>
      <c r="E106" s="195"/>
      <c r="F106" s="195"/>
      <c r="G106" s="78">
        <v>96</v>
      </c>
      <c r="H106" s="91">
        <v>0</v>
      </c>
      <c r="I106" s="91">
        <v>0</v>
      </c>
    </row>
    <row r="107" spans="1:9" ht="27.6" customHeight="1" x14ac:dyDescent="0.2">
      <c r="A107" s="188" t="s">
        <v>435</v>
      </c>
      <c r="B107" s="188"/>
      <c r="C107" s="188"/>
      <c r="D107" s="188"/>
      <c r="E107" s="188"/>
      <c r="F107" s="188"/>
      <c r="G107" s="80">
        <v>97</v>
      </c>
      <c r="H107" s="90">
        <f>H90+H97-H106-H96</f>
        <v>0</v>
      </c>
      <c r="I107" s="90">
        <f>I90+I97-I106-I96</f>
        <v>0</v>
      </c>
    </row>
    <row r="108" spans="1:9" x14ac:dyDescent="0.2">
      <c r="A108" s="188" t="s">
        <v>370</v>
      </c>
      <c r="B108" s="188"/>
      <c r="C108" s="188"/>
      <c r="D108" s="188"/>
      <c r="E108" s="188"/>
      <c r="F108" s="188"/>
      <c r="G108" s="80">
        <v>98</v>
      </c>
      <c r="H108" s="90">
        <f>H88+H107</f>
        <v>22604618</v>
      </c>
      <c r="I108" s="90">
        <f>I88+I107</f>
        <v>21422413</v>
      </c>
    </row>
    <row r="109" spans="1:9" x14ac:dyDescent="0.2">
      <c r="A109" s="168" t="s">
        <v>164</v>
      </c>
      <c r="B109" s="168"/>
      <c r="C109" s="168"/>
      <c r="D109" s="168"/>
      <c r="E109" s="168"/>
      <c r="F109" s="168"/>
      <c r="G109" s="189"/>
      <c r="H109" s="189"/>
      <c r="I109" s="189"/>
    </row>
    <row r="110" spans="1:9" ht="24.75" customHeight="1" x14ac:dyDescent="0.2">
      <c r="A110" s="190" t="s">
        <v>434</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464</v>
      </c>
      <c r="B2" s="173"/>
      <c r="C2" s="173"/>
      <c r="D2" s="173"/>
      <c r="E2" s="173"/>
      <c r="F2" s="173"/>
      <c r="G2" s="173"/>
      <c r="H2" s="173"/>
      <c r="I2" s="173"/>
    </row>
    <row r="3" spans="1:9" x14ac:dyDescent="0.2">
      <c r="A3" s="186" t="s">
        <v>279</v>
      </c>
      <c r="B3" s="213"/>
      <c r="C3" s="213"/>
      <c r="D3" s="213"/>
      <c r="E3" s="213"/>
      <c r="F3" s="213"/>
      <c r="G3" s="213"/>
      <c r="H3" s="213"/>
      <c r="I3" s="213"/>
    </row>
    <row r="4" spans="1:9" x14ac:dyDescent="0.2">
      <c r="A4" s="212" t="s">
        <v>458</v>
      </c>
      <c r="B4" s="176"/>
      <c r="C4" s="176"/>
      <c r="D4" s="176"/>
      <c r="E4" s="176"/>
      <c r="F4" s="176"/>
      <c r="G4" s="176"/>
      <c r="H4" s="176"/>
      <c r="I4" s="177"/>
    </row>
    <row r="5" spans="1:9" ht="22.5" x14ac:dyDescent="0.2">
      <c r="A5" s="201" t="s">
        <v>2</v>
      </c>
      <c r="B5" s="202"/>
      <c r="C5" s="202"/>
      <c r="D5" s="202"/>
      <c r="E5" s="202"/>
      <c r="F5" s="202"/>
      <c r="G5" s="92" t="s">
        <v>106</v>
      </c>
      <c r="H5" s="85" t="s">
        <v>293</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26917815</v>
      </c>
      <c r="I8" s="93">
        <v>30666932</v>
      </c>
    </row>
    <row r="9" spans="1:9" ht="12.75" customHeight="1" x14ac:dyDescent="0.2">
      <c r="A9" s="197" t="s">
        <v>171</v>
      </c>
      <c r="B9" s="197"/>
      <c r="C9" s="197"/>
      <c r="D9" s="197"/>
      <c r="E9" s="197"/>
      <c r="F9" s="197"/>
      <c r="G9" s="80">
        <v>2</v>
      </c>
      <c r="H9" s="94">
        <f>H10+H11+H12+H13+H14+H15+H16+H17</f>
        <v>16393704</v>
      </c>
      <c r="I9" s="94">
        <f>I10+I11+I12+I13+I14+I15+I16+I17</f>
        <v>17546956</v>
      </c>
    </row>
    <row r="10" spans="1:9" ht="12.75" customHeight="1" x14ac:dyDescent="0.2">
      <c r="A10" s="210" t="s">
        <v>172</v>
      </c>
      <c r="B10" s="210"/>
      <c r="C10" s="210"/>
      <c r="D10" s="210"/>
      <c r="E10" s="210"/>
      <c r="F10" s="210"/>
      <c r="G10" s="88">
        <v>3</v>
      </c>
      <c r="H10" s="93">
        <v>16393704</v>
      </c>
      <c r="I10" s="93">
        <v>17546956</v>
      </c>
    </row>
    <row r="11" spans="1:9" ht="31.15" customHeight="1" x14ac:dyDescent="0.2">
      <c r="A11" s="210" t="s">
        <v>298</v>
      </c>
      <c r="B11" s="210"/>
      <c r="C11" s="210"/>
      <c r="D11" s="210"/>
      <c r="E11" s="210"/>
      <c r="F11" s="210"/>
      <c r="G11" s="88">
        <v>4</v>
      </c>
      <c r="H11" s="93">
        <v>0</v>
      </c>
      <c r="I11" s="93">
        <v>0</v>
      </c>
    </row>
    <row r="12" spans="1:9" ht="28.15" customHeight="1" x14ac:dyDescent="0.2">
      <c r="A12" s="210" t="s">
        <v>299</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0</v>
      </c>
      <c r="I13" s="93">
        <v>0</v>
      </c>
    </row>
    <row r="14" spans="1:9" ht="12.75" customHeight="1" x14ac:dyDescent="0.2">
      <c r="A14" s="210" t="s">
        <v>174</v>
      </c>
      <c r="B14" s="210"/>
      <c r="C14" s="210"/>
      <c r="D14" s="210"/>
      <c r="E14" s="210"/>
      <c r="F14" s="210"/>
      <c r="G14" s="88">
        <v>7</v>
      </c>
      <c r="H14" s="93">
        <v>0</v>
      </c>
      <c r="I14" s="93">
        <v>0</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0</v>
      </c>
      <c r="I16" s="93">
        <v>0</v>
      </c>
    </row>
    <row r="17" spans="1:9" ht="27.6" customHeight="1" x14ac:dyDescent="0.2">
      <c r="A17" s="210" t="s">
        <v>177</v>
      </c>
      <c r="B17" s="210"/>
      <c r="C17" s="210"/>
      <c r="D17" s="210"/>
      <c r="E17" s="210"/>
      <c r="F17" s="210"/>
      <c r="G17" s="88">
        <v>10</v>
      </c>
      <c r="H17" s="93">
        <v>0</v>
      </c>
      <c r="I17" s="93">
        <v>0</v>
      </c>
    </row>
    <row r="18" spans="1:9" ht="29.45" customHeight="1" x14ac:dyDescent="0.2">
      <c r="A18" s="188" t="s">
        <v>301</v>
      </c>
      <c r="B18" s="188"/>
      <c r="C18" s="188"/>
      <c r="D18" s="188"/>
      <c r="E18" s="188"/>
      <c r="F18" s="188"/>
      <c r="G18" s="80">
        <v>11</v>
      </c>
      <c r="H18" s="94">
        <f>H8+H9</f>
        <v>43311519</v>
      </c>
      <c r="I18" s="94">
        <f>I8+I9</f>
        <v>48213888</v>
      </c>
    </row>
    <row r="19" spans="1:9" ht="12.75" customHeight="1" x14ac:dyDescent="0.2">
      <c r="A19" s="197" t="s">
        <v>178</v>
      </c>
      <c r="B19" s="197"/>
      <c r="C19" s="197"/>
      <c r="D19" s="197"/>
      <c r="E19" s="197"/>
      <c r="F19" s="197"/>
      <c r="G19" s="80">
        <v>12</v>
      </c>
      <c r="H19" s="94">
        <f>H20+H21+H22+H23</f>
        <v>19762678</v>
      </c>
      <c r="I19" s="94">
        <f>I20+I21+I22+I23</f>
        <v>-45714680</v>
      </c>
    </row>
    <row r="20" spans="1:9" ht="12.75" customHeight="1" x14ac:dyDescent="0.2">
      <c r="A20" s="210" t="s">
        <v>179</v>
      </c>
      <c r="B20" s="210"/>
      <c r="C20" s="210"/>
      <c r="D20" s="210"/>
      <c r="E20" s="210"/>
      <c r="F20" s="210"/>
      <c r="G20" s="88">
        <v>13</v>
      </c>
      <c r="H20" s="93">
        <v>23070145</v>
      </c>
      <c r="I20" s="93">
        <v>29806669</v>
      </c>
    </row>
    <row r="21" spans="1:9" ht="12.75" customHeight="1" x14ac:dyDescent="0.2">
      <c r="A21" s="210" t="s">
        <v>180</v>
      </c>
      <c r="B21" s="210"/>
      <c r="C21" s="210"/>
      <c r="D21" s="210"/>
      <c r="E21" s="210"/>
      <c r="F21" s="210"/>
      <c r="G21" s="88">
        <v>14</v>
      </c>
      <c r="H21" s="93">
        <v>3183469</v>
      </c>
      <c r="I21" s="93">
        <v>9920628</v>
      </c>
    </row>
    <row r="22" spans="1:9" ht="12.75" customHeight="1" x14ac:dyDescent="0.2">
      <c r="A22" s="210" t="s">
        <v>181</v>
      </c>
      <c r="B22" s="210"/>
      <c r="C22" s="210"/>
      <c r="D22" s="210"/>
      <c r="E22" s="210"/>
      <c r="F22" s="210"/>
      <c r="G22" s="88">
        <v>15</v>
      </c>
      <c r="H22" s="93">
        <v>-6490936</v>
      </c>
      <c r="I22" s="93">
        <v>-85441977</v>
      </c>
    </row>
    <row r="23" spans="1:9" ht="12.75" customHeight="1" x14ac:dyDescent="0.2">
      <c r="A23" s="210" t="s">
        <v>182</v>
      </c>
      <c r="B23" s="210"/>
      <c r="C23" s="210"/>
      <c r="D23" s="210"/>
      <c r="E23" s="210"/>
      <c r="F23" s="210"/>
      <c r="G23" s="88">
        <v>16</v>
      </c>
      <c r="H23" s="93">
        <v>0</v>
      </c>
      <c r="I23" s="93">
        <v>0</v>
      </c>
    </row>
    <row r="24" spans="1:9" ht="12.75" customHeight="1" x14ac:dyDescent="0.2">
      <c r="A24" s="188" t="s">
        <v>183</v>
      </c>
      <c r="B24" s="188"/>
      <c r="C24" s="188"/>
      <c r="D24" s="188"/>
      <c r="E24" s="188"/>
      <c r="F24" s="188"/>
      <c r="G24" s="80">
        <v>17</v>
      </c>
      <c r="H24" s="94">
        <f>H18+H19</f>
        <v>63074197</v>
      </c>
      <c r="I24" s="94">
        <f>I18+I19</f>
        <v>2499208</v>
      </c>
    </row>
    <row r="25" spans="1:9" ht="12.75" customHeight="1" x14ac:dyDescent="0.2">
      <c r="A25" s="195" t="s">
        <v>184</v>
      </c>
      <c r="B25" s="195"/>
      <c r="C25" s="195"/>
      <c r="D25" s="195"/>
      <c r="E25" s="195"/>
      <c r="F25" s="195"/>
      <c r="G25" s="88">
        <v>18</v>
      </c>
      <c r="H25" s="93">
        <v>0</v>
      </c>
      <c r="I25" s="93">
        <v>-2175423</v>
      </c>
    </row>
    <row r="26" spans="1:9" ht="12.75" customHeight="1" x14ac:dyDescent="0.2">
      <c r="A26" s="195" t="s">
        <v>185</v>
      </c>
      <c r="B26" s="195"/>
      <c r="C26" s="195"/>
      <c r="D26" s="195"/>
      <c r="E26" s="195"/>
      <c r="F26" s="195"/>
      <c r="G26" s="88">
        <v>19</v>
      </c>
      <c r="H26" s="93">
        <v>0</v>
      </c>
      <c r="I26" s="93">
        <v>3988214</v>
      </c>
    </row>
    <row r="27" spans="1:9" ht="28.9" customHeight="1" x14ac:dyDescent="0.2">
      <c r="A27" s="190" t="s">
        <v>186</v>
      </c>
      <c r="B27" s="190"/>
      <c r="C27" s="190"/>
      <c r="D27" s="190"/>
      <c r="E27" s="190"/>
      <c r="F27" s="190"/>
      <c r="G27" s="80">
        <v>20</v>
      </c>
      <c r="H27" s="94">
        <f>H24+H25+H26</f>
        <v>63074197</v>
      </c>
      <c r="I27" s="94">
        <f>I24+I25+I26</f>
        <v>4311999</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14031928</v>
      </c>
      <c r="I29" s="91">
        <v>18136297</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0</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21393231</v>
      </c>
    </row>
    <row r="35" spans="1:9" ht="27.6" customHeight="1" x14ac:dyDescent="0.2">
      <c r="A35" s="188" t="s">
        <v>194</v>
      </c>
      <c r="B35" s="188"/>
      <c r="C35" s="188"/>
      <c r="D35" s="188"/>
      <c r="E35" s="188"/>
      <c r="F35" s="188"/>
      <c r="G35" s="80">
        <v>27</v>
      </c>
      <c r="H35" s="90">
        <f>H29+H30+H31+H32+H33+H34</f>
        <v>14031928</v>
      </c>
      <c r="I35" s="90">
        <f>I29+I30+I31+I32+I33+I34</f>
        <v>39529528</v>
      </c>
    </row>
    <row r="36" spans="1:9" ht="26.45" customHeight="1" x14ac:dyDescent="0.2">
      <c r="A36" s="195" t="s">
        <v>195</v>
      </c>
      <c r="B36" s="195"/>
      <c r="C36" s="195"/>
      <c r="D36" s="195"/>
      <c r="E36" s="195"/>
      <c r="F36" s="195"/>
      <c r="G36" s="88">
        <v>28</v>
      </c>
      <c r="H36" s="91">
        <v>-18765810</v>
      </c>
      <c r="I36" s="91">
        <v>-16988187</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-52746680</v>
      </c>
      <c r="I40" s="91">
        <v>-31017307</v>
      </c>
    </row>
    <row r="41" spans="1:9" ht="22.9" customHeight="1" x14ac:dyDescent="0.2">
      <c r="A41" s="188" t="s">
        <v>200</v>
      </c>
      <c r="B41" s="188"/>
      <c r="C41" s="188"/>
      <c r="D41" s="188"/>
      <c r="E41" s="188"/>
      <c r="F41" s="188"/>
      <c r="G41" s="80">
        <v>33</v>
      </c>
      <c r="H41" s="90">
        <f>H36+H37+H38+H39+H40</f>
        <v>-71512490</v>
      </c>
      <c r="I41" s="90">
        <f>I36+I37+I38+I39+I40</f>
        <v>-48005494</v>
      </c>
    </row>
    <row r="42" spans="1:9" ht="30.6" customHeight="1" x14ac:dyDescent="0.2">
      <c r="A42" s="190" t="s">
        <v>201</v>
      </c>
      <c r="B42" s="190"/>
      <c r="C42" s="190"/>
      <c r="D42" s="190"/>
      <c r="E42" s="190"/>
      <c r="F42" s="190"/>
      <c r="G42" s="80">
        <v>34</v>
      </c>
      <c r="H42" s="90">
        <f>H35+H41</f>
        <v>-57480562</v>
      </c>
      <c r="I42" s="90">
        <f>I35+I41</f>
        <v>-8475966</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14039804</v>
      </c>
      <c r="I46" s="91">
        <v>0</v>
      </c>
    </row>
    <row r="47" spans="1:9" ht="12.75" customHeight="1" x14ac:dyDescent="0.2">
      <c r="A47" s="195" t="s">
        <v>206</v>
      </c>
      <c r="B47" s="195"/>
      <c r="C47" s="195"/>
      <c r="D47" s="195"/>
      <c r="E47" s="195"/>
      <c r="F47" s="195"/>
      <c r="G47" s="88">
        <v>38</v>
      </c>
      <c r="H47" s="91">
        <v>43171</v>
      </c>
      <c r="I47" s="91">
        <v>9148900</v>
      </c>
    </row>
    <row r="48" spans="1:9" ht="25.9" customHeight="1" x14ac:dyDescent="0.2">
      <c r="A48" s="188" t="s">
        <v>207</v>
      </c>
      <c r="B48" s="188"/>
      <c r="C48" s="188"/>
      <c r="D48" s="188"/>
      <c r="E48" s="188"/>
      <c r="F48" s="188"/>
      <c r="G48" s="80">
        <v>39</v>
      </c>
      <c r="H48" s="90">
        <f>H44+H45+H46+H47</f>
        <v>14082975</v>
      </c>
      <c r="I48" s="90">
        <f>I44+I45+I46+I47</f>
        <v>9148900</v>
      </c>
    </row>
    <row r="49" spans="1:9" ht="24.6" customHeight="1" x14ac:dyDescent="0.2">
      <c r="A49" s="195" t="s">
        <v>300</v>
      </c>
      <c r="B49" s="195"/>
      <c r="C49" s="195"/>
      <c r="D49" s="195"/>
      <c r="E49" s="195"/>
      <c r="F49" s="195"/>
      <c r="G49" s="88">
        <v>40</v>
      </c>
      <c r="H49" s="91">
        <v>-2578599</v>
      </c>
      <c r="I49" s="91">
        <v>-7605745</v>
      </c>
    </row>
    <row r="50" spans="1:9" ht="12.75" customHeight="1" x14ac:dyDescent="0.2">
      <c r="A50" s="195" t="s">
        <v>208</v>
      </c>
      <c r="B50" s="195"/>
      <c r="C50" s="195"/>
      <c r="D50" s="195"/>
      <c r="E50" s="195"/>
      <c r="F50" s="195"/>
      <c r="G50" s="88">
        <v>41</v>
      </c>
      <c r="H50" s="91">
        <v>0</v>
      </c>
      <c r="I50" s="91">
        <v>-22908060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-2578599</v>
      </c>
      <c r="I54" s="90">
        <f>I49+I50+I51+I52+I53</f>
        <v>-30513805</v>
      </c>
    </row>
    <row r="55" spans="1:9" ht="27.6" customHeight="1" x14ac:dyDescent="0.2">
      <c r="A55" s="190" t="s">
        <v>213</v>
      </c>
      <c r="B55" s="190"/>
      <c r="C55" s="190"/>
      <c r="D55" s="190"/>
      <c r="E55" s="190"/>
      <c r="F55" s="190"/>
      <c r="G55" s="80">
        <v>46</v>
      </c>
      <c r="H55" s="90">
        <f>H48+H54</f>
        <v>11504376</v>
      </c>
      <c r="I55" s="90">
        <f>I48+I54</f>
        <v>-21364905</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17098011</v>
      </c>
      <c r="I57" s="90">
        <f>I27+I42+I55+I56</f>
        <v>-25528872</v>
      </c>
    </row>
    <row r="58" spans="1:9" ht="15.6" customHeight="1" x14ac:dyDescent="0.2">
      <c r="A58" s="209" t="s">
        <v>216</v>
      </c>
      <c r="B58" s="209"/>
      <c r="C58" s="209"/>
      <c r="D58" s="209"/>
      <c r="E58" s="209"/>
      <c r="F58" s="209"/>
      <c r="G58" s="88">
        <v>49</v>
      </c>
      <c r="H58" s="91">
        <v>21730688</v>
      </c>
      <c r="I58" s="91">
        <v>38828699</v>
      </c>
    </row>
    <row r="59" spans="1:9" ht="28.9" customHeight="1" x14ac:dyDescent="0.2">
      <c r="A59" s="190" t="s">
        <v>217</v>
      </c>
      <c r="B59" s="190"/>
      <c r="C59" s="190"/>
      <c r="D59" s="190"/>
      <c r="E59" s="190"/>
      <c r="F59" s="190"/>
      <c r="G59" s="80">
        <v>50</v>
      </c>
      <c r="H59" s="90">
        <f>H57+H58</f>
        <v>38828699</v>
      </c>
      <c r="I59" s="90">
        <f>I57+I58</f>
        <v>13299827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 sqref="H1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464</v>
      </c>
      <c r="B2" s="173"/>
      <c r="C2" s="173"/>
      <c r="D2" s="173"/>
      <c r="E2" s="173"/>
      <c r="F2" s="173"/>
      <c r="G2" s="173"/>
      <c r="H2" s="173"/>
      <c r="I2" s="173"/>
    </row>
    <row r="3" spans="1:9" x14ac:dyDescent="0.2">
      <c r="A3" s="186" t="s">
        <v>279</v>
      </c>
      <c r="B3" s="216"/>
      <c r="C3" s="216"/>
      <c r="D3" s="216"/>
      <c r="E3" s="216"/>
      <c r="F3" s="216"/>
      <c r="G3" s="216"/>
      <c r="H3" s="216"/>
      <c r="I3" s="216"/>
    </row>
    <row r="4" spans="1:9" x14ac:dyDescent="0.2">
      <c r="A4" s="212" t="s">
        <v>458</v>
      </c>
      <c r="B4" s="176"/>
      <c r="C4" s="176"/>
      <c r="D4" s="176"/>
      <c r="E4" s="176"/>
      <c r="F4" s="176"/>
      <c r="G4" s="176"/>
      <c r="H4" s="176"/>
      <c r="I4" s="177"/>
    </row>
    <row r="5" spans="1:9" ht="33.75" x14ac:dyDescent="0.2">
      <c r="A5" s="201" t="s">
        <v>2</v>
      </c>
      <c r="B5" s="202"/>
      <c r="C5" s="202"/>
      <c r="D5" s="202"/>
      <c r="E5" s="202"/>
      <c r="F5" s="202"/>
      <c r="G5" s="84" t="s">
        <v>106</v>
      </c>
      <c r="H5" s="85" t="s">
        <v>293</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388</v>
      </c>
      <c r="B12" s="195"/>
      <c r="C12" s="195"/>
      <c r="D12" s="195"/>
      <c r="E12" s="195"/>
      <c r="F12" s="195"/>
      <c r="G12" s="78">
        <v>5</v>
      </c>
      <c r="H12" s="91">
        <v>0</v>
      </c>
      <c r="I12" s="91">
        <v>0</v>
      </c>
    </row>
    <row r="13" spans="1:9" ht="24" customHeight="1" x14ac:dyDescent="0.2">
      <c r="A13" s="200" t="s">
        <v>396</v>
      </c>
      <c r="B13" s="200"/>
      <c r="C13" s="200"/>
      <c r="D13" s="200"/>
      <c r="E13" s="200"/>
      <c r="F13" s="200"/>
      <c r="G13" s="80">
        <v>6</v>
      </c>
      <c r="H13" s="95">
        <f>SUM(H8:H12)</f>
        <v>0</v>
      </c>
      <c r="I13" s="95">
        <f>SUM(I8:I12)</f>
        <v>0</v>
      </c>
    </row>
    <row r="14" spans="1:9" x14ac:dyDescent="0.2">
      <c r="A14" s="195" t="s">
        <v>389</v>
      </c>
      <c r="B14" s="195"/>
      <c r="C14" s="195"/>
      <c r="D14" s="195"/>
      <c r="E14" s="195"/>
      <c r="F14" s="195"/>
      <c r="G14" s="78">
        <v>7</v>
      </c>
      <c r="H14" s="91">
        <v>0</v>
      </c>
      <c r="I14" s="91">
        <v>0</v>
      </c>
    </row>
    <row r="15" spans="1:9" x14ac:dyDescent="0.2">
      <c r="A15" s="195" t="s">
        <v>390</v>
      </c>
      <c r="B15" s="195"/>
      <c r="C15" s="195"/>
      <c r="D15" s="195"/>
      <c r="E15" s="195"/>
      <c r="F15" s="195"/>
      <c r="G15" s="78">
        <v>8</v>
      </c>
      <c r="H15" s="91">
        <v>0</v>
      </c>
      <c r="I15" s="91">
        <v>0</v>
      </c>
    </row>
    <row r="16" spans="1:9" x14ac:dyDescent="0.2">
      <c r="A16" s="195" t="s">
        <v>391</v>
      </c>
      <c r="B16" s="195"/>
      <c r="C16" s="195"/>
      <c r="D16" s="195"/>
      <c r="E16" s="195"/>
      <c r="F16" s="195"/>
      <c r="G16" s="78">
        <v>9</v>
      </c>
      <c r="H16" s="91">
        <v>0</v>
      </c>
      <c r="I16" s="91">
        <v>0</v>
      </c>
    </row>
    <row r="17" spans="1:9" x14ac:dyDescent="0.2">
      <c r="A17" s="195" t="s">
        <v>392</v>
      </c>
      <c r="B17" s="195"/>
      <c r="C17" s="195"/>
      <c r="D17" s="195"/>
      <c r="E17" s="195"/>
      <c r="F17" s="195"/>
      <c r="G17" s="78">
        <v>10</v>
      </c>
      <c r="H17" s="91">
        <v>0</v>
      </c>
      <c r="I17" s="91">
        <v>0</v>
      </c>
    </row>
    <row r="18" spans="1:9" x14ac:dyDescent="0.2">
      <c r="A18" s="195" t="s">
        <v>393</v>
      </c>
      <c r="B18" s="195"/>
      <c r="C18" s="195"/>
      <c r="D18" s="195"/>
      <c r="E18" s="195"/>
      <c r="F18" s="195"/>
      <c r="G18" s="78">
        <v>11</v>
      </c>
      <c r="H18" s="91">
        <v>0</v>
      </c>
      <c r="I18" s="91">
        <v>0</v>
      </c>
    </row>
    <row r="19" spans="1:9" x14ac:dyDescent="0.2">
      <c r="A19" s="195" t="s">
        <v>394</v>
      </c>
      <c r="B19" s="195"/>
      <c r="C19" s="195"/>
      <c r="D19" s="195"/>
      <c r="E19" s="195"/>
      <c r="F19" s="195"/>
      <c r="G19" s="78">
        <v>12</v>
      </c>
      <c r="H19" s="91">
        <v>0</v>
      </c>
      <c r="I19" s="91">
        <v>0</v>
      </c>
    </row>
    <row r="20" spans="1:9" ht="26.25" customHeight="1" x14ac:dyDescent="0.2">
      <c r="A20" s="200" t="s">
        <v>397</v>
      </c>
      <c r="B20" s="200"/>
      <c r="C20" s="200"/>
      <c r="D20" s="200"/>
      <c r="E20" s="200"/>
      <c r="F20" s="200"/>
      <c r="G20" s="80">
        <v>13</v>
      </c>
      <c r="H20" s="95">
        <f>SUM(H14:H19)</f>
        <v>0</v>
      </c>
      <c r="I20" s="95">
        <f>SUM(I14:I19)</f>
        <v>0</v>
      </c>
    </row>
    <row r="21" spans="1:9" ht="25.9" customHeight="1" x14ac:dyDescent="0.2">
      <c r="A21" s="190" t="s">
        <v>398</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428</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395</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429</v>
      </c>
      <c r="B35" s="188"/>
      <c r="C35" s="188"/>
      <c r="D35" s="188"/>
      <c r="E35" s="188"/>
      <c r="F35" s="188"/>
      <c r="G35" s="80">
        <v>27</v>
      </c>
      <c r="H35" s="90">
        <f>SUM(H30:H34)</f>
        <v>0</v>
      </c>
      <c r="I35" s="90">
        <f>SUM(I30:I34)</f>
        <v>0</v>
      </c>
    </row>
    <row r="36" spans="1:9" ht="26.45" customHeight="1" x14ac:dyDescent="0.2">
      <c r="A36" s="190" t="s">
        <v>399</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430</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431</v>
      </c>
      <c r="B48" s="188"/>
      <c r="C48" s="188"/>
      <c r="D48" s="188"/>
      <c r="E48" s="188"/>
      <c r="F48" s="188"/>
      <c r="G48" s="80">
        <v>39</v>
      </c>
      <c r="H48" s="90">
        <f>H47+H46+H45+H44+H43</f>
        <v>0</v>
      </c>
      <c r="I48" s="90">
        <f>I47+I46+I45+I44+I43</f>
        <v>0</v>
      </c>
    </row>
    <row r="49" spans="1:9" ht="28.15" customHeight="1" x14ac:dyDescent="0.2">
      <c r="A49" s="190" t="s">
        <v>441</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400</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401</v>
      </c>
      <c r="B53" s="209"/>
      <c r="C53" s="209"/>
      <c r="D53" s="209"/>
      <c r="E53" s="209"/>
      <c r="F53" s="209"/>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V53" sqref="V5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405</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7"/>
      <c r="Y4" s="229"/>
    </row>
    <row r="5" spans="1:25" ht="22.5" x14ac:dyDescent="0.2">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355321450</v>
      </c>
      <c r="I7" s="42">
        <v>0</v>
      </c>
      <c r="J7" s="42">
        <v>2241321</v>
      </c>
      <c r="K7" s="42">
        <v>8700</v>
      </c>
      <c r="L7" s="42">
        <v>8700</v>
      </c>
      <c r="M7" s="42">
        <v>0</v>
      </c>
      <c r="N7" s="42">
        <v>0</v>
      </c>
      <c r="O7" s="42">
        <v>0</v>
      </c>
      <c r="P7" s="42">
        <v>0</v>
      </c>
      <c r="Q7" s="42">
        <v>0</v>
      </c>
      <c r="R7" s="42">
        <v>0</v>
      </c>
      <c r="S7" s="42">
        <v>0</v>
      </c>
      <c r="T7" s="42">
        <v>0</v>
      </c>
      <c r="U7" s="42">
        <v>23546517</v>
      </c>
      <c r="V7" s="42">
        <v>22445284</v>
      </c>
      <c r="W7" s="43">
        <f>H7+I7+J7+K7-L7+M7+N7+O7+P7+Q7+R7+U7+V7+S7+T7</f>
        <v>403554572</v>
      </c>
      <c r="X7" s="42">
        <v>0</v>
      </c>
      <c r="Y7" s="43">
        <f>W7+X7</f>
        <v>403554572</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355321450</v>
      </c>
      <c r="I10" s="44">
        <f t="shared" ref="I10:Y10" si="2">I7+I8+I9</f>
        <v>0</v>
      </c>
      <c r="J10" s="44">
        <f t="shared" si="2"/>
        <v>2241321</v>
      </c>
      <c r="K10" s="44">
        <f t="shared" si="2"/>
        <v>8700</v>
      </c>
      <c r="L10" s="44">
        <f t="shared" si="2"/>
        <v>8700</v>
      </c>
      <c r="M10" s="44">
        <f t="shared" si="2"/>
        <v>0</v>
      </c>
      <c r="N10" s="44">
        <f t="shared" si="2"/>
        <v>0</v>
      </c>
      <c r="O10" s="44">
        <f t="shared" si="2"/>
        <v>0</v>
      </c>
      <c r="P10" s="44">
        <f t="shared" si="2"/>
        <v>0</v>
      </c>
      <c r="Q10" s="44">
        <f t="shared" si="2"/>
        <v>0</v>
      </c>
      <c r="R10" s="44">
        <f t="shared" si="2"/>
        <v>0</v>
      </c>
      <c r="S10" s="44">
        <f t="shared" si="2"/>
        <v>0</v>
      </c>
      <c r="T10" s="44">
        <f t="shared" si="2"/>
        <v>0</v>
      </c>
      <c r="U10" s="44">
        <f t="shared" si="2"/>
        <v>23546517</v>
      </c>
      <c r="V10" s="44">
        <f t="shared" si="2"/>
        <v>22445284</v>
      </c>
      <c r="W10" s="44">
        <f t="shared" si="0"/>
        <v>403554572</v>
      </c>
      <c r="X10" s="44">
        <f t="shared" si="2"/>
        <v>0</v>
      </c>
      <c r="Y10" s="44">
        <f t="shared" si="2"/>
        <v>403554572</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409</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1122264</v>
      </c>
      <c r="K19" s="42">
        <v>0</v>
      </c>
      <c r="L19" s="42">
        <v>0</v>
      </c>
      <c r="M19" s="42">
        <v>0</v>
      </c>
      <c r="N19" s="42">
        <v>0</v>
      </c>
      <c r="O19" s="42">
        <v>0</v>
      </c>
      <c r="P19" s="42">
        <v>0</v>
      </c>
      <c r="Q19" s="42">
        <v>0</v>
      </c>
      <c r="R19" s="42">
        <v>0</v>
      </c>
      <c r="S19" s="42">
        <v>0</v>
      </c>
      <c r="T19" s="42">
        <v>0</v>
      </c>
      <c r="U19" s="42">
        <v>0</v>
      </c>
      <c r="V19" s="42">
        <v>0</v>
      </c>
      <c r="W19" s="43">
        <f t="shared" si="0"/>
        <v>1122264</v>
      </c>
      <c r="X19" s="42">
        <v>0</v>
      </c>
      <c r="Y19" s="43">
        <f t="shared" si="3"/>
        <v>1122264</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410</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21323020</v>
      </c>
      <c r="V21" s="42">
        <v>0</v>
      </c>
      <c r="W21" s="43">
        <f t="shared" si="0"/>
        <v>21323020</v>
      </c>
      <c r="X21" s="42">
        <v>0</v>
      </c>
      <c r="Y21" s="43">
        <f t="shared" si="3"/>
        <v>21323020</v>
      </c>
    </row>
    <row r="22" spans="1:25" ht="28.5" customHeight="1" x14ac:dyDescent="0.2">
      <c r="A22" s="219" t="s">
        <v>411</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412</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159334</v>
      </c>
      <c r="W23" s="43">
        <f t="shared" si="0"/>
        <v>159334</v>
      </c>
      <c r="X23" s="42">
        <v>0</v>
      </c>
      <c r="Y23" s="43">
        <f t="shared" si="3"/>
        <v>159334</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413</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415</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414</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416</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417</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418</v>
      </c>
      <c r="B30" s="220"/>
      <c r="C30" s="220"/>
      <c r="D30" s="220"/>
      <c r="E30" s="220"/>
      <c r="F30" s="220"/>
      <c r="G30" s="10">
        <v>24</v>
      </c>
      <c r="H30" s="45">
        <f>SUM(H10:H29)</f>
        <v>355321450</v>
      </c>
      <c r="I30" s="45">
        <f t="shared" ref="I30:Y30" si="5">SUM(I10:I29)</f>
        <v>0</v>
      </c>
      <c r="J30" s="45">
        <f t="shared" si="5"/>
        <v>3363585</v>
      </c>
      <c r="K30" s="45">
        <f t="shared" si="5"/>
        <v>8700</v>
      </c>
      <c r="L30" s="45">
        <f t="shared" si="5"/>
        <v>8700</v>
      </c>
      <c r="M30" s="45">
        <f t="shared" si="5"/>
        <v>0</v>
      </c>
      <c r="N30" s="45">
        <f t="shared" si="5"/>
        <v>0</v>
      </c>
      <c r="O30" s="45">
        <f t="shared" si="5"/>
        <v>0</v>
      </c>
      <c r="P30" s="45">
        <f t="shared" si="5"/>
        <v>0</v>
      </c>
      <c r="Q30" s="45">
        <f t="shared" si="5"/>
        <v>0</v>
      </c>
      <c r="R30" s="45">
        <f t="shared" si="5"/>
        <v>0</v>
      </c>
      <c r="S30" s="45">
        <f t="shared" si="5"/>
        <v>0</v>
      </c>
      <c r="T30" s="45">
        <f t="shared" si="5"/>
        <v>0</v>
      </c>
      <c r="U30" s="45">
        <f t="shared" si="5"/>
        <v>44869537</v>
      </c>
      <c r="V30" s="45">
        <f t="shared" si="5"/>
        <v>22604618</v>
      </c>
      <c r="W30" s="45">
        <f t="shared" si="5"/>
        <v>426159190</v>
      </c>
      <c r="X30" s="45">
        <f t="shared" si="5"/>
        <v>0</v>
      </c>
      <c r="Y30" s="45">
        <f t="shared" si="5"/>
        <v>426159190</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1122264</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1122264</v>
      </c>
      <c r="X32" s="44">
        <f t="shared" si="6"/>
        <v>0</v>
      </c>
      <c r="Y32" s="44">
        <f t="shared" si="6"/>
        <v>1122264</v>
      </c>
    </row>
    <row r="33" spans="1:25" ht="31.5" customHeight="1" x14ac:dyDescent="0.2">
      <c r="A33" s="217" t="s">
        <v>419</v>
      </c>
      <c r="B33" s="217"/>
      <c r="C33" s="217"/>
      <c r="D33" s="217"/>
      <c r="E33" s="217"/>
      <c r="F33" s="217"/>
      <c r="G33" s="9">
        <v>26</v>
      </c>
      <c r="H33" s="44">
        <f>H11+H32</f>
        <v>0</v>
      </c>
      <c r="I33" s="44">
        <f t="shared" ref="I33:Y33" si="7">I11+I32</f>
        <v>0</v>
      </c>
      <c r="J33" s="44">
        <f t="shared" si="7"/>
        <v>1122264</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0</v>
      </c>
      <c r="W33" s="44">
        <f t="shared" si="7"/>
        <v>1122264</v>
      </c>
      <c r="X33" s="44">
        <f t="shared" si="7"/>
        <v>0</v>
      </c>
      <c r="Y33" s="44">
        <f t="shared" si="7"/>
        <v>1122264</v>
      </c>
    </row>
    <row r="34" spans="1:25" ht="30.75" customHeight="1" x14ac:dyDescent="0.2">
      <c r="A34" s="218" t="s">
        <v>420</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21323020</v>
      </c>
      <c r="V34" s="45">
        <f t="shared" si="8"/>
        <v>159334</v>
      </c>
      <c r="W34" s="45">
        <f t="shared" si="8"/>
        <v>21482354</v>
      </c>
      <c r="X34" s="45">
        <f t="shared" si="8"/>
        <v>0</v>
      </c>
      <c r="Y34" s="45">
        <f t="shared" si="8"/>
        <v>21482354</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355321450</v>
      </c>
      <c r="I36" s="42">
        <v>0</v>
      </c>
      <c r="J36" s="42">
        <v>3363585</v>
      </c>
      <c r="K36" s="42">
        <v>8700</v>
      </c>
      <c r="L36" s="42">
        <v>8700</v>
      </c>
      <c r="M36" s="42">
        <v>0</v>
      </c>
      <c r="N36" s="42">
        <v>0</v>
      </c>
      <c r="O36" s="42">
        <v>0</v>
      </c>
      <c r="P36" s="42">
        <v>0</v>
      </c>
      <c r="Q36" s="42">
        <v>0</v>
      </c>
      <c r="R36" s="42">
        <v>0</v>
      </c>
      <c r="S36" s="42">
        <v>0</v>
      </c>
      <c r="T36" s="42">
        <v>0</v>
      </c>
      <c r="U36" s="42">
        <v>44869537</v>
      </c>
      <c r="V36" s="42">
        <v>22604618</v>
      </c>
      <c r="W36" s="43">
        <f>H36+I36+J36+K36-L36+M36+N36+O36+P36+Q36+R36+U36+V36+S36+T36</f>
        <v>426159190</v>
      </c>
      <c r="X36" s="42">
        <v>0</v>
      </c>
      <c r="Y36" s="43">
        <f t="shared" ref="Y36:Y38" si="9">W36+X36</f>
        <v>426159190</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421</v>
      </c>
      <c r="B39" s="225"/>
      <c r="C39" s="225"/>
      <c r="D39" s="225"/>
      <c r="E39" s="225"/>
      <c r="F39" s="225"/>
      <c r="G39" s="9">
        <v>31</v>
      </c>
      <c r="H39" s="44">
        <f>H36+H37+H38</f>
        <v>355321450</v>
      </c>
      <c r="I39" s="44">
        <f t="shared" ref="I39:Y39" si="11">I36+I37+I38</f>
        <v>0</v>
      </c>
      <c r="J39" s="44">
        <f t="shared" si="11"/>
        <v>3363585</v>
      </c>
      <c r="K39" s="44">
        <f t="shared" si="11"/>
        <v>8700</v>
      </c>
      <c r="L39" s="44">
        <f t="shared" si="11"/>
        <v>8700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44869537</v>
      </c>
      <c r="V39" s="44">
        <f t="shared" si="11"/>
        <v>22604618</v>
      </c>
      <c r="W39" s="44">
        <f t="shared" si="11"/>
        <v>426159190</v>
      </c>
      <c r="X39" s="44">
        <f t="shared" si="11"/>
        <v>0</v>
      </c>
      <c r="Y39" s="44">
        <f t="shared" si="11"/>
        <v>426159190</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0</v>
      </c>
      <c r="W40" s="43">
        <f t="shared" si="10"/>
        <v>0</v>
      </c>
      <c r="X40" s="42">
        <v>0</v>
      </c>
      <c r="Y40" s="43">
        <f t="shared" ref="Y40:Y58" si="12">W40+X40</f>
        <v>0</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409</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1130231</v>
      </c>
      <c r="K48" s="42">
        <v>0</v>
      </c>
      <c r="L48" s="42">
        <v>0</v>
      </c>
      <c r="M48" s="42">
        <v>0</v>
      </c>
      <c r="N48" s="42">
        <v>0</v>
      </c>
      <c r="O48" s="42">
        <v>0</v>
      </c>
      <c r="P48" s="42">
        <v>0</v>
      </c>
      <c r="Q48" s="42">
        <v>0</v>
      </c>
      <c r="R48" s="42">
        <v>0</v>
      </c>
      <c r="S48" s="42">
        <v>0</v>
      </c>
      <c r="T48" s="42">
        <v>0</v>
      </c>
      <c r="U48" s="42">
        <v>0</v>
      </c>
      <c r="V48" s="42">
        <v>0</v>
      </c>
      <c r="W48" s="43">
        <f t="shared" si="10"/>
        <v>1130231</v>
      </c>
      <c r="X48" s="42">
        <v>0</v>
      </c>
      <c r="Y48" s="43">
        <f t="shared" si="12"/>
        <v>1130231</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410</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-1433672</v>
      </c>
      <c r="V50" s="42">
        <v>0</v>
      </c>
      <c r="W50" s="43">
        <f t="shared" si="10"/>
        <v>-1433672</v>
      </c>
      <c r="X50" s="42">
        <v>0</v>
      </c>
      <c r="Y50" s="43">
        <f t="shared" si="12"/>
        <v>-1433672</v>
      </c>
    </row>
    <row r="51" spans="1:25" ht="26.25" customHeight="1" x14ac:dyDescent="0.2">
      <c r="A51" s="219" t="s">
        <v>411</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412</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-1181205</v>
      </c>
      <c r="W52" s="43">
        <f t="shared" si="10"/>
        <v>-1181205</v>
      </c>
      <c r="X52" s="42">
        <v>0</v>
      </c>
      <c r="Y52" s="43">
        <f t="shared" si="12"/>
        <v>-1181205</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413</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422</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414</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423</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417</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424</v>
      </c>
      <c r="B59" s="220"/>
      <c r="C59" s="220"/>
      <c r="D59" s="220"/>
      <c r="E59" s="220"/>
      <c r="F59" s="220"/>
      <c r="G59" s="10">
        <v>51</v>
      </c>
      <c r="H59" s="45">
        <f>SUM(H39:H58)</f>
        <v>355321450</v>
      </c>
      <c r="I59" s="45">
        <f t="shared" ref="I59:Y59" si="13">SUM(I39:I58)</f>
        <v>0</v>
      </c>
      <c r="J59" s="45">
        <f t="shared" si="13"/>
        <v>4493816</v>
      </c>
      <c r="K59" s="45">
        <f t="shared" si="13"/>
        <v>8700</v>
      </c>
      <c r="L59" s="45">
        <f t="shared" si="13"/>
        <v>8700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43435865</v>
      </c>
      <c r="V59" s="45">
        <f t="shared" si="13"/>
        <v>21423413</v>
      </c>
      <c r="W59" s="45">
        <f t="shared" si="13"/>
        <v>424674544</v>
      </c>
      <c r="X59" s="45">
        <f t="shared" si="13"/>
        <v>0</v>
      </c>
      <c r="Y59" s="45">
        <f t="shared" si="13"/>
        <v>424674544</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425</v>
      </c>
      <c r="B61" s="217"/>
      <c r="C61" s="217"/>
      <c r="D61" s="217"/>
      <c r="E61" s="217"/>
      <c r="F61" s="217"/>
      <c r="G61" s="9">
        <v>52</v>
      </c>
      <c r="H61" s="44">
        <f>SUM(H41:H49)</f>
        <v>0</v>
      </c>
      <c r="I61" s="44">
        <f t="shared" ref="I61:Y61" si="14">SUM(I41:I49)</f>
        <v>0</v>
      </c>
      <c r="J61" s="44">
        <f t="shared" si="14"/>
        <v>1130231</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1130231</v>
      </c>
      <c r="X61" s="44">
        <f t="shared" si="14"/>
        <v>0</v>
      </c>
      <c r="Y61" s="44">
        <f t="shared" si="14"/>
        <v>1130231</v>
      </c>
    </row>
    <row r="62" spans="1:25" ht="27.75" customHeight="1" x14ac:dyDescent="0.2">
      <c r="A62" s="217" t="s">
        <v>426</v>
      </c>
      <c r="B62" s="217"/>
      <c r="C62" s="217"/>
      <c r="D62" s="217"/>
      <c r="E62" s="217"/>
      <c r="F62" s="217"/>
      <c r="G62" s="9">
        <v>53</v>
      </c>
      <c r="H62" s="44">
        <f>H40+H61</f>
        <v>0</v>
      </c>
      <c r="I62" s="44">
        <f t="shared" ref="I62:Y62" si="15">I40+I61</f>
        <v>0</v>
      </c>
      <c r="J62" s="44">
        <f t="shared" si="15"/>
        <v>1130231</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0</v>
      </c>
      <c r="W62" s="44">
        <f t="shared" si="15"/>
        <v>1130231</v>
      </c>
      <c r="X62" s="44">
        <f t="shared" si="15"/>
        <v>0</v>
      </c>
      <c r="Y62" s="44">
        <f t="shared" si="15"/>
        <v>1130231</v>
      </c>
    </row>
    <row r="63" spans="1:25" ht="29.25" customHeight="1" x14ac:dyDescent="0.2">
      <c r="A63" s="218" t="s">
        <v>427</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-1433672</v>
      </c>
      <c r="V63" s="45">
        <f t="shared" si="16"/>
        <v>-1181205</v>
      </c>
      <c r="W63" s="45">
        <f t="shared" si="16"/>
        <v>-2614877</v>
      </c>
      <c r="X63" s="45">
        <f t="shared" si="16"/>
        <v>0</v>
      </c>
      <c r="Y63" s="45">
        <f t="shared" si="16"/>
        <v>-2614877</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4" zoomScaleNormal="64" workbookViewId="0">
      <selection sqref="A1:XFD1048576"/>
    </sheetView>
  </sheetViews>
  <sheetFormatPr defaultRowHeight="12.75" x14ac:dyDescent="0.2"/>
  <cols>
    <col min="9" max="9" width="95" customWidth="1"/>
  </cols>
  <sheetData>
    <row r="1" spans="1:9" x14ac:dyDescent="0.2">
      <c r="A1" s="244" t="s">
        <v>465</v>
      </c>
      <c r="B1" s="245"/>
      <c r="C1" s="245"/>
      <c r="D1" s="245"/>
      <c r="E1" s="245"/>
      <c r="F1" s="245"/>
      <c r="G1" s="245"/>
      <c r="H1" s="245"/>
      <c r="I1" s="245"/>
    </row>
    <row r="2" spans="1:9" x14ac:dyDescent="0.2">
      <c r="A2" s="245"/>
      <c r="B2" s="245"/>
      <c r="C2" s="245"/>
      <c r="D2" s="245"/>
      <c r="E2" s="245"/>
      <c r="F2" s="245"/>
      <c r="G2" s="245"/>
      <c r="H2" s="245"/>
      <c r="I2" s="245"/>
    </row>
    <row r="3" spans="1:9" x14ac:dyDescent="0.2">
      <c r="A3" s="245"/>
      <c r="B3" s="245"/>
      <c r="C3" s="245"/>
      <c r="D3" s="245"/>
      <c r="E3" s="245"/>
      <c r="F3" s="245"/>
      <c r="G3" s="245"/>
      <c r="H3" s="245"/>
      <c r="I3" s="245"/>
    </row>
    <row r="4" spans="1:9" x14ac:dyDescent="0.2">
      <c r="A4" s="245"/>
      <c r="B4" s="245"/>
      <c r="C4" s="245"/>
      <c r="D4" s="245"/>
      <c r="E4" s="245"/>
      <c r="F4" s="245"/>
      <c r="G4" s="245"/>
      <c r="H4" s="245"/>
      <c r="I4" s="245"/>
    </row>
    <row r="5" spans="1:9" x14ac:dyDescent="0.2">
      <c r="A5" s="245"/>
      <c r="B5" s="245"/>
      <c r="C5" s="245"/>
      <c r="D5" s="245"/>
      <c r="E5" s="245"/>
      <c r="F5" s="245"/>
      <c r="G5" s="245"/>
      <c r="H5" s="245"/>
      <c r="I5" s="245"/>
    </row>
    <row r="6" spans="1:9" x14ac:dyDescent="0.2">
      <c r="A6" s="245"/>
      <c r="B6" s="245"/>
      <c r="C6" s="245"/>
      <c r="D6" s="245"/>
      <c r="E6" s="245"/>
      <c r="F6" s="245"/>
      <c r="G6" s="245"/>
      <c r="H6" s="245"/>
      <c r="I6" s="245"/>
    </row>
    <row r="7" spans="1:9" x14ac:dyDescent="0.2">
      <c r="A7" s="245"/>
      <c r="B7" s="245"/>
      <c r="C7" s="245"/>
      <c r="D7" s="245"/>
      <c r="E7" s="245"/>
      <c r="F7" s="245"/>
      <c r="G7" s="245"/>
      <c r="H7" s="245"/>
      <c r="I7" s="245"/>
    </row>
    <row r="8" spans="1:9" x14ac:dyDescent="0.2">
      <c r="A8" s="245"/>
      <c r="B8" s="245"/>
      <c r="C8" s="245"/>
      <c r="D8" s="245"/>
      <c r="E8" s="245"/>
      <c r="F8" s="245"/>
      <c r="G8" s="245"/>
      <c r="H8" s="245"/>
      <c r="I8" s="245"/>
    </row>
    <row r="9" spans="1:9" x14ac:dyDescent="0.2">
      <c r="A9" s="245"/>
      <c r="B9" s="245"/>
      <c r="C9" s="245"/>
      <c r="D9" s="245"/>
      <c r="E9" s="245"/>
      <c r="F9" s="245"/>
      <c r="G9" s="245"/>
      <c r="H9" s="245"/>
      <c r="I9" s="245"/>
    </row>
    <row r="10" spans="1:9" x14ac:dyDescent="0.2">
      <c r="A10" s="245"/>
      <c r="B10" s="245"/>
      <c r="C10" s="245"/>
      <c r="D10" s="245"/>
      <c r="E10" s="245"/>
      <c r="F10" s="245"/>
      <c r="G10" s="245"/>
      <c r="H10" s="245"/>
      <c r="I10" s="245"/>
    </row>
    <row r="11" spans="1:9" x14ac:dyDescent="0.2">
      <c r="A11" s="245"/>
      <c r="B11" s="245"/>
      <c r="C11" s="245"/>
      <c r="D11" s="245"/>
      <c r="E11" s="245"/>
      <c r="F11" s="245"/>
      <c r="G11" s="245"/>
      <c r="H11" s="245"/>
      <c r="I11" s="245"/>
    </row>
    <row r="12" spans="1:9" x14ac:dyDescent="0.2">
      <c r="A12" s="245"/>
      <c r="B12" s="245"/>
      <c r="C12" s="245"/>
      <c r="D12" s="245"/>
      <c r="E12" s="245"/>
      <c r="F12" s="245"/>
      <c r="G12" s="245"/>
      <c r="H12" s="245"/>
      <c r="I12" s="245"/>
    </row>
    <row r="13" spans="1:9" x14ac:dyDescent="0.2">
      <c r="A13" s="245"/>
      <c r="B13" s="245"/>
      <c r="C13" s="245"/>
      <c r="D13" s="245"/>
      <c r="E13" s="245"/>
      <c r="F13" s="245"/>
      <c r="G13" s="245"/>
      <c r="H13" s="245"/>
      <c r="I13" s="245"/>
    </row>
    <row r="14" spans="1:9" x14ac:dyDescent="0.2">
      <c r="A14" s="245"/>
      <c r="B14" s="245"/>
      <c r="C14" s="245"/>
      <c r="D14" s="245"/>
      <c r="E14" s="245"/>
      <c r="F14" s="245"/>
      <c r="G14" s="245"/>
      <c r="H14" s="245"/>
      <c r="I14" s="245"/>
    </row>
    <row r="15" spans="1:9" x14ac:dyDescent="0.2">
      <c r="A15" s="245"/>
      <c r="B15" s="245"/>
      <c r="C15" s="245"/>
      <c r="D15" s="245"/>
      <c r="E15" s="245"/>
      <c r="F15" s="245"/>
      <c r="G15" s="245"/>
      <c r="H15" s="245"/>
      <c r="I15" s="245"/>
    </row>
    <row r="16" spans="1:9" x14ac:dyDescent="0.2">
      <c r="A16" s="245"/>
      <c r="B16" s="245"/>
      <c r="C16" s="245"/>
      <c r="D16" s="245"/>
      <c r="E16" s="245"/>
      <c r="F16" s="245"/>
      <c r="G16" s="245"/>
      <c r="H16" s="245"/>
      <c r="I16" s="245"/>
    </row>
    <row r="17" spans="1:9" x14ac:dyDescent="0.2">
      <c r="A17" s="245"/>
      <c r="B17" s="245"/>
      <c r="C17" s="245"/>
      <c r="D17" s="245"/>
      <c r="E17" s="245"/>
      <c r="F17" s="245"/>
      <c r="G17" s="245"/>
      <c r="H17" s="245"/>
      <c r="I17" s="245"/>
    </row>
    <row r="18" spans="1:9" x14ac:dyDescent="0.2">
      <c r="A18" s="245"/>
      <c r="B18" s="245"/>
      <c r="C18" s="245"/>
      <c r="D18" s="245"/>
      <c r="E18" s="245"/>
      <c r="F18" s="245"/>
      <c r="G18" s="245"/>
      <c r="H18" s="245"/>
      <c r="I18" s="245"/>
    </row>
    <row r="19" spans="1:9" x14ac:dyDescent="0.2">
      <c r="A19" s="245"/>
      <c r="B19" s="245"/>
      <c r="C19" s="245"/>
      <c r="D19" s="245"/>
      <c r="E19" s="245"/>
      <c r="F19" s="245"/>
      <c r="G19" s="245"/>
      <c r="H19" s="245"/>
      <c r="I19" s="245"/>
    </row>
    <row r="20" spans="1:9" x14ac:dyDescent="0.2">
      <c r="A20" s="245"/>
      <c r="B20" s="245"/>
      <c r="C20" s="245"/>
      <c r="D20" s="245"/>
      <c r="E20" s="245"/>
      <c r="F20" s="245"/>
      <c r="G20" s="245"/>
      <c r="H20" s="245"/>
      <c r="I20" s="245"/>
    </row>
    <row r="21" spans="1:9" x14ac:dyDescent="0.2">
      <c r="A21" s="245"/>
      <c r="B21" s="245"/>
      <c r="C21" s="245"/>
      <c r="D21" s="245"/>
      <c r="E21" s="245"/>
      <c r="F21" s="245"/>
      <c r="G21" s="245"/>
      <c r="H21" s="245"/>
      <c r="I21" s="245"/>
    </row>
    <row r="22" spans="1:9" x14ac:dyDescent="0.2">
      <c r="A22" s="245"/>
      <c r="B22" s="245"/>
      <c r="C22" s="245"/>
      <c r="D22" s="245"/>
      <c r="E22" s="245"/>
      <c r="F22" s="245"/>
      <c r="G22" s="245"/>
      <c r="H22" s="245"/>
      <c r="I22" s="245"/>
    </row>
    <row r="23" spans="1:9" x14ac:dyDescent="0.2">
      <c r="A23" s="245"/>
      <c r="B23" s="245"/>
      <c r="C23" s="245"/>
      <c r="D23" s="245"/>
      <c r="E23" s="245"/>
      <c r="F23" s="245"/>
      <c r="G23" s="245"/>
      <c r="H23" s="245"/>
      <c r="I23" s="245"/>
    </row>
    <row r="24" spans="1:9" x14ac:dyDescent="0.2">
      <c r="A24" s="245"/>
      <c r="B24" s="245"/>
      <c r="C24" s="245"/>
      <c r="D24" s="245"/>
      <c r="E24" s="245"/>
      <c r="F24" s="245"/>
      <c r="G24" s="245"/>
      <c r="H24" s="245"/>
      <c r="I24" s="245"/>
    </row>
    <row r="25" spans="1:9" ht="102.75" customHeight="1" x14ac:dyDescent="0.2">
      <c r="A25" s="245"/>
      <c r="B25" s="245"/>
      <c r="C25" s="245"/>
      <c r="D25" s="245"/>
      <c r="E25" s="245"/>
      <c r="F25" s="245"/>
      <c r="G25" s="245"/>
      <c r="H25" s="245"/>
      <c r="I25" s="245"/>
    </row>
    <row r="26" spans="1:9" ht="104.25" customHeight="1" x14ac:dyDescent="0.2">
      <c r="A26" s="245"/>
      <c r="B26" s="245"/>
      <c r="C26" s="245"/>
      <c r="D26" s="245"/>
      <c r="E26" s="245"/>
      <c r="F26" s="245"/>
      <c r="G26" s="245"/>
      <c r="H26" s="245"/>
      <c r="I26" s="245"/>
    </row>
    <row r="27" spans="1:9" ht="75" customHeight="1" x14ac:dyDescent="0.2">
      <c r="A27" s="245"/>
      <c r="B27" s="245"/>
      <c r="C27" s="245"/>
      <c r="D27" s="245"/>
      <c r="E27" s="245"/>
      <c r="F27" s="245"/>
      <c r="G27" s="245"/>
      <c r="H27" s="245"/>
      <c r="I27" s="245"/>
    </row>
    <row r="28" spans="1:9" ht="87.75" customHeight="1" x14ac:dyDescent="0.2">
      <c r="A28" s="245"/>
      <c r="B28" s="245"/>
      <c r="C28" s="245"/>
      <c r="D28" s="245"/>
      <c r="E28" s="245"/>
      <c r="F28" s="245"/>
      <c r="G28" s="245"/>
      <c r="H28" s="245"/>
      <c r="I28" s="245"/>
    </row>
    <row r="29" spans="1:9" ht="85.5" customHeight="1" x14ac:dyDescent="0.2">
      <c r="A29" s="245"/>
      <c r="B29" s="245"/>
      <c r="C29" s="245"/>
      <c r="D29" s="245"/>
      <c r="E29" s="245"/>
      <c r="F29" s="245"/>
      <c r="G29" s="245"/>
      <c r="H29" s="245"/>
      <c r="I29" s="245"/>
    </row>
    <row r="30" spans="1:9" ht="262.5" customHeight="1" x14ac:dyDescent="0.2">
      <c r="A30" s="245"/>
      <c r="B30" s="245"/>
      <c r="C30" s="245"/>
      <c r="D30" s="245"/>
      <c r="E30" s="245"/>
      <c r="F30" s="245"/>
      <c r="G30" s="245"/>
      <c r="H30" s="245"/>
      <c r="I30" s="245"/>
    </row>
    <row r="31" spans="1:9" x14ac:dyDescent="0.2">
      <c r="A31" s="245"/>
      <c r="B31" s="245"/>
      <c r="C31" s="245"/>
      <c r="D31" s="245"/>
      <c r="E31" s="245"/>
      <c r="F31" s="245"/>
      <c r="G31" s="245"/>
      <c r="H31" s="245"/>
      <c r="I31" s="245"/>
    </row>
    <row r="32" spans="1:9" x14ac:dyDescent="0.2">
      <c r="A32" s="245"/>
      <c r="B32" s="245"/>
      <c r="C32" s="245"/>
      <c r="D32" s="245"/>
      <c r="E32" s="245"/>
      <c r="F32" s="245"/>
      <c r="G32" s="245"/>
      <c r="H32" s="245"/>
      <c r="I32" s="245"/>
    </row>
    <row r="33" spans="1:9" x14ac:dyDescent="0.2">
      <c r="A33" s="245"/>
      <c r="B33" s="245"/>
      <c r="C33" s="245"/>
      <c r="D33" s="245"/>
      <c r="E33" s="245"/>
      <c r="F33" s="245"/>
      <c r="G33" s="245"/>
      <c r="H33" s="245"/>
      <c r="I33" s="245"/>
    </row>
    <row r="34" spans="1:9" x14ac:dyDescent="0.2">
      <c r="A34" s="245"/>
      <c r="B34" s="245"/>
      <c r="C34" s="245"/>
      <c r="D34" s="245"/>
      <c r="E34" s="245"/>
      <c r="F34" s="245"/>
      <c r="G34" s="245"/>
      <c r="H34" s="245"/>
      <c r="I34" s="245"/>
    </row>
    <row r="35" spans="1:9" x14ac:dyDescent="0.2">
      <c r="A35" s="245"/>
      <c r="B35" s="245"/>
      <c r="C35" s="245"/>
      <c r="D35" s="245"/>
      <c r="E35" s="245"/>
      <c r="F35" s="245"/>
      <c r="G35" s="245"/>
      <c r="H35" s="245"/>
      <c r="I35" s="245"/>
    </row>
    <row r="36" spans="1:9" x14ac:dyDescent="0.2">
      <c r="A36" s="245"/>
      <c r="B36" s="245"/>
      <c r="C36" s="245"/>
      <c r="D36" s="245"/>
      <c r="E36" s="245"/>
      <c r="F36" s="245"/>
      <c r="G36" s="245"/>
      <c r="H36" s="245"/>
      <c r="I36" s="245"/>
    </row>
    <row r="37" spans="1:9" x14ac:dyDescent="0.2">
      <c r="A37" s="245"/>
      <c r="B37" s="245"/>
      <c r="C37" s="245"/>
      <c r="D37" s="245"/>
      <c r="E37" s="245"/>
      <c r="F37" s="245"/>
      <c r="G37" s="245"/>
      <c r="H37" s="245"/>
      <c r="I37" s="245"/>
    </row>
    <row r="38" spans="1:9" x14ac:dyDescent="0.2">
      <c r="A38" s="245"/>
      <c r="B38" s="245"/>
      <c r="C38" s="245"/>
      <c r="D38" s="245"/>
      <c r="E38" s="245"/>
      <c r="F38" s="245"/>
      <c r="G38" s="245"/>
      <c r="H38" s="245"/>
      <c r="I38" s="245"/>
    </row>
    <row r="39" spans="1:9" x14ac:dyDescent="0.2">
      <c r="A39" s="245"/>
      <c r="B39" s="245"/>
      <c r="C39" s="245"/>
      <c r="D39" s="245"/>
      <c r="E39" s="245"/>
      <c r="F39" s="245"/>
      <c r="G39" s="245"/>
      <c r="H39" s="245"/>
      <c r="I39" s="245"/>
    </row>
    <row r="40" spans="1:9" x14ac:dyDescent="0.2">
      <c r="A40" s="245"/>
      <c r="B40" s="245"/>
      <c r="C40" s="245"/>
      <c r="D40" s="245"/>
      <c r="E40" s="245"/>
      <c r="F40" s="245"/>
      <c r="G40" s="245"/>
      <c r="H40" s="245"/>
      <c r="I40" s="24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2023-04-24T08:54:34Z</cp:lastPrinted>
  <dcterms:created xsi:type="dcterms:W3CDTF">2008-10-17T11:51:54Z</dcterms:created>
  <dcterms:modified xsi:type="dcterms:W3CDTF">2023-04-24T10:31:07Z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