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https://kddx.sharepoint.com/sites/Sektorfinancija/Shared Documents/Nadzorni odbor KDD/NO_14_ (26.02.2025._nerevidirani godišnji_2024)/Objava_burza/HANFA/Grupa/hrvatski/"/>
    </mc:Choice>
  </mc:AlternateContent>
  <xr:revisionPtr revIDLastSave="4448" documentId="8_{4E519970-81C8-463E-841D-6CD98FF6BC0A}" xr6:coauthVersionLast="47" xr6:coauthVersionMax="47" xr10:uidLastSave="{645A14BA-0EA2-4C74-A680-EE780A4024BB}"/>
  <bookViews>
    <workbookView xWindow="28680" yWindow="-120" windowWidth="29040" windowHeight="158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podaci'!$A$1:$J$83</definedName>
    <definedName name="_xlnm.Print_Area" localSheetId="5">PK!$A$1:$Y$63</definedName>
    <definedName name="_xlnm.Print_Titles" localSheetId="1">Bilanca!$1:$7</definedName>
    <definedName name="_xlnm.Print_Titles" localSheetId="2">RDG!$1:$7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6" i="24" l="1"/>
  <c r="H13" i="21" l="1"/>
  <c r="I13" i="21"/>
  <c r="H20" i="21"/>
  <c r="F139" i="24" l="1"/>
  <c r="I129" i="24" l="1"/>
  <c r="I139" i="24" l="1"/>
  <c r="I133" i="24"/>
  <c r="I135" i="24" s="1"/>
  <c r="I17" i="18" l="1"/>
  <c r="I217" i="24" l="1"/>
  <c r="I213" i="24"/>
  <c r="I206" i="24"/>
  <c r="I202" i="24"/>
  <c r="F217" i="24"/>
  <c r="F213" i="24"/>
  <c r="F206" i="24"/>
  <c r="F202" i="24"/>
  <c r="F190" i="24"/>
  <c r="I178" i="24"/>
  <c r="F178" i="24"/>
  <c r="F129" i="24"/>
  <c r="F126" i="24"/>
  <c r="F133" i="24" l="1"/>
  <c r="F135" i="24" s="1"/>
  <c r="W8" i="22"/>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<sst xmlns="http://schemas.openxmlformats.org/spreadsheetml/2006/main" count="824" uniqueCount="642">
  <si>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</si>
  <si>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</si>
  <si>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</si>
  <si>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</si>
  <si>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</si>
  <si>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</si>
  <si>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</si>
  <si>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</si>
  <si>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</si>
  <si>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</si>
  <si>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</si>
  <si>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</si>
  <si>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</si>
  <si>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</si>
  <si>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</si>
  <si>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</si>
  <si>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</si>
  <si>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</si>
  <si>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</si>
  <si>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</si>
  <si>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</si>
  <si>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</si>
  <si>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</si>
  <si>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</si>
  <si>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</si>
  <si>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</si>
  <si>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</si>
  <si>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</si>
  <si>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</si>
  <si>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</si>
  <si>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</si>
  <si>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</si>
  <si>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</si>
  <si>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</si>
  <si>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</si>
  <si>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</si>
  <si>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</si>
  <si>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</si>
  <si>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</si>
  <si>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</si>
  <si>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</si>
  <si>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</si>
  <si>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</si>
  <si>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</si>
  <si>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</si>
  <si>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</si>
  <si>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</si>
  <si>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</si>
  <si>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</si>
  <si>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</si>
  <si>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</si>
  <si>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</si>
  <si>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</si>
  <si>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</si>
  <si>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</si>
  <si>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</si>
  <si>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</si>
  <si>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</si>
  <si>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</si>
  <si>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</si>
  <si>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</si>
  <si>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</si>
  <si>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</si>
  <si>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</si>
  <si>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</si>
  <si>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</si>
  <si>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</si>
  <si>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</si>
  <si>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</si>
  <si>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</si>
  <si>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</si>
  <si>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</si>
  <si>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</si>
  <si>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</si>
  <si>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</si>
  <si>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</si>
  <si>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</si>
  <si>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</si>
  <si>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</si>
  <si>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</si>
  <si>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</si>
  <si>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</si>
  <si>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</si>
  <si>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</si>
  <si>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</si>
  <si>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</si>
  <si>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</si>
  <si>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</si>
  <si>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</si>
  <si>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</si>
  <si>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</si>
  <si>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</si>
  <si>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</si>
  <si>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</si>
  <si>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</si>
  <si>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</si>
  <si>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</si>
  <si>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</si>
  <si>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</si>
  <si>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</si>
  <si>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</si>
  <si>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</si>
  <si>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</si>
  <si>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</si>
  <si>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</si>
  <si>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</si>
  <si>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</si>
  <si>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</si>
  <si>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</si>
  <si>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</si>
  <si>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</si>
  <si>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</si>
  <si>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</si>
  <si>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</si>
  <si>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</si>
  <si>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</si>
  <si>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</si>
  <si>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</si>
  <si>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</si>
  <si>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</si>
  <si>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</si>
  <si>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</si>
  <si>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</si>
  <si>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</si>
  <si>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</si>
  <si>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</si>
  <si>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</si>
  <si>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</si>
  <si>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</si>
  <si>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</si>
  <si>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</si>
  <si>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</si>
  <si>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</si>
  <si>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</si>
  <si>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</si>
  <si>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</si>
  <si>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</si>
  <si>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</si>
  <si>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</si>
  <si>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</si>
  <si>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</si>
  <si>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</si>
  <si>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</si>
  <si>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</si>
  <si>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</si>
  <si>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</si>
  <si>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</si>
  <si>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</si>
  <si>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</si>
  <si>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</si>
  <si>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</si>
  <si>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</si>
  <si>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</si>
  <si>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</si>
  <si>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</si>
  <si>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</si>
  <si>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</si>
  <si>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</si>
  <si>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</si>
  <si>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</si>
  <si>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</si>
  <si>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</si>
  <si>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</si>
  <si>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</si>
  <si>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</si>
  <si>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</si>
  <si>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</si>
  <si>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</si>
  <si>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</si>
  <si>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</si>
  <si>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</si>
  <si>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</si>
  <si>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</si>
  <si>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</si>
  <si>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</si>
  <si>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</si>
  <si>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</si>
  <si>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</si>
  <si>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</si>
  <si>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</si>
  <si>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</si>
  <si>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</si>
  <si>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</si>
  <si>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</si>
  <si>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</si>
  <si>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</si>
  <si>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</si>
  <si>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</si>
  <si>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</si>
  <si>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</si>
  <si>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</si>
  <si>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</si>
  <si>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</si>
  <si>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</si>
  <si>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</si>
  <si>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</si>
  <si>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</si>
  <si>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</si>
  <si>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</si>
  <si>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</si>
  <si>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</si>
  <si>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</si>
  <si>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</si>
  <si>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</si>
  <si>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</si>
  <si>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</si>
  <si>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</si>
  <si>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</si>
  <si>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</si>
  <si>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</si>
  <si>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</si>
  <si>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</si>
  <si>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</si>
  <si>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</si>
  <si>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</si>
  <si>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</si>
  <si>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</si>
  <si>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</si>
  <si>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</si>
  <si>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</si>
  <si>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</si>
  <si>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</si>
  <si>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</si>
  <si>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</si>
  <si>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</si>
  <si>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</si>
  <si>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</si>
  <si>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</si>
  <si>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</si>
  <si>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</si>
  <si>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</si>
  <si>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</si>
  <si>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</si>
  <si>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</si>
  <si>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</si>
  <si>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</si>
  <si>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</si>
  <si>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</si>
  <si>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</si>
  <si>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</si>
  <si>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</si>
  <si>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</si>
  <si>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</si>
  <si>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</si>
  <si>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</si>
  <si>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</si>
  <si>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</si>
  <si>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</si>
  <si>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</si>
  <si>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</si>
  <si>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</si>
  <si>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</si>
  <si>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</si>
  <si>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</si>
  <si>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</si>
  <si>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</si>
  <si>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</si>
  <si>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</si>
  <si>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</si>
  <si>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</si>
  <si>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</si>
  <si>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</si>
  <si>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</si>
  <si>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</si>
  <si>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</si>
  <si>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</si>
  <si>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</si>
  <si>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</si>
  <si>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</si>
  <si>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</si>
  <si>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</si>
  <si>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</si>
  <si>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</si>
  <si>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</si>
  <si>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</si>
  <si>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</si>
  <si>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</si>
  <si>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</si>
  <si>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</si>
  <si>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</si>
  <si>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</si>
  <si>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</si>
  <si>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</si>
  <si>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</si>
  <si>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</si>
  <si>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</si>
  <si>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</si>
  <si>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</si>
  <si>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</si>
  <si>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</si>
  <si>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</si>
  <si>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</si>
  <si>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</si>
  <si>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</si>
  <si>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</si>
  <si>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</si>
  <si>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</si>
  <si>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</si>
  <si>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</si>
  <si>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</si>
  <si>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</si>
  <si>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</si>
  <si>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</si>
  <si>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</si>
  <si>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</si>
  <si>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</si>
  <si>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</si>
  <si>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</si>
  <si>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</si>
  <si>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</si>
  <si>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</si>
  <si>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</si>
  <si>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</si>
  <si>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</si>
  <si>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</si>
  <si>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</si>
  <si>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</si>
  <si>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</si>
  <si>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</si>
  <si>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</si>
  <si>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</si>
  <si>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</si>
  <si>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</si>
  <si>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</si>
  <si>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</si>
  <si>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</si>
  <si>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</si>
  <si>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</si>
  <si>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</si>
  <si>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</si>
  <si>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</si>
  <si>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</si>
  <si>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</si>
  <si>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</si>
  <si>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</si>
  <si>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</si>
  <si>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</si>
  <si>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</si>
  <si>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</si>
  <si>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</si>
  <si>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</si>
  <si>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</si>
  <si>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</si>
  <si>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</si>
  <si>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</si>
  <si>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</si>
  <si>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</si>
  <si>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</si>
  <si>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</si>
  <si>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</si>
  <si>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</si>
  <si>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</si>
  <si>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</si>
  <si>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</si>
  <si>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</si>
  <si>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</si>
  <si>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</si>
  <si>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</si>
  <si>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</si>
  <si>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</si>
  <si>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</si>
  <si>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</si>
  <si>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</si>
  <si>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</si>
  <si>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</si>
  <si>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</si>
  <si>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</si>
  <si>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</si>
  <si>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</si>
  <si>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</si>
  <si>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</si>
  <si>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</si>
  <si>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</si>
  <si>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</si>
  <si>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</si>
  <si>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</si>
  <si>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</si>
  <si>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</si>
  <si>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</si>
  <si>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</si>
  <si>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</si>
  <si>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</si>
  <si>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</si>
  <si>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</si>
  <si>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</si>
  <si>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</si>
  <si>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</si>
  <si>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</si>
  <si>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</si>
  <si>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</si>
  <si>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</si>
  <si>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</si>
  <si>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</si>
  <si>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</si>
  <si>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</si>
  <si>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</si>
  <si>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</si>
  <si>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</si>
  <si>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</si>
  <si>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</si>
  <si>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</si>
  <si>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</si>
  <si>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</si>
  <si>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</si>
  <si>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</si>
  <si>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</si>
  <si>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</si>
  <si>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</si>
  <si>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</si>
  <si>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</si>
  <si>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</si>
  <si>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</si>
  <si>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</si>
  <si>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</si>
  <si>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</si>
  <si>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</si>
  <si>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</si>
  <si>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</si>
  <si>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</si>
  <si>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</si>
  <si>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</si>
  <si>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</si>
  <si>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</si>
  <si>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</si>
  <si>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</si>
  <si>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</si>
  <si>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</si>
  <si>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</si>
  <si>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</si>
  <si>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</si>
  <si>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</si>
  <si>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</si>
  <si>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</si>
  <si>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</si>
  <si>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</si>
  <si>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</si>
  <si>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</si>
  <si>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</si>
  <si>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</si>
  <si>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</si>
  <si>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</si>
  <si>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</si>
  <si>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</si>
  <si>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</si>
  <si>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</si>
  <si>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</si>
  <si>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</si>
  <si>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03282635</t>
  </si>
  <si>
    <t>080040936</t>
  </si>
  <si>
    <t>HR</t>
  </si>
  <si>
    <t>45050126417</t>
  </si>
  <si>
    <t>501</t>
  </si>
  <si>
    <t>74780000HOSHMRAWOI15</t>
  </si>
  <si>
    <t>KONČAR - Elektroindustrija d.d. za proizvodnju i usluge</t>
  </si>
  <si>
    <t>ZAGREB</t>
  </si>
  <si>
    <t>FALLEROVO ŠETALIŠTE 22</t>
  </si>
  <si>
    <t>koncar.finance@koncar.hr</t>
  </si>
  <si>
    <t>www.koncar.hr</t>
  </si>
  <si>
    <t>Zagreb</t>
  </si>
  <si>
    <t>KONČAR - Institut za elektrotehniku d.o.o. za istraživanje, razvoj i usluge</t>
  </si>
  <si>
    <t>KONČAR - Elektronika i informatika d.o.o. za proizvodnju i usluge</t>
  </si>
  <si>
    <t>KONČAR - Motori i električni sustavi d.o.o. za proizvodnju</t>
  </si>
  <si>
    <t>KONČAR - Generatori i motori d.o.o. za proizvodnju</t>
  </si>
  <si>
    <t xml:space="preserve"> </t>
  </si>
  <si>
    <t>KONČAR - Obnovljivi izvori d.o.o. za proizvodnju</t>
  </si>
  <si>
    <t>KONČAR - Mjerni transformatori d.d. za proizvodnju</t>
  </si>
  <si>
    <t>KONČAR - Distributivni i specijalni transformatori d.d. za proizvodnju</t>
  </si>
  <si>
    <t>KONČAR - Aparati i postrojenja d.o.o. za proizvodnju</t>
  </si>
  <si>
    <t>KONČAR - Električna vozila d.d. za proizvodnju</t>
  </si>
  <si>
    <t>KONČAR - Metalne konstrukcije d.o.o. za proizvodnju</t>
  </si>
  <si>
    <t>KONČAR - Digital d.o.o. za digitalne usluge</t>
  </si>
  <si>
    <t>Maina Markušić</t>
  </si>
  <si>
    <t>01 3667 175</t>
  </si>
  <si>
    <t>marina.markusic@koncar.hr</t>
  </si>
  <si>
    <t>KPMG Croatia d.o.o.</t>
  </si>
  <si>
    <t>Igor Gošek</t>
  </si>
  <si>
    <t>Obveznik:KONČAR - Elektroindustrija d.d. za proizvodnju i usluge</t>
  </si>
  <si>
    <t>Obveznik: KONČAR - Elektroindustrija d.d. za proizvodnju i usluge</t>
  </si>
  <si>
    <t>BILJEŠKE UZ FINANCIJSKE IZVJEŠTAJE - TFI</t>
  </si>
  <si>
    <t>Naziv izdavatelja: Končar - Elektroindustrija d.d. za proizvodnju i usluge</t>
  </si>
  <si>
    <t>OIB: 45050126417</t>
  </si>
  <si>
    <t>1.  OPĆI PODACI</t>
  </si>
  <si>
    <t>Djelatnost</t>
  </si>
  <si>
    <r>
      <t>Glavna područa djelovanja Grupe Končar (dalje: „Grupa</t>
    </r>
    <r>
      <rPr>
        <sz val="9"/>
        <rFont val="Calibri"/>
        <family val="2"/>
        <charset val="238"/>
      </rPr>
      <t>ˮ</t>
    </r>
    <r>
      <rPr>
        <sz val="9"/>
        <rFont val="Arial"/>
        <family val="2"/>
        <charset val="238"/>
      </rPr>
      <t>) su:</t>
    </r>
  </si>
  <si>
    <t xml:space="preserve"> - proizvodnja električne energije,</t>
  </si>
  <si>
    <t xml:space="preserve"> - prijenos i distribcija električe energije,</t>
  </si>
  <si>
    <t xml:space="preserve"> - digitalna rješenja i platforme.</t>
  </si>
  <si>
    <t>Struktura Grupe</t>
  </si>
  <si>
    <r>
      <t>Matica Grupe je Končar – Elektroindustrija d.d. za proizvodnju i usluge (OIB: 45050126417), Zagreb, Fallerovo šetalište 22 (dalje: „Društvo</t>
    </r>
    <r>
      <rPr>
        <sz val="9"/>
        <rFont val="Calibri"/>
        <family val="2"/>
        <charset val="238"/>
      </rPr>
      <t>ˮ</t>
    </r>
    <r>
      <rPr>
        <sz val="9"/>
        <rFont val="Arial"/>
        <family val="2"/>
        <charset val="238"/>
      </rPr>
      <t>).</t>
    </r>
  </si>
  <si>
    <t>Broj zaposlenih</t>
  </si>
  <si>
    <t>2.  OSNOVA SASTAVLJANJA I RAČUNOVODSTVENE POLITIKE</t>
  </si>
  <si>
    <t>Osnova sastavljanja</t>
  </si>
  <si>
    <t>Godišnji konsolidirani izvještaji Grupe dostupni su na službenim stranicama Zagrebačke burze (www.zse.hr), Hrvatske agencije za nadzor financijskih usluga (www.hanfa.hr) i web stranicama Društva (www.koncar.hr).</t>
  </si>
  <si>
    <t>Vremenska neograničenost poslovanja</t>
  </si>
  <si>
    <t>Uprava Društva smatra kako Grupa raspolaže s dovoljno resursa za nastavak rada u doglednoj budućnosti te nije utvrdila značajne neizvjesnosti vezane uz poslovne događaje i uvjete koji mogu dovesti u sumnju vremensku neograničenost poslovanja Grupe.</t>
  </si>
  <si>
    <t>Značajne računovodstvene politike</t>
  </si>
  <si>
    <t>Ključne računovodstvene procjene</t>
  </si>
  <si>
    <t xml:space="preserve">U pripremi  konsolidiranih financijskih izvještaja, Uprava je koristila prosudbe i procjene koje utječu na primjenu računovodstvenih politika i evidentirane iznose imovine i obveza, prihoda i rashoda. Proizašle računovodstvene procjene su, po definiciji, u rijetkim slučajevima izjednačene sa stvarnim rezultatima. Ključne računovodstvene procjene su iste kao one opisane u posljednjem godišnjem financijskom izvješću. </t>
  </si>
  <si>
    <t>Sezonski utjecaj</t>
  </si>
  <si>
    <t>Grupa nije izložena značajnim sezonskim ili cikličkim promjenama u svom poslovanju.</t>
  </si>
  <si>
    <t>3. OVISNA DRUŠTVA</t>
  </si>
  <si>
    <t>Udio u glasačkim pravima (%)</t>
  </si>
  <si>
    <t>Ovisna društva registrirana u Hrvatskoj koja se konsolidiraju:</t>
  </si>
  <si>
    <t>KONČAR - Motori i električni sustavi d.o.o. za proizvodnju, Zagreb</t>
  </si>
  <si>
    <t>KONČAR - Inženjering d.o.o. za proizvodnju i usluge, Zagreb</t>
  </si>
  <si>
    <t>KONČAR - Energetika i usluge d.o.o. za usluge, Zagreb</t>
  </si>
  <si>
    <t xml:space="preserve">KONČAR - Institut za elektrotehniku d.o.o. za istraživanje, razvoj i usluge, Zagreb </t>
  </si>
  <si>
    <t>KONČAR - Generatori i motori d.o.o. za proizvodnju, Zagreb</t>
  </si>
  <si>
    <t>KONČAR - Metalne konstrukcije d.o.o. za proizvodnju, Zagreb</t>
  </si>
  <si>
    <t>KONČAR – Aparati i postrojenja d.o.o. za proizvodnju, Zagreb</t>
  </si>
  <si>
    <t>KONČAR - Obnovljivi izvori d.o.o. za proizvodnju, Zagreb</t>
  </si>
  <si>
    <t>KONČAR - Električna vozila d.d. za proizvodnju, Zagreb</t>
  </si>
  <si>
    <t>KONČAR - Elektronika i informatika d.o.o. za proizvodnju i usluge, Zagreb</t>
  </si>
  <si>
    <t>KONČAR - Mjerni transformatori d.d. za proizvodnju, Zagreb</t>
  </si>
  <si>
    <t>KONČAR - Distributivni i specijalni transformatori d.d. za proizvodnju, Zagreb</t>
  </si>
  <si>
    <t>KONČAR - Ulaganja d.o.o. za poslovne usluge, Zagreb</t>
  </si>
  <si>
    <t>KONČAR - Digital, d.o.o. za digitalne usluge, Zagreb</t>
  </si>
  <si>
    <t>-</t>
  </si>
  <si>
    <t>Kod nekoliko ovisnih društava, Grupa ima kontrolu kroz većinu glasačkih prava. Međutim vlasnički udio u navedenim društvima ne korespondira udjelu u glasačkim pravima budući da navedena društva imaju i preferencijalne dionice koje imaju sva prava kao i redovne dionice, osim prava glasa. Udio u vlasništvu navedenih društava je kako slijedi:</t>
  </si>
  <si>
    <t>Udio u vlasništvu (%)</t>
  </si>
  <si>
    <t>4. INFORMACIJE O POSLOVNIM SEGMENTIMA</t>
  </si>
  <si>
    <t xml:space="preserve">Grupa je za potrebe upravljanja organizirana u poslovne jedinice prema kriteriju srodnosti pojedinih grupa proizvoda te su u tu svrhu utvrđeni izvještajni segmenti. Izvještajni segmenti Grupe utvrđeni su kako slijedi: </t>
  </si>
  <si>
    <t>- proizvodnja električne energije - proizvodnja i revitalizacija  generatora, izgradnja i revitalizacija HE, izgradnja sunčanih elektrana, proizvodnja pretvarača, proizvodnja i instalacija vjetroagregata, upravljanje, održavanje i servisi</t>
  </si>
  <si>
    <t>- prijenos i distribucija električne energije - proizvodnja i prodaja energetskih, distributivnih, specijalnih, mjernih i ostalih transformatora, dalekovoda, transformatorske stanice, transformarorski kotlovi, oprema za primarnu i sekundarnu distribuciju električne energije, niskonaponska postrojenja, sustavi monitoringa, usluge dijagnostike, ispitivanja i tehničkog nadzora</t>
  </si>
  <si>
    <t>- digitalna rješenja- digitalna rješenja, digitalne usluge, digitalizacija proizvoda i proizvodnje, sustavi poslovne podrške, ICT infrastruktura i usluge.</t>
  </si>
  <si>
    <t xml:space="preserve">Izvještajni segmenti sastavni su dio internih financijskih izvještaja. Interne financijske izvještaje redovito pregledava Uprava Društva koja je i glavni donositelj poslovnih odluka te koja na osnovu njih ocjenjuje uspješnost poslovanja te donosi poslovne odluke. </t>
  </si>
  <si>
    <t>Ostalo obuhvaća djelatnost najma nekretnina koje nisu u funkciji osnovne djelatnosti, te dijela proizvodnje malih motora i električnih strojeva, te ne predstavlja odvojeni poslovni segment.</t>
  </si>
  <si>
    <t xml:space="preserve">Prihodi od prodaje po segmentima </t>
  </si>
  <si>
    <t xml:space="preserve">Slijedi analiza prihoda od prodaje Grupe po izvještajnim segmentima koji su prikazani u skladu s MSFI 8 Poslovni segmenti. </t>
  </si>
  <si>
    <t>EUR' 000</t>
  </si>
  <si>
    <t>Proizvodnja električne energije</t>
  </si>
  <si>
    <t>Prijenos i distribucija električne energije</t>
  </si>
  <si>
    <t xml:space="preserve"> - prijenos</t>
  </si>
  <si>
    <t xml:space="preserve"> - distribucija</t>
  </si>
  <si>
    <t>Digitalna rješenja</t>
  </si>
  <si>
    <t>Ukupno izvještajni segmenti</t>
  </si>
  <si>
    <t>Ostalo</t>
  </si>
  <si>
    <t>Ukupni prihodi iz ugovora s kupcima</t>
  </si>
  <si>
    <t>Povezana društva</t>
  </si>
  <si>
    <t>Nepovezana društva</t>
  </si>
  <si>
    <t xml:space="preserve">5.  OSTALI POSLOVNI PRIHODI </t>
  </si>
  <si>
    <t>6. KAPITALIZIRANI TROŠKOVI PLAĆA</t>
  </si>
  <si>
    <t>7.  ZARADA PO DIONICI</t>
  </si>
  <si>
    <t>Ponderirani prosječni broj dionica</t>
  </si>
  <si>
    <t>8. DUGOTRAJNA MATERIJALNA I NEMATERIJALNA IMOVINA</t>
  </si>
  <si>
    <t>9. ZALIHE</t>
  </si>
  <si>
    <t>10. KAPITAL I REZERVE</t>
  </si>
  <si>
    <t>11. OBVEZE PO KREDITIMA</t>
  </si>
  <si>
    <t>Obeze po kreditima</t>
  </si>
  <si>
    <t>Dugoročne</t>
  </si>
  <si>
    <t>Kratkoročne</t>
  </si>
  <si>
    <t>Obveze po kreditima dospijevaju na plaćanje kako slijedi:</t>
  </si>
  <si>
    <t>Unutar jedne godine</t>
  </si>
  <si>
    <t>Od 1 do 2 godine</t>
  </si>
  <si>
    <t>Od 2 do 5 godina</t>
  </si>
  <si>
    <t>Iznad 5 godina</t>
  </si>
  <si>
    <t>12. TRANSAKCIJE S POVEZANIM STRANAMA</t>
  </si>
  <si>
    <t>Potraživanja</t>
  </si>
  <si>
    <t>Pridružena društva</t>
  </si>
  <si>
    <t>Zajednički pothvati</t>
  </si>
  <si>
    <t>Obveze</t>
  </si>
  <si>
    <t>Prihodi od prodaje</t>
  </si>
  <si>
    <t>Poslovni rashodi</t>
  </si>
  <si>
    <t>13. DOGAĐAJI NAKON DATUMA BILANCE</t>
  </si>
  <si>
    <t>31.12.2023.</t>
  </si>
  <si>
    <t>Konsolidirani financijski izvještaji ne uključuju sve podatke i objave koji su obavezni za godišnje konsolidirane financijske izvještaje te ih se treba čitati zajedno s godišnjim konsolidiranim financijskim izvještajima Grupe na dan 31. prosinca 2023. Godišnji konsolidirani financijski izvještaji Grupe sastavljeni su sukladno Međunarodnim standardima financijskog izvještavanja (MSFI) koje je odobrila EU.</t>
  </si>
  <si>
    <t>Efektivni udio Grupe</t>
  </si>
  <si>
    <t xml:space="preserve">Telenerg - Inženjering d.o.o. za projektiranje i proizvodnju, Zagreb </t>
  </si>
  <si>
    <t>Zemlja</t>
  </si>
  <si>
    <t>Hrvatska</t>
  </si>
  <si>
    <t>Solarna elektrana Deponija fosfogipsa d.o.o. za proizvodnju, trgovinu i usluge, Zagreb</t>
  </si>
  <si>
    <t>Bugarska</t>
  </si>
  <si>
    <t>Konell d.o.o., Sofija, Bugarska*</t>
  </si>
  <si>
    <t>*  društvo se ne konsolidira zbog nematerijalnosti</t>
  </si>
  <si>
    <t>FEROKOTAO d.o.o za proizvodnju transformatorskih kotlova i ostalih metalnih konstrukcija, Donji Kraljevec</t>
  </si>
  <si>
    <t>Power Engineering Transformatory Sp. z o.o. (PET), Poznan, Poljska</t>
  </si>
  <si>
    <t>Poljska</t>
  </si>
  <si>
    <t>KODEKS SISTEMSKE INTEGRACIJE d.o.o. za proizvodnju i trgovinu, Zagreb</t>
  </si>
  <si>
    <t>ADNET d.o.o. za inženjerstvo, proizvodnju i trgovinu, Zagreb</t>
  </si>
  <si>
    <t>KREANCA SUSTAVI d.o.o. za savjetovanje u vezi s poslovanjem i upravljanjem, Zagreb</t>
  </si>
  <si>
    <t>KONČAR - Transformatorski kotlovi d.o.o. za proizvodnju, Sesvete (Grad Zagreb)</t>
  </si>
  <si>
    <t>Napredna energetska rješenja d.o.o. za ulaganje, Zagreb</t>
  </si>
  <si>
    <t>Dalekovod d.d., Zagreb</t>
  </si>
  <si>
    <t>DALEKOVOD  MK d.o.o., Velika Gorica</t>
  </si>
  <si>
    <t>DALEKOVOD OSO d.o.o., Velika Gorica</t>
  </si>
  <si>
    <t>Dalekovod Projekt d.o.o., Zagreb</t>
  </si>
  <si>
    <t>Dalekovod EMU d.o.o., Vela Luka</t>
  </si>
  <si>
    <t>EL-RA d.o.o., Vela Luka</t>
  </si>
  <si>
    <t>Cinčaonica usluge d.o.o. u likvidaciji, Velika Gorica</t>
  </si>
  <si>
    <t>Dalekovod Mostar d.o.o., Mostar, BIH</t>
  </si>
  <si>
    <t>Dalekovod Ljubljana d.o.o., Ljubljana, Slovenija</t>
  </si>
  <si>
    <t>Dalekovod Norge AS, Oslo, Norveška</t>
  </si>
  <si>
    <t>Dalekovod Ukrajina d.o.o., Kijev, Ukrajina</t>
  </si>
  <si>
    <t>BIH</t>
  </si>
  <si>
    <t>Slovenija</t>
  </si>
  <si>
    <t>Norveška</t>
  </si>
  <si>
    <t>Ukrajina</t>
  </si>
  <si>
    <t>INK PROJEKT d.o.o. za građevinarstvo i usluge, Zagreb</t>
  </si>
  <si>
    <t>Vjetroelektrana Rust d.o.o. za proizvodnju električne energije, Zagreb</t>
  </si>
  <si>
    <t>Neto dobit pripisana vlasnicima matice (EUR'000)</t>
  </si>
  <si>
    <t>Osnovna i razrijeđena zarada po dionici u eurima (EUR)</t>
  </si>
  <si>
    <t>Liburnia Solar d.o.o. za proizvodnju električne energije, Zagreb</t>
  </si>
  <si>
    <t>South East Energy d.o.o. za usluge, Zagreb</t>
  </si>
  <si>
    <t>Energetski park Pometeno brdo d.o.o. za proizvodnju, Zagreb</t>
  </si>
  <si>
    <t>INK PROJEKT d.o.o. za građevnarstvo i usluge</t>
  </si>
  <si>
    <t>TELENERG-INŽENJERING d.o.o. za projektiranje i proizvodnju</t>
  </si>
  <si>
    <t xml:space="preserve"> - urbana mobilnost i infrastruktura - izgradnja i prodaja tračničkih vozila poput vlakova i tramvaja, željeznička infrastruktura te povezane usluge održavanja tračničkih vozila, ostala infrastruktura (ceste, rasvjeta i ostalo)</t>
  </si>
  <si>
    <t xml:space="preserve"> Urbana mobilnost i infrastruktura</t>
  </si>
  <si>
    <t xml:space="preserve"> - infrastruktura</t>
  </si>
  <si>
    <t>KONČAR - Transformatorski kotlovi d.o.o. za proizvodnju</t>
  </si>
  <si>
    <t>Energetski park Pometeno brdo d.o.o. za proizvodnju</t>
  </si>
  <si>
    <t xml:space="preserve"> - mobilnost</t>
  </si>
  <si>
    <t xml:space="preserve"> - urbana vozila i infrastruktura,</t>
  </si>
  <si>
    <t>KONČAR - Hydro Turbine d.o.o.</t>
  </si>
  <si>
    <t>Izvještajno razdoblje: 01.01.2024. do 31.12.2024.</t>
  </si>
  <si>
    <t>Konsolidirani financijski izvještaji za  razdoblje 1-12.2024. godine sastavljeni su sukladno Međunarodnom računovodstvenom standardu 34 – Financijsko izvještavanje u toku godine, kojeg je odobrila Europska unija (EU).</t>
  </si>
  <si>
    <t>Konsolidirani financijski izvještaji za razdoblje 1-12. 2024. godine pripremljeni su na temelju istih računovodstvenih politika, prikaza i metoda izračuna koji su se koristili prilikom pripreme godišnjih konsolidiranih financijskih izvještaja Grupe na dan 31. prosinca 2023. godine.</t>
  </si>
  <si>
    <t>31.12.2024.</t>
  </si>
  <si>
    <t>ENAKON MOBILITY d.o.o. za usluge, Zagreb</t>
  </si>
  <si>
    <t>KONČAR - Hydro Turbine d.o.o. za proizvodnju i usluge</t>
  </si>
  <si>
    <t>01.01.2024. do 31.12.2024.</t>
  </si>
  <si>
    <t>01.01.2023. do 31.12.2023.</t>
  </si>
  <si>
    <t>stanje na dan 31.12.2024</t>
  </si>
  <si>
    <t>u razdoblju 01.01.2024 do 31.12.2024.</t>
  </si>
  <si>
    <t>u razdoblju 01.01.2024 do 31.12.2024</t>
  </si>
  <si>
    <t>Strane se smatraju povezanim ako jedna strana ima sposobnost kontrole nad drugom stranom, ako je pod zajedničkom kontrolom ili ima značajan utjecaj na poslovanje druge strane. Grupa je također u značajnom vlasništvu Republike Hrvatske i ostalih društava pod kontrolom ili značajnim utjecajem Republike Hrvatske. Sukladno tome, Grupa je u povezanom odnosu s državnim institucijama i ostalim društvima u većinskom državnom vlasništvu ili društvima u kojima država ima značajan utjecaj. U svrhu objava transakcija s povezanim društvima, Grupa ne smatra rutinske transakcije (kao plaćanje poreza, pristojbi i sl.) s radnim lokalnim komunalnim društvima (u direktnom ili indirektnom vlasništvu države) ili s drugim državnim tijelima transakcijama s povezanim društvima. Značajnije transakcije koje Grupa ima s državnim poduzećima odnose se na opskrbu električnom i toplinskom energijom i slične usluge. Izuzev navedenih transakcija, Grupa je u razdoblju 1-12.2024. godine ostvarila prihode od prodaje državnim institucijama i ostalim društvima u većinskom državnom vlasništvu ili društvima u kojima država ima značajan utjecaj u ukupnom iznosu od 205,95 milijuna eura (1-12. 2023: 208,70 milijuna eura), a koji se većinom odnose na prihode od inženjering poslova, tračničkih vozila te industrijske elektronike.</t>
  </si>
  <si>
    <t>Prosječan broj zaposlenih u razdoblju 1-12.2024. godine iznosio je 5.382  (isto razdoblje 2023. godine: 4.888).</t>
  </si>
  <si>
    <t>Društvo se bavi arhitektonskim djelatnostima i injženjerstvom te s njima povezanim tehničkim savjetovanjem, distribucijom energenata i pružanjem usluga održavanja i upravljanjem društvima u svom vlasništvu.</t>
  </si>
  <si>
    <t>Dalekovod d.d.</t>
  </si>
  <si>
    <t>U Grupi, uz Maticu, djeluje 16 ovisnih društava iz temeljne djelatnosti, te 1 ovisno društvo posebnih djelatnosti i to na istraživanju i razvoju proizvoda, društva pod kontrolom ovisnih društava, jedno pridruženo društvo i pridružena društva ovisnih društava.</t>
  </si>
  <si>
    <t>Ostali poslovni prihodi iznose 14,34 milijuna eura (1-12.2023.: 13,95 milijuna eura)  i odnose se na prihode od prodaje imovine, prihode od državnih potporana, prihode od naknada šteta i drugih prihoda.</t>
  </si>
  <si>
    <t>U razdoblju 1-12.2024. godine društva grupe kapitalizirala su plaće u ukupnom iznosu  1.839 tisuća eura (1-12.2023.: 3.487 tisuća eura) (neto plaće 1.099 tisuća eura (1-12.2023.: 1.803 tisuće eura), porez, prirez i doprinosi iz plaća 525 tisuća eura (1-12.2023.: 755 tisuća eura), te doprinosi na plaću u iznosu od 213 tisuća eura (1-12.2023.: 584 tisuće eura)).</t>
  </si>
  <si>
    <t xml:space="preserve">U razdoblju 1-12.2024. godine Grupa je nabavila 42.812 tisuća eura imovine (1-12.2023.: 37.955 tisuće eura). Trošak amortizacije u razdoblju 1-12.2024. godine iznosio je 23.880 tisuća eura (1-12.2023. godine: 19.136 tisuća eura).  </t>
  </si>
  <si>
    <t>U razdoblju 1-12. 2024. godine Grupa je iskazala vrijednosno usklađenje zaliha u iznosu od 849 tisuća eura (1-12. 2023. godine: 3.721 tisuću eura).</t>
  </si>
  <si>
    <t>Temeljni (upisani) kapital utvrđen je u nominalnoj vrijednosti u iznosu od 159.471.378 eura (31. prosinca 2023.: 159.471.378 eura) i sastoji se od 2.572.119 dionica nominalne vrijednosti 62 eura. Redovne dionice Društva uvrštene su na Službeno tržište Zagrebačke burze pod oznakom KOEI-R-A. Društvo na 31.12.2024. godine posjeduje 25.306 vlastitih dionica (31.prosinca 2023.: 25.732 dionica).</t>
  </si>
  <si>
    <t>Bankovni krediti osigurani su zalogom nad nekretninama i pokretninama. Sadašnja vrijednost nekretnina na kojima su upisana založna prava iznosi 30.961 tisuće eura, a sadašnja vrijednost pokretnina na kojima su upisana založna prava iznosi 6.128 tisuća eura.</t>
  </si>
  <si>
    <t>Društvo KONČAR – Elektroindustrija d.d. potpisalo je 10. veljače 2025. ugovor o kupoprodaji 75% vlasničkog udjela u društvu HELB d.o.o. sa sjedištem u Božjakovini, Industrijska ulica 1, Republika Hrvatska.</t>
  </si>
  <si>
    <t>Dodatno tijekom 2024. godine Društvu su pripojena društva KONČAR – Ulaganja d.o.o. za poslovne usluge (11. studenog 2024. godine) i Napredna energetska rješenja d.o.o. za ulaganje (31. prosinca 2024. godine).</t>
  </si>
  <si>
    <t xml:space="preserve">Sukladno ranije donesenim odlukama, 1. srpnja 2024. godine provedena je statusna promjena pripajanja povezanih društava KONČAR - Inženjering d.o.o. za proizvodnju i usluge i KONČAR – Energetika i usluge d.o.o. za usluge, na način da su navedena društva pripojena društvu KONČAR – Elektroindustrija d.d. za proizvodnju i usluge, kao društvu preuzimatelju. Pripojena društva nastavila su svoje redovno poslovanje u okviru društva KONČAR – Elektroindustrija d.d. za proizvodnju i usluge. </t>
  </si>
  <si>
    <t xml:space="preserve">    </t>
  </si>
  <si>
    <t xml:space="preserve">Na dan 31. prosinca 2024. godine Grupa je imala 5.503 zaposlenika, dok je na dan 31. prosinca 2023. godine imala 5.271 zaposlenika. </t>
  </si>
  <si>
    <t>5503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</si>
</sst>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164" formatCode="000"/>
    <numFmt numFmtId="165" formatCode="00"/>
    <numFmt numFmtId="166" formatCode="#,##0;[Black]\(#,##0\)"/>
    <numFmt numFmtId="167" formatCode="#,##0.00;[Black]\-#,##0.00"/>
    <numFmt numFmtId="168" formatCode="#,##0.00;[Black]\(#,##0.00\)"/>
  </numFmts>
  <fonts count="44"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9"/>
      <name val="Calibri"/>
      <family val="2"/>
      <charset val="238"/>
    </font>
    <font>
      <sz val="9"/>
      <color rgb="FF000000"/>
      <name val="Times New Roman"/>
      <family val="1"/>
      <charset val="238"/>
    </font>
    <font>
      <b/>
      <sz val="9"/>
      <color rgb="FF000000"/>
      <name val="Arial"/>
      <family val="2"/>
      <charset val="238"/>
    </font>
    <font>
      <sz val="9"/>
      <color rgb="FF000000"/>
      <name val="Arial"/>
      <family val="2"/>
      <charset val="238"/>
    </font>
    <font>
      <i/>
      <sz val="9"/>
      <color rgb="FF000000"/>
      <name val="Arial"/>
      <family val="2"/>
      <charset val="238"/>
    </font>
    <font>
      <sz val="9"/>
      <color rgb="FF000000"/>
      <name val="Calibri"/>
      <family val="2"/>
      <charset val="238"/>
    </font>
    <font>
      <sz val="10"/>
      <color theme="1"/>
      <name val="Arial"/>
      <family val="2"/>
      <charset val="238"/>
    </font>
    <font>
      <sz val="9"/>
      <color theme="1"/>
      <name val="Arial"/>
      <family val="2"/>
      <charset val="238"/>
    </font>
    <font>
      <b/>
      <sz val="9"/>
      <color theme="1"/>
      <name val="Arial"/>
      <family val="2"/>
      <charset val="238"/>
    </font>
  </fonts>
  <fills count="19">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theme="0"/>
        <bgColor theme="0"/>
      </patternFill>
    </fill>
    <fill>
      <patternFill patternType="solid">
        <fgColor rgb="FFFFFFFF"/>
        <bgColor rgb="FF000000"/>
      </patternFill>
    </fill>
    <fill>
      <patternFill patternType="solid">
        <fgColor theme="0"/>
        <bgColor rgb="FF000000"/>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style="thin">
        <color indexed="64"/>
      </top>
      <bottom style="double">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42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4" fillId="12" borderId="3" xfId="4" applyFont="1" applyFill="1" applyBorder="1" applyAlignment="1" applyProtection="1">
      <alignment horizontal="left" vertical="center"/>
      <protection locked="0"/>
    </xf>
    <xf numFmtId="0" fontId="4" fillId="12" borderId="2" xfId="4" applyFont="1" applyFill="1" applyBorder="1" applyAlignment="1" applyProtection="1">
      <alignment horizontal="left" vertical="center"/>
      <protection locked="0"/>
    </xf>
    <xf numFmtId="0" fontId="4" fillId="12" borderId="36" xfId="4" applyFont="1" applyFill="1" applyBorder="1" applyAlignment="1" applyProtection="1">
      <alignment horizontal="left" vertical="center"/>
      <protection locked="0"/>
    </xf>
    <xf numFmtId="0" fontId="4" fillId="16" borderId="34" xfId="4" applyFont="1" applyFill="1" applyBorder="1" applyAlignment="1" applyProtection="1">
      <alignment horizontal="right" vertical="center"/>
      <protection locked="0"/>
    </xf>
    <xf numFmtId="0" fontId="4" fillId="16" borderId="0" xfId="4" applyFont="1" applyFill="1" applyAlignment="1" applyProtection="1">
      <alignment horizontal="right" vertical="center"/>
      <protection locked="0"/>
    </xf>
    <xf numFmtId="0" fontId="4" fillId="16" borderId="35" xfId="4" applyFont="1" applyFill="1" applyBorder="1" applyAlignment="1" applyProtection="1">
      <alignment horizontal="center" vertical="center"/>
      <protection locked="0"/>
    </xf>
    <xf numFmtId="0" fontId="4" fillId="11" borderId="34" xfId="4" applyFont="1" applyFill="1" applyBorder="1" applyAlignment="1" applyProtection="1">
      <alignment horizontal="right" vertical="center"/>
      <protection locked="0"/>
    </xf>
    <xf numFmtId="0" fontId="4" fillId="11" borderId="0" xfId="4" applyFont="1" applyFill="1" applyAlignment="1" applyProtection="1">
      <alignment horizontal="right" vertical="center"/>
      <protection locked="0"/>
    </xf>
    <xf numFmtId="0" fontId="4" fillId="11" borderId="35" xfId="4" applyFont="1" applyFill="1" applyBorder="1" applyAlignment="1" applyProtection="1">
      <alignment horizontal="center" vertical="center"/>
      <protection locked="0"/>
    </xf>
    <xf numFmtId="0" fontId="4" fillId="17" borderId="0" xfId="0" applyFont="1" applyFill="1"/>
    <xf numFmtId="0" fontId="5" fillId="17" borderId="0" xfId="0" applyFont="1" applyFill="1"/>
    <xf numFmtId="0" fontId="4" fillId="17" borderId="0" xfId="0" applyFont="1" applyFill="1" applyAlignment="1">
      <alignment vertical="center"/>
    </xf>
    <xf numFmtId="0" fontId="5" fillId="17" borderId="0" xfId="0" applyFont="1" applyFill="1" applyAlignment="1">
      <alignment horizontal="left" vertical="center" wrapText="1"/>
    </xf>
    <xf numFmtId="0" fontId="37" fillId="17" borderId="0" xfId="0" applyFont="1" applyFill="1" applyAlignment="1">
      <alignment horizontal="center" vertical="center" wrapText="1"/>
    </xf>
    <xf numFmtId="0" fontId="38" fillId="17" borderId="5" xfId="0" applyFont="1" applyFill="1" applyBorder="1" applyAlignment="1">
      <alignment horizontal="right" vertical="center" wrapText="1"/>
    </xf>
    <xf numFmtId="0" fontId="38" fillId="17" borderId="0" xfId="0" applyFont="1" applyFill="1" applyAlignment="1">
      <alignment vertical="center" wrapText="1"/>
    </xf>
    <xf numFmtId="2" fontId="38" fillId="17" borderId="0" xfId="0" applyNumberFormat="1" applyFont="1" applyFill="1" applyAlignment="1">
      <alignment vertical="center" wrapText="1"/>
    </xf>
    <xf numFmtId="0" fontId="38" fillId="17" borderId="0" xfId="0" applyFont="1" applyFill="1" applyAlignment="1">
      <alignment horizontal="left" vertical="center" wrapText="1"/>
    </xf>
    <xf numFmtId="0" fontId="38" fillId="17" borderId="0" xfId="0" applyFont="1" applyFill="1" applyAlignment="1">
      <alignment horizontal="left" vertical="center"/>
    </xf>
    <xf numFmtId="0" fontId="38" fillId="17" borderId="0" xfId="0" applyFont="1" applyFill="1" applyAlignment="1">
      <alignment horizontal="center" vertical="center" wrapText="1"/>
    </xf>
    <xf numFmtId="0" fontId="38" fillId="17" borderId="0" xfId="0" applyFont="1" applyFill="1"/>
    <xf numFmtId="0" fontId="4" fillId="17" borderId="0" xfId="0" applyFont="1" applyFill="1" applyAlignment="1">
      <alignment horizontal="left" vertical="center" wrapText="1"/>
    </xf>
    <xf numFmtId="0" fontId="21" fillId="17" borderId="0" xfId="0" applyFont="1" applyFill="1" applyAlignment="1">
      <alignment vertical="center"/>
    </xf>
    <xf numFmtId="0" fontId="37" fillId="17" borderId="0" xfId="0" applyFont="1" applyFill="1"/>
    <xf numFmtId="0" fontId="4" fillId="17" borderId="0" xfId="0" applyFont="1" applyFill="1" applyAlignment="1">
      <alignment horizontal="justify" vertical="center"/>
    </xf>
    <xf numFmtId="0" fontId="5" fillId="17" borderId="0" xfId="0" applyFont="1" applyFill="1" applyAlignment="1">
      <alignment wrapText="1"/>
    </xf>
    <xf numFmtId="0" fontId="5" fillId="18" borderId="0" xfId="0" applyFont="1" applyFill="1" applyAlignment="1">
      <alignment horizontal="left" vertical="center" wrapText="1"/>
    </xf>
    <xf numFmtId="2" fontId="38" fillId="18" borderId="0" xfId="0" applyNumberFormat="1" applyFont="1" applyFill="1" applyAlignment="1">
      <alignment vertical="center" wrapText="1"/>
    </xf>
    <xf numFmtId="0" fontId="5" fillId="18" borderId="0" xfId="0" applyFont="1" applyFill="1" applyAlignment="1">
      <alignment horizontal="left" vertical="center"/>
    </xf>
    <xf numFmtId="0" fontId="4" fillId="18" borderId="0" xfId="0" applyFont="1" applyFill="1" applyAlignment="1">
      <alignment vertical="center"/>
    </xf>
    <xf numFmtId="0" fontId="5" fillId="18" borderId="0" xfId="0" applyFont="1" applyFill="1" applyAlignment="1">
      <alignment horizontal="justify" vertical="center"/>
    </xf>
    <xf numFmtId="0" fontId="5" fillId="18" borderId="0" xfId="0" applyFont="1" applyFill="1"/>
    <xf numFmtId="0" fontId="36" fillId="18" borderId="0" xfId="0" applyFont="1" applyFill="1" applyAlignment="1">
      <alignment vertical="center" wrapText="1"/>
    </xf>
    <xf numFmtId="0" fontId="38" fillId="18" borderId="5" xfId="0" applyFont="1" applyFill="1" applyBorder="1" applyAlignment="1">
      <alignment horizontal="right" vertical="center" wrapText="1"/>
    </xf>
    <xf numFmtId="0" fontId="37" fillId="18" borderId="0" xfId="0" applyFont="1" applyFill="1" applyAlignment="1">
      <alignment vertical="center"/>
    </xf>
    <xf numFmtId="0" fontId="38" fillId="18" borderId="0" xfId="0" applyFont="1" applyFill="1" applyAlignment="1">
      <alignment vertical="center" wrapText="1"/>
    </xf>
    <xf numFmtId="0" fontId="38" fillId="18" borderId="0" xfId="0" applyFont="1" applyFill="1" applyAlignment="1">
      <alignment vertical="center"/>
    </xf>
    <xf numFmtId="0" fontId="39" fillId="18" borderId="0" xfId="0" applyFont="1" applyFill="1" applyAlignment="1">
      <alignment vertical="center"/>
    </xf>
    <xf numFmtId="2" fontId="38" fillId="18" borderId="0" xfId="0" applyNumberFormat="1" applyFont="1" applyFill="1" applyAlignment="1">
      <alignment horizontal="right" vertical="center" wrapText="1"/>
    </xf>
    <xf numFmtId="0" fontId="5" fillId="11" borderId="0" xfId="0" applyFont="1" applyFill="1"/>
    <xf numFmtId="0" fontId="38" fillId="18" borderId="0" xfId="0" applyFont="1" applyFill="1" applyAlignment="1">
      <alignment horizontal="left" vertical="center" wrapText="1"/>
    </xf>
    <xf numFmtId="0" fontId="38" fillId="18" borderId="0" xfId="0" applyFont="1" applyFill="1"/>
    <xf numFmtId="3" fontId="38" fillId="18" borderId="0" xfId="0" applyNumberFormat="1" applyFont="1" applyFill="1"/>
    <xf numFmtId="3" fontId="37" fillId="18" borderId="39" xfId="0" applyNumberFormat="1" applyFont="1" applyFill="1" applyBorder="1"/>
    <xf numFmtId="0" fontId="0" fillId="11" borderId="0" xfId="0" applyFill="1"/>
    <xf numFmtId="0" fontId="37" fillId="18" borderId="0" xfId="0" applyFont="1" applyFill="1" applyAlignment="1">
      <alignment horizontal="center" vertical="center" wrapText="1"/>
    </xf>
    <xf numFmtId="0" fontId="5" fillId="18" borderId="0" xfId="0" applyFont="1" applyFill="1" applyAlignment="1">
      <alignment horizontal="center" vertical="center" wrapText="1"/>
    </xf>
    <xf numFmtId="0" fontId="38" fillId="18" borderId="0" xfId="0" applyFont="1" applyFill="1" applyAlignment="1">
      <alignment horizontal="center" vertical="center" wrapText="1"/>
    </xf>
    <xf numFmtId="0" fontId="38" fillId="18" borderId="0" xfId="0" applyFont="1" applyFill="1" applyAlignment="1">
      <alignment horizontal="left" vertical="center"/>
    </xf>
    <xf numFmtId="0" fontId="5" fillId="18" borderId="5" xfId="0" applyFont="1" applyFill="1" applyBorder="1" applyAlignment="1">
      <alignment horizontal="right" vertical="center" wrapText="1"/>
    </xf>
    <xf numFmtId="0" fontId="29" fillId="0" borderId="0" xfId="4" applyFont="1"/>
    <xf numFmtId="0" fontId="37" fillId="18" borderId="0" xfId="0" applyFont="1" applyFill="1" applyAlignment="1">
      <alignment horizontal="center" vertical="center"/>
    </xf>
    <xf numFmtId="3" fontId="38" fillId="18" borderId="0" xfId="0" applyNumberFormat="1" applyFont="1" applyFill="1" applyAlignment="1">
      <alignment horizontal="right" wrapText="1"/>
    </xf>
    <xf numFmtId="0" fontId="38" fillId="18" borderId="2" xfId="0" applyFont="1" applyFill="1" applyBorder="1" applyAlignment="1">
      <alignment horizontal="right"/>
    </xf>
    <xf numFmtId="0" fontId="41" fillId="11" borderId="0" xfId="0" applyFont="1" applyFill="1"/>
    <xf numFmtId="0" fontId="37" fillId="18" borderId="0" xfId="0" applyFont="1" applyFill="1"/>
    <xf numFmtId="3" fontId="38" fillId="18" borderId="0" xfId="0" applyNumberFormat="1" applyFont="1" applyFill="1" applyAlignment="1">
      <alignment horizontal="right"/>
    </xf>
    <xf numFmtId="41" fontId="38" fillId="18" borderId="0" xfId="0" applyNumberFormat="1" applyFont="1" applyFill="1"/>
    <xf numFmtId="41" fontId="37" fillId="18" borderId="39" xfId="0" applyNumberFormat="1" applyFont="1" applyFill="1" applyBorder="1"/>
    <xf numFmtId="2" fontId="38" fillId="11" borderId="0" xfId="0" applyNumberFormat="1" applyFont="1" applyFill="1" applyAlignment="1">
      <alignment vertical="center" wrapText="1"/>
    </xf>
    <xf numFmtId="2" fontId="38" fillId="11" borderId="0" xfId="0" applyNumberFormat="1" applyFont="1" applyFill="1" applyAlignment="1">
      <alignment horizontal="right" vertical="center" wrapText="1"/>
    </xf>
    <xf numFmtId="0" fontId="38" fillId="11" borderId="0" xfId="0" applyFont="1" applyFill="1" applyAlignment="1">
      <alignment horizontal="center" vertical="center" wrapText="1"/>
    </xf>
    <xf numFmtId="3" fontId="38" fillId="11" borderId="2" xfId="0" applyNumberFormat="1" applyFont="1" applyFill="1" applyBorder="1" applyAlignment="1">
      <alignment horizontal="right" wrapText="1"/>
    </xf>
    <xf numFmtId="0" fontId="38" fillId="11" borderId="0" xfId="0" applyFont="1" applyFill="1"/>
    <xf numFmtId="3" fontId="38" fillId="11" borderId="0" xfId="0" applyNumberFormat="1" applyFont="1" applyFill="1" applyAlignment="1">
      <alignment horizontal="right"/>
    </xf>
    <xf numFmtId="0" fontId="38" fillId="11" borderId="2" xfId="0" applyFont="1" applyFill="1" applyBorder="1" applyAlignment="1">
      <alignment horizontal="right"/>
    </xf>
    <xf numFmtId="3" fontId="38" fillId="11" borderId="0" xfId="0" applyNumberFormat="1" applyFont="1" applyFill="1"/>
    <xf numFmtId="3" fontId="37" fillId="11" borderId="39" xfId="0" applyNumberFormat="1" applyFont="1" applyFill="1" applyBorder="1"/>
    <xf numFmtId="0" fontId="38" fillId="11" borderId="0" xfId="0" applyFont="1" applyFill="1" applyAlignment="1">
      <alignment horizontal="left" vertical="center" wrapText="1"/>
    </xf>
    <xf numFmtId="0" fontId="38" fillId="11" borderId="0" xfId="0" applyFont="1" applyFill="1" applyAlignment="1">
      <alignment horizontal="left" vertical="center"/>
    </xf>
    <xf numFmtId="0" fontId="38" fillId="11" borderId="0" xfId="0" applyFont="1" applyFill="1" applyAlignment="1">
      <alignment horizontal="right"/>
    </xf>
    <xf numFmtId="2" fontId="38" fillId="0" borderId="0" xfId="0" applyNumberFormat="1" applyFont="1" applyAlignment="1">
      <alignment vertical="center" wrapText="1"/>
    </xf>
    <xf numFmtId="0" fontId="5" fillId="11" borderId="0" xfId="0" applyFont="1" applyFill="1" applyAlignment="1">
      <alignment vertical="center" wrapText="1"/>
    </xf>
    <xf numFmtId="0" fontId="4" fillId="11" borderId="0" xfId="0" applyFont="1" applyFill="1" applyAlignment="1">
      <alignment vertical="center"/>
    </xf>
    <xf numFmtId="166" fontId="37" fillId="11" borderId="2" xfId="0" applyNumberFormat="1" applyFont="1" applyFill="1" applyBorder="1" applyAlignment="1">
      <alignment vertical="center"/>
    </xf>
    <xf numFmtId="3" fontId="38" fillId="11" borderId="0" xfId="0" applyNumberFormat="1" applyFont="1" applyFill="1" applyAlignment="1">
      <alignment horizontal="right" vertical="center" wrapText="1"/>
    </xf>
    <xf numFmtId="168" fontId="37" fillId="11" borderId="39" xfId="0" applyNumberFormat="1" applyFont="1" applyFill="1" applyBorder="1" applyAlignment="1">
      <alignment vertical="center"/>
    </xf>
    <xf numFmtId="3" fontId="5" fillId="18" borderId="0" xfId="0" applyNumberFormat="1" applyFont="1" applyFill="1"/>
    <xf numFmtId="3" fontId="40" fillId="18" borderId="0" xfId="0" applyNumberFormat="1" applyFont="1" applyFill="1" applyAlignment="1">
      <alignment horizontal="right"/>
    </xf>
    <xf numFmtId="0" fontId="4" fillId="18" borderId="0" xfId="0" applyFont="1" applyFill="1"/>
    <xf numFmtId="3" fontId="4" fillId="18" borderId="39" xfId="0" applyNumberFormat="1" applyFont="1" applyFill="1" applyBorder="1"/>
    <xf numFmtId="3" fontId="5" fillId="11" borderId="0" xfId="0" applyNumberFormat="1" applyFont="1" applyFill="1"/>
    <xf numFmtId="3" fontId="37" fillId="11" borderId="0" xfId="0" applyNumberFormat="1" applyFont="1" applyFill="1"/>
    <xf numFmtId="3" fontId="37" fillId="11" borderId="2" xfId="0" applyNumberFormat="1" applyFont="1" applyFill="1" applyBorder="1"/>
    <xf numFmtId="3" fontId="37" fillId="11" borderId="1" xfId="0" applyNumberFormat="1" applyFont="1" applyFill="1" applyBorder="1"/>
    <xf numFmtId="167" fontId="37" fillId="11" borderId="39" xfId="0" applyNumberFormat="1" applyFont="1" applyFill="1" applyBorder="1" applyAlignment="1">
      <alignment vertical="center"/>
    </xf>
    <xf numFmtId="0" fontId="42" fillId="11" borderId="0" xfId="0" applyFont="1" applyFill="1" applyAlignment="1">
      <alignment horizontal="left" wrapText="1"/>
    </xf>
    <xf numFmtId="0" fontId="43" fillId="11" borderId="0" xfId="0" applyFont="1" applyFill="1"/>
    <xf numFmtId="0" fontId="42" fillId="11" borderId="0" xfId="0" applyFont="1" applyFill="1"/>
    <xf numFmtId="3" fontId="42" fillId="11" borderId="0" xfId="0" applyNumberFormat="1" applyFont="1" applyFill="1"/>
    <xf numFmtId="3" fontId="43" fillId="11" borderId="39" xfId="0" applyNumberFormat="1" applyFont="1" applyFill="1" applyBorder="1"/>
    <xf numFmtId="0" fontId="42" fillId="11" borderId="0" xfId="0" applyFont="1" applyFill="1" applyAlignment="1">
      <alignment vertical="center"/>
    </xf>
    <xf numFmtId="3" fontId="42" fillId="11" borderId="0" xfId="0" applyNumberFormat="1" applyFont="1" applyFill="1" applyAlignment="1">
      <alignment horizontal="right"/>
    </xf>
    <xf numFmtId="0" fontId="42" fillId="11" borderId="2" xfId="0" applyFont="1" applyFill="1" applyBorder="1" applyAlignment="1">
      <alignment horizontal="right"/>
    </xf>
    <xf numFmtId="0" fontId="2" fillId="0" borderId="0" xfId="0" applyFont="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left" vertical="center"/>
      <protection locked="0"/>
    </xf>
    <xf numFmtId="0" fontId="4" fillId="12" borderId="2" xfId="4" applyFont="1" applyFill="1" applyBorder="1" applyAlignment="1" applyProtection="1">
      <alignment horizontal="left" vertical="center"/>
      <protection locked="0"/>
    </xf>
    <xf numFmtId="0" fontId="4" fillId="12" borderId="36" xfId="4" applyFont="1" applyFill="1" applyBorder="1" applyAlignment="1" applyProtection="1">
      <alignment horizontal="left"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4" fillId="16" borderId="0" xfId="4" applyFont="1" applyFill="1" applyAlignment="1" applyProtection="1">
      <alignment horizontal="right" vertical="center"/>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4" fillId="17" borderId="0" xfId="0" applyFont="1" applyFill="1" applyAlignment="1">
      <alignment horizontal="left" vertical="center"/>
    </xf>
    <xf numFmtId="0" fontId="5" fillId="17" borderId="0" xfId="0" applyFont="1" applyFill="1" applyAlignment="1">
      <alignment horizontal="left" vertical="center" wrapText="1"/>
    </xf>
    <xf numFmtId="0" fontId="5" fillId="11" borderId="0" xfId="0" applyFont="1" applyFill="1" applyAlignment="1">
      <alignment horizontal="left" vertical="center" wrapText="1"/>
    </xf>
    <xf numFmtId="0" fontId="42" fillId="11" borderId="0" xfId="0" applyFont="1" applyFill="1" applyAlignment="1">
      <alignment horizontal="left" wrapText="1"/>
    </xf>
    <xf numFmtId="0" fontId="42" fillId="11" borderId="0" xfId="0" applyFont="1" applyFill="1" applyAlignment="1">
      <alignment horizontal="left" vertical="center" wrapText="1"/>
    </xf>
    <xf numFmtId="0" fontId="4" fillId="18" borderId="0" xfId="0" applyFont="1" applyFill="1" applyAlignment="1">
      <alignment horizontal="left" vertical="center"/>
    </xf>
    <xf numFmtId="0" fontId="4" fillId="11" borderId="0" xfId="0" applyFont="1" applyFill="1" applyAlignment="1">
      <alignment horizontal="left" vertical="center"/>
    </xf>
    <xf numFmtId="0" fontId="5" fillId="18" borderId="0" xfId="0" applyFont="1" applyFill="1" applyAlignment="1">
      <alignment horizontal="left" vertical="center" wrapText="1"/>
    </xf>
    <xf numFmtId="0" fontId="38" fillId="17" borderId="0" xfId="0" applyFont="1" applyFill="1" applyAlignment="1">
      <alignment horizontal="left" vertical="center" wrapText="1"/>
    </xf>
    <xf numFmtId="0" fontId="38" fillId="17" borderId="0" xfId="0" applyFont="1" applyFill="1" applyAlignment="1">
      <alignment vertical="center" wrapText="1"/>
    </xf>
    <xf numFmtId="0" fontId="4" fillId="17" borderId="0" xfId="0" applyFont="1" applyFill="1" applyAlignment="1">
      <alignment horizontal="left" vertical="center" wrapText="1"/>
    </xf>
    <xf numFmtId="0" fontId="37" fillId="18" borderId="2" xfId="0" applyFont="1" applyFill="1" applyBorder="1" applyAlignment="1">
      <alignment horizontal="center" vertical="center" wrapText="1"/>
    </xf>
    <xf numFmtId="0" fontId="38" fillId="18" borderId="0" xfId="0" applyFont="1" applyFill="1" applyAlignment="1">
      <alignment horizontal="left" vertical="center" wrapText="1"/>
    </xf>
    <xf numFmtId="0" fontId="38" fillId="18" borderId="0" xfId="0" applyFont="1" applyFill="1" applyAlignment="1">
      <alignment horizontal="left" vertical="center"/>
    </xf>
    <xf numFmtId="49" fontId="5" fillId="17" borderId="0" xfId="0" applyNumberFormat="1" applyFont="1" applyFill="1" applyAlignment="1">
      <alignment horizontal="left" vertical="top" wrapText="1"/>
    </xf>
    <xf numFmtId="49" fontId="5" fillId="17" borderId="0" xfId="0" applyNumberFormat="1" applyFont="1" applyFill="1" applyAlignment="1">
      <alignment horizontal="left" vertical="center" wrapText="1"/>
    </xf>
    <xf numFmtId="49" fontId="5" fillId="18" borderId="0" xfId="0" applyNumberFormat="1" applyFont="1" applyFill="1" applyAlignment="1">
      <alignment horizontal="left" vertical="center"/>
    </xf>
    <xf numFmtId="0" fontId="5" fillId="0" borderId="0" xfId="0" applyFont="1" applyAlignment="1">
      <alignment horizontal="left" vertical="center" wrapText="1"/>
    </xf>
    <xf numFmtId="0" fontId="0" fillId="11" borderId="0" xfId="0" applyFill="1" applyAlignment="1">
      <alignment horizontal="left" wrapText="1"/>
    </xf>
    <xf numFmtId="0" fontId="2" fillId="11" borderId="0" xfId="0" applyFont="1" applyFill="1" applyAlignment="1">
      <alignment horizontal="left"/>
    </xf>
    <xf numFmtId="0" fontId="2" fillId="11" borderId="0" xfId="0" applyFont="1" applyFill="1" applyAlignment="1">
      <alignment horizontal="left" wrapText="1"/>
    </xf>
    <xf numFmtId="0" fontId="38" fillId="11" borderId="0" xfId="0" applyFont="1" applyFill="1" applyAlignment="1">
      <alignment horizontal="left" vertical="center" wrapText="1"/>
    </xf>
    <xf numFmtId="0" fontId="5" fillId="17" borderId="0" xfId="0" applyFont="1" applyFill="1" applyAlignment="1">
      <alignment vertical="center" wrapText="1"/>
    </xf>
    <xf numFmtId="49" fontId="42" fillId="0" borderId="0" xfId="0" applyNumberFormat="1" applyFont="1" applyAlignment="1">
      <alignment horizontal="left" vertical="center" wrapText="1"/>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94"/>
  <sheetViews>
    <sheetView tabSelected="1" view="pageBreakPreview" zoomScaleNormal="100" zoomScaleSheetLayoutView="100" workbookViewId="0">
      <selection activeCell="E15" sqref="E15:F15"/>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228" t="s">
        <v>307</v>
      </c>
      <c r="B1" s="229"/>
      <c r="C1" s="229"/>
      <c r="D1" s="91"/>
      <c r="E1" s="91"/>
      <c r="F1" s="91"/>
      <c r="G1" s="91"/>
      <c r="H1" s="91"/>
      <c r="I1" s="91"/>
      <c r="J1" s="92"/>
    </row>
    <row r="2" spans="1:20" ht="14.45" customHeight="1" x14ac:dyDescent="0.25">
      <c r="A2" s="230" t="s">
        <v>323</v>
      </c>
      <c r="B2" s="231"/>
      <c r="C2" s="231"/>
      <c r="D2" s="231"/>
      <c r="E2" s="231"/>
      <c r="F2" s="231"/>
      <c r="G2" s="231"/>
      <c r="H2" s="231"/>
      <c r="I2" s="231"/>
      <c r="J2" s="232"/>
      <c r="N2" s="73">
        <v>1</v>
      </c>
    </row>
    <row r="3" spans="1:20" x14ac:dyDescent="0.25">
      <c r="A3" s="93"/>
      <c r="B3" s="94"/>
      <c r="C3" s="94"/>
      <c r="D3" s="94"/>
      <c r="E3" s="94"/>
      <c r="F3" s="94"/>
      <c r="G3" s="94"/>
      <c r="H3" s="94"/>
      <c r="I3" s="94"/>
      <c r="J3" s="95"/>
      <c r="N3" s="73">
        <v>2</v>
      </c>
    </row>
    <row r="4" spans="1:20" ht="33.6" customHeight="1" x14ac:dyDescent="0.25">
      <c r="A4" s="233" t="s">
        <v>308</v>
      </c>
      <c r="B4" s="234"/>
      <c r="C4" s="234"/>
      <c r="D4" s="234"/>
      <c r="E4" s="235">
        <v>45292</v>
      </c>
      <c r="F4" s="236"/>
      <c r="G4" s="98" t="s">
        <v>0</v>
      </c>
      <c r="H4" s="235">
        <v>45657</v>
      </c>
      <c r="I4" s="236"/>
      <c r="J4" s="99"/>
      <c r="N4" s="73">
        <v>3</v>
      </c>
    </row>
    <row r="5" spans="1:20" s="72" customFormat="1" ht="10.15" customHeight="1" x14ac:dyDescent="0.25">
      <c r="A5" s="237"/>
      <c r="B5" s="238"/>
      <c r="C5" s="238"/>
      <c r="D5" s="238"/>
      <c r="E5" s="238"/>
      <c r="F5" s="238"/>
      <c r="G5" s="238"/>
      <c r="H5" s="238"/>
      <c r="I5" s="238"/>
      <c r="J5" s="239"/>
      <c r="N5" s="73">
        <v>4</v>
      </c>
    </row>
    <row r="6" spans="1:20" ht="20.45" customHeight="1" x14ac:dyDescent="0.25">
      <c r="A6" s="96"/>
      <c r="B6" s="100" t="s">
        <v>328</v>
      </c>
      <c r="C6" s="97"/>
      <c r="D6" s="97"/>
      <c r="E6" s="39">
        <v>2024</v>
      </c>
      <c r="F6" s="101"/>
      <c r="G6" s="98"/>
      <c r="H6" s="101"/>
      <c r="I6" s="102"/>
      <c r="J6" s="103"/>
    </row>
    <row r="7" spans="1:20" s="77" customFormat="1" ht="10.9" customHeight="1" x14ac:dyDescent="0.25">
      <c r="A7" s="96"/>
      <c r="B7" s="97"/>
      <c r="C7" s="97"/>
      <c r="D7" s="97"/>
      <c r="E7" s="104"/>
      <c r="F7" s="104"/>
      <c r="G7" s="98"/>
      <c r="H7" s="101"/>
      <c r="I7" s="102"/>
      <c r="J7" s="103"/>
      <c r="K7" s="75"/>
      <c r="L7" s="75"/>
      <c r="M7" s="75"/>
      <c r="N7" s="76"/>
      <c r="O7" s="75"/>
      <c r="P7" s="75"/>
      <c r="Q7" s="75"/>
      <c r="R7" s="75"/>
      <c r="S7" s="75"/>
      <c r="T7" s="75"/>
    </row>
    <row r="8" spans="1:20" ht="20.45" customHeight="1" x14ac:dyDescent="0.25">
      <c r="A8" s="96"/>
      <c r="B8" s="100" t="s">
        <v>329</v>
      </c>
      <c r="C8" s="97"/>
      <c r="D8" s="97"/>
      <c r="E8" s="39">
        <v>4</v>
      </c>
      <c r="F8" s="101"/>
      <c r="G8" s="98"/>
      <c r="H8" s="101"/>
      <c r="I8" s="102"/>
      <c r="J8" s="103"/>
    </row>
    <row r="9" spans="1:20" s="77" customFormat="1" ht="10.9" customHeight="1" x14ac:dyDescent="0.25">
      <c r="A9" s="96"/>
      <c r="B9" s="97"/>
      <c r="C9" s="97"/>
      <c r="D9" s="97"/>
      <c r="E9" s="104"/>
      <c r="F9" s="104"/>
      <c r="G9" s="98"/>
      <c r="H9" s="104"/>
      <c r="I9" s="105"/>
      <c r="J9" s="103"/>
      <c r="K9" s="75"/>
      <c r="L9" s="75"/>
      <c r="M9" s="75"/>
      <c r="N9" s="76"/>
      <c r="O9" s="75"/>
      <c r="P9" s="75"/>
      <c r="Q9" s="75"/>
      <c r="R9" s="75"/>
      <c r="S9" s="75"/>
      <c r="T9" s="75"/>
    </row>
    <row r="10" spans="1:20" ht="37.9" customHeight="1" x14ac:dyDescent="0.25">
      <c r="A10" s="247" t="s">
        <v>330</v>
      </c>
      <c r="B10" s="248"/>
      <c r="C10" s="248"/>
      <c r="D10" s="248"/>
      <c r="E10" s="248"/>
      <c r="F10" s="248"/>
      <c r="G10" s="248"/>
      <c r="H10" s="248"/>
      <c r="I10" s="248"/>
      <c r="J10" s="106"/>
    </row>
    <row r="11" spans="1:20" ht="24.6" customHeight="1" x14ac:dyDescent="0.25">
      <c r="A11" s="249" t="s">
        <v>309</v>
      </c>
      <c r="B11" s="250"/>
      <c r="C11" s="242" t="s">
        <v>447</v>
      </c>
      <c r="D11" s="243"/>
      <c r="E11" s="107"/>
      <c r="F11" s="251" t="s">
        <v>331</v>
      </c>
      <c r="G11" s="241"/>
      <c r="H11" s="252" t="s">
        <v>449</v>
      </c>
      <c r="I11" s="253"/>
      <c r="J11" s="109"/>
    </row>
    <row r="12" spans="1:20" ht="14.45" customHeight="1" x14ac:dyDescent="0.25">
      <c r="A12" s="110"/>
      <c r="B12" s="111"/>
      <c r="C12" s="111"/>
      <c r="D12" s="111"/>
      <c r="E12" s="245"/>
      <c r="F12" s="245"/>
      <c r="G12" s="245"/>
      <c r="H12" s="245"/>
      <c r="I12" s="112"/>
      <c r="J12" s="109"/>
    </row>
    <row r="13" spans="1:20" ht="21" customHeight="1" x14ac:dyDescent="0.25">
      <c r="A13" s="240" t="s">
        <v>324</v>
      </c>
      <c r="B13" s="241"/>
      <c r="C13" s="242" t="s">
        <v>448</v>
      </c>
      <c r="D13" s="243"/>
      <c r="E13" s="244"/>
      <c r="F13" s="245"/>
      <c r="G13" s="245"/>
      <c r="H13" s="245"/>
      <c r="I13" s="112"/>
      <c r="J13" s="109"/>
    </row>
    <row r="14" spans="1:20" ht="10.9" customHeight="1" x14ac:dyDescent="0.25">
      <c r="A14" s="107"/>
      <c r="B14" s="112"/>
      <c r="C14" s="88"/>
      <c r="D14" s="88"/>
      <c r="E14" s="246"/>
      <c r="F14" s="246"/>
      <c r="G14" s="246"/>
      <c r="H14" s="246"/>
      <c r="I14" s="111"/>
      <c r="J14" s="114"/>
    </row>
    <row r="15" spans="1:20" ht="22.9" customHeight="1" x14ac:dyDescent="0.25">
      <c r="A15" s="240" t="s">
        <v>310</v>
      </c>
      <c r="B15" s="241"/>
      <c r="C15" s="242" t="s">
        <v>450</v>
      </c>
      <c r="D15" s="243"/>
      <c r="E15" s="260"/>
      <c r="F15" s="261"/>
      <c r="G15" s="108" t="s">
        <v>332</v>
      </c>
      <c r="H15" s="252" t="s">
        <v>452</v>
      </c>
      <c r="I15" s="253"/>
      <c r="J15" s="116"/>
    </row>
    <row r="16" spans="1:20" ht="10.9" customHeight="1" x14ac:dyDescent="0.25">
      <c r="A16" s="107"/>
      <c r="B16" s="112"/>
      <c r="C16" s="111"/>
      <c r="D16" s="111"/>
      <c r="E16" s="246"/>
      <c r="F16" s="246"/>
      <c r="G16" s="262"/>
      <c r="H16" s="262"/>
      <c r="I16" s="111"/>
      <c r="J16" s="114"/>
    </row>
    <row r="17" spans="1:10" ht="22.9" customHeight="1" x14ac:dyDescent="0.25">
      <c r="A17" s="113"/>
      <c r="B17" s="108" t="s">
        <v>333</v>
      </c>
      <c r="C17" s="242" t="s">
        <v>451</v>
      </c>
      <c r="D17" s="243"/>
      <c r="E17" s="115"/>
      <c r="F17" s="115"/>
      <c r="G17" s="115"/>
      <c r="H17" s="115"/>
      <c r="I17" s="115"/>
      <c r="J17" s="116"/>
    </row>
    <row r="18" spans="1:10" x14ac:dyDescent="0.25">
      <c r="A18" s="254"/>
      <c r="B18" s="255"/>
      <c r="C18" s="246"/>
      <c r="D18" s="246"/>
      <c r="E18" s="246"/>
      <c r="F18" s="246"/>
      <c r="G18" s="246"/>
      <c r="H18" s="246"/>
      <c r="I18" s="111"/>
      <c r="J18" s="114"/>
    </row>
    <row r="19" spans="1:10" x14ac:dyDescent="0.25">
      <c r="A19" s="249" t="s">
        <v>311</v>
      </c>
      <c r="B19" s="256"/>
      <c r="C19" s="257" t="s">
        <v>453</v>
      </c>
      <c r="D19" s="258"/>
      <c r="E19" s="258"/>
      <c r="F19" s="258"/>
      <c r="G19" s="258"/>
      <c r="H19" s="258"/>
      <c r="I19" s="258"/>
      <c r="J19" s="259"/>
    </row>
    <row r="20" spans="1:10" x14ac:dyDescent="0.25">
      <c r="A20" s="110"/>
      <c r="B20" s="111"/>
      <c r="C20" s="117"/>
      <c r="D20" s="111"/>
      <c r="E20" s="246"/>
      <c r="F20" s="246"/>
      <c r="G20" s="246"/>
      <c r="H20" s="246"/>
      <c r="I20" s="111"/>
      <c r="J20" s="114"/>
    </row>
    <row r="21" spans="1:10" x14ac:dyDescent="0.25">
      <c r="A21" s="249" t="s">
        <v>312</v>
      </c>
      <c r="B21" s="256"/>
      <c r="C21" s="252">
        <v>10000</v>
      </c>
      <c r="D21" s="253"/>
      <c r="E21" s="246"/>
      <c r="F21" s="246"/>
      <c r="G21" s="257" t="s">
        <v>454</v>
      </c>
      <c r="H21" s="258"/>
      <c r="I21" s="258"/>
      <c r="J21" s="259"/>
    </row>
    <row r="22" spans="1:10" x14ac:dyDescent="0.25">
      <c r="A22" s="110"/>
      <c r="B22" s="111"/>
      <c r="C22" s="111"/>
      <c r="D22" s="111"/>
      <c r="E22" s="246"/>
      <c r="F22" s="246"/>
      <c r="G22" s="246"/>
      <c r="H22" s="246"/>
      <c r="I22" s="111"/>
      <c r="J22" s="114"/>
    </row>
    <row r="23" spans="1:10" x14ac:dyDescent="0.25">
      <c r="A23" s="249" t="s">
        <v>313</v>
      </c>
      <c r="B23" s="256"/>
      <c r="C23" s="257" t="s">
        <v>455</v>
      </c>
      <c r="D23" s="258"/>
      <c r="E23" s="258"/>
      <c r="F23" s="258"/>
      <c r="G23" s="258"/>
      <c r="H23" s="258"/>
      <c r="I23" s="258"/>
      <c r="J23" s="259"/>
    </row>
    <row r="24" spans="1:10" x14ac:dyDescent="0.25">
      <c r="A24" s="110"/>
      <c r="B24" s="111"/>
      <c r="C24" s="88"/>
      <c r="D24" s="111"/>
      <c r="E24" s="246"/>
      <c r="F24" s="246"/>
      <c r="G24" s="246"/>
      <c r="H24" s="246"/>
      <c r="I24" s="111"/>
      <c r="J24" s="114"/>
    </row>
    <row r="25" spans="1:10" x14ac:dyDescent="0.25">
      <c r="A25" s="249" t="s">
        <v>314</v>
      </c>
      <c r="B25" s="256"/>
      <c r="C25" s="264" t="s">
        <v>456</v>
      </c>
      <c r="D25" s="265"/>
      <c r="E25" s="265"/>
      <c r="F25" s="265"/>
      <c r="G25" s="265"/>
      <c r="H25" s="265"/>
      <c r="I25" s="265"/>
      <c r="J25" s="266"/>
    </row>
    <row r="26" spans="1:10" x14ac:dyDescent="0.25">
      <c r="A26" s="110"/>
      <c r="B26" s="111"/>
      <c r="C26" s="117"/>
      <c r="D26" s="111"/>
      <c r="E26" s="246"/>
      <c r="F26" s="246"/>
      <c r="G26" s="246"/>
      <c r="H26" s="246"/>
      <c r="I26" s="111"/>
      <c r="J26" s="114"/>
    </row>
    <row r="27" spans="1:10" x14ac:dyDescent="0.25">
      <c r="A27" s="249" t="s">
        <v>315</v>
      </c>
      <c r="B27" s="256"/>
      <c r="C27" s="264" t="s">
        <v>457</v>
      </c>
      <c r="D27" s="265"/>
      <c r="E27" s="265"/>
      <c r="F27" s="265"/>
      <c r="G27" s="265"/>
      <c r="H27" s="265"/>
      <c r="I27" s="265"/>
      <c r="J27" s="266"/>
    </row>
    <row r="28" spans="1:10" ht="13.9" customHeight="1" x14ac:dyDescent="0.25">
      <c r="A28" s="110"/>
      <c r="B28" s="111"/>
      <c r="C28" s="117"/>
      <c r="D28" s="111"/>
      <c r="E28" s="246"/>
      <c r="F28" s="246"/>
      <c r="G28" s="246"/>
      <c r="H28" s="246"/>
      <c r="I28" s="111"/>
      <c r="J28" s="114"/>
    </row>
    <row r="29" spans="1:10" ht="22.9" customHeight="1" x14ac:dyDescent="0.25">
      <c r="A29" s="240" t="s">
        <v>325</v>
      </c>
      <c r="B29" s="256"/>
      <c r="C29" s="41" t="s">
        <v>641</v>
      </c>
      <c r="D29" s="118"/>
      <c r="E29" s="263"/>
      <c r="F29" s="263"/>
      <c r="G29" s="263"/>
      <c r="H29" s="263"/>
      <c r="I29" s="119"/>
      <c r="J29" s="120"/>
    </row>
    <row r="30" spans="1:10" x14ac:dyDescent="0.25">
      <c r="A30" s="110"/>
      <c r="B30" s="111"/>
      <c r="C30" s="183"/>
      <c r="D30" s="111"/>
      <c r="E30" s="246"/>
      <c r="F30" s="246"/>
      <c r="G30" s="246"/>
      <c r="H30" s="246"/>
      <c r="I30" s="119"/>
      <c r="J30" s="120"/>
    </row>
    <row r="31" spans="1:10" x14ac:dyDescent="0.25">
      <c r="A31" s="249" t="s">
        <v>316</v>
      </c>
      <c r="B31" s="256"/>
      <c r="C31" s="41" t="s">
        <v>336</v>
      </c>
      <c r="D31" s="267" t="s">
        <v>334</v>
      </c>
      <c r="E31" s="268"/>
      <c r="F31" s="268"/>
      <c r="G31" s="268"/>
      <c r="H31" s="111"/>
      <c r="I31" s="121" t="s">
        <v>335</v>
      </c>
      <c r="J31" s="122" t="s">
        <v>336</v>
      </c>
    </row>
    <row r="32" spans="1:10" x14ac:dyDescent="0.25">
      <c r="A32" s="249"/>
      <c r="B32" s="256"/>
      <c r="C32" s="123"/>
      <c r="D32" s="98"/>
      <c r="E32" s="261"/>
      <c r="F32" s="261"/>
      <c r="G32" s="261"/>
      <c r="H32" s="261"/>
      <c r="I32" s="119"/>
      <c r="J32" s="120"/>
    </row>
    <row r="33" spans="1:10" x14ac:dyDescent="0.25">
      <c r="A33" s="249" t="s">
        <v>326</v>
      </c>
      <c r="B33" s="256"/>
      <c r="C33" s="40" t="s">
        <v>338</v>
      </c>
      <c r="D33" s="267" t="s">
        <v>337</v>
      </c>
      <c r="E33" s="268"/>
      <c r="F33" s="268"/>
      <c r="G33" s="268"/>
      <c r="H33" s="115"/>
      <c r="I33" s="121" t="s">
        <v>338</v>
      </c>
      <c r="J33" s="122" t="s">
        <v>339</v>
      </c>
    </row>
    <row r="34" spans="1:10" x14ac:dyDescent="0.25">
      <c r="A34" s="110"/>
      <c r="B34" s="111"/>
      <c r="C34" s="111"/>
      <c r="D34" s="111"/>
      <c r="E34" s="246"/>
      <c r="F34" s="246"/>
      <c r="G34" s="246"/>
      <c r="H34" s="246"/>
      <c r="I34" s="111"/>
      <c r="J34" s="114"/>
    </row>
    <row r="35" spans="1:10" x14ac:dyDescent="0.25">
      <c r="A35" s="267" t="s">
        <v>327</v>
      </c>
      <c r="B35" s="268"/>
      <c r="C35" s="268"/>
      <c r="D35" s="268"/>
      <c r="E35" s="268" t="s">
        <v>317</v>
      </c>
      <c r="F35" s="268"/>
      <c r="G35" s="268"/>
      <c r="H35" s="268"/>
      <c r="I35" s="268"/>
      <c r="J35" s="124" t="s">
        <v>318</v>
      </c>
    </row>
    <row r="36" spans="1:10" x14ac:dyDescent="0.25">
      <c r="A36" s="110"/>
      <c r="B36" s="111"/>
      <c r="C36" s="111"/>
      <c r="D36" s="111"/>
      <c r="E36" s="246"/>
      <c r="F36" s="246"/>
      <c r="G36" s="246"/>
      <c r="H36" s="246"/>
      <c r="I36" s="111"/>
      <c r="J36" s="120"/>
    </row>
    <row r="37" spans="1:10" x14ac:dyDescent="0.25">
      <c r="A37" s="269" t="s">
        <v>459</v>
      </c>
      <c r="B37" s="270"/>
      <c r="C37" s="270"/>
      <c r="D37" s="271"/>
      <c r="E37" s="272" t="s">
        <v>458</v>
      </c>
      <c r="F37" s="273"/>
      <c r="G37" s="273"/>
      <c r="H37" s="273"/>
      <c r="I37" s="274"/>
      <c r="J37" s="40">
        <v>3645363</v>
      </c>
    </row>
    <row r="38" spans="1:10" x14ac:dyDescent="0.25">
      <c r="A38" s="78"/>
      <c r="B38" s="88"/>
      <c r="C38" s="90"/>
      <c r="D38" s="275"/>
      <c r="E38" s="275"/>
      <c r="F38" s="275"/>
      <c r="G38" s="275"/>
      <c r="H38" s="275"/>
      <c r="I38" s="275"/>
      <c r="J38" s="79"/>
    </row>
    <row r="39" spans="1:10" x14ac:dyDescent="0.25">
      <c r="A39" s="269" t="s">
        <v>460</v>
      </c>
      <c r="B39" s="270"/>
      <c r="C39" s="270"/>
      <c r="D39" s="271"/>
      <c r="E39" s="272" t="s">
        <v>458</v>
      </c>
      <c r="F39" s="273"/>
      <c r="G39" s="273"/>
      <c r="H39" s="273"/>
      <c r="I39" s="274"/>
      <c r="J39" s="40">
        <v>3282899</v>
      </c>
    </row>
    <row r="40" spans="1:10" x14ac:dyDescent="0.25">
      <c r="A40" s="78"/>
      <c r="B40" s="88"/>
      <c r="C40" s="90"/>
      <c r="D40" s="89"/>
      <c r="E40" s="275"/>
      <c r="F40" s="275"/>
      <c r="G40" s="275"/>
      <c r="H40" s="275"/>
      <c r="I40" s="87"/>
      <c r="J40" s="79"/>
    </row>
    <row r="41" spans="1:10" x14ac:dyDescent="0.25">
      <c r="A41" s="269" t="s">
        <v>461</v>
      </c>
      <c r="B41" s="270"/>
      <c r="C41" s="270"/>
      <c r="D41" s="271"/>
      <c r="E41" s="272" t="s">
        <v>458</v>
      </c>
      <c r="F41" s="273"/>
      <c r="G41" s="273"/>
      <c r="H41" s="273"/>
      <c r="I41" s="274"/>
      <c r="J41" s="40">
        <v>3282678</v>
      </c>
    </row>
    <row r="42" spans="1:10" x14ac:dyDescent="0.25">
      <c r="A42" s="78"/>
      <c r="B42" s="88"/>
      <c r="C42" s="90"/>
      <c r="D42" s="89"/>
      <c r="E42" s="275"/>
      <c r="F42" s="275"/>
      <c r="G42" s="275"/>
      <c r="H42" s="275"/>
      <c r="I42" s="87"/>
      <c r="J42" s="79"/>
    </row>
    <row r="43" spans="1:10" x14ac:dyDescent="0.25">
      <c r="A43" s="133" t="s">
        <v>462</v>
      </c>
      <c r="B43" s="134"/>
      <c r="C43" s="134"/>
      <c r="D43" s="135"/>
      <c r="E43" s="272" t="s">
        <v>458</v>
      </c>
      <c r="F43" s="273"/>
      <c r="G43" s="273"/>
      <c r="H43" s="273"/>
      <c r="I43" s="274" t="s">
        <v>458</v>
      </c>
      <c r="J43" s="40">
        <v>1356216</v>
      </c>
    </row>
    <row r="44" spans="1:10" x14ac:dyDescent="0.25">
      <c r="A44" s="136"/>
      <c r="B44" s="137"/>
      <c r="C44" s="277"/>
      <c r="D44" s="277"/>
      <c r="E44" s="277"/>
      <c r="F44" s="277"/>
      <c r="G44" s="277"/>
      <c r="H44" s="277"/>
      <c r="I44" s="277"/>
      <c r="J44" s="138"/>
    </row>
    <row r="45" spans="1:10" x14ac:dyDescent="0.25">
      <c r="A45" s="133" t="s">
        <v>464</v>
      </c>
      <c r="B45" s="134"/>
      <c r="C45" s="134"/>
      <c r="D45" s="135"/>
      <c r="E45" s="130"/>
      <c r="F45" s="131"/>
      <c r="G45" s="131"/>
      <c r="H45" s="131"/>
      <c r="I45" s="132" t="s">
        <v>458</v>
      </c>
      <c r="J45" s="40">
        <v>2435071</v>
      </c>
    </row>
    <row r="46" spans="1:10" x14ac:dyDescent="0.25">
      <c r="A46" s="80"/>
      <c r="B46" s="90"/>
      <c r="C46" s="90"/>
      <c r="D46" s="90"/>
      <c r="E46" s="88"/>
      <c r="F46" s="88"/>
      <c r="G46" s="90"/>
      <c r="H46" s="90"/>
      <c r="I46" s="90"/>
      <c r="J46" s="79"/>
    </row>
    <row r="47" spans="1:10" x14ac:dyDescent="0.25">
      <c r="A47" s="133" t="s">
        <v>465</v>
      </c>
      <c r="B47" s="134"/>
      <c r="C47" s="134"/>
      <c r="D47" s="135"/>
      <c r="E47" s="130"/>
      <c r="F47" s="131"/>
      <c r="G47" s="131"/>
      <c r="H47" s="131"/>
      <c r="I47" s="132" t="s">
        <v>458</v>
      </c>
      <c r="J47" s="40">
        <v>3654656</v>
      </c>
    </row>
    <row r="48" spans="1:10" x14ac:dyDescent="0.25">
      <c r="A48" s="80"/>
      <c r="B48" s="90"/>
      <c r="C48" s="90"/>
      <c r="D48" s="88"/>
      <c r="E48" s="88"/>
      <c r="F48" s="88"/>
      <c r="G48" s="90"/>
      <c r="H48" s="90"/>
      <c r="I48" s="88"/>
      <c r="J48" s="79"/>
    </row>
    <row r="49" spans="1:10" x14ac:dyDescent="0.25">
      <c r="A49" s="133" t="s">
        <v>466</v>
      </c>
      <c r="B49" s="134"/>
      <c r="C49" s="134"/>
      <c r="D49" s="135"/>
      <c r="E49" s="130" t="s">
        <v>463</v>
      </c>
      <c r="F49" s="131"/>
      <c r="G49" s="131"/>
      <c r="H49" s="131"/>
      <c r="I49" s="132" t="s">
        <v>458</v>
      </c>
      <c r="J49" s="40">
        <v>3654664</v>
      </c>
    </row>
    <row r="50" spans="1:10" x14ac:dyDescent="0.25">
      <c r="A50" s="139"/>
      <c r="B50" s="140"/>
      <c r="C50" s="140"/>
      <c r="D50" s="140"/>
      <c r="E50" s="140"/>
      <c r="F50" s="140"/>
      <c r="G50" s="140"/>
      <c r="H50" s="140"/>
      <c r="I50" s="140"/>
      <c r="J50" s="141"/>
    </row>
    <row r="51" spans="1:10" x14ac:dyDescent="0.25">
      <c r="A51" s="133" t="s">
        <v>467</v>
      </c>
      <c r="B51" s="130"/>
      <c r="C51" s="134"/>
      <c r="D51" s="134"/>
      <c r="E51" s="130" t="s">
        <v>463</v>
      </c>
      <c r="F51" s="131"/>
      <c r="G51" s="131"/>
      <c r="H51" s="131"/>
      <c r="I51" s="132" t="s">
        <v>458</v>
      </c>
      <c r="J51" s="40">
        <v>3641287</v>
      </c>
    </row>
    <row r="52" spans="1:10" x14ac:dyDescent="0.25">
      <c r="A52" s="80"/>
      <c r="B52" s="90"/>
      <c r="C52" s="90"/>
      <c r="D52" s="88"/>
      <c r="E52" s="88"/>
      <c r="F52" s="88"/>
      <c r="G52" s="90"/>
      <c r="H52" s="90"/>
      <c r="I52" s="88"/>
      <c r="J52" s="79"/>
    </row>
    <row r="53" spans="1:10" x14ac:dyDescent="0.25">
      <c r="A53" s="133" t="s">
        <v>468</v>
      </c>
      <c r="B53" s="134"/>
      <c r="C53" s="134"/>
      <c r="D53" s="135"/>
      <c r="E53" s="130" t="s">
        <v>463</v>
      </c>
      <c r="F53" s="131"/>
      <c r="G53" s="131"/>
      <c r="H53" s="131"/>
      <c r="I53" s="132" t="s">
        <v>458</v>
      </c>
      <c r="J53" s="40">
        <v>3282660</v>
      </c>
    </row>
    <row r="54" spans="1:10" x14ac:dyDescent="0.25">
      <c r="A54" s="80"/>
      <c r="B54" s="90"/>
      <c r="C54" s="90"/>
      <c r="D54" s="88"/>
      <c r="E54" s="262"/>
      <c r="F54" s="262"/>
      <c r="G54" s="278"/>
      <c r="H54" s="278"/>
      <c r="I54" s="88"/>
      <c r="J54" s="79"/>
    </row>
    <row r="55" spans="1:10" x14ac:dyDescent="0.25">
      <c r="A55" s="133" t="s">
        <v>469</v>
      </c>
      <c r="B55" s="134"/>
      <c r="C55" s="134"/>
      <c r="D55" s="135"/>
      <c r="E55" s="130" t="s">
        <v>463</v>
      </c>
      <c r="F55" s="131"/>
      <c r="G55" s="131"/>
      <c r="H55" s="131"/>
      <c r="I55" s="132" t="s">
        <v>458</v>
      </c>
      <c r="J55" s="40">
        <v>1114328</v>
      </c>
    </row>
    <row r="56" spans="1:10" x14ac:dyDescent="0.25">
      <c r="A56" s="80"/>
      <c r="B56" s="90"/>
      <c r="C56" s="90"/>
      <c r="D56" s="88"/>
      <c r="E56" s="88"/>
      <c r="F56" s="88"/>
      <c r="G56" s="90"/>
      <c r="H56" s="90"/>
      <c r="I56" s="88"/>
      <c r="J56" s="79"/>
    </row>
    <row r="57" spans="1:10" x14ac:dyDescent="0.25">
      <c r="A57" s="133" t="s">
        <v>470</v>
      </c>
      <c r="B57" s="134"/>
      <c r="C57" s="134"/>
      <c r="D57" s="135"/>
      <c r="E57" s="130"/>
      <c r="F57" s="131"/>
      <c r="G57" s="131"/>
      <c r="H57" s="131"/>
      <c r="I57" s="132" t="s">
        <v>458</v>
      </c>
      <c r="J57" s="40">
        <v>5478421</v>
      </c>
    </row>
    <row r="58" spans="1:10" x14ac:dyDescent="0.25">
      <c r="A58" s="80"/>
      <c r="B58" s="90"/>
      <c r="C58" s="90"/>
      <c r="D58" s="88"/>
      <c r="E58" s="88"/>
      <c r="F58" s="88"/>
      <c r="G58" s="90"/>
      <c r="H58" s="90"/>
      <c r="I58" s="88"/>
      <c r="J58" s="79"/>
    </row>
    <row r="59" spans="1:10" x14ac:dyDescent="0.25">
      <c r="A59" s="269" t="s">
        <v>609</v>
      </c>
      <c r="B59" s="270"/>
      <c r="C59" s="270"/>
      <c r="D59" s="271"/>
      <c r="E59" s="272" t="s">
        <v>458</v>
      </c>
      <c r="F59" s="273"/>
      <c r="G59" s="273"/>
      <c r="H59" s="273"/>
      <c r="I59" s="274" t="s">
        <v>458</v>
      </c>
      <c r="J59" s="40">
        <v>5853184</v>
      </c>
    </row>
    <row r="60" spans="1:10" x14ac:dyDescent="0.25">
      <c r="A60" s="80"/>
      <c r="B60" s="90"/>
      <c r="C60" s="90"/>
      <c r="D60" s="88"/>
      <c r="E60" s="88"/>
      <c r="F60" s="88"/>
      <c r="G60" s="90"/>
      <c r="H60" s="90"/>
      <c r="I60" s="88"/>
      <c r="J60" s="79"/>
    </row>
    <row r="61" spans="1:10" x14ac:dyDescent="0.25">
      <c r="A61" s="133" t="s">
        <v>610</v>
      </c>
      <c r="B61" s="134"/>
      <c r="C61" s="134"/>
      <c r="D61" s="135"/>
      <c r="E61" s="130"/>
      <c r="F61" s="131"/>
      <c r="G61" s="131"/>
      <c r="H61" s="131"/>
      <c r="I61" s="132" t="s">
        <v>458</v>
      </c>
      <c r="J61" s="40">
        <v>5977134</v>
      </c>
    </row>
    <row r="62" spans="1:10" x14ac:dyDescent="0.25">
      <c r="A62" s="80"/>
      <c r="B62" s="90"/>
      <c r="C62" s="90"/>
      <c r="D62" s="88"/>
      <c r="E62" s="88"/>
      <c r="F62" s="88"/>
      <c r="G62" s="90"/>
      <c r="H62" s="90"/>
      <c r="I62" s="88"/>
      <c r="J62" s="79"/>
    </row>
    <row r="63" spans="1:10" x14ac:dyDescent="0.25">
      <c r="A63" s="269" t="s">
        <v>605</v>
      </c>
      <c r="B63" s="270"/>
      <c r="C63" s="270"/>
      <c r="D63" s="271"/>
      <c r="E63" s="272" t="s">
        <v>458</v>
      </c>
      <c r="F63" s="273"/>
      <c r="G63" s="273"/>
      <c r="H63" s="273"/>
      <c r="I63" s="274"/>
      <c r="J63" s="40">
        <v>5539684</v>
      </c>
    </row>
    <row r="64" spans="1:10" x14ac:dyDescent="0.25">
      <c r="A64" s="80"/>
      <c r="B64" s="90"/>
      <c r="C64" s="90"/>
      <c r="D64" s="88"/>
      <c r="E64" s="88"/>
      <c r="F64" s="88"/>
      <c r="G64" s="90"/>
      <c r="H64" s="90"/>
      <c r="I64" s="88"/>
      <c r="J64" s="79"/>
    </row>
    <row r="65" spans="1:10" x14ac:dyDescent="0.25">
      <c r="A65" s="269" t="s">
        <v>604</v>
      </c>
      <c r="B65" s="270"/>
      <c r="C65" s="270"/>
      <c r="D65" s="271"/>
      <c r="E65" s="272" t="s">
        <v>458</v>
      </c>
      <c r="F65" s="273"/>
      <c r="G65" s="273"/>
      <c r="H65" s="273"/>
      <c r="I65" s="274"/>
      <c r="J65" s="40">
        <v>2057301</v>
      </c>
    </row>
    <row r="66" spans="1:10" x14ac:dyDescent="0.25">
      <c r="A66" s="80"/>
      <c r="B66" s="90"/>
      <c r="C66" s="90"/>
      <c r="D66" s="88"/>
      <c r="E66" s="88"/>
      <c r="F66" s="88"/>
      <c r="G66" s="90"/>
      <c r="H66" s="90"/>
      <c r="I66" s="88"/>
      <c r="J66" s="79"/>
    </row>
    <row r="67" spans="1:10" x14ac:dyDescent="0.25">
      <c r="A67" s="269" t="s">
        <v>613</v>
      </c>
      <c r="B67" s="270"/>
      <c r="C67" s="270"/>
      <c r="D67" s="271"/>
      <c r="E67" s="272" t="s">
        <v>458</v>
      </c>
      <c r="F67" s="273"/>
      <c r="G67" s="273"/>
      <c r="H67" s="273"/>
      <c r="I67" s="274"/>
      <c r="J67" s="40">
        <v>6056580</v>
      </c>
    </row>
    <row r="68" spans="1:10" x14ac:dyDescent="0.25">
      <c r="A68" s="80"/>
      <c r="B68" s="90"/>
      <c r="C68" s="90"/>
      <c r="D68" s="88"/>
      <c r="E68" s="88"/>
      <c r="F68" s="88"/>
      <c r="G68" s="90"/>
      <c r="H68" s="90"/>
      <c r="I68" s="88"/>
      <c r="J68" s="79"/>
    </row>
    <row r="69" spans="1:10" x14ac:dyDescent="0.25">
      <c r="A69" s="269" t="s">
        <v>628</v>
      </c>
      <c r="B69" s="270"/>
      <c r="C69" s="270"/>
      <c r="D69" s="271"/>
      <c r="E69" s="272" t="s">
        <v>458</v>
      </c>
      <c r="F69" s="273"/>
      <c r="G69" s="273"/>
      <c r="H69" s="273"/>
      <c r="I69" s="274"/>
      <c r="J69" s="40">
        <v>3275531</v>
      </c>
    </row>
    <row r="70" spans="1:10" x14ac:dyDescent="0.25">
      <c r="A70" s="125"/>
      <c r="B70" s="117"/>
      <c r="C70" s="117"/>
      <c r="D70" s="111"/>
      <c r="E70" s="246"/>
      <c r="F70" s="246"/>
      <c r="G70" s="276"/>
      <c r="H70" s="276"/>
      <c r="I70" s="111"/>
      <c r="J70" s="126" t="s">
        <v>340</v>
      </c>
    </row>
    <row r="71" spans="1:10" x14ac:dyDescent="0.25">
      <c r="A71" s="125"/>
      <c r="B71" s="117"/>
      <c r="C71" s="117"/>
      <c r="D71" s="111"/>
      <c r="E71" s="246"/>
      <c r="F71" s="246"/>
      <c r="G71" s="276"/>
      <c r="H71" s="276"/>
      <c r="I71" s="111"/>
      <c r="J71" s="126" t="s">
        <v>341</v>
      </c>
    </row>
    <row r="72" spans="1:10" ht="14.45" customHeight="1" x14ac:dyDescent="0.25">
      <c r="A72" s="240" t="s">
        <v>319</v>
      </c>
      <c r="B72" s="251"/>
      <c r="C72" s="252" t="s">
        <v>341</v>
      </c>
      <c r="D72" s="253"/>
      <c r="E72" s="283" t="s">
        <v>342</v>
      </c>
      <c r="F72" s="284"/>
      <c r="G72" s="257"/>
      <c r="H72" s="258"/>
      <c r="I72" s="258"/>
      <c r="J72" s="259"/>
    </row>
    <row r="73" spans="1:10" x14ac:dyDescent="0.25">
      <c r="A73" s="125"/>
      <c r="B73" s="117"/>
      <c r="C73" s="276"/>
      <c r="D73" s="276"/>
      <c r="E73" s="246"/>
      <c r="F73" s="246"/>
      <c r="G73" s="285" t="s">
        <v>343</v>
      </c>
      <c r="H73" s="285"/>
      <c r="I73" s="285"/>
      <c r="J73" s="103"/>
    </row>
    <row r="74" spans="1:10" ht="13.9" customHeight="1" x14ac:dyDescent="0.25">
      <c r="A74" s="240" t="s">
        <v>320</v>
      </c>
      <c r="B74" s="251"/>
      <c r="C74" s="257" t="s">
        <v>471</v>
      </c>
      <c r="D74" s="258"/>
      <c r="E74" s="258"/>
      <c r="F74" s="258"/>
      <c r="G74" s="258"/>
      <c r="H74" s="258"/>
      <c r="I74" s="258"/>
      <c r="J74" s="259"/>
    </row>
    <row r="75" spans="1:10" x14ac:dyDescent="0.25">
      <c r="A75" s="110"/>
      <c r="B75" s="111"/>
      <c r="C75" s="263" t="s">
        <v>321</v>
      </c>
      <c r="D75" s="263"/>
      <c r="E75" s="263"/>
      <c r="F75" s="263"/>
      <c r="G75" s="263"/>
      <c r="H75" s="263"/>
      <c r="I75" s="263"/>
      <c r="J75" s="114"/>
    </row>
    <row r="76" spans="1:10" x14ac:dyDescent="0.25">
      <c r="A76" s="240" t="s">
        <v>322</v>
      </c>
      <c r="B76" s="251"/>
      <c r="C76" s="279" t="s">
        <v>472</v>
      </c>
      <c r="D76" s="280"/>
      <c r="E76" s="281"/>
      <c r="F76" s="246"/>
      <c r="G76" s="246"/>
      <c r="H76" s="268"/>
      <c r="I76" s="268"/>
      <c r="J76" s="282"/>
    </row>
    <row r="77" spans="1:10" x14ac:dyDescent="0.25">
      <c r="A77" s="110"/>
      <c r="B77" s="111"/>
      <c r="C77" s="117"/>
      <c r="D77" s="111"/>
      <c r="E77" s="246"/>
      <c r="F77" s="246"/>
      <c r="G77" s="246"/>
      <c r="H77" s="246"/>
      <c r="I77" s="111"/>
      <c r="J77" s="114"/>
    </row>
    <row r="78" spans="1:10" ht="14.45" customHeight="1" x14ac:dyDescent="0.25">
      <c r="A78" s="240" t="s">
        <v>314</v>
      </c>
      <c r="B78" s="251"/>
      <c r="C78" s="286" t="s">
        <v>473</v>
      </c>
      <c r="D78" s="287"/>
      <c r="E78" s="287"/>
      <c r="F78" s="287"/>
      <c r="G78" s="287"/>
      <c r="H78" s="287"/>
      <c r="I78" s="287"/>
      <c r="J78" s="288"/>
    </row>
    <row r="79" spans="1:10" x14ac:dyDescent="0.25">
      <c r="A79" s="110"/>
      <c r="B79" s="111"/>
      <c r="C79" s="111"/>
      <c r="D79" s="111"/>
      <c r="E79" s="246"/>
      <c r="F79" s="246"/>
      <c r="G79" s="246"/>
      <c r="H79" s="246"/>
      <c r="I79" s="111"/>
      <c r="J79" s="114"/>
    </row>
    <row r="80" spans="1:10" x14ac:dyDescent="0.25">
      <c r="A80" s="240" t="s">
        <v>344</v>
      </c>
      <c r="B80" s="251"/>
      <c r="C80" s="286" t="s">
        <v>474</v>
      </c>
      <c r="D80" s="287"/>
      <c r="E80" s="287"/>
      <c r="F80" s="287"/>
      <c r="G80" s="287"/>
      <c r="H80" s="287"/>
      <c r="I80" s="287"/>
      <c r="J80" s="288"/>
    </row>
    <row r="81" spans="1:10" ht="14.45" customHeight="1" x14ac:dyDescent="0.25">
      <c r="A81" s="110"/>
      <c r="B81" s="111"/>
      <c r="C81" s="289" t="s">
        <v>345</v>
      </c>
      <c r="D81" s="289"/>
      <c r="E81" s="289"/>
      <c r="F81" s="289"/>
      <c r="G81" s="111"/>
      <c r="H81" s="111"/>
      <c r="I81" s="111"/>
      <c r="J81" s="114"/>
    </row>
    <row r="82" spans="1:10" x14ac:dyDescent="0.25">
      <c r="A82" s="240" t="s">
        <v>346</v>
      </c>
      <c r="B82" s="251"/>
      <c r="C82" s="286" t="s">
        <v>475</v>
      </c>
      <c r="D82" s="287"/>
      <c r="E82" s="287"/>
      <c r="F82" s="287"/>
      <c r="G82" s="287"/>
      <c r="H82" s="287"/>
      <c r="I82" s="287"/>
      <c r="J82" s="288"/>
    </row>
    <row r="83" spans="1:10" ht="14.45" customHeight="1" x14ac:dyDescent="0.25">
      <c r="A83" s="127"/>
      <c r="B83" s="128"/>
      <c r="C83" s="290" t="s">
        <v>347</v>
      </c>
      <c r="D83" s="290"/>
      <c r="E83" s="290"/>
      <c r="F83" s="290"/>
      <c r="G83" s="290"/>
      <c r="H83" s="128"/>
      <c r="I83" s="128"/>
      <c r="J83" s="129"/>
    </row>
    <row r="90" spans="1:10" ht="27" customHeight="1" x14ac:dyDescent="0.25"/>
    <row r="94" spans="1:10"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7">
    <mergeCell ref="A80:B80"/>
    <mergeCell ref="C80:J80"/>
    <mergeCell ref="C81:F81"/>
    <mergeCell ref="A82:B82"/>
    <mergeCell ref="C82:J82"/>
    <mergeCell ref="C83:G83"/>
    <mergeCell ref="E77:F77"/>
    <mergeCell ref="G77:H77"/>
    <mergeCell ref="A78:B78"/>
    <mergeCell ref="C78:J78"/>
    <mergeCell ref="E79:F79"/>
    <mergeCell ref="G79:H79"/>
    <mergeCell ref="A74:B74"/>
    <mergeCell ref="C74:J74"/>
    <mergeCell ref="C75:I75"/>
    <mergeCell ref="A76:B76"/>
    <mergeCell ref="C76:E76"/>
    <mergeCell ref="F76:G76"/>
    <mergeCell ref="H76:J76"/>
    <mergeCell ref="A72:B72"/>
    <mergeCell ref="C72:D72"/>
    <mergeCell ref="E72:F72"/>
    <mergeCell ref="G72:J72"/>
    <mergeCell ref="C73:D73"/>
    <mergeCell ref="E73:F73"/>
    <mergeCell ref="G73:I73"/>
    <mergeCell ref="A65:D65"/>
    <mergeCell ref="E65:I65"/>
    <mergeCell ref="E70:F70"/>
    <mergeCell ref="G70:H70"/>
    <mergeCell ref="E71:F71"/>
    <mergeCell ref="G71:H71"/>
    <mergeCell ref="C44:D44"/>
    <mergeCell ref="E44:F44"/>
    <mergeCell ref="G44:I44"/>
    <mergeCell ref="E54:F54"/>
    <mergeCell ref="G54:H54"/>
    <mergeCell ref="A69:D69"/>
    <mergeCell ref="E69:I69"/>
    <mergeCell ref="A67:D67"/>
    <mergeCell ref="E67:I67"/>
    <mergeCell ref="A59:D59"/>
    <mergeCell ref="E59:I59"/>
    <mergeCell ref="A63:D63"/>
    <mergeCell ref="E63:I63"/>
    <mergeCell ref="A41:D41"/>
    <mergeCell ref="E41:I41"/>
    <mergeCell ref="E42:F42"/>
    <mergeCell ref="G42:H42"/>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72:D72" xr:uid="{00000000-0002-0000-0000-000000000000}">
      <formula1>$J$70:$J$71</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5" zoomScale="110" zoomScaleNormal="100" zoomScaleSheetLayoutView="110" workbookViewId="0">
      <selection activeCell="H18" sqref="H18:H26"/>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294" t="s">
        <v>1</v>
      </c>
      <c r="B1" s="295"/>
      <c r="C1" s="295"/>
      <c r="D1" s="295"/>
      <c r="E1" s="295"/>
      <c r="F1" s="295"/>
      <c r="G1" s="295"/>
      <c r="H1" s="295"/>
      <c r="I1" s="295"/>
    </row>
    <row r="2" spans="1:9" x14ac:dyDescent="0.2">
      <c r="A2" s="296" t="s">
        <v>622</v>
      </c>
      <c r="B2" s="297"/>
      <c r="C2" s="297"/>
      <c r="D2" s="297"/>
      <c r="E2" s="297"/>
      <c r="F2" s="297"/>
      <c r="G2" s="297"/>
      <c r="H2" s="297"/>
      <c r="I2" s="297"/>
    </row>
    <row r="3" spans="1:9" x14ac:dyDescent="0.2">
      <c r="A3" s="298" t="s">
        <v>446</v>
      </c>
      <c r="B3" s="298"/>
      <c r="C3" s="298"/>
      <c r="D3" s="298"/>
      <c r="E3" s="298"/>
      <c r="F3" s="298"/>
      <c r="G3" s="298"/>
      <c r="H3" s="298"/>
      <c r="I3" s="298"/>
    </row>
    <row r="4" spans="1:9" x14ac:dyDescent="0.2">
      <c r="A4" s="299" t="s">
        <v>476</v>
      </c>
      <c r="B4" s="300"/>
      <c r="C4" s="300"/>
      <c r="D4" s="300"/>
      <c r="E4" s="300"/>
      <c r="F4" s="300"/>
      <c r="G4" s="300"/>
      <c r="H4" s="300"/>
      <c r="I4" s="301"/>
    </row>
    <row r="5" spans="1:9" ht="45" x14ac:dyDescent="0.2">
      <c r="A5" s="304" t="s">
        <v>2</v>
      </c>
      <c r="B5" s="305"/>
      <c r="C5" s="305"/>
      <c r="D5" s="305"/>
      <c r="E5" s="305"/>
      <c r="F5" s="305"/>
      <c r="G5" s="86" t="s">
        <v>101</v>
      </c>
      <c r="H5" s="10" t="s">
        <v>296</v>
      </c>
      <c r="I5" s="10" t="s">
        <v>297</v>
      </c>
    </row>
    <row r="6" spans="1:9" x14ac:dyDescent="0.2">
      <c r="A6" s="302">
        <v>1</v>
      </c>
      <c r="B6" s="303"/>
      <c r="C6" s="303"/>
      <c r="D6" s="303"/>
      <c r="E6" s="303"/>
      <c r="F6" s="303"/>
      <c r="G6" s="85">
        <v>2</v>
      </c>
      <c r="H6" s="10">
        <v>3</v>
      </c>
      <c r="I6" s="10">
        <v>4</v>
      </c>
    </row>
    <row r="7" spans="1:9" x14ac:dyDescent="0.2">
      <c r="A7" s="306"/>
      <c r="B7" s="306"/>
      <c r="C7" s="306"/>
      <c r="D7" s="306"/>
      <c r="E7" s="306"/>
      <c r="F7" s="306"/>
      <c r="G7" s="306"/>
      <c r="H7" s="306"/>
      <c r="I7" s="306"/>
    </row>
    <row r="8" spans="1:9" ht="12.75" customHeight="1" x14ac:dyDescent="0.2">
      <c r="A8" s="307" t="s">
        <v>4</v>
      </c>
      <c r="B8" s="307"/>
      <c r="C8" s="307"/>
      <c r="D8" s="307"/>
      <c r="E8" s="307"/>
      <c r="F8" s="307"/>
      <c r="G8" s="11">
        <v>1</v>
      </c>
      <c r="H8" s="18">
        <v>0</v>
      </c>
      <c r="I8" s="18">
        <v>0</v>
      </c>
    </row>
    <row r="9" spans="1:9" ht="12.75" customHeight="1" x14ac:dyDescent="0.2">
      <c r="A9" s="293" t="s">
        <v>302</v>
      </c>
      <c r="B9" s="293"/>
      <c r="C9" s="293"/>
      <c r="D9" s="293"/>
      <c r="E9" s="293"/>
      <c r="F9" s="293"/>
      <c r="G9" s="12">
        <v>2</v>
      </c>
      <c r="H9" s="82">
        <f>H10+H17+H27+H38+H43</f>
        <v>313353712</v>
      </c>
      <c r="I9" s="82">
        <f>I10+I17+I27+I38+I43</f>
        <v>368146328</v>
      </c>
    </row>
    <row r="10" spans="1:9" ht="12.75" customHeight="1" x14ac:dyDescent="0.2">
      <c r="A10" s="292" t="s">
        <v>5</v>
      </c>
      <c r="B10" s="292"/>
      <c r="C10" s="292"/>
      <c r="D10" s="292"/>
      <c r="E10" s="292"/>
      <c r="F10" s="292"/>
      <c r="G10" s="12">
        <v>3</v>
      </c>
      <c r="H10" s="82">
        <f>H11+H12+H13+H14+H15+H16</f>
        <v>25742275</v>
      </c>
      <c r="I10" s="82">
        <f>I11+I12+I13+I14+I15+I16</f>
        <v>29640649</v>
      </c>
    </row>
    <row r="11" spans="1:9" ht="12.75" customHeight="1" x14ac:dyDescent="0.2">
      <c r="A11" s="291" t="s">
        <v>6</v>
      </c>
      <c r="B11" s="291"/>
      <c r="C11" s="291"/>
      <c r="D11" s="291"/>
      <c r="E11" s="291"/>
      <c r="F11" s="291"/>
      <c r="G11" s="11">
        <v>4</v>
      </c>
      <c r="H11" s="18">
        <v>5466207</v>
      </c>
      <c r="I11" s="18">
        <v>5328228</v>
      </c>
    </row>
    <row r="12" spans="1:9" ht="22.9" customHeight="1" x14ac:dyDescent="0.2">
      <c r="A12" s="291" t="s">
        <v>7</v>
      </c>
      <c r="B12" s="291"/>
      <c r="C12" s="291"/>
      <c r="D12" s="291"/>
      <c r="E12" s="291"/>
      <c r="F12" s="291"/>
      <c r="G12" s="11">
        <v>5</v>
      </c>
      <c r="H12" s="18">
        <v>8659143</v>
      </c>
      <c r="I12" s="18">
        <v>7880518</v>
      </c>
    </row>
    <row r="13" spans="1:9" ht="12.75" customHeight="1" x14ac:dyDescent="0.2">
      <c r="A13" s="291" t="s">
        <v>8</v>
      </c>
      <c r="B13" s="291"/>
      <c r="C13" s="291"/>
      <c r="D13" s="291"/>
      <c r="E13" s="291"/>
      <c r="F13" s="291"/>
      <c r="G13" s="11">
        <v>6</v>
      </c>
      <c r="H13" s="18">
        <v>8352686</v>
      </c>
      <c r="I13" s="18">
        <v>10604696</v>
      </c>
    </row>
    <row r="14" spans="1:9" ht="12.75" customHeight="1" x14ac:dyDescent="0.2">
      <c r="A14" s="291" t="s">
        <v>9</v>
      </c>
      <c r="B14" s="291"/>
      <c r="C14" s="291"/>
      <c r="D14" s="291"/>
      <c r="E14" s="291"/>
      <c r="F14" s="291"/>
      <c r="G14" s="11">
        <v>7</v>
      </c>
      <c r="H14" s="18">
        <v>0</v>
      </c>
      <c r="I14" s="18">
        <v>0</v>
      </c>
    </row>
    <row r="15" spans="1:9" ht="12.75" customHeight="1" x14ac:dyDescent="0.2">
      <c r="A15" s="291" t="s">
        <v>10</v>
      </c>
      <c r="B15" s="291"/>
      <c r="C15" s="291"/>
      <c r="D15" s="291"/>
      <c r="E15" s="291"/>
      <c r="F15" s="291"/>
      <c r="G15" s="11">
        <v>8</v>
      </c>
      <c r="H15" s="18">
        <v>3249291</v>
      </c>
      <c r="I15" s="18">
        <v>5807828</v>
      </c>
    </row>
    <row r="16" spans="1:9" ht="12.75" customHeight="1" x14ac:dyDescent="0.2">
      <c r="A16" s="291" t="s">
        <v>11</v>
      </c>
      <c r="B16" s="291"/>
      <c r="C16" s="291"/>
      <c r="D16" s="291"/>
      <c r="E16" s="291"/>
      <c r="F16" s="291"/>
      <c r="G16" s="11">
        <v>9</v>
      </c>
      <c r="H16" s="18">
        <v>14948</v>
      </c>
      <c r="I16" s="18">
        <v>19379</v>
      </c>
    </row>
    <row r="17" spans="1:9" ht="12.75" customHeight="1" x14ac:dyDescent="0.2">
      <c r="A17" s="292" t="s">
        <v>12</v>
      </c>
      <c r="B17" s="292"/>
      <c r="C17" s="292"/>
      <c r="D17" s="292"/>
      <c r="E17" s="292"/>
      <c r="F17" s="292"/>
      <c r="G17" s="12">
        <v>10</v>
      </c>
      <c r="H17" s="82">
        <f>H18+H19+H20+H21+H22+H23+H24+H25+H26</f>
        <v>232818877</v>
      </c>
      <c r="I17" s="82">
        <f>I18+I19+I20+I21+I22+I23+I24+I25+I26</f>
        <v>263509426</v>
      </c>
    </row>
    <row r="18" spans="1:9" ht="12.75" customHeight="1" x14ac:dyDescent="0.2">
      <c r="A18" s="291" t="s">
        <v>13</v>
      </c>
      <c r="B18" s="291"/>
      <c r="C18" s="291"/>
      <c r="D18" s="291"/>
      <c r="E18" s="291"/>
      <c r="F18" s="291"/>
      <c r="G18" s="11">
        <v>11</v>
      </c>
      <c r="H18" s="18">
        <v>41479811</v>
      </c>
      <c r="I18" s="18">
        <v>42918284</v>
      </c>
    </row>
    <row r="19" spans="1:9" ht="12.75" customHeight="1" x14ac:dyDescent="0.2">
      <c r="A19" s="291" t="s">
        <v>14</v>
      </c>
      <c r="B19" s="291"/>
      <c r="C19" s="291"/>
      <c r="D19" s="291"/>
      <c r="E19" s="291"/>
      <c r="F19" s="291"/>
      <c r="G19" s="11">
        <v>12</v>
      </c>
      <c r="H19" s="18">
        <v>76451357</v>
      </c>
      <c r="I19" s="18">
        <v>79288718</v>
      </c>
    </row>
    <row r="20" spans="1:9" ht="12.75" customHeight="1" x14ac:dyDescent="0.2">
      <c r="A20" s="291" t="s">
        <v>15</v>
      </c>
      <c r="B20" s="291"/>
      <c r="C20" s="291"/>
      <c r="D20" s="291"/>
      <c r="E20" s="291"/>
      <c r="F20" s="291"/>
      <c r="G20" s="11">
        <v>13</v>
      </c>
      <c r="H20" s="18">
        <v>68760791</v>
      </c>
      <c r="I20" s="18">
        <v>74366715</v>
      </c>
    </row>
    <row r="21" spans="1:9" ht="12.75" customHeight="1" x14ac:dyDescent="0.2">
      <c r="A21" s="291" t="s">
        <v>16</v>
      </c>
      <c r="B21" s="291"/>
      <c r="C21" s="291"/>
      <c r="D21" s="291"/>
      <c r="E21" s="291"/>
      <c r="F21" s="291"/>
      <c r="G21" s="11">
        <v>14</v>
      </c>
      <c r="H21" s="18">
        <v>15803304</v>
      </c>
      <c r="I21" s="18">
        <v>20267194</v>
      </c>
    </row>
    <row r="22" spans="1:9" ht="12.75" customHeight="1" x14ac:dyDescent="0.2">
      <c r="A22" s="291" t="s">
        <v>17</v>
      </c>
      <c r="B22" s="291"/>
      <c r="C22" s="291"/>
      <c r="D22" s="291"/>
      <c r="E22" s="291"/>
      <c r="F22" s="291"/>
      <c r="G22" s="11">
        <v>15</v>
      </c>
      <c r="H22" s="18">
        <v>0</v>
      </c>
      <c r="I22" s="18">
        <v>0</v>
      </c>
    </row>
    <row r="23" spans="1:9" ht="12.75" customHeight="1" x14ac:dyDescent="0.2">
      <c r="A23" s="291" t="s">
        <v>18</v>
      </c>
      <c r="B23" s="291"/>
      <c r="C23" s="291"/>
      <c r="D23" s="291"/>
      <c r="E23" s="291"/>
      <c r="F23" s="291"/>
      <c r="G23" s="11">
        <v>16</v>
      </c>
      <c r="H23" s="18">
        <v>4009859</v>
      </c>
      <c r="I23" s="18">
        <v>6829791</v>
      </c>
    </row>
    <row r="24" spans="1:9" ht="12.75" customHeight="1" x14ac:dyDescent="0.2">
      <c r="A24" s="291" t="s">
        <v>19</v>
      </c>
      <c r="B24" s="291"/>
      <c r="C24" s="291"/>
      <c r="D24" s="291"/>
      <c r="E24" s="291"/>
      <c r="F24" s="291"/>
      <c r="G24" s="11">
        <v>17</v>
      </c>
      <c r="H24" s="18">
        <v>8213025</v>
      </c>
      <c r="I24" s="18">
        <v>20430833</v>
      </c>
    </row>
    <row r="25" spans="1:9" ht="12.75" customHeight="1" x14ac:dyDescent="0.2">
      <c r="A25" s="291" t="s">
        <v>20</v>
      </c>
      <c r="B25" s="291"/>
      <c r="C25" s="291"/>
      <c r="D25" s="291"/>
      <c r="E25" s="291"/>
      <c r="F25" s="291"/>
      <c r="G25" s="11">
        <v>18</v>
      </c>
      <c r="H25" s="18">
        <v>98036</v>
      </c>
      <c r="I25" s="18">
        <v>433173</v>
      </c>
    </row>
    <row r="26" spans="1:9" ht="12.75" customHeight="1" x14ac:dyDescent="0.2">
      <c r="A26" s="291" t="s">
        <v>21</v>
      </c>
      <c r="B26" s="291"/>
      <c r="C26" s="291"/>
      <c r="D26" s="291"/>
      <c r="E26" s="291"/>
      <c r="F26" s="291"/>
      <c r="G26" s="11">
        <v>19</v>
      </c>
      <c r="H26" s="18">
        <v>18002694</v>
      </c>
      <c r="I26" s="18">
        <v>18974718</v>
      </c>
    </row>
    <row r="27" spans="1:9" ht="12.75" customHeight="1" x14ac:dyDescent="0.2">
      <c r="A27" s="292" t="s">
        <v>22</v>
      </c>
      <c r="B27" s="292"/>
      <c r="C27" s="292"/>
      <c r="D27" s="292"/>
      <c r="E27" s="292"/>
      <c r="F27" s="292"/>
      <c r="G27" s="12">
        <v>20</v>
      </c>
      <c r="H27" s="82">
        <f>SUM(H28:H37)</f>
        <v>39185883</v>
      </c>
      <c r="I27" s="82">
        <f>SUM(I28:I37)</f>
        <v>57759115</v>
      </c>
    </row>
    <row r="28" spans="1:9" ht="12.75" customHeight="1" x14ac:dyDescent="0.2">
      <c r="A28" s="291" t="s">
        <v>23</v>
      </c>
      <c r="B28" s="291"/>
      <c r="C28" s="291"/>
      <c r="D28" s="291"/>
      <c r="E28" s="291"/>
      <c r="F28" s="291"/>
      <c r="G28" s="11">
        <v>21</v>
      </c>
      <c r="H28" s="18">
        <v>8265</v>
      </c>
      <c r="I28" s="18">
        <v>8265</v>
      </c>
    </row>
    <row r="29" spans="1:9" ht="12.75" customHeight="1" x14ac:dyDescent="0.2">
      <c r="A29" s="291" t="s">
        <v>24</v>
      </c>
      <c r="B29" s="291"/>
      <c r="C29" s="291"/>
      <c r="D29" s="291"/>
      <c r="E29" s="291"/>
      <c r="F29" s="291"/>
      <c r="G29" s="11">
        <v>22</v>
      </c>
      <c r="H29" s="18">
        <v>0</v>
      </c>
      <c r="I29" s="18">
        <v>0</v>
      </c>
    </row>
    <row r="30" spans="1:9" ht="12.75" customHeight="1" x14ac:dyDescent="0.2">
      <c r="A30" s="291" t="s">
        <v>25</v>
      </c>
      <c r="B30" s="291"/>
      <c r="C30" s="291"/>
      <c r="D30" s="291"/>
      <c r="E30" s="291"/>
      <c r="F30" s="291"/>
      <c r="G30" s="11">
        <v>23</v>
      </c>
      <c r="H30" s="18">
        <v>0</v>
      </c>
      <c r="I30" s="18">
        <v>0</v>
      </c>
    </row>
    <row r="31" spans="1:9" ht="24" customHeight="1" x14ac:dyDescent="0.2">
      <c r="A31" s="291" t="s">
        <v>26</v>
      </c>
      <c r="B31" s="291"/>
      <c r="C31" s="291"/>
      <c r="D31" s="291"/>
      <c r="E31" s="291"/>
      <c r="F31" s="291"/>
      <c r="G31" s="11">
        <v>24</v>
      </c>
      <c r="H31" s="18">
        <v>33334461</v>
      </c>
      <c r="I31" s="18">
        <v>44854012</v>
      </c>
    </row>
    <row r="32" spans="1:9" ht="23.45" customHeight="1" x14ac:dyDescent="0.2">
      <c r="A32" s="291" t="s">
        <v>27</v>
      </c>
      <c r="B32" s="291"/>
      <c r="C32" s="291"/>
      <c r="D32" s="291"/>
      <c r="E32" s="291"/>
      <c r="F32" s="291"/>
      <c r="G32" s="11">
        <v>25</v>
      </c>
      <c r="H32" s="18">
        <v>0</v>
      </c>
      <c r="I32" s="18">
        <v>0</v>
      </c>
    </row>
    <row r="33" spans="1:9" ht="21.6" customHeight="1" x14ac:dyDescent="0.2">
      <c r="A33" s="291" t="s">
        <v>28</v>
      </c>
      <c r="B33" s="291"/>
      <c r="C33" s="291"/>
      <c r="D33" s="291"/>
      <c r="E33" s="291"/>
      <c r="F33" s="291"/>
      <c r="G33" s="11">
        <v>26</v>
      </c>
      <c r="H33" s="18">
        <v>0</v>
      </c>
      <c r="I33" s="18">
        <v>5725000</v>
      </c>
    </row>
    <row r="34" spans="1:9" ht="12.75" customHeight="1" x14ac:dyDescent="0.2">
      <c r="A34" s="291" t="s">
        <v>29</v>
      </c>
      <c r="B34" s="291"/>
      <c r="C34" s="291"/>
      <c r="D34" s="291"/>
      <c r="E34" s="291"/>
      <c r="F34" s="291"/>
      <c r="G34" s="11">
        <v>27</v>
      </c>
      <c r="H34" s="18">
        <v>357088</v>
      </c>
      <c r="I34" s="18">
        <v>885684</v>
      </c>
    </row>
    <row r="35" spans="1:9" ht="12.75" customHeight="1" x14ac:dyDescent="0.2">
      <c r="A35" s="291" t="s">
        <v>30</v>
      </c>
      <c r="B35" s="291"/>
      <c r="C35" s="291"/>
      <c r="D35" s="291"/>
      <c r="E35" s="291"/>
      <c r="F35" s="291"/>
      <c r="G35" s="11">
        <v>28</v>
      </c>
      <c r="H35" s="18">
        <v>1274770</v>
      </c>
      <c r="I35" s="18">
        <v>1206699</v>
      </c>
    </row>
    <row r="36" spans="1:9" ht="12.75" customHeight="1" x14ac:dyDescent="0.2">
      <c r="A36" s="291" t="s">
        <v>31</v>
      </c>
      <c r="B36" s="291"/>
      <c r="C36" s="291"/>
      <c r="D36" s="291"/>
      <c r="E36" s="291"/>
      <c r="F36" s="291"/>
      <c r="G36" s="11">
        <v>29</v>
      </c>
      <c r="H36" s="18">
        <v>3848230</v>
      </c>
      <c r="I36" s="18">
        <v>4847562</v>
      </c>
    </row>
    <row r="37" spans="1:9" ht="12.75" customHeight="1" x14ac:dyDescent="0.2">
      <c r="A37" s="291" t="s">
        <v>32</v>
      </c>
      <c r="B37" s="291"/>
      <c r="C37" s="291"/>
      <c r="D37" s="291"/>
      <c r="E37" s="291"/>
      <c r="F37" s="291"/>
      <c r="G37" s="11">
        <v>30</v>
      </c>
      <c r="H37" s="18">
        <v>363069</v>
      </c>
      <c r="I37" s="18">
        <v>231893</v>
      </c>
    </row>
    <row r="38" spans="1:9" ht="12.75" customHeight="1" x14ac:dyDescent="0.2">
      <c r="A38" s="292" t="s">
        <v>33</v>
      </c>
      <c r="B38" s="292"/>
      <c r="C38" s="292"/>
      <c r="D38" s="292"/>
      <c r="E38" s="292"/>
      <c r="F38" s="292"/>
      <c r="G38" s="12">
        <v>31</v>
      </c>
      <c r="H38" s="82">
        <f>H39+H40+H41+H42</f>
        <v>6690107</v>
      </c>
      <c r="I38" s="82">
        <f>I39+I40+I41+I42</f>
        <v>6043230</v>
      </c>
    </row>
    <row r="39" spans="1:9" ht="12.75" customHeight="1" x14ac:dyDescent="0.2">
      <c r="A39" s="291" t="s">
        <v>34</v>
      </c>
      <c r="B39" s="291"/>
      <c r="C39" s="291"/>
      <c r="D39" s="291"/>
      <c r="E39" s="291"/>
      <c r="F39" s="291"/>
      <c r="G39" s="11">
        <v>32</v>
      </c>
      <c r="H39" s="18">
        <v>0</v>
      </c>
      <c r="I39" s="18">
        <v>0</v>
      </c>
    </row>
    <row r="40" spans="1:9" ht="12.75" customHeight="1" x14ac:dyDescent="0.2">
      <c r="A40" s="291" t="s">
        <v>35</v>
      </c>
      <c r="B40" s="291"/>
      <c r="C40" s="291"/>
      <c r="D40" s="291"/>
      <c r="E40" s="291"/>
      <c r="F40" s="291"/>
      <c r="G40" s="11">
        <v>33</v>
      </c>
      <c r="H40" s="18">
        <v>0</v>
      </c>
      <c r="I40" s="18">
        <v>0</v>
      </c>
    </row>
    <row r="41" spans="1:9" ht="12.75" customHeight="1" x14ac:dyDescent="0.2">
      <c r="A41" s="291" t="s">
        <v>36</v>
      </c>
      <c r="B41" s="291"/>
      <c r="C41" s="291"/>
      <c r="D41" s="291"/>
      <c r="E41" s="291"/>
      <c r="F41" s="291"/>
      <c r="G41" s="11">
        <v>34</v>
      </c>
      <c r="H41" s="18">
        <v>1295391</v>
      </c>
      <c r="I41" s="18">
        <v>1128333</v>
      </c>
    </row>
    <row r="42" spans="1:9" ht="12.75" customHeight="1" x14ac:dyDescent="0.2">
      <c r="A42" s="291" t="s">
        <v>37</v>
      </c>
      <c r="B42" s="291"/>
      <c r="C42" s="291"/>
      <c r="D42" s="291"/>
      <c r="E42" s="291"/>
      <c r="F42" s="291"/>
      <c r="G42" s="11">
        <v>35</v>
      </c>
      <c r="H42" s="18">
        <v>5394716</v>
      </c>
      <c r="I42" s="18">
        <v>4914897</v>
      </c>
    </row>
    <row r="43" spans="1:9" ht="12.75" customHeight="1" x14ac:dyDescent="0.2">
      <c r="A43" s="291" t="s">
        <v>38</v>
      </c>
      <c r="B43" s="291"/>
      <c r="C43" s="291"/>
      <c r="D43" s="291"/>
      <c r="E43" s="291"/>
      <c r="F43" s="291"/>
      <c r="G43" s="11">
        <v>36</v>
      </c>
      <c r="H43" s="18">
        <v>8916570</v>
      </c>
      <c r="I43" s="18">
        <v>11193908</v>
      </c>
    </row>
    <row r="44" spans="1:9" ht="12.75" customHeight="1" x14ac:dyDescent="0.2">
      <c r="A44" s="293" t="s">
        <v>303</v>
      </c>
      <c r="B44" s="293"/>
      <c r="C44" s="293"/>
      <c r="D44" s="293"/>
      <c r="E44" s="293"/>
      <c r="F44" s="293"/>
      <c r="G44" s="12">
        <v>37</v>
      </c>
      <c r="H44" s="82">
        <f>H45+H53+H60+H70</f>
        <v>696811983</v>
      </c>
      <c r="I44" s="82">
        <f>I45+I53+I60+I70</f>
        <v>877648191</v>
      </c>
    </row>
    <row r="45" spans="1:9" ht="12.75" customHeight="1" x14ac:dyDescent="0.2">
      <c r="A45" s="292" t="s">
        <v>39</v>
      </c>
      <c r="B45" s="292"/>
      <c r="C45" s="292"/>
      <c r="D45" s="292"/>
      <c r="E45" s="292"/>
      <c r="F45" s="292"/>
      <c r="G45" s="12">
        <v>38</v>
      </c>
      <c r="H45" s="82">
        <f>SUM(H46:H52)</f>
        <v>220533216</v>
      </c>
      <c r="I45" s="82">
        <f>SUM(I46:I52)</f>
        <v>235946057</v>
      </c>
    </row>
    <row r="46" spans="1:9" ht="12.75" customHeight="1" x14ac:dyDescent="0.2">
      <c r="A46" s="291" t="s">
        <v>40</v>
      </c>
      <c r="B46" s="291"/>
      <c r="C46" s="291"/>
      <c r="D46" s="291"/>
      <c r="E46" s="291"/>
      <c r="F46" s="291"/>
      <c r="G46" s="11">
        <v>39</v>
      </c>
      <c r="H46" s="18">
        <v>109032506</v>
      </c>
      <c r="I46" s="18">
        <v>121181307</v>
      </c>
    </row>
    <row r="47" spans="1:9" ht="12.75" customHeight="1" x14ac:dyDescent="0.2">
      <c r="A47" s="291" t="s">
        <v>41</v>
      </c>
      <c r="B47" s="291"/>
      <c r="C47" s="291"/>
      <c r="D47" s="291"/>
      <c r="E47" s="291"/>
      <c r="F47" s="291"/>
      <c r="G47" s="11">
        <v>40</v>
      </c>
      <c r="H47" s="18">
        <v>62825081</v>
      </c>
      <c r="I47" s="18">
        <v>70530106</v>
      </c>
    </row>
    <row r="48" spans="1:9" ht="12.75" customHeight="1" x14ac:dyDescent="0.2">
      <c r="A48" s="291" t="s">
        <v>42</v>
      </c>
      <c r="B48" s="291"/>
      <c r="C48" s="291"/>
      <c r="D48" s="291"/>
      <c r="E48" s="291"/>
      <c r="F48" s="291"/>
      <c r="G48" s="11">
        <v>41</v>
      </c>
      <c r="H48" s="18">
        <v>36842270</v>
      </c>
      <c r="I48" s="18">
        <v>32584938</v>
      </c>
    </row>
    <row r="49" spans="1:9" ht="12.75" customHeight="1" x14ac:dyDescent="0.2">
      <c r="A49" s="291" t="s">
        <v>43</v>
      </c>
      <c r="B49" s="291"/>
      <c r="C49" s="291"/>
      <c r="D49" s="291"/>
      <c r="E49" s="291"/>
      <c r="F49" s="291"/>
      <c r="G49" s="11">
        <v>42</v>
      </c>
      <c r="H49" s="18">
        <v>3815037</v>
      </c>
      <c r="I49" s="18">
        <v>4481665</v>
      </c>
    </row>
    <row r="50" spans="1:9" ht="12.75" customHeight="1" x14ac:dyDescent="0.2">
      <c r="A50" s="291" t="s">
        <v>44</v>
      </c>
      <c r="B50" s="291"/>
      <c r="C50" s="291"/>
      <c r="D50" s="291"/>
      <c r="E50" s="291"/>
      <c r="F50" s="291"/>
      <c r="G50" s="11">
        <v>43</v>
      </c>
      <c r="H50" s="18">
        <v>7255067</v>
      </c>
      <c r="I50" s="18">
        <v>6410785</v>
      </c>
    </row>
    <row r="51" spans="1:9" ht="12.75" customHeight="1" x14ac:dyDescent="0.2">
      <c r="A51" s="291" t="s">
        <v>45</v>
      </c>
      <c r="B51" s="291"/>
      <c r="C51" s="291"/>
      <c r="D51" s="291"/>
      <c r="E51" s="291"/>
      <c r="F51" s="291"/>
      <c r="G51" s="11">
        <v>44</v>
      </c>
      <c r="H51" s="18">
        <v>763255</v>
      </c>
      <c r="I51" s="18">
        <v>757256</v>
      </c>
    </row>
    <row r="52" spans="1:9" ht="12.75" customHeight="1" x14ac:dyDescent="0.2">
      <c r="A52" s="291" t="s">
        <v>46</v>
      </c>
      <c r="B52" s="291"/>
      <c r="C52" s="291"/>
      <c r="D52" s="291"/>
      <c r="E52" s="291"/>
      <c r="F52" s="291"/>
      <c r="G52" s="11">
        <v>45</v>
      </c>
      <c r="H52" s="18">
        <v>0</v>
      </c>
      <c r="I52" s="18">
        <v>0</v>
      </c>
    </row>
    <row r="53" spans="1:9" ht="12.75" customHeight="1" x14ac:dyDescent="0.2">
      <c r="A53" s="292" t="s">
        <v>47</v>
      </c>
      <c r="B53" s="292"/>
      <c r="C53" s="292"/>
      <c r="D53" s="292"/>
      <c r="E53" s="292"/>
      <c r="F53" s="292"/>
      <c r="G53" s="12">
        <v>46</v>
      </c>
      <c r="H53" s="82">
        <f>SUM(H54:H59)</f>
        <v>321918665</v>
      </c>
      <c r="I53" s="82">
        <f>SUM(I54:I59)</f>
        <v>412620345</v>
      </c>
    </row>
    <row r="54" spans="1:9" ht="12.75" customHeight="1" x14ac:dyDescent="0.2">
      <c r="A54" s="291" t="s">
        <v>48</v>
      </c>
      <c r="B54" s="291"/>
      <c r="C54" s="291"/>
      <c r="D54" s="291"/>
      <c r="E54" s="291"/>
      <c r="F54" s="291"/>
      <c r="G54" s="11">
        <v>47</v>
      </c>
      <c r="H54" s="18">
        <v>0</v>
      </c>
      <c r="I54" s="18">
        <v>0</v>
      </c>
    </row>
    <row r="55" spans="1:9" ht="12.75" customHeight="1" x14ac:dyDescent="0.2">
      <c r="A55" s="291" t="s">
        <v>49</v>
      </c>
      <c r="B55" s="291"/>
      <c r="C55" s="291"/>
      <c r="D55" s="291"/>
      <c r="E55" s="291"/>
      <c r="F55" s="291"/>
      <c r="G55" s="11">
        <v>48</v>
      </c>
      <c r="H55" s="18">
        <v>12507096</v>
      </c>
      <c r="I55" s="18">
        <v>24359144</v>
      </c>
    </row>
    <row r="56" spans="1:9" ht="12.75" customHeight="1" x14ac:dyDescent="0.2">
      <c r="A56" s="291" t="s">
        <v>50</v>
      </c>
      <c r="B56" s="291"/>
      <c r="C56" s="291"/>
      <c r="D56" s="291"/>
      <c r="E56" s="291"/>
      <c r="F56" s="291"/>
      <c r="G56" s="11">
        <v>49</v>
      </c>
      <c r="H56" s="18">
        <v>273362113</v>
      </c>
      <c r="I56" s="18">
        <v>334858283</v>
      </c>
    </row>
    <row r="57" spans="1:9" ht="12.75" customHeight="1" x14ac:dyDescent="0.2">
      <c r="A57" s="291" t="s">
        <v>51</v>
      </c>
      <c r="B57" s="291"/>
      <c r="C57" s="291"/>
      <c r="D57" s="291"/>
      <c r="E57" s="291"/>
      <c r="F57" s="291"/>
      <c r="G57" s="11">
        <v>50</v>
      </c>
      <c r="H57" s="18">
        <v>77977</v>
      </c>
      <c r="I57" s="18">
        <v>123992</v>
      </c>
    </row>
    <row r="58" spans="1:9" ht="12.75" customHeight="1" x14ac:dyDescent="0.2">
      <c r="A58" s="291" t="s">
        <v>52</v>
      </c>
      <c r="B58" s="291"/>
      <c r="C58" s="291"/>
      <c r="D58" s="291"/>
      <c r="E58" s="291"/>
      <c r="F58" s="291"/>
      <c r="G58" s="11">
        <v>51</v>
      </c>
      <c r="H58" s="18">
        <v>14428326</v>
      </c>
      <c r="I58" s="18">
        <v>19807019</v>
      </c>
    </row>
    <row r="59" spans="1:9" ht="12.75" customHeight="1" x14ac:dyDescent="0.2">
      <c r="A59" s="291" t="s">
        <v>53</v>
      </c>
      <c r="B59" s="291"/>
      <c r="C59" s="291"/>
      <c r="D59" s="291"/>
      <c r="E59" s="291"/>
      <c r="F59" s="291"/>
      <c r="G59" s="11">
        <v>52</v>
      </c>
      <c r="H59" s="18">
        <v>21543153</v>
      </c>
      <c r="I59" s="18">
        <v>33471907</v>
      </c>
    </row>
    <row r="60" spans="1:9" ht="12.75" customHeight="1" x14ac:dyDescent="0.2">
      <c r="A60" s="292" t="s">
        <v>54</v>
      </c>
      <c r="B60" s="292"/>
      <c r="C60" s="292"/>
      <c r="D60" s="292"/>
      <c r="E60" s="292"/>
      <c r="F60" s="292"/>
      <c r="G60" s="12">
        <v>53</v>
      </c>
      <c r="H60" s="82">
        <f>SUM(H61:H69)</f>
        <v>536361</v>
      </c>
      <c r="I60" s="82">
        <f>SUM(I61:I69)</f>
        <v>85666964</v>
      </c>
    </row>
    <row r="61" spans="1:9" ht="12.75" customHeight="1" x14ac:dyDescent="0.2">
      <c r="A61" s="291" t="s">
        <v>23</v>
      </c>
      <c r="B61" s="291"/>
      <c r="C61" s="291"/>
      <c r="D61" s="291"/>
      <c r="E61" s="291"/>
      <c r="F61" s="291"/>
      <c r="G61" s="11">
        <v>54</v>
      </c>
      <c r="H61" s="18">
        <v>0</v>
      </c>
      <c r="I61" s="18">
        <v>0</v>
      </c>
    </row>
    <row r="62" spans="1:9" ht="27.6" customHeight="1" x14ac:dyDescent="0.2">
      <c r="A62" s="291" t="s">
        <v>24</v>
      </c>
      <c r="B62" s="291"/>
      <c r="C62" s="291"/>
      <c r="D62" s="291"/>
      <c r="E62" s="291"/>
      <c r="F62" s="291"/>
      <c r="G62" s="11">
        <v>55</v>
      </c>
      <c r="H62" s="18">
        <v>0</v>
      </c>
      <c r="I62" s="18">
        <v>0</v>
      </c>
    </row>
    <row r="63" spans="1:9" ht="12.75" customHeight="1" x14ac:dyDescent="0.2">
      <c r="A63" s="291" t="s">
        <v>25</v>
      </c>
      <c r="B63" s="291"/>
      <c r="C63" s="291"/>
      <c r="D63" s="291"/>
      <c r="E63" s="291"/>
      <c r="F63" s="291"/>
      <c r="G63" s="11">
        <v>56</v>
      </c>
      <c r="H63" s="18">
        <v>0</v>
      </c>
      <c r="I63" s="18">
        <v>0</v>
      </c>
    </row>
    <row r="64" spans="1:9" ht="25.9" customHeight="1" x14ac:dyDescent="0.2">
      <c r="A64" s="291" t="s">
        <v>55</v>
      </c>
      <c r="B64" s="291"/>
      <c r="C64" s="291"/>
      <c r="D64" s="291"/>
      <c r="E64" s="291"/>
      <c r="F64" s="291"/>
      <c r="G64" s="11">
        <v>57</v>
      </c>
      <c r="H64" s="18">
        <v>0</v>
      </c>
      <c r="I64" s="18">
        <v>0</v>
      </c>
    </row>
    <row r="65" spans="1:9" ht="21.6" customHeight="1" x14ac:dyDescent="0.2">
      <c r="A65" s="291" t="s">
        <v>27</v>
      </c>
      <c r="B65" s="291"/>
      <c r="C65" s="291"/>
      <c r="D65" s="291"/>
      <c r="E65" s="291"/>
      <c r="F65" s="291"/>
      <c r="G65" s="11">
        <v>58</v>
      </c>
      <c r="H65" s="18">
        <v>0</v>
      </c>
      <c r="I65" s="18">
        <v>0</v>
      </c>
    </row>
    <row r="66" spans="1:9" ht="21.6" customHeight="1" x14ac:dyDescent="0.2">
      <c r="A66" s="291" t="s">
        <v>28</v>
      </c>
      <c r="B66" s="291"/>
      <c r="C66" s="291"/>
      <c r="D66" s="291"/>
      <c r="E66" s="291"/>
      <c r="F66" s="291"/>
      <c r="G66" s="11">
        <v>59</v>
      </c>
      <c r="H66" s="18">
        <v>0</v>
      </c>
      <c r="I66" s="18">
        <v>0</v>
      </c>
    </row>
    <row r="67" spans="1:9" ht="12.75" customHeight="1" x14ac:dyDescent="0.2">
      <c r="A67" s="291" t="s">
        <v>29</v>
      </c>
      <c r="B67" s="291"/>
      <c r="C67" s="291"/>
      <c r="D67" s="291"/>
      <c r="E67" s="291"/>
      <c r="F67" s="291"/>
      <c r="G67" s="11">
        <v>60</v>
      </c>
      <c r="H67" s="18">
        <v>0</v>
      </c>
      <c r="I67" s="18">
        <v>14927801</v>
      </c>
    </row>
    <row r="68" spans="1:9" ht="12.75" customHeight="1" x14ac:dyDescent="0.2">
      <c r="A68" s="291" t="s">
        <v>30</v>
      </c>
      <c r="B68" s="291"/>
      <c r="C68" s="291"/>
      <c r="D68" s="291"/>
      <c r="E68" s="291"/>
      <c r="F68" s="291"/>
      <c r="G68" s="11">
        <v>61</v>
      </c>
      <c r="H68" s="18">
        <v>475991</v>
      </c>
      <c r="I68" s="18">
        <v>70612331</v>
      </c>
    </row>
    <row r="69" spans="1:9" ht="12.75" customHeight="1" x14ac:dyDescent="0.2">
      <c r="A69" s="291" t="s">
        <v>56</v>
      </c>
      <c r="B69" s="291"/>
      <c r="C69" s="291"/>
      <c r="D69" s="291"/>
      <c r="E69" s="291"/>
      <c r="F69" s="291"/>
      <c r="G69" s="11">
        <v>62</v>
      </c>
      <c r="H69" s="18">
        <v>60370</v>
      </c>
      <c r="I69" s="18">
        <v>126832</v>
      </c>
    </row>
    <row r="70" spans="1:9" ht="12.75" customHeight="1" x14ac:dyDescent="0.2">
      <c r="A70" s="291" t="s">
        <v>57</v>
      </c>
      <c r="B70" s="291"/>
      <c r="C70" s="291"/>
      <c r="D70" s="291"/>
      <c r="E70" s="291"/>
      <c r="F70" s="291"/>
      <c r="G70" s="11">
        <v>63</v>
      </c>
      <c r="H70" s="18">
        <v>153823741</v>
      </c>
      <c r="I70" s="18">
        <v>143414825</v>
      </c>
    </row>
    <row r="71" spans="1:9" ht="12.75" customHeight="1" x14ac:dyDescent="0.2">
      <c r="A71" s="307" t="s">
        <v>58</v>
      </c>
      <c r="B71" s="307"/>
      <c r="C71" s="307"/>
      <c r="D71" s="307"/>
      <c r="E71" s="307"/>
      <c r="F71" s="307"/>
      <c r="G71" s="11">
        <v>64</v>
      </c>
      <c r="H71" s="18">
        <v>9202598</v>
      </c>
      <c r="I71" s="18">
        <v>10103365</v>
      </c>
    </row>
    <row r="72" spans="1:9" ht="12.75" customHeight="1" x14ac:dyDescent="0.2">
      <c r="A72" s="293" t="s">
        <v>304</v>
      </c>
      <c r="B72" s="293"/>
      <c r="C72" s="293"/>
      <c r="D72" s="293"/>
      <c r="E72" s="293"/>
      <c r="F72" s="293"/>
      <c r="G72" s="12">
        <v>65</v>
      </c>
      <c r="H72" s="82">
        <f>H8+H9+H44+H71</f>
        <v>1019368293</v>
      </c>
      <c r="I72" s="82">
        <f>I8+I9+I44+I71</f>
        <v>1255897884</v>
      </c>
    </row>
    <row r="73" spans="1:9" ht="12.75" customHeight="1" x14ac:dyDescent="0.2">
      <c r="A73" s="307" t="s">
        <v>59</v>
      </c>
      <c r="B73" s="307"/>
      <c r="C73" s="307"/>
      <c r="D73" s="307"/>
      <c r="E73" s="307"/>
      <c r="F73" s="307"/>
      <c r="G73" s="11">
        <v>66</v>
      </c>
      <c r="H73" s="18">
        <v>776014997</v>
      </c>
      <c r="I73" s="18">
        <v>1213614612</v>
      </c>
    </row>
    <row r="74" spans="1:9" x14ac:dyDescent="0.2">
      <c r="A74" s="309" t="s">
        <v>60</v>
      </c>
      <c r="B74" s="310"/>
      <c r="C74" s="310"/>
      <c r="D74" s="310"/>
      <c r="E74" s="310"/>
      <c r="F74" s="310"/>
      <c r="G74" s="310"/>
      <c r="H74" s="310"/>
      <c r="I74" s="310"/>
    </row>
    <row r="75" spans="1:9" ht="12.75" customHeight="1" x14ac:dyDescent="0.2">
      <c r="A75" s="293" t="s">
        <v>352</v>
      </c>
      <c r="B75" s="293"/>
      <c r="C75" s="293"/>
      <c r="D75" s="293"/>
      <c r="E75" s="293"/>
      <c r="F75" s="293"/>
      <c r="G75" s="12">
        <v>67</v>
      </c>
      <c r="H75" s="83">
        <f>H76+H77+H78+H84+H85+H91+H94+H97</f>
        <v>530973632</v>
      </c>
      <c r="I75" s="83">
        <f>I76+I77+I78+I84+I85+I91+I94+I97</f>
        <v>649243223</v>
      </c>
    </row>
    <row r="76" spans="1:9" ht="12.75" customHeight="1" x14ac:dyDescent="0.2">
      <c r="A76" s="291" t="s">
        <v>61</v>
      </c>
      <c r="B76" s="291"/>
      <c r="C76" s="291"/>
      <c r="D76" s="291"/>
      <c r="E76" s="291"/>
      <c r="F76" s="291"/>
      <c r="G76" s="11">
        <v>68</v>
      </c>
      <c r="H76" s="18">
        <v>159471379</v>
      </c>
      <c r="I76" s="18">
        <v>159471379</v>
      </c>
    </row>
    <row r="77" spans="1:9" ht="12.75" customHeight="1" x14ac:dyDescent="0.2">
      <c r="A77" s="291" t="s">
        <v>62</v>
      </c>
      <c r="B77" s="291"/>
      <c r="C77" s="291"/>
      <c r="D77" s="291"/>
      <c r="E77" s="291"/>
      <c r="F77" s="291"/>
      <c r="G77" s="11">
        <v>69</v>
      </c>
      <c r="H77" s="18">
        <v>1072189</v>
      </c>
      <c r="I77" s="18">
        <v>1073176</v>
      </c>
    </row>
    <row r="78" spans="1:9" ht="12.75" customHeight="1" x14ac:dyDescent="0.2">
      <c r="A78" s="292" t="s">
        <v>63</v>
      </c>
      <c r="B78" s="292"/>
      <c r="C78" s="292"/>
      <c r="D78" s="292"/>
      <c r="E78" s="292"/>
      <c r="F78" s="292"/>
      <c r="G78" s="12">
        <v>70</v>
      </c>
      <c r="H78" s="83">
        <f>SUM(H79:H83)</f>
        <v>106637562</v>
      </c>
      <c r="I78" s="83">
        <f>SUM(I79:I83)</f>
        <v>110117467</v>
      </c>
    </row>
    <row r="79" spans="1:9" ht="12.75" customHeight="1" x14ac:dyDescent="0.2">
      <c r="A79" s="291" t="s">
        <v>64</v>
      </c>
      <c r="B79" s="291"/>
      <c r="C79" s="291"/>
      <c r="D79" s="291"/>
      <c r="E79" s="291"/>
      <c r="F79" s="291"/>
      <c r="G79" s="11">
        <v>71</v>
      </c>
      <c r="H79" s="18">
        <v>9726616</v>
      </c>
      <c r="I79" s="18">
        <v>10572586</v>
      </c>
    </row>
    <row r="80" spans="1:9" ht="12.75" customHeight="1" x14ac:dyDescent="0.2">
      <c r="A80" s="291" t="s">
        <v>65</v>
      </c>
      <c r="B80" s="291"/>
      <c r="C80" s="291"/>
      <c r="D80" s="291"/>
      <c r="E80" s="291"/>
      <c r="F80" s="291"/>
      <c r="G80" s="11">
        <v>72</v>
      </c>
      <c r="H80" s="18">
        <v>4507291</v>
      </c>
      <c r="I80" s="18">
        <v>5998550</v>
      </c>
    </row>
    <row r="81" spans="1:9" ht="12.75" customHeight="1" x14ac:dyDescent="0.2">
      <c r="A81" s="291" t="s">
        <v>66</v>
      </c>
      <c r="B81" s="291"/>
      <c r="C81" s="291"/>
      <c r="D81" s="291"/>
      <c r="E81" s="291"/>
      <c r="F81" s="291"/>
      <c r="G81" s="11">
        <v>73</v>
      </c>
      <c r="H81" s="18">
        <v>-2032193</v>
      </c>
      <c r="I81" s="18">
        <v>-1998550</v>
      </c>
    </row>
    <row r="82" spans="1:9" ht="12.75" customHeight="1" x14ac:dyDescent="0.2">
      <c r="A82" s="291" t="s">
        <v>67</v>
      </c>
      <c r="B82" s="291"/>
      <c r="C82" s="291"/>
      <c r="D82" s="291"/>
      <c r="E82" s="291"/>
      <c r="F82" s="291"/>
      <c r="G82" s="11">
        <v>74</v>
      </c>
      <c r="H82" s="18">
        <v>65869433</v>
      </c>
      <c r="I82" s="18">
        <v>67242497</v>
      </c>
    </row>
    <row r="83" spans="1:9" ht="12.75" customHeight="1" x14ac:dyDescent="0.2">
      <c r="A83" s="291" t="s">
        <v>68</v>
      </c>
      <c r="B83" s="291"/>
      <c r="C83" s="291"/>
      <c r="D83" s="291"/>
      <c r="E83" s="291"/>
      <c r="F83" s="291"/>
      <c r="G83" s="11">
        <v>75</v>
      </c>
      <c r="H83" s="18">
        <v>28566415</v>
      </c>
      <c r="I83" s="18">
        <v>28302384</v>
      </c>
    </row>
    <row r="84" spans="1:9" ht="12.75" customHeight="1" x14ac:dyDescent="0.2">
      <c r="A84" s="308" t="s">
        <v>69</v>
      </c>
      <c r="B84" s="308"/>
      <c r="C84" s="308"/>
      <c r="D84" s="308"/>
      <c r="E84" s="308"/>
      <c r="F84" s="308"/>
      <c r="G84" s="42">
        <v>76</v>
      </c>
      <c r="H84" s="43">
        <v>0</v>
      </c>
      <c r="I84" s="43">
        <v>0</v>
      </c>
    </row>
    <row r="85" spans="1:9" ht="12.75" customHeight="1" x14ac:dyDescent="0.2">
      <c r="A85" s="292" t="s">
        <v>444</v>
      </c>
      <c r="B85" s="292"/>
      <c r="C85" s="292"/>
      <c r="D85" s="292"/>
      <c r="E85" s="292"/>
      <c r="F85" s="292"/>
      <c r="G85" s="12">
        <v>77</v>
      </c>
      <c r="H85" s="82">
        <f>H86+H87+H88+H89+H90</f>
        <v>624455</v>
      </c>
      <c r="I85" s="82">
        <f>I86+I87+I88+I89+I90</f>
        <v>465264</v>
      </c>
    </row>
    <row r="86" spans="1:9" ht="25.5" customHeight="1" x14ac:dyDescent="0.2">
      <c r="A86" s="291" t="s">
        <v>445</v>
      </c>
      <c r="B86" s="291"/>
      <c r="C86" s="291"/>
      <c r="D86" s="291"/>
      <c r="E86" s="291"/>
      <c r="F86" s="291"/>
      <c r="G86" s="11">
        <v>78</v>
      </c>
      <c r="H86" s="18">
        <v>830229</v>
      </c>
      <c r="I86" s="18">
        <v>830229</v>
      </c>
    </row>
    <row r="87" spans="1:9" ht="12.75" customHeight="1" x14ac:dyDescent="0.2">
      <c r="A87" s="291" t="s">
        <v>70</v>
      </c>
      <c r="B87" s="291"/>
      <c r="C87" s="291"/>
      <c r="D87" s="291"/>
      <c r="E87" s="291"/>
      <c r="F87" s="291"/>
      <c r="G87" s="11">
        <v>79</v>
      </c>
      <c r="H87" s="18">
        <v>0</v>
      </c>
      <c r="I87" s="18">
        <v>0</v>
      </c>
    </row>
    <row r="88" spans="1:9" ht="12.75" customHeight="1" x14ac:dyDescent="0.2">
      <c r="A88" s="291" t="s">
        <v>71</v>
      </c>
      <c r="B88" s="291"/>
      <c r="C88" s="291"/>
      <c r="D88" s="291"/>
      <c r="E88" s="291"/>
      <c r="F88" s="291"/>
      <c r="G88" s="11">
        <v>80</v>
      </c>
      <c r="H88" s="18">
        <v>0</v>
      </c>
      <c r="I88" s="18">
        <v>0</v>
      </c>
    </row>
    <row r="89" spans="1:9" ht="12.75" customHeight="1" x14ac:dyDescent="0.2">
      <c r="A89" s="291" t="s">
        <v>348</v>
      </c>
      <c r="B89" s="291"/>
      <c r="C89" s="291"/>
      <c r="D89" s="291"/>
      <c r="E89" s="291"/>
      <c r="F89" s="291"/>
      <c r="G89" s="11">
        <v>81</v>
      </c>
      <c r="H89" s="18">
        <v>0</v>
      </c>
      <c r="I89" s="18">
        <v>0</v>
      </c>
    </row>
    <row r="90" spans="1:9" ht="12.75" customHeight="1" x14ac:dyDescent="0.2">
      <c r="A90" s="291" t="s">
        <v>349</v>
      </c>
      <c r="B90" s="291"/>
      <c r="C90" s="291"/>
      <c r="D90" s="291"/>
      <c r="E90" s="291"/>
      <c r="F90" s="291"/>
      <c r="G90" s="11">
        <v>82</v>
      </c>
      <c r="H90" s="18">
        <v>-205774</v>
      </c>
      <c r="I90" s="18">
        <v>-364965</v>
      </c>
    </row>
    <row r="91" spans="1:9" ht="12.75" customHeight="1" x14ac:dyDescent="0.2">
      <c r="A91" s="292" t="s">
        <v>350</v>
      </c>
      <c r="B91" s="292"/>
      <c r="C91" s="292"/>
      <c r="D91" s="292"/>
      <c r="E91" s="292"/>
      <c r="F91" s="292"/>
      <c r="G91" s="12">
        <v>83</v>
      </c>
      <c r="H91" s="82">
        <f>H92-H93</f>
        <v>92084350</v>
      </c>
      <c r="I91" s="82">
        <f>I92-I93</f>
        <v>121089736</v>
      </c>
    </row>
    <row r="92" spans="1:9" ht="12.75" customHeight="1" x14ac:dyDescent="0.2">
      <c r="A92" s="291" t="s">
        <v>72</v>
      </c>
      <c r="B92" s="291"/>
      <c r="C92" s="291"/>
      <c r="D92" s="291"/>
      <c r="E92" s="291"/>
      <c r="F92" s="291"/>
      <c r="G92" s="11">
        <v>84</v>
      </c>
      <c r="H92" s="18">
        <v>92084350</v>
      </c>
      <c r="I92" s="18">
        <v>121089736</v>
      </c>
    </row>
    <row r="93" spans="1:9" ht="12.75" customHeight="1" x14ac:dyDescent="0.2">
      <c r="A93" s="291" t="s">
        <v>73</v>
      </c>
      <c r="B93" s="291"/>
      <c r="C93" s="291"/>
      <c r="D93" s="291"/>
      <c r="E93" s="291"/>
      <c r="F93" s="291"/>
      <c r="G93" s="11">
        <v>85</v>
      </c>
      <c r="H93" s="18">
        <v>0</v>
      </c>
      <c r="I93" s="18">
        <v>0</v>
      </c>
    </row>
    <row r="94" spans="1:9" ht="12.75" customHeight="1" x14ac:dyDescent="0.2">
      <c r="A94" s="292" t="s">
        <v>351</v>
      </c>
      <c r="B94" s="292"/>
      <c r="C94" s="292"/>
      <c r="D94" s="292"/>
      <c r="E94" s="292"/>
      <c r="F94" s="292"/>
      <c r="G94" s="12">
        <v>86</v>
      </c>
      <c r="H94" s="82">
        <f>H95-H96</f>
        <v>46328381</v>
      </c>
      <c r="I94" s="82">
        <f>I95-I96</f>
        <v>101448958</v>
      </c>
    </row>
    <row r="95" spans="1:9" ht="12.75" customHeight="1" x14ac:dyDescent="0.2">
      <c r="A95" s="291" t="s">
        <v>74</v>
      </c>
      <c r="B95" s="291"/>
      <c r="C95" s="291"/>
      <c r="D95" s="291"/>
      <c r="E95" s="291"/>
      <c r="F95" s="291"/>
      <c r="G95" s="11">
        <v>87</v>
      </c>
      <c r="H95" s="18">
        <v>46328381</v>
      </c>
      <c r="I95" s="18">
        <v>101448958</v>
      </c>
    </row>
    <row r="96" spans="1:9" ht="12.75" customHeight="1" x14ac:dyDescent="0.2">
      <c r="A96" s="291" t="s">
        <v>75</v>
      </c>
      <c r="B96" s="291"/>
      <c r="C96" s="291"/>
      <c r="D96" s="291"/>
      <c r="E96" s="291"/>
      <c r="F96" s="291"/>
      <c r="G96" s="11">
        <v>88</v>
      </c>
      <c r="H96" s="18">
        <v>0</v>
      </c>
      <c r="I96" s="18">
        <v>0</v>
      </c>
    </row>
    <row r="97" spans="1:9" ht="12.75" customHeight="1" x14ac:dyDescent="0.2">
      <c r="A97" s="291" t="s">
        <v>76</v>
      </c>
      <c r="B97" s="291"/>
      <c r="C97" s="291"/>
      <c r="D97" s="291"/>
      <c r="E97" s="291"/>
      <c r="F97" s="291"/>
      <c r="G97" s="11">
        <v>89</v>
      </c>
      <c r="H97" s="18">
        <v>124755316</v>
      </c>
      <c r="I97" s="18">
        <v>155577243</v>
      </c>
    </row>
    <row r="98" spans="1:9" ht="12.75" customHeight="1" x14ac:dyDescent="0.2">
      <c r="A98" s="293" t="s">
        <v>353</v>
      </c>
      <c r="B98" s="293"/>
      <c r="C98" s="293"/>
      <c r="D98" s="293"/>
      <c r="E98" s="293"/>
      <c r="F98" s="293"/>
      <c r="G98" s="12">
        <v>90</v>
      </c>
      <c r="H98" s="82">
        <f>SUM(H99:H104)</f>
        <v>31414110</v>
      </c>
      <c r="I98" s="82">
        <f>SUM(I99:I104)</f>
        <v>34313947</v>
      </c>
    </row>
    <row r="99" spans="1:9" ht="12.75" customHeight="1" x14ac:dyDescent="0.2">
      <c r="A99" s="291" t="s">
        <v>77</v>
      </c>
      <c r="B99" s="291"/>
      <c r="C99" s="291"/>
      <c r="D99" s="291"/>
      <c r="E99" s="291"/>
      <c r="F99" s="291"/>
      <c r="G99" s="11">
        <v>91</v>
      </c>
      <c r="H99" s="18">
        <v>6067206</v>
      </c>
      <c r="I99" s="18">
        <v>6556115</v>
      </c>
    </row>
    <row r="100" spans="1:9" ht="12.75" customHeight="1" x14ac:dyDescent="0.2">
      <c r="A100" s="291" t="s">
        <v>78</v>
      </c>
      <c r="B100" s="291"/>
      <c r="C100" s="291"/>
      <c r="D100" s="291"/>
      <c r="E100" s="291"/>
      <c r="F100" s="291"/>
      <c r="G100" s="11">
        <v>92</v>
      </c>
      <c r="H100" s="18">
        <v>0</v>
      </c>
      <c r="I100" s="18">
        <v>454901</v>
      </c>
    </row>
    <row r="101" spans="1:9" ht="12.75" customHeight="1" x14ac:dyDescent="0.2">
      <c r="A101" s="291" t="s">
        <v>79</v>
      </c>
      <c r="B101" s="291"/>
      <c r="C101" s="291"/>
      <c r="D101" s="291"/>
      <c r="E101" s="291"/>
      <c r="F101" s="291"/>
      <c r="G101" s="11">
        <v>93</v>
      </c>
      <c r="H101" s="18">
        <v>3066319</v>
      </c>
      <c r="I101" s="18">
        <v>4656141</v>
      </c>
    </row>
    <row r="102" spans="1:9" ht="12.75" customHeight="1" x14ac:dyDescent="0.2">
      <c r="A102" s="291" t="s">
        <v>80</v>
      </c>
      <c r="B102" s="291"/>
      <c r="C102" s="291"/>
      <c r="D102" s="291"/>
      <c r="E102" s="291"/>
      <c r="F102" s="291"/>
      <c r="G102" s="11">
        <v>94</v>
      </c>
      <c r="H102" s="18">
        <v>609529</v>
      </c>
      <c r="I102" s="18">
        <v>959921</v>
      </c>
    </row>
    <row r="103" spans="1:9" ht="12.75" customHeight="1" x14ac:dyDescent="0.2">
      <c r="A103" s="291" t="s">
        <v>81</v>
      </c>
      <c r="B103" s="291"/>
      <c r="C103" s="291"/>
      <c r="D103" s="291"/>
      <c r="E103" s="291"/>
      <c r="F103" s="291"/>
      <c r="G103" s="11">
        <v>95</v>
      </c>
      <c r="H103" s="18">
        <v>21631366</v>
      </c>
      <c r="I103" s="18">
        <v>21686869</v>
      </c>
    </row>
    <row r="104" spans="1:9" ht="12.75" customHeight="1" x14ac:dyDescent="0.2">
      <c r="A104" s="291" t="s">
        <v>82</v>
      </c>
      <c r="B104" s="291"/>
      <c r="C104" s="291"/>
      <c r="D104" s="291"/>
      <c r="E104" s="291"/>
      <c r="F104" s="291"/>
      <c r="G104" s="11">
        <v>96</v>
      </c>
      <c r="H104" s="18">
        <v>39690</v>
      </c>
      <c r="I104" s="18">
        <v>0</v>
      </c>
    </row>
    <row r="105" spans="1:9" ht="12.75" customHeight="1" x14ac:dyDescent="0.2">
      <c r="A105" s="293" t="s">
        <v>354</v>
      </c>
      <c r="B105" s="293"/>
      <c r="C105" s="293"/>
      <c r="D105" s="293"/>
      <c r="E105" s="293"/>
      <c r="F105" s="293"/>
      <c r="G105" s="12">
        <v>97</v>
      </c>
      <c r="H105" s="82">
        <f>SUM(H106:H116)</f>
        <v>43200203</v>
      </c>
      <c r="I105" s="82">
        <f>SUM(I106:I116)</f>
        <v>35908229</v>
      </c>
    </row>
    <row r="106" spans="1:9" ht="12.75" customHeight="1" x14ac:dyDescent="0.2">
      <c r="A106" s="291" t="s">
        <v>83</v>
      </c>
      <c r="B106" s="291"/>
      <c r="C106" s="291"/>
      <c r="D106" s="291"/>
      <c r="E106" s="291"/>
      <c r="F106" s="291"/>
      <c r="G106" s="11">
        <v>98</v>
      </c>
      <c r="H106" s="18">
        <v>0</v>
      </c>
      <c r="I106" s="18">
        <v>0</v>
      </c>
    </row>
    <row r="107" spans="1:9" ht="24.6" customHeight="1" x14ac:dyDescent="0.2">
      <c r="A107" s="291" t="s">
        <v>84</v>
      </c>
      <c r="B107" s="291"/>
      <c r="C107" s="291"/>
      <c r="D107" s="291"/>
      <c r="E107" s="291"/>
      <c r="F107" s="291"/>
      <c r="G107" s="11">
        <v>99</v>
      </c>
      <c r="H107" s="18">
        <v>0</v>
      </c>
      <c r="I107" s="18">
        <v>0</v>
      </c>
    </row>
    <row r="108" spans="1:9" ht="12.75" customHeight="1" x14ac:dyDescent="0.2">
      <c r="A108" s="291" t="s">
        <v>85</v>
      </c>
      <c r="B108" s="291"/>
      <c r="C108" s="291"/>
      <c r="D108" s="291"/>
      <c r="E108" s="291"/>
      <c r="F108" s="291"/>
      <c r="G108" s="11">
        <v>100</v>
      </c>
      <c r="H108" s="18">
        <v>0</v>
      </c>
      <c r="I108" s="18">
        <v>0</v>
      </c>
    </row>
    <row r="109" spans="1:9" ht="21.6" customHeight="1" x14ac:dyDescent="0.2">
      <c r="A109" s="291" t="s">
        <v>86</v>
      </c>
      <c r="B109" s="291"/>
      <c r="C109" s="291"/>
      <c r="D109" s="291"/>
      <c r="E109" s="291"/>
      <c r="F109" s="291"/>
      <c r="G109" s="11">
        <v>101</v>
      </c>
      <c r="H109" s="18">
        <v>0</v>
      </c>
      <c r="I109" s="18">
        <v>0</v>
      </c>
    </row>
    <row r="110" spans="1:9" ht="12.75" customHeight="1" x14ac:dyDescent="0.2">
      <c r="A110" s="291" t="s">
        <v>87</v>
      </c>
      <c r="B110" s="291"/>
      <c r="C110" s="291"/>
      <c r="D110" s="291"/>
      <c r="E110" s="291"/>
      <c r="F110" s="291"/>
      <c r="G110" s="11">
        <v>102</v>
      </c>
      <c r="H110" s="18">
        <v>46453</v>
      </c>
      <c r="I110" s="18">
        <v>0</v>
      </c>
    </row>
    <row r="111" spans="1:9" ht="12.75" customHeight="1" x14ac:dyDescent="0.2">
      <c r="A111" s="291" t="s">
        <v>88</v>
      </c>
      <c r="B111" s="291"/>
      <c r="C111" s="291"/>
      <c r="D111" s="291"/>
      <c r="E111" s="291"/>
      <c r="F111" s="291"/>
      <c r="G111" s="11">
        <v>103</v>
      </c>
      <c r="H111" s="18">
        <v>31774344</v>
      </c>
      <c r="I111" s="18">
        <v>23635118</v>
      </c>
    </row>
    <row r="112" spans="1:9" ht="12.75" customHeight="1" x14ac:dyDescent="0.2">
      <c r="A112" s="291" t="s">
        <v>89</v>
      </c>
      <c r="B112" s="291"/>
      <c r="C112" s="291"/>
      <c r="D112" s="291"/>
      <c r="E112" s="291"/>
      <c r="F112" s="291"/>
      <c r="G112" s="11">
        <v>104</v>
      </c>
      <c r="H112" s="18">
        <v>0</v>
      </c>
      <c r="I112" s="18">
        <v>0</v>
      </c>
    </row>
    <row r="113" spans="1:9" ht="12.75" customHeight="1" x14ac:dyDescent="0.2">
      <c r="A113" s="291" t="s">
        <v>90</v>
      </c>
      <c r="B113" s="291"/>
      <c r="C113" s="291"/>
      <c r="D113" s="291"/>
      <c r="E113" s="291"/>
      <c r="F113" s="291"/>
      <c r="G113" s="11">
        <v>105</v>
      </c>
      <c r="H113" s="18">
        <v>0</v>
      </c>
      <c r="I113" s="18">
        <v>2836960</v>
      </c>
    </row>
    <row r="114" spans="1:9" ht="12.75" customHeight="1" x14ac:dyDescent="0.2">
      <c r="A114" s="291" t="s">
        <v>91</v>
      </c>
      <c r="B114" s="291"/>
      <c r="C114" s="291"/>
      <c r="D114" s="291"/>
      <c r="E114" s="291"/>
      <c r="F114" s="291"/>
      <c r="G114" s="11">
        <v>106</v>
      </c>
      <c r="H114" s="18">
        <v>1345000</v>
      </c>
      <c r="I114" s="18">
        <v>1077676</v>
      </c>
    </row>
    <row r="115" spans="1:9" ht="12.75" customHeight="1" x14ac:dyDescent="0.2">
      <c r="A115" s="291" t="s">
        <v>92</v>
      </c>
      <c r="B115" s="291"/>
      <c r="C115" s="291"/>
      <c r="D115" s="291"/>
      <c r="E115" s="291"/>
      <c r="F115" s="291"/>
      <c r="G115" s="11">
        <v>107</v>
      </c>
      <c r="H115" s="18">
        <v>6247316</v>
      </c>
      <c r="I115" s="18">
        <v>4838032</v>
      </c>
    </row>
    <row r="116" spans="1:9" ht="12.75" customHeight="1" x14ac:dyDescent="0.2">
      <c r="A116" s="291" t="s">
        <v>93</v>
      </c>
      <c r="B116" s="291"/>
      <c r="C116" s="291"/>
      <c r="D116" s="291"/>
      <c r="E116" s="291"/>
      <c r="F116" s="291"/>
      <c r="G116" s="11">
        <v>108</v>
      </c>
      <c r="H116" s="18">
        <v>3787090</v>
      </c>
      <c r="I116" s="18">
        <v>3520443</v>
      </c>
    </row>
    <row r="117" spans="1:9" ht="12.75" customHeight="1" x14ac:dyDescent="0.2">
      <c r="A117" s="293" t="s">
        <v>355</v>
      </c>
      <c r="B117" s="293"/>
      <c r="C117" s="293"/>
      <c r="D117" s="293"/>
      <c r="E117" s="293"/>
      <c r="F117" s="293"/>
      <c r="G117" s="12">
        <v>109</v>
      </c>
      <c r="H117" s="82">
        <f>SUM(H118:H131)</f>
        <v>377486959</v>
      </c>
      <c r="I117" s="82">
        <f>SUM(I118:I131)</f>
        <v>490606647</v>
      </c>
    </row>
    <row r="118" spans="1:9" ht="12.75" customHeight="1" x14ac:dyDescent="0.2">
      <c r="A118" s="291" t="s">
        <v>83</v>
      </c>
      <c r="B118" s="291"/>
      <c r="C118" s="291"/>
      <c r="D118" s="291"/>
      <c r="E118" s="291"/>
      <c r="F118" s="291"/>
      <c r="G118" s="11">
        <v>110</v>
      </c>
      <c r="H118" s="18">
        <v>0</v>
      </c>
      <c r="I118" s="18">
        <v>0</v>
      </c>
    </row>
    <row r="119" spans="1:9" ht="22.15" customHeight="1" x14ac:dyDescent="0.2">
      <c r="A119" s="291" t="s">
        <v>84</v>
      </c>
      <c r="B119" s="291"/>
      <c r="C119" s="291"/>
      <c r="D119" s="291"/>
      <c r="E119" s="291"/>
      <c r="F119" s="291"/>
      <c r="G119" s="11">
        <v>111</v>
      </c>
      <c r="H119" s="18">
        <v>0</v>
      </c>
      <c r="I119" s="18">
        <v>0</v>
      </c>
    </row>
    <row r="120" spans="1:9" ht="12.75" customHeight="1" x14ac:dyDescent="0.2">
      <c r="A120" s="291" t="s">
        <v>85</v>
      </c>
      <c r="B120" s="291"/>
      <c r="C120" s="291"/>
      <c r="D120" s="291"/>
      <c r="E120" s="291"/>
      <c r="F120" s="291"/>
      <c r="G120" s="11">
        <v>112</v>
      </c>
      <c r="H120" s="18">
        <v>15501708</v>
      </c>
      <c r="I120" s="18">
        <v>8239468</v>
      </c>
    </row>
    <row r="121" spans="1:9" ht="23.45" customHeight="1" x14ac:dyDescent="0.2">
      <c r="A121" s="291" t="s">
        <v>86</v>
      </c>
      <c r="B121" s="291"/>
      <c r="C121" s="291"/>
      <c r="D121" s="291"/>
      <c r="E121" s="291"/>
      <c r="F121" s="291"/>
      <c r="G121" s="11">
        <v>113</v>
      </c>
      <c r="H121" s="18">
        <v>0</v>
      </c>
      <c r="I121" s="18">
        <v>0</v>
      </c>
    </row>
    <row r="122" spans="1:9" ht="12.75" customHeight="1" x14ac:dyDescent="0.2">
      <c r="A122" s="291" t="s">
        <v>87</v>
      </c>
      <c r="B122" s="291"/>
      <c r="C122" s="291"/>
      <c r="D122" s="291"/>
      <c r="E122" s="291"/>
      <c r="F122" s="291"/>
      <c r="G122" s="11">
        <v>114</v>
      </c>
      <c r="H122" s="18">
        <v>10000</v>
      </c>
      <c r="I122" s="18">
        <v>277957</v>
      </c>
    </row>
    <row r="123" spans="1:9" ht="12.75" customHeight="1" x14ac:dyDescent="0.2">
      <c r="A123" s="291" t="s">
        <v>88</v>
      </c>
      <c r="B123" s="291"/>
      <c r="C123" s="291"/>
      <c r="D123" s="291"/>
      <c r="E123" s="291"/>
      <c r="F123" s="291"/>
      <c r="G123" s="11">
        <v>115</v>
      </c>
      <c r="H123" s="18">
        <v>28081379</v>
      </c>
      <c r="I123" s="18">
        <v>26594794</v>
      </c>
    </row>
    <row r="124" spans="1:9" ht="12.75" customHeight="1" x14ac:dyDescent="0.2">
      <c r="A124" s="291" t="s">
        <v>89</v>
      </c>
      <c r="B124" s="291"/>
      <c r="C124" s="291"/>
      <c r="D124" s="291"/>
      <c r="E124" s="291"/>
      <c r="F124" s="291"/>
      <c r="G124" s="11">
        <v>116</v>
      </c>
      <c r="H124" s="18">
        <v>132754442</v>
      </c>
      <c r="I124" s="18">
        <v>225091585</v>
      </c>
    </row>
    <row r="125" spans="1:9" ht="12.75" customHeight="1" x14ac:dyDescent="0.2">
      <c r="A125" s="291" t="s">
        <v>90</v>
      </c>
      <c r="B125" s="291"/>
      <c r="C125" s="291"/>
      <c r="D125" s="291"/>
      <c r="E125" s="291"/>
      <c r="F125" s="291"/>
      <c r="G125" s="11">
        <v>117</v>
      </c>
      <c r="H125" s="18">
        <v>123888897</v>
      </c>
      <c r="I125" s="18">
        <v>151882281</v>
      </c>
    </row>
    <row r="126" spans="1:9" x14ac:dyDescent="0.2">
      <c r="A126" s="291" t="s">
        <v>91</v>
      </c>
      <c r="B126" s="291"/>
      <c r="C126" s="291"/>
      <c r="D126" s="291"/>
      <c r="E126" s="291"/>
      <c r="F126" s="291"/>
      <c r="G126" s="11">
        <v>118</v>
      </c>
      <c r="H126" s="18">
        <v>195000</v>
      </c>
      <c r="I126" s="18">
        <v>267731</v>
      </c>
    </row>
    <row r="127" spans="1:9" x14ac:dyDescent="0.2">
      <c r="A127" s="291" t="s">
        <v>94</v>
      </c>
      <c r="B127" s="291"/>
      <c r="C127" s="291"/>
      <c r="D127" s="291"/>
      <c r="E127" s="291"/>
      <c r="F127" s="291"/>
      <c r="G127" s="11">
        <v>119</v>
      </c>
      <c r="H127" s="18">
        <v>11706100</v>
      </c>
      <c r="I127" s="18">
        <v>16991345</v>
      </c>
    </row>
    <row r="128" spans="1:9" x14ac:dyDescent="0.2">
      <c r="A128" s="291" t="s">
        <v>95</v>
      </c>
      <c r="B128" s="291"/>
      <c r="C128" s="291"/>
      <c r="D128" s="291"/>
      <c r="E128" s="291"/>
      <c r="F128" s="291"/>
      <c r="G128" s="11">
        <v>120</v>
      </c>
      <c r="H128" s="18">
        <v>24490575</v>
      </c>
      <c r="I128" s="18">
        <v>25878139</v>
      </c>
    </row>
    <row r="129" spans="1:9" x14ac:dyDescent="0.2">
      <c r="A129" s="291" t="s">
        <v>96</v>
      </c>
      <c r="B129" s="291"/>
      <c r="C129" s="291"/>
      <c r="D129" s="291"/>
      <c r="E129" s="291"/>
      <c r="F129" s="291"/>
      <c r="G129" s="11">
        <v>121</v>
      </c>
      <c r="H129" s="18">
        <v>322252</v>
      </c>
      <c r="I129" s="18">
        <v>72217</v>
      </c>
    </row>
    <row r="130" spans="1:9" x14ac:dyDescent="0.2">
      <c r="A130" s="291" t="s">
        <v>97</v>
      </c>
      <c r="B130" s="291"/>
      <c r="C130" s="291"/>
      <c r="D130" s="291"/>
      <c r="E130" s="291"/>
      <c r="F130" s="291"/>
      <c r="G130" s="11">
        <v>122</v>
      </c>
      <c r="H130" s="18">
        <v>41226</v>
      </c>
      <c r="I130" s="18">
        <v>0</v>
      </c>
    </row>
    <row r="131" spans="1:9" x14ac:dyDescent="0.2">
      <c r="A131" s="291" t="s">
        <v>98</v>
      </c>
      <c r="B131" s="291"/>
      <c r="C131" s="291"/>
      <c r="D131" s="291"/>
      <c r="E131" s="291"/>
      <c r="F131" s="291"/>
      <c r="G131" s="11">
        <v>123</v>
      </c>
      <c r="H131" s="18">
        <v>40495380</v>
      </c>
      <c r="I131" s="18">
        <v>35311130</v>
      </c>
    </row>
    <row r="132" spans="1:9" ht="22.15" customHeight="1" x14ac:dyDescent="0.2">
      <c r="A132" s="307" t="s">
        <v>99</v>
      </c>
      <c r="B132" s="307"/>
      <c r="C132" s="307"/>
      <c r="D132" s="307"/>
      <c r="E132" s="307"/>
      <c r="F132" s="307"/>
      <c r="G132" s="11">
        <v>124</v>
      </c>
      <c r="H132" s="18">
        <v>36293389</v>
      </c>
      <c r="I132" s="18">
        <v>45825838</v>
      </c>
    </row>
    <row r="133" spans="1:9" ht="12.75" customHeight="1" x14ac:dyDescent="0.2">
      <c r="A133" s="293" t="s">
        <v>356</v>
      </c>
      <c r="B133" s="293"/>
      <c r="C133" s="293"/>
      <c r="D133" s="293"/>
      <c r="E133" s="293"/>
      <c r="F133" s="293"/>
      <c r="G133" s="12">
        <v>125</v>
      </c>
      <c r="H133" s="82">
        <f>H75+H98+H105+H117+H132</f>
        <v>1019368293</v>
      </c>
      <c r="I133" s="82">
        <f>I75+I98+I105+I117+I132</f>
        <v>1255897884</v>
      </c>
    </row>
    <row r="134" spans="1:9" x14ac:dyDescent="0.2">
      <c r="A134" s="307" t="s">
        <v>100</v>
      </c>
      <c r="B134" s="307"/>
      <c r="C134" s="307"/>
      <c r="D134" s="307"/>
      <c r="E134" s="307"/>
      <c r="F134" s="307"/>
      <c r="G134" s="11">
        <v>126</v>
      </c>
      <c r="H134" s="18">
        <v>776014997</v>
      </c>
      <c r="I134" s="18">
        <v>1213614612</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70866141732283472" bottom="0.70866141732283472" header="0.51181102362204722" footer="0.51181102362204722"/>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81" zoomScale="85" zoomScaleNormal="85" zoomScaleSheetLayoutView="110" workbookViewId="0">
      <selection activeCell="H112" sqref="H112:K113"/>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311" t="s">
        <v>102</v>
      </c>
      <c r="B1" s="312"/>
      <c r="C1" s="312"/>
      <c r="D1" s="312"/>
      <c r="E1" s="312"/>
      <c r="F1" s="312"/>
      <c r="G1" s="312"/>
      <c r="H1" s="312"/>
      <c r="I1" s="312"/>
    </row>
    <row r="2" spans="1:11" x14ac:dyDescent="0.2">
      <c r="A2" s="313" t="s">
        <v>623</v>
      </c>
      <c r="B2" s="314"/>
      <c r="C2" s="314"/>
      <c r="D2" s="314"/>
      <c r="E2" s="314"/>
      <c r="F2" s="314"/>
      <c r="G2" s="314"/>
      <c r="H2" s="314"/>
      <c r="I2" s="314"/>
    </row>
    <row r="3" spans="1:11" x14ac:dyDescent="0.2">
      <c r="A3" s="315" t="s">
        <v>446</v>
      </c>
      <c r="B3" s="316"/>
      <c r="C3" s="316"/>
      <c r="D3" s="316"/>
      <c r="E3" s="316"/>
      <c r="F3" s="316"/>
      <c r="G3" s="316"/>
      <c r="H3" s="316"/>
      <c r="I3" s="316"/>
      <c r="J3" s="317"/>
      <c r="K3" s="317"/>
    </row>
    <row r="4" spans="1:11" x14ac:dyDescent="0.2">
      <c r="A4" s="318" t="s">
        <v>477</v>
      </c>
      <c r="B4" s="319"/>
      <c r="C4" s="319"/>
      <c r="D4" s="319"/>
      <c r="E4" s="319"/>
      <c r="F4" s="319"/>
      <c r="G4" s="319"/>
      <c r="H4" s="319"/>
      <c r="I4" s="319"/>
      <c r="J4" s="320"/>
      <c r="K4" s="320"/>
    </row>
    <row r="5" spans="1:11" ht="22.15" customHeight="1" x14ac:dyDescent="0.2">
      <c r="A5" s="321" t="s">
        <v>2</v>
      </c>
      <c r="B5" s="322"/>
      <c r="C5" s="322"/>
      <c r="D5" s="322"/>
      <c r="E5" s="322"/>
      <c r="F5" s="322"/>
      <c r="G5" s="321" t="s">
        <v>103</v>
      </c>
      <c r="H5" s="323" t="s">
        <v>301</v>
      </c>
      <c r="I5" s="324"/>
      <c r="J5" s="323" t="s">
        <v>279</v>
      </c>
      <c r="K5" s="324"/>
    </row>
    <row r="6" spans="1:11" x14ac:dyDescent="0.2">
      <c r="A6" s="322"/>
      <c r="B6" s="322"/>
      <c r="C6" s="322"/>
      <c r="D6" s="322"/>
      <c r="E6" s="322"/>
      <c r="F6" s="322"/>
      <c r="G6" s="322"/>
      <c r="H6" s="46" t="s">
        <v>294</v>
      </c>
      <c r="I6" s="46" t="s">
        <v>295</v>
      </c>
      <c r="J6" s="46" t="s">
        <v>294</v>
      </c>
      <c r="K6" s="46" t="s">
        <v>295</v>
      </c>
    </row>
    <row r="7" spans="1:11" x14ac:dyDescent="0.2">
      <c r="A7" s="327">
        <v>1</v>
      </c>
      <c r="B7" s="328"/>
      <c r="C7" s="328"/>
      <c r="D7" s="328"/>
      <c r="E7" s="328"/>
      <c r="F7" s="328"/>
      <c r="G7" s="47">
        <v>2</v>
      </c>
      <c r="H7" s="46">
        <v>3</v>
      </c>
      <c r="I7" s="46">
        <v>4</v>
      </c>
      <c r="J7" s="46">
        <v>5</v>
      </c>
      <c r="K7" s="46">
        <v>6</v>
      </c>
    </row>
    <row r="8" spans="1:11" ht="12.75" customHeight="1" x14ac:dyDescent="0.2">
      <c r="A8" s="325" t="s">
        <v>357</v>
      </c>
      <c r="B8" s="325"/>
      <c r="C8" s="325"/>
      <c r="D8" s="325"/>
      <c r="E8" s="325"/>
      <c r="F8" s="325"/>
      <c r="G8" s="12">
        <v>1</v>
      </c>
      <c r="H8" s="48">
        <f>SUM(H9:H13)</f>
        <v>908029096</v>
      </c>
      <c r="I8" s="48">
        <f>SUM(I9:I13)</f>
        <v>292866879</v>
      </c>
      <c r="J8" s="48">
        <f>SUM(J9:J13)</f>
        <v>1069961492</v>
      </c>
      <c r="K8" s="48">
        <f>SUM(K9:K13)</f>
        <v>324669854</v>
      </c>
    </row>
    <row r="9" spans="1:11" ht="12.75" customHeight="1" x14ac:dyDescent="0.2">
      <c r="A9" s="291" t="s">
        <v>115</v>
      </c>
      <c r="B9" s="291"/>
      <c r="C9" s="291"/>
      <c r="D9" s="291"/>
      <c r="E9" s="291"/>
      <c r="F9" s="291"/>
      <c r="G9" s="11">
        <v>2</v>
      </c>
      <c r="H9" s="49">
        <v>0</v>
      </c>
      <c r="I9" s="49">
        <v>0</v>
      </c>
      <c r="J9" s="49">
        <v>0</v>
      </c>
      <c r="K9" s="49">
        <v>0</v>
      </c>
    </row>
    <row r="10" spans="1:11" ht="12.75" customHeight="1" x14ac:dyDescent="0.2">
      <c r="A10" s="291" t="s">
        <v>116</v>
      </c>
      <c r="B10" s="291"/>
      <c r="C10" s="291"/>
      <c r="D10" s="291"/>
      <c r="E10" s="291"/>
      <c r="F10" s="291"/>
      <c r="G10" s="11">
        <v>3</v>
      </c>
      <c r="H10" s="49">
        <v>894079022</v>
      </c>
      <c r="I10" s="49">
        <v>292994765</v>
      </c>
      <c r="J10" s="49">
        <v>1055620974</v>
      </c>
      <c r="K10" s="49">
        <v>321048122</v>
      </c>
    </row>
    <row r="11" spans="1:11" ht="12.75" customHeight="1" x14ac:dyDescent="0.2">
      <c r="A11" s="291" t="s">
        <v>117</v>
      </c>
      <c r="B11" s="291"/>
      <c r="C11" s="291"/>
      <c r="D11" s="291"/>
      <c r="E11" s="291"/>
      <c r="F11" s="291"/>
      <c r="G11" s="11">
        <v>4</v>
      </c>
      <c r="H11" s="49">
        <v>0</v>
      </c>
      <c r="I11" s="49">
        <v>0</v>
      </c>
      <c r="J11" s="49">
        <v>0</v>
      </c>
      <c r="K11" s="49">
        <v>0</v>
      </c>
    </row>
    <row r="12" spans="1:11" ht="12.75" customHeight="1" x14ac:dyDescent="0.2">
      <c r="A12" s="291" t="s">
        <v>118</v>
      </c>
      <c r="B12" s="291"/>
      <c r="C12" s="291"/>
      <c r="D12" s="291"/>
      <c r="E12" s="291"/>
      <c r="F12" s="291"/>
      <c r="G12" s="11">
        <v>5</v>
      </c>
      <c r="H12" s="49">
        <v>0</v>
      </c>
      <c r="I12" s="49">
        <v>0</v>
      </c>
      <c r="J12" s="49">
        <v>0</v>
      </c>
      <c r="K12" s="49">
        <v>0</v>
      </c>
    </row>
    <row r="13" spans="1:11" ht="12.75" customHeight="1" x14ac:dyDescent="0.2">
      <c r="A13" s="291" t="s">
        <v>119</v>
      </c>
      <c r="B13" s="291"/>
      <c r="C13" s="291"/>
      <c r="D13" s="291"/>
      <c r="E13" s="291"/>
      <c r="F13" s="291"/>
      <c r="G13" s="11">
        <v>6</v>
      </c>
      <c r="H13" s="49">
        <v>13950074</v>
      </c>
      <c r="I13" s="49">
        <v>-127886</v>
      </c>
      <c r="J13" s="49">
        <v>14340518</v>
      </c>
      <c r="K13" s="49">
        <v>3621732</v>
      </c>
    </row>
    <row r="14" spans="1:11" ht="12.75" customHeight="1" x14ac:dyDescent="0.2">
      <c r="A14" s="325" t="s">
        <v>358</v>
      </c>
      <c r="B14" s="325"/>
      <c r="C14" s="325"/>
      <c r="D14" s="325"/>
      <c r="E14" s="325"/>
      <c r="F14" s="325"/>
      <c r="G14" s="12">
        <v>7</v>
      </c>
      <c r="H14" s="48">
        <f>H15+H16+H20+H24+H25+H26+H29+H36</f>
        <v>835740513</v>
      </c>
      <c r="I14" s="48">
        <f>I15+I16+I20+I24+I25+I26+I29+I36</f>
        <v>270597012</v>
      </c>
      <c r="J14" s="48">
        <f>J15+J16+J20+J24+J25+J26+J29+J36</f>
        <v>910599287</v>
      </c>
      <c r="K14" s="48">
        <f>K15+K16+K20+K24+K25+K26+K29+K36</f>
        <v>288102354</v>
      </c>
    </row>
    <row r="15" spans="1:11" ht="12.75" customHeight="1" x14ac:dyDescent="0.2">
      <c r="A15" s="291" t="s">
        <v>104</v>
      </c>
      <c r="B15" s="291"/>
      <c r="C15" s="291"/>
      <c r="D15" s="291"/>
      <c r="E15" s="291"/>
      <c r="F15" s="291"/>
      <c r="G15" s="11">
        <v>8</v>
      </c>
      <c r="H15" s="49">
        <v>-29605122</v>
      </c>
      <c r="I15" s="49">
        <v>-8822144</v>
      </c>
      <c r="J15" s="49">
        <v>-7384042</v>
      </c>
      <c r="K15" s="49">
        <v>-8034002</v>
      </c>
    </row>
    <row r="16" spans="1:11" ht="12.75" customHeight="1" x14ac:dyDescent="0.2">
      <c r="A16" s="292" t="s">
        <v>438</v>
      </c>
      <c r="B16" s="292"/>
      <c r="C16" s="292"/>
      <c r="D16" s="292"/>
      <c r="E16" s="292"/>
      <c r="F16" s="292"/>
      <c r="G16" s="12">
        <v>9</v>
      </c>
      <c r="H16" s="48">
        <f>SUM(H17:H19)</f>
        <v>619345778</v>
      </c>
      <c r="I16" s="48">
        <f>SUM(I17:I19)</f>
        <v>188265160</v>
      </c>
      <c r="J16" s="48">
        <f>SUM(J17:J19)</f>
        <v>631293431</v>
      </c>
      <c r="K16" s="48">
        <f>SUM(K17:K19)</f>
        <v>201079495</v>
      </c>
    </row>
    <row r="17" spans="1:11" ht="12.75" customHeight="1" x14ac:dyDescent="0.2">
      <c r="A17" s="326" t="s">
        <v>120</v>
      </c>
      <c r="B17" s="326"/>
      <c r="C17" s="326"/>
      <c r="D17" s="326"/>
      <c r="E17" s="326"/>
      <c r="F17" s="326"/>
      <c r="G17" s="11">
        <v>10</v>
      </c>
      <c r="H17" s="49">
        <v>477560464</v>
      </c>
      <c r="I17" s="49">
        <v>139411908</v>
      </c>
      <c r="J17" s="49">
        <v>456745920</v>
      </c>
      <c r="K17" s="49">
        <v>138337154</v>
      </c>
    </row>
    <row r="18" spans="1:11" ht="12.75" customHeight="1" x14ac:dyDescent="0.2">
      <c r="A18" s="326" t="s">
        <v>121</v>
      </c>
      <c r="B18" s="326"/>
      <c r="C18" s="326"/>
      <c r="D18" s="326"/>
      <c r="E18" s="326"/>
      <c r="F18" s="326"/>
      <c r="G18" s="11">
        <v>11</v>
      </c>
      <c r="H18" s="49">
        <v>43394558</v>
      </c>
      <c r="I18" s="49">
        <v>12218939</v>
      </c>
      <c r="J18" s="49">
        <v>46962756</v>
      </c>
      <c r="K18" s="49">
        <v>16777393</v>
      </c>
    </row>
    <row r="19" spans="1:11" ht="12.75" customHeight="1" x14ac:dyDescent="0.2">
      <c r="A19" s="326" t="s">
        <v>122</v>
      </c>
      <c r="B19" s="326"/>
      <c r="C19" s="326"/>
      <c r="D19" s="326"/>
      <c r="E19" s="326"/>
      <c r="F19" s="326"/>
      <c r="G19" s="11">
        <v>12</v>
      </c>
      <c r="H19" s="49">
        <v>98390756</v>
      </c>
      <c r="I19" s="49">
        <v>36634313</v>
      </c>
      <c r="J19" s="49">
        <v>127584755</v>
      </c>
      <c r="K19" s="49">
        <v>45964948</v>
      </c>
    </row>
    <row r="20" spans="1:11" ht="12.75" customHeight="1" x14ac:dyDescent="0.2">
      <c r="A20" s="292" t="s">
        <v>439</v>
      </c>
      <c r="B20" s="292"/>
      <c r="C20" s="292"/>
      <c r="D20" s="292"/>
      <c r="E20" s="292"/>
      <c r="F20" s="292"/>
      <c r="G20" s="12">
        <v>13</v>
      </c>
      <c r="H20" s="48">
        <f>SUM(H21:H23)</f>
        <v>148773795</v>
      </c>
      <c r="I20" s="48">
        <f>SUM(I21:I23)</f>
        <v>41265896</v>
      </c>
      <c r="J20" s="48">
        <f>SUM(J21:J23)</f>
        <v>186355996</v>
      </c>
      <c r="K20" s="48">
        <f>SUM(K21:K23)</f>
        <v>55121965</v>
      </c>
    </row>
    <row r="21" spans="1:11" ht="12.75" customHeight="1" x14ac:dyDescent="0.2">
      <c r="A21" s="326" t="s">
        <v>105</v>
      </c>
      <c r="B21" s="326"/>
      <c r="C21" s="326"/>
      <c r="D21" s="326"/>
      <c r="E21" s="326"/>
      <c r="F21" s="326"/>
      <c r="G21" s="11">
        <v>14</v>
      </c>
      <c r="H21" s="49">
        <v>93058314</v>
      </c>
      <c r="I21" s="49">
        <v>25665931</v>
      </c>
      <c r="J21" s="49">
        <v>116526410</v>
      </c>
      <c r="K21" s="49">
        <v>33632545</v>
      </c>
    </row>
    <row r="22" spans="1:11" ht="12.75" customHeight="1" x14ac:dyDescent="0.2">
      <c r="A22" s="326" t="s">
        <v>106</v>
      </c>
      <c r="B22" s="326"/>
      <c r="C22" s="326"/>
      <c r="D22" s="326"/>
      <c r="E22" s="326"/>
      <c r="F22" s="326"/>
      <c r="G22" s="11">
        <v>15</v>
      </c>
      <c r="H22" s="49">
        <v>37590462</v>
      </c>
      <c r="I22" s="49">
        <v>10764700</v>
      </c>
      <c r="J22" s="49">
        <v>47226796</v>
      </c>
      <c r="K22" s="49">
        <v>14725809</v>
      </c>
    </row>
    <row r="23" spans="1:11" ht="12.75" customHeight="1" x14ac:dyDescent="0.2">
      <c r="A23" s="326" t="s">
        <v>107</v>
      </c>
      <c r="B23" s="326"/>
      <c r="C23" s="326"/>
      <c r="D23" s="326"/>
      <c r="E23" s="326"/>
      <c r="F23" s="326"/>
      <c r="G23" s="11">
        <v>16</v>
      </c>
      <c r="H23" s="49">
        <v>18125019</v>
      </c>
      <c r="I23" s="49">
        <v>4835265</v>
      </c>
      <c r="J23" s="49">
        <v>22602790</v>
      </c>
      <c r="K23" s="49">
        <v>6763611</v>
      </c>
    </row>
    <row r="24" spans="1:11" ht="12.75" customHeight="1" x14ac:dyDescent="0.2">
      <c r="A24" s="291" t="s">
        <v>108</v>
      </c>
      <c r="B24" s="291"/>
      <c r="C24" s="291"/>
      <c r="D24" s="291"/>
      <c r="E24" s="291"/>
      <c r="F24" s="291"/>
      <c r="G24" s="11">
        <v>17</v>
      </c>
      <c r="H24" s="49">
        <v>19135769</v>
      </c>
      <c r="I24" s="49">
        <v>5125331</v>
      </c>
      <c r="J24" s="49">
        <v>23879963</v>
      </c>
      <c r="K24" s="49">
        <v>7133297</v>
      </c>
    </row>
    <row r="25" spans="1:11" ht="12.75" customHeight="1" x14ac:dyDescent="0.2">
      <c r="A25" s="291" t="s">
        <v>109</v>
      </c>
      <c r="B25" s="291"/>
      <c r="C25" s="291"/>
      <c r="D25" s="291"/>
      <c r="E25" s="291"/>
      <c r="F25" s="291"/>
      <c r="G25" s="11">
        <v>18</v>
      </c>
      <c r="H25" s="49">
        <v>48819622</v>
      </c>
      <c r="I25" s="49">
        <v>18054658</v>
      </c>
      <c r="J25" s="49">
        <v>65039607</v>
      </c>
      <c r="K25" s="49">
        <v>23998647</v>
      </c>
    </row>
    <row r="26" spans="1:11" ht="12.75" customHeight="1" x14ac:dyDescent="0.2">
      <c r="A26" s="292" t="s">
        <v>440</v>
      </c>
      <c r="B26" s="292"/>
      <c r="C26" s="292"/>
      <c r="D26" s="292"/>
      <c r="E26" s="292"/>
      <c r="F26" s="292"/>
      <c r="G26" s="12">
        <v>19</v>
      </c>
      <c r="H26" s="48">
        <f>H27+H28</f>
        <v>12464930</v>
      </c>
      <c r="I26" s="48">
        <f>I27+I28</f>
        <v>12231434</v>
      </c>
      <c r="J26" s="48">
        <f>J27+J28</f>
        <v>6341778</v>
      </c>
      <c r="K26" s="48">
        <f>K27+K28</f>
        <v>4960159</v>
      </c>
    </row>
    <row r="27" spans="1:11" ht="12.75" customHeight="1" x14ac:dyDescent="0.2">
      <c r="A27" s="326" t="s">
        <v>123</v>
      </c>
      <c r="B27" s="326"/>
      <c r="C27" s="326"/>
      <c r="D27" s="326"/>
      <c r="E27" s="326"/>
      <c r="F27" s="326"/>
      <c r="G27" s="11">
        <v>20</v>
      </c>
      <c r="H27" s="49">
        <v>1216870</v>
      </c>
      <c r="I27" s="49">
        <v>1154563</v>
      </c>
      <c r="J27" s="49">
        <v>1768844</v>
      </c>
      <c r="K27" s="49">
        <v>1751744</v>
      </c>
    </row>
    <row r="28" spans="1:11" ht="12.75" customHeight="1" x14ac:dyDescent="0.2">
      <c r="A28" s="326" t="s">
        <v>124</v>
      </c>
      <c r="B28" s="326"/>
      <c r="C28" s="326"/>
      <c r="D28" s="326"/>
      <c r="E28" s="326"/>
      <c r="F28" s="326"/>
      <c r="G28" s="11">
        <v>21</v>
      </c>
      <c r="H28" s="49">
        <v>11248060</v>
      </c>
      <c r="I28" s="49">
        <v>11076871</v>
      </c>
      <c r="J28" s="49">
        <v>4572934</v>
      </c>
      <c r="K28" s="49">
        <v>3208415</v>
      </c>
    </row>
    <row r="29" spans="1:11" ht="12.75" customHeight="1" x14ac:dyDescent="0.2">
      <c r="A29" s="292" t="s">
        <v>441</v>
      </c>
      <c r="B29" s="292"/>
      <c r="C29" s="292"/>
      <c r="D29" s="292"/>
      <c r="E29" s="292"/>
      <c r="F29" s="292"/>
      <c r="G29" s="12">
        <v>22</v>
      </c>
      <c r="H29" s="48">
        <f>SUM(H30:H35)</f>
        <v>13178786</v>
      </c>
      <c r="I29" s="48">
        <f>SUM(I30:I35)</f>
        <v>13178786</v>
      </c>
      <c r="J29" s="48">
        <f>SUM(J30:J35)</f>
        <v>1355180</v>
      </c>
      <c r="K29" s="48">
        <f>SUM(K30:K35)</f>
        <v>1355180</v>
      </c>
    </row>
    <row r="30" spans="1:11" ht="12.75" customHeight="1" x14ac:dyDescent="0.2">
      <c r="A30" s="326" t="s">
        <v>125</v>
      </c>
      <c r="B30" s="326"/>
      <c r="C30" s="326"/>
      <c r="D30" s="326"/>
      <c r="E30" s="326"/>
      <c r="F30" s="326"/>
      <c r="G30" s="11">
        <v>23</v>
      </c>
      <c r="H30" s="49">
        <v>1961458</v>
      </c>
      <c r="I30" s="49">
        <v>1961458</v>
      </c>
      <c r="J30" s="49">
        <v>0</v>
      </c>
      <c r="K30" s="49">
        <v>0</v>
      </c>
    </row>
    <row r="31" spans="1:11" ht="12.75" customHeight="1" x14ac:dyDescent="0.2">
      <c r="A31" s="326" t="s">
        <v>126</v>
      </c>
      <c r="B31" s="326"/>
      <c r="C31" s="326"/>
      <c r="D31" s="326"/>
      <c r="E31" s="326"/>
      <c r="F31" s="326"/>
      <c r="G31" s="11">
        <v>24</v>
      </c>
      <c r="H31" s="49">
        <v>0</v>
      </c>
      <c r="I31" s="49">
        <v>0</v>
      </c>
      <c r="J31" s="49">
        <v>0</v>
      </c>
      <c r="K31" s="49">
        <v>0</v>
      </c>
    </row>
    <row r="32" spans="1:11" ht="12.75" customHeight="1" x14ac:dyDescent="0.2">
      <c r="A32" s="326" t="s">
        <v>127</v>
      </c>
      <c r="B32" s="326"/>
      <c r="C32" s="326"/>
      <c r="D32" s="326"/>
      <c r="E32" s="326"/>
      <c r="F32" s="326"/>
      <c r="G32" s="11">
        <v>25</v>
      </c>
      <c r="H32" s="49">
        <v>1672410</v>
      </c>
      <c r="I32" s="49">
        <v>1672410</v>
      </c>
      <c r="J32" s="49">
        <v>1075150</v>
      </c>
      <c r="K32" s="49">
        <v>1075150</v>
      </c>
    </row>
    <row r="33" spans="1:11" ht="12.75" customHeight="1" x14ac:dyDescent="0.2">
      <c r="A33" s="326" t="s">
        <v>128</v>
      </c>
      <c r="B33" s="326"/>
      <c r="C33" s="326"/>
      <c r="D33" s="326"/>
      <c r="E33" s="326"/>
      <c r="F33" s="326"/>
      <c r="G33" s="11">
        <v>26</v>
      </c>
      <c r="H33" s="49">
        <v>-227808</v>
      </c>
      <c r="I33" s="49">
        <v>-227808</v>
      </c>
      <c r="J33" s="49">
        <v>0</v>
      </c>
      <c r="K33" s="49">
        <v>0</v>
      </c>
    </row>
    <row r="34" spans="1:11" ht="12.75" customHeight="1" x14ac:dyDescent="0.2">
      <c r="A34" s="326" t="s">
        <v>129</v>
      </c>
      <c r="B34" s="326"/>
      <c r="C34" s="326"/>
      <c r="D34" s="326"/>
      <c r="E34" s="326"/>
      <c r="F34" s="326"/>
      <c r="G34" s="11">
        <v>27</v>
      </c>
      <c r="H34" s="49">
        <v>10890666</v>
      </c>
      <c r="I34" s="49">
        <v>10890666</v>
      </c>
      <c r="J34" s="49">
        <v>280030</v>
      </c>
      <c r="K34" s="49">
        <v>280030</v>
      </c>
    </row>
    <row r="35" spans="1:11" ht="12.75" customHeight="1" x14ac:dyDescent="0.2">
      <c r="A35" s="326" t="s">
        <v>130</v>
      </c>
      <c r="B35" s="326"/>
      <c r="C35" s="326"/>
      <c r="D35" s="326"/>
      <c r="E35" s="326"/>
      <c r="F35" s="326"/>
      <c r="G35" s="11">
        <v>28</v>
      </c>
      <c r="H35" s="49">
        <v>-1117940</v>
      </c>
      <c r="I35" s="49">
        <v>-1117940</v>
      </c>
      <c r="J35" s="49">
        <v>0</v>
      </c>
      <c r="K35" s="49">
        <v>0</v>
      </c>
    </row>
    <row r="36" spans="1:11" ht="12.75" customHeight="1" x14ac:dyDescent="0.2">
      <c r="A36" s="291" t="s">
        <v>110</v>
      </c>
      <c r="B36" s="291"/>
      <c r="C36" s="291"/>
      <c r="D36" s="291"/>
      <c r="E36" s="291"/>
      <c r="F36" s="291"/>
      <c r="G36" s="11">
        <v>29</v>
      </c>
      <c r="H36" s="49">
        <v>3626955</v>
      </c>
      <c r="I36" s="49">
        <v>1297891</v>
      </c>
      <c r="J36" s="49">
        <v>3717374</v>
      </c>
      <c r="K36" s="49">
        <v>2487613</v>
      </c>
    </row>
    <row r="37" spans="1:11" ht="12.75" customHeight="1" x14ac:dyDescent="0.2">
      <c r="A37" s="325" t="s">
        <v>359</v>
      </c>
      <c r="B37" s="325"/>
      <c r="C37" s="325"/>
      <c r="D37" s="325"/>
      <c r="E37" s="325"/>
      <c r="F37" s="325"/>
      <c r="G37" s="12">
        <v>30</v>
      </c>
      <c r="H37" s="48">
        <f>SUM(H38:H47)</f>
        <v>3298095</v>
      </c>
      <c r="I37" s="48">
        <f>SUM(I38:I47)</f>
        <v>2009061</v>
      </c>
      <c r="J37" s="48">
        <f>SUM(J38:J47)</f>
        <v>5335949</v>
      </c>
      <c r="K37" s="48">
        <f>SUM(K38:K47)</f>
        <v>1447321</v>
      </c>
    </row>
    <row r="38" spans="1:11" ht="12.75" customHeight="1" x14ac:dyDescent="0.2">
      <c r="A38" s="291" t="s">
        <v>131</v>
      </c>
      <c r="B38" s="291"/>
      <c r="C38" s="291"/>
      <c r="D38" s="291"/>
      <c r="E38" s="291"/>
      <c r="F38" s="291"/>
      <c r="G38" s="11">
        <v>31</v>
      </c>
      <c r="H38" s="49">
        <v>0</v>
      </c>
      <c r="I38" s="49">
        <v>0</v>
      </c>
      <c r="J38" s="49">
        <v>0</v>
      </c>
      <c r="K38" s="49">
        <v>0</v>
      </c>
    </row>
    <row r="39" spans="1:11" ht="25.15" customHeight="1" x14ac:dyDescent="0.2">
      <c r="A39" s="291" t="s">
        <v>132</v>
      </c>
      <c r="B39" s="291"/>
      <c r="C39" s="291"/>
      <c r="D39" s="291"/>
      <c r="E39" s="291"/>
      <c r="F39" s="291"/>
      <c r="G39" s="11">
        <v>32</v>
      </c>
      <c r="H39" s="49">
        <v>0</v>
      </c>
      <c r="I39" s="49">
        <v>0</v>
      </c>
      <c r="J39" s="49">
        <v>0</v>
      </c>
      <c r="K39" s="49">
        <v>0</v>
      </c>
    </row>
    <row r="40" spans="1:11" ht="25.15" customHeight="1" x14ac:dyDescent="0.2">
      <c r="A40" s="291" t="s">
        <v>133</v>
      </c>
      <c r="B40" s="291"/>
      <c r="C40" s="291"/>
      <c r="D40" s="291"/>
      <c r="E40" s="291"/>
      <c r="F40" s="291"/>
      <c r="G40" s="11">
        <v>33</v>
      </c>
      <c r="H40" s="49">
        <v>0</v>
      </c>
      <c r="I40" s="49">
        <v>0</v>
      </c>
      <c r="J40" s="49">
        <v>0</v>
      </c>
      <c r="K40" s="49"/>
    </row>
    <row r="41" spans="1:11" ht="25.15" customHeight="1" x14ac:dyDescent="0.2">
      <c r="A41" s="291" t="s">
        <v>134</v>
      </c>
      <c r="B41" s="291"/>
      <c r="C41" s="291"/>
      <c r="D41" s="291"/>
      <c r="E41" s="291"/>
      <c r="F41" s="291"/>
      <c r="G41" s="11">
        <v>34</v>
      </c>
      <c r="H41" s="49">
        <v>0</v>
      </c>
      <c r="I41" s="49">
        <v>0</v>
      </c>
      <c r="J41" s="49">
        <v>0</v>
      </c>
      <c r="K41" s="49">
        <v>0</v>
      </c>
    </row>
    <row r="42" spans="1:11" ht="25.15" customHeight="1" x14ac:dyDescent="0.2">
      <c r="A42" s="291" t="s">
        <v>135</v>
      </c>
      <c r="B42" s="291"/>
      <c r="C42" s="291"/>
      <c r="D42" s="291"/>
      <c r="E42" s="291"/>
      <c r="F42" s="291"/>
      <c r="G42" s="11">
        <v>35</v>
      </c>
      <c r="H42" s="49">
        <v>0</v>
      </c>
      <c r="I42" s="49">
        <v>0</v>
      </c>
      <c r="J42" s="49">
        <v>0</v>
      </c>
      <c r="K42" s="49">
        <v>0</v>
      </c>
    </row>
    <row r="43" spans="1:11" ht="12.75" customHeight="1" x14ac:dyDescent="0.2">
      <c r="A43" s="291" t="s">
        <v>136</v>
      </c>
      <c r="B43" s="291"/>
      <c r="C43" s="291"/>
      <c r="D43" s="291"/>
      <c r="E43" s="291"/>
      <c r="F43" s="291"/>
      <c r="G43" s="11">
        <v>36</v>
      </c>
      <c r="H43" s="49">
        <v>135628</v>
      </c>
      <c r="I43" s="49">
        <v>40239</v>
      </c>
      <c r="J43" s="49">
        <v>237017</v>
      </c>
      <c r="K43" s="49">
        <v>65940</v>
      </c>
    </row>
    <row r="44" spans="1:11" ht="12.75" customHeight="1" x14ac:dyDescent="0.2">
      <c r="A44" s="291" t="s">
        <v>137</v>
      </c>
      <c r="B44" s="291"/>
      <c r="C44" s="291"/>
      <c r="D44" s="291"/>
      <c r="E44" s="291"/>
      <c r="F44" s="291"/>
      <c r="G44" s="11">
        <v>37</v>
      </c>
      <c r="H44" s="49">
        <v>2062320</v>
      </c>
      <c r="I44" s="49">
        <v>1022782</v>
      </c>
      <c r="J44" s="49">
        <v>4520501</v>
      </c>
      <c r="K44" s="49">
        <v>1189162</v>
      </c>
    </row>
    <row r="45" spans="1:11" ht="12.75" customHeight="1" x14ac:dyDescent="0.2">
      <c r="A45" s="291" t="s">
        <v>138</v>
      </c>
      <c r="B45" s="291"/>
      <c r="C45" s="291"/>
      <c r="D45" s="291"/>
      <c r="E45" s="291"/>
      <c r="F45" s="291"/>
      <c r="G45" s="11">
        <v>38</v>
      </c>
      <c r="H45" s="49">
        <v>727347</v>
      </c>
      <c r="I45" s="49">
        <v>727085</v>
      </c>
      <c r="J45" s="49">
        <v>0</v>
      </c>
      <c r="K45" s="49">
        <v>0</v>
      </c>
    </row>
    <row r="46" spans="1:11" ht="12.75" customHeight="1" x14ac:dyDescent="0.2">
      <c r="A46" s="291" t="s">
        <v>139</v>
      </c>
      <c r="B46" s="291"/>
      <c r="C46" s="291"/>
      <c r="D46" s="291"/>
      <c r="E46" s="291"/>
      <c r="F46" s="291"/>
      <c r="G46" s="11">
        <v>39</v>
      </c>
      <c r="H46" s="49">
        <v>194705</v>
      </c>
      <c r="I46" s="49">
        <v>96833</v>
      </c>
      <c r="J46" s="49">
        <v>402551</v>
      </c>
      <c r="K46" s="49">
        <v>227652</v>
      </c>
    </row>
    <row r="47" spans="1:11" ht="12.75" customHeight="1" x14ac:dyDescent="0.2">
      <c r="A47" s="291" t="s">
        <v>140</v>
      </c>
      <c r="B47" s="291"/>
      <c r="C47" s="291"/>
      <c r="D47" s="291"/>
      <c r="E47" s="291"/>
      <c r="F47" s="291"/>
      <c r="G47" s="11">
        <v>40</v>
      </c>
      <c r="H47" s="49">
        <v>178095</v>
      </c>
      <c r="I47" s="49">
        <v>122122</v>
      </c>
      <c r="J47" s="49">
        <v>175880</v>
      </c>
      <c r="K47" s="49">
        <v>-35433</v>
      </c>
    </row>
    <row r="48" spans="1:11" ht="12.75" customHeight="1" x14ac:dyDescent="0.2">
      <c r="A48" s="325" t="s">
        <v>360</v>
      </c>
      <c r="B48" s="325"/>
      <c r="C48" s="325"/>
      <c r="D48" s="325"/>
      <c r="E48" s="325"/>
      <c r="F48" s="325"/>
      <c r="G48" s="12">
        <v>41</v>
      </c>
      <c r="H48" s="48">
        <f>SUM(H49:H55)</f>
        <v>3545087</v>
      </c>
      <c r="I48" s="48">
        <f>SUM(I49:I55)</f>
        <v>989636</v>
      </c>
      <c r="J48" s="48">
        <f>SUM(J49:J55)</f>
        <v>5243070</v>
      </c>
      <c r="K48" s="48">
        <f>SUM(K49:K55)</f>
        <v>1259323</v>
      </c>
    </row>
    <row r="49" spans="1:11" ht="25.15" customHeight="1" x14ac:dyDescent="0.2">
      <c r="A49" s="291" t="s">
        <v>141</v>
      </c>
      <c r="B49" s="291"/>
      <c r="C49" s="291"/>
      <c r="D49" s="291"/>
      <c r="E49" s="291"/>
      <c r="F49" s="291"/>
      <c r="G49" s="11">
        <v>42</v>
      </c>
      <c r="H49" s="49">
        <v>0</v>
      </c>
      <c r="I49" s="49">
        <v>0</v>
      </c>
      <c r="J49" s="49">
        <v>0</v>
      </c>
      <c r="K49" s="49">
        <v>0</v>
      </c>
    </row>
    <row r="50" spans="1:11" ht="12.75" customHeight="1" x14ac:dyDescent="0.2">
      <c r="A50" s="329" t="s">
        <v>142</v>
      </c>
      <c r="B50" s="329"/>
      <c r="C50" s="329"/>
      <c r="D50" s="329"/>
      <c r="E50" s="329"/>
      <c r="F50" s="329"/>
      <c r="G50" s="11">
        <v>43</v>
      </c>
      <c r="H50" s="49">
        <v>0</v>
      </c>
      <c r="I50" s="49">
        <v>0</v>
      </c>
      <c r="J50" s="49">
        <v>0</v>
      </c>
      <c r="K50" s="49">
        <v>0</v>
      </c>
    </row>
    <row r="51" spans="1:11" ht="12.75" customHeight="1" x14ac:dyDescent="0.2">
      <c r="A51" s="329" t="s">
        <v>143</v>
      </c>
      <c r="B51" s="329"/>
      <c r="C51" s="329"/>
      <c r="D51" s="329"/>
      <c r="E51" s="329"/>
      <c r="F51" s="329"/>
      <c r="G51" s="11">
        <v>44</v>
      </c>
      <c r="H51" s="49">
        <v>3292850</v>
      </c>
      <c r="I51" s="49">
        <v>1058168</v>
      </c>
      <c r="J51" s="49">
        <v>3574210</v>
      </c>
      <c r="K51" s="49">
        <v>648240</v>
      </c>
    </row>
    <row r="52" spans="1:11" ht="12.75" customHeight="1" x14ac:dyDescent="0.2">
      <c r="A52" s="329" t="s">
        <v>144</v>
      </c>
      <c r="B52" s="329"/>
      <c r="C52" s="329"/>
      <c r="D52" s="329"/>
      <c r="E52" s="329"/>
      <c r="F52" s="329"/>
      <c r="G52" s="11">
        <v>45</v>
      </c>
      <c r="H52" s="49">
        <v>0</v>
      </c>
      <c r="I52" s="49">
        <v>-312011</v>
      </c>
      <c r="J52" s="49">
        <v>1224479</v>
      </c>
      <c r="K52" s="49">
        <v>222876</v>
      </c>
    </row>
    <row r="53" spans="1:11" ht="12.75" customHeight="1" x14ac:dyDescent="0.2">
      <c r="A53" s="329" t="s">
        <v>145</v>
      </c>
      <c r="B53" s="329"/>
      <c r="C53" s="329"/>
      <c r="D53" s="329"/>
      <c r="E53" s="329"/>
      <c r="F53" s="329"/>
      <c r="G53" s="11">
        <v>46</v>
      </c>
      <c r="H53" s="49">
        <v>13</v>
      </c>
      <c r="I53" s="49">
        <v>13</v>
      </c>
      <c r="J53" s="49">
        <v>437139</v>
      </c>
      <c r="K53" s="49">
        <v>437139</v>
      </c>
    </row>
    <row r="54" spans="1:11" ht="12.75" customHeight="1" x14ac:dyDescent="0.2">
      <c r="A54" s="329" t="s">
        <v>146</v>
      </c>
      <c r="B54" s="329"/>
      <c r="C54" s="329"/>
      <c r="D54" s="329"/>
      <c r="E54" s="329"/>
      <c r="F54" s="329"/>
      <c r="G54" s="11">
        <v>47</v>
      </c>
      <c r="H54" s="49">
        <v>0</v>
      </c>
      <c r="I54" s="49">
        <v>0</v>
      </c>
      <c r="J54" s="49">
        <v>0</v>
      </c>
      <c r="K54" s="49">
        <v>0</v>
      </c>
    </row>
    <row r="55" spans="1:11" ht="12.75" customHeight="1" x14ac:dyDescent="0.2">
      <c r="A55" s="329" t="s">
        <v>147</v>
      </c>
      <c r="B55" s="329"/>
      <c r="C55" s="329"/>
      <c r="D55" s="329"/>
      <c r="E55" s="329"/>
      <c r="F55" s="329"/>
      <c r="G55" s="11">
        <v>48</v>
      </c>
      <c r="H55" s="49">
        <v>252224</v>
      </c>
      <c r="I55" s="49">
        <v>243466</v>
      </c>
      <c r="J55" s="49">
        <v>7242</v>
      </c>
      <c r="K55" s="49">
        <v>-48932</v>
      </c>
    </row>
    <row r="56" spans="1:11" ht="22.15" customHeight="1" x14ac:dyDescent="0.2">
      <c r="A56" s="331" t="s">
        <v>148</v>
      </c>
      <c r="B56" s="331"/>
      <c r="C56" s="331"/>
      <c r="D56" s="331"/>
      <c r="E56" s="331"/>
      <c r="F56" s="331"/>
      <c r="G56" s="11">
        <v>49</v>
      </c>
      <c r="H56" s="49">
        <v>12428818</v>
      </c>
      <c r="I56" s="49">
        <v>5880444</v>
      </c>
      <c r="J56" s="49">
        <v>30871648</v>
      </c>
      <c r="K56" s="49">
        <v>13266528</v>
      </c>
    </row>
    <row r="57" spans="1:11" ht="12.75" customHeight="1" x14ac:dyDescent="0.2">
      <c r="A57" s="331" t="s">
        <v>149</v>
      </c>
      <c r="B57" s="331"/>
      <c r="C57" s="331"/>
      <c r="D57" s="331"/>
      <c r="E57" s="331"/>
      <c r="F57" s="331"/>
      <c r="G57" s="11">
        <v>50</v>
      </c>
      <c r="H57" s="49">
        <v>895294</v>
      </c>
      <c r="I57" s="49">
        <v>366583</v>
      </c>
      <c r="J57" s="49">
        <v>1305317</v>
      </c>
      <c r="K57" s="49">
        <v>452507</v>
      </c>
    </row>
    <row r="58" spans="1:11" ht="24.6" customHeight="1" x14ac:dyDescent="0.2">
      <c r="A58" s="331" t="s">
        <v>150</v>
      </c>
      <c r="B58" s="331"/>
      <c r="C58" s="331"/>
      <c r="D58" s="331"/>
      <c r="E58" s="331"/>
      <c r="F58" s="331"/>
      <c r="G58" s="11">
        <v>51</v>
      </c>
      <c r="H58" s="49">
        <v>0</v>
      </c>
      <c r="I58" s="49">
        <v>0</v>
      </c>
      <c r="J58" s="49">
        <v>0</v>
      </c>
      <c r="K58" s="49">
        <v>0</v>
      </c>
    </row>
    <row r="59" spans="1:11" ht="12.75" customHeight="1" x14ac:dyDescent="0.2">
      <c r="A59" s="331" t="s">
        <v>151</v>
      </c>
      <c r="B59" s="331"/>
      <c r="C59" s="331"/>
      <c r="D59" s="331"/>
      <c r="E59" s="331"/>
      <c r="F59" s="331"/>
      <c r="G59" s="11">
        <v>52</v>
      </c>
      <c r="H59" s="49">
        <v>12372</v>
      </c>
      <c r="I59" s="49">
        <v>3073</v>
      </c>
      <c r="J59" s="49">
        <v>6581</v>
      </c>
      <c r="K59" s="49">
        <v>-782</v>
      </c>
    </row>
    <row r="60" spans="1:11" ht="12.75" customHeight="1" x14ac:dyDescent="0.2">
      <c r="A60" s="325" t="s">
        <v>361</v>
      </c>
      <c r="B60" s="325"/>
      <c r="C60" s="325"/>
      <c r="D60" s="325"/>
      <c r="E60" s="325"/>
      <c r="F60" s="325"/>
      <c r="G60" s="12">
        <v>53</v>
      </c>
      <c r="H60" s="48">
        <f>H8+H37+H56+H57</f>
        <v>924651303</v>
      </c>
      <c r="I60" s="48">
        <f t="shared" ref="I60:K60" si="0">I8+I37+I56+I57</f>
        <v>301122967</v>
      </c>
      <c r="J60" s="48">
        <f t="shared" si="0"/>
        <v>1107474406</v>
      </c>
      <c r="K60" s="48">
        <f t="shared" si="0"/>
        <v>339836210</v>
      </c>
    </row>
    <row r="61" spans="1:11" ht="12.75" customHeight="1" x14ac:dyDescent="0.2">
      <c r="A61" s="325" t="s">
        <v>362</v>
      </c>
      <c r="B61" s="325"/>
      <c r="C61" s="325"/>
      <c r="D61" s="325"/>
      <c r="E61" s="325"/>
      <c r="F61" s="325"/>
      <c r="G61" s="12">
        <v>54</v>
      </c>
      <c r="H61" s="48">
        <f>H14+H48+H58+H59</f>
        <v>839297972</v>
      </c>
      <c r="I61" s="48">
        <f t="shared" ref="I61:K61" si="1">I14+I48+I58+I59</f>
        <v>271589721</v>
      </c>
      <c r="J61" s="48">
        <f t="shared" si="1"/>
        <v>915848938</v>
      </c>
      <c r="K61" s="48">
        <f t="shared" si="1"/>
        <v>289360895</v>
      </c>
    </row>
    <row r="62" spans="1:11" ht="12.75" customHeight="1" x14ac:dyDescent="0.2">
      <c r="A62" s="325" t="s">
        <v>363</v>
      </c>
      <c r="B62" s="325"/>
      <c r="C62" s="325"/>
      <c r="D62" s="325"/>
      <c r="E62" s="325"/>
      <c r="F62" s="325"/>
      <c r="G62" s="12">
        <v>55</v>
      </c>
      <c r="H62" s="48">
        <f>H60-H61</f>
        <v>85353331</v>
      </c>
      <c r="I62" s="48">
        <f t="shared" ref="I62:K62" si="2">I60-I61</f>
        <v>29533246</v>
      </c>
      <c r="J62" s="48">
        <f t="shared" si="2"/>
        <v>191625468</v>
      </c>
      <c r="K62" s="48">
        <f t="shared" si="2"/>
        <v>50475315</v>
      </c>
    </row>
    <row r="63" spans="1:11" ht="12.75" customHeight="1" x14ac:dyDescent="0.2">
      <c r="A63" s="330" t="s">
        <v>364</v>
      </c>
      <c r="B63" s="330"/>
      <c r="C63" s="330"/>
      <c r="D63" s="330"/>
      <c r="E63" s="330"/>
      <c r="F63" s="330"/>
      <c r="G63" s="12">
        <v>56</v>
      </c>
      <c r="H63" s="48">
        <f>+IF((H60-H61)&gt;0,(H60-H61),0)</f>
        <v>85353331</v>
      </c>
      <c r="I63" s="48">
        <f t="shared" ref="I63:K63" si="3">+IF((I60-I61)&gt;0,(I60-I61),0)</f>
        <v>29533246</v>
      </c>
      <c r="J63" s="48">
        <f t="shared" si="3"/>
        <v>191625468</v>
      </c>
      <c r="K63" s="48">
        <f t="shared" si="3"/>
        <v>50475315</v>
      </c>
    </row>
    <row r="64" spans="1:11" ht="12.75" customHeight="1" x14ac:dyDescent="0.2">
      <c r="A64" s="330" t="s">
        <v>365</v>
      </c>
      <c r="B64" s="330"/>
      <c r="C64" s="330"/>
      <c r="D64" s="330"/>
      <c r="E64" s="330"/>
      <c r="F64" s="330"/>
      <c r="G64" s="12">
        <v>57</v>
      </c>
      <c r="H64" s="48">
        <f>+IF((H60-H61)&lt;0,(H60-H61),0)</f>
        <v>0</v>
      </c>
      <c r="I64" s="48">
        <f t="shared" ref="I64:K64" si="4">+IF((I60-I61)&lt;0,(I60-I61),0)</f>
        <v>0</v>
      </c>
      <c r="J64" s="48">
        <f t="shared" si="4"/>
        <v>0</v>
      </c>
      <c r="K64" s="48">
        <f t="shared" si="4"/>
        <v>0</v>
      </c>
    </row>
    <row r="65" spans="1:11" ht="12.75" customHeight="1" x14ac:dyDescent="0.2">
      <c r="A65" s="331" t="s">
        <v>111</v>
      </c>
      <c r="B65" s="331"/>
      <c r="C65" s="331"/>
      <c r="D65" s="331"/>
      <c r="E65" s="331"/>
      <c r="F65" s="331"/>
      <c r="G65" s="11">
        <v>58</v>
      </c>
      <c r="H65" s="49">
        <v>14450943</v>
      </c>
      <c r="I65" s="49">
        <v>6941559</v>
      </c>
      <c r="J65" s="49">
        <v>28284450</v>
      </c>
      <c r="K65" s="49">
        <v>3738776</v>
      </c>
    </row>
    <row r="66" spans="1:11" ht="12.75" customHeight="1" x14ac:dyDescent="0.2">
      <c r="A66" s="325" t="s">
        <v>366</v>
      </c>
      <c r="B66" s="325"/>
      <c r="C66" s="325"/>
      <c r="D66" s="325"/>
      <c r="E66" s="325"/>
      <c r="F66" s="325"/>
      <c r="G66" s="12">
        <v>59</v>
      </c>
      <c r="H66" s="48">
        <f>H62-H65</f>
        <v>70902388</v>
      </c>
      <c r="I66" s="48">
        <f t="shared" ref="I66:K66" si="5">I62-I65</f>
        <v>22591687</v>
      </c>
      <c r="J66" s="48">
        <f t="shared" si="5"/>
        <v>163341018</v>
      </c>
      <c r="K66" s="48">
        <f t="shared" si="5"/>
        <v>46736539</v>
      </c>
    </row>
    <row r="67" spans="1:11" ht="12.75" customHeight="1" x14ac:dyDescent="0.2">
      <c r="A67" s="330" t="s">
        <v>367</v>
      </c>
      <c r="B67" s="330"/>
      <c r="C67" s="330"/>
      <c r="D67" s="330"/>
      <c r="E67" s="330"/>
      <c r="F67" s="330"/>
      <c r="G67" s="12">
        <v>60</v>
      </c>
      <c r="H67" s="48">
        <f>+IF((H62-H65)&gt;0,(H62-H65),0)</f>
        <v>70902388</v>
      </c>
      <c r="I67" s="48">
        <f t="shared" ref="I67:K67" si="6">+IF((I62-I65)&gt;0,(I62-I65),0)</f>
        <v>22591687</v>
      </c>
      <c r="J67" s="48">
        <f t="shared" si="6"/>
        <v>163341018</v>
      </c>
      <c r="K67" s="48">
        <f t="shared" si="6"/>
        <v>46736539</v>
      </c>
    </row>
    <row r="68" spans="1:11" ht="12.75" customHeight="1" x14ac:dyDescent="0.2">
      <c r="A68" s="330" t="s">
        <v>368</v>
      </c>
      <c r="B68" s="330"/>
      <c r="C68" s="330"/>
      <c r="D68" s="330"/>
      <c r="E68" s="330"/>
      <c r="F68" s="330"/>
      <c r="G68" s="12">
        <v>61</v>
      </c>
      <c r="H68" s="48">
        <f>+IF((H62-H65)&lt;0,(H62-H65),0)</f>
        <v>0</v>
      </c>
      <c r="I68" s="48">
        <f t="shared" ref="I68:K68" si="7">+IF((I62-I65)&lt;0,(I62-I65),0)</f>
        <v>0</v>
      </c>
      <c r="J68" s="48">
        <f t="shared" si="7"/>
        <v>0</v>
      </c>
      <c r="K68" s="48">
        <f t="shared" si="7"/>
        <v>0</v>
      </c>
    </row>
    <row r="69" spans="1:11" x14ac:dyDescent="0.2">
      <c r="A69" s="332" t="s">
        <v>152</v>
      </c>
      <c r="B69" s="332"/>
      <c r="C69" s="332"/>
      <c r="D69" s="332"/>
      <c r="E69" s="332"/>
      <c r="F69" s="332"/>
      <c r="G69" s="333"/>
      <c r="H69" s="333"/>
      <c r="I69" s="333"/>
      <c r="J69" s="334"/>
      <c r="K69" s="334"/>
    </row>
    <row r="70" spans="1:11" ht="22.15" customHeight="1" x14ac:dyDescent="0.2">
      <c r="A70" s="325" t="s">
        <v>369</v>
      </c>
      <c r="B70" s="325"/>
      <c r="C70" s="325"/>
      <c r="D70" s="325"/>
      <c r="E70" s="325"/>
      <c r="F70" s="325"/>
      <c r="G70" s="12">
        <v>62</v>
      </c>
      <c r="H70" s="48">
        <f>H71-H72</f>
        <v>0</v>
      </c>
      <c r="I70" s="48">
        <f>I71-I72</f>
        <v>0</v>
      </c>
      <c r="J70" s="48">
        <f>J71-J72</f>
        <v>0</v>
      </c>
      <c r="K70" s="48">
        <f>K71-K72</f>
        <v>0</v>
      </c>
    </row>
    <row r="71" spans="1:11" ht="12.75" customHeight="1" x14ac:dyDescent="0.2">
      <c r="A71" s="329" t="s">
        <v>153</v>
      </c>
      <c r="B71" s="329"/>
      <c r="C71" s="329"/>
      <c r="D71" s="329"/>
      <c r="E71" s="329"/>
      <c r="F71" s="329"/>
      <c r="G71" s="11">
        <v>63</v>
      </c>
      <c r="H71" s="49">
        <v>0</v>
      </c>
      <c r="I71" s="49">
        <v>0</v>
      </c>
      <c r="J71" s="49">
        <v>0</v>
      </c>
      <c r="K71" s="49">
        <v>0</v>
      </c>
    </row>
    <row r="72" spans="1:11" ht="12.75" customHeight="1" x14ac:dyDescent="0.2">
      <c r="A72" s="329" t="s">
        <v>154</v>
      </c>
      <c r="B72" s="329"/>
      <c r="C72" s="329"/>
      <c r="D72" s="329"/>
      <c r="E72" s="329"/>
      <c r="F72" s="329"/>
      <c r="G72" s="11">
        <v>64</v>
      </c>
      <c r="H72" s="49">
        <v>0</v>
      </c>
      <c r="I72" s="49">
        <v>0</v>
      </c>
      <c r="J72" s="49">
        <v>0</v>
      </c>
      <c r="K72" s="49">
        <v>0</v>
      </c>
    </row>
    <row r="73" spans="1:11" ht="12.75" customHeight="1" x14ac:dyDescent="0.2">
      <c r="A73" s="331" t="s">
        <v>155</v>
      </c>
      <c r="B73" s="331"/>
      <c r="C73" s="331"/>
      <c r="D73" s="331"/>
      <c r="E73" s="331"/>
      <c r="F73" s="331"/>
      <c r="G73" s="11">
        <v>65</v>
      </c>
      <c r="H73" s="49">
        <v>0</v>
      </c>
      <c r="I73" s="49">
        <v>0</v>
      </c>
      <c r="J73" s="49">
        <v>0</v>
      </c>
      <c r="K73" s="49">
        <v>0</v>
      </c>
    </row>
    <row r="74" spans="1:11" ht="12.75" customHeight="1" x14ac:dyDescent="0.2">
      <c r="A74" s="330" t="s">
        <v>370</v>
      </c>
      <c r="B74" s="330"/>
      <c r="C74" s="330"/>
      <c r="D74" s="330"/>
      <c r="E74" s="330"/>
      <c r="F74" s="330"/>
      <c r="G74" s="12">
        <v>66</v>
      </c>
      <c r="H74" s="71">
        <v>0</v>
      </c>
      <c r="I74" s="71">
        <v>0</v>
      </c>
      <c r="J74" s="71">
        <v>0</v>
      </c>
      <c r="K74" s="71">
        <v>0</v>
      </c>
    </row>
    <row r="75" spans="1:11" ht="12.75" customHeight="1" x14ac:dyDescent="0.2">
      <c r="A75" s="330" t="s">
        <v>371</v>
      </c>
      <c r="B75" s="330"/>
      <c r="C75" s="330"/>
      <c r="D75" s="330"/>
      <c r="E75" s="330"/>
      <c r="F75" s="330"/>
      <c r="G75" s="12">
        <v>67</v>
      </c>
      <c r="H75" s="71">
        <v>0</v>
      </c>
      <c r="I75" s="71">
        <v>0</v>
      </c>
      <c r="J75" s="71">
        <v>0</v>
      </c>
      <c r="K75" s="71">
        <v>0</v>
      </c>
    </row>
    <row r="76" spans="1:11" x14ac:dyDescent="0.2">
      <c r="A76" s="332" t="s">
        <v>156</v>
      </c>
      <c r="B76" s="332"/>
      <c r="C76" s="332"/>
      <c r="D76" s="332"/>
      <c r="E76" s="332"/>
      <c r="F76" s="332"/>
      <c r="G76" s="333"/>
      <c r="H76" s="333"/>
      <c r="I76" s="333"/>
      <c r="J76" s="334"/>
      <c r="K76" s="334"/>
    </row>
    <row r="77" spans="1:11" ht="12.75" customHeight="1" x14ac:dyDescent="0.2">
      <c r="A77" s="325" t="s">
        <v>372</v>
      </c>
      <c r="B77" s="325"/>
      <c r="C77" s="325"/>
      <c r="D77" s="325"/>
      <c r="E77" s="325"/>
      <c r="F77" s="325"/>
      <c r="G77" s="12">
        <v>68</v>
      </c>
      <c r="H77" s="71">
        <v>0</v>
      </c>
      <c r="I77" s="71">
        <v>0</v>
      </c>
      <c r="J77" s="71">
        <v>0</v>
      </c>
      <c r="K77" s="71">
        <v>0</v>
      </c>
    </row>
    <row r="78" spans="1:11" ht="12.75" customHeight="1" x14ac:dyDescent="0.2">
      <c r="A78" s="335" t="s">
        <v>373</v>
      </c>
      <c r="B78" s="335"/>
      <c r="C78" s="335"/>
      <c r="D78" s="335"/>
      <c r="E78" s="335"/>
      <c r="F78" s="335"/>
      <c r="G78" s="42">
        <v>69</v>
      </c>
      <c r="H78" s="50">
        <v>0</v>
      </c>
      <c r="I78" s="50">
        <v>0</v>
      </c>
      <c r="J78" s="50">
        <v>0</v>
      </c>
      <c r="K78" s="50">
        <v>0</v>
      </c>
    </row>
    <row r="79" spans="1:11" ht="12.75" customHeight="1" x14ac:dyDescent="0.2">
      <c r="A79" s="335" t="s">
        <v>374</v>
      </c>
      <c r="B79" s="335"/>
      <c r="C79" s="335"/>
      <c r="D79" s="335"/>
      <c r="E79" s="335"/>
      <c r="F79" s="335"/>
      <c r="G79" s="42">
        <v>70</v>
      </c>
      <c r="H79" s="50">
        <v>0</v>
      </c>
      <c r="I79" s="50">
        <v>0</v>
      </c>
      <c r="J79" s="50">
        <v>0</v>
      </c>
      <c r="K79" s="50">
        <v>0</v>
      </c>
    </row>
    <row r="80" spans="1:11" ht="12.75" customHeight="1" x14ac:dyDescent="0.2">
      <c r="A80" s="325" t="s">
        <v>375</v>
      </c>
      <c r="B80" s="325"/>
      <c r="C80" s="325"/>
      <c r="D80" s="325"/>
      <c r="E80" s="325"/>
      <c r="F80" s="325"/>
      <c r="G80" s="12">
        <v>71</v>
      </c>
      <c r="H80" s="71">
        <v>0</v>
      </c>
      <c r="I80" s="71">
        <v>0</v>
      </c>
      <c r="J80" s="71">
        <v>0</v>
      </c>
      <c r="K80" s="71">
        <v>0</v>
      </c>
    </row>
    <row r="81" spans="1:11" ht="12.75" customHeight="1" x14ac:dyDescent="0.2">
      <c r="A81" s="325" t="s">
        <v>376</v>
      </c>
      <c r="B81" s="325"/>
      <c r="C81" s="325"/>
      <c r="D81" s="325"/>
      <c r="E81" s="325"/>
      <c r="F81" s="325"/>
      <c r="G81" s="12">
        <v>72</v>
      </c>
      <c r="H81" s="71">
        <v>0</v>
      </c>
      <c r="I81" s="71">
        <v>0</v>
      </c>
      <c r="J81" s="71">
        <v>0</v>
      </c>
      <c r="K81" s="71">
        <v>0</v>
      </c>
    </row>
    <row r="82" spans="1:11" ht="12.75" customHeight="1" x14ac:dyDescent="0.2">
      <c r="A82" s="330" t="s">
        <v>377</v>
      </c>
      <c r="B82" s="330"/>
      <c r="C82" s="330"/>
      <c r="D82" s="330"/>
      <c r="E82" s="330"/>
      <c r="F82" s="330"/>
      <c r="G82" s="12">
        <v>73</v>
      </c>
      <c r="H82" s="71">
        <v>0</v>
      </c>
      <c r="I82" s="71">
        <v>0</v>
      </c>
      <c r="J82" s="71">
        <v>0</v>
      </c>
      <c r="K82" s="71">
        <v>0</v>
      </c>
    </row>
    <row r="83" spans="1:11" ht="12.75" customHeight="1" x14ac:dyDescent="0.2">
      <c r="A83" s="330" t="s">
        <v>378</v>
      </c>
      <c r="B83" s="330"/>
      <c r="C83" s="330"/>
      <c r="D83" s="330"/>
      <c r="E83" s="330"/>
      <c r="F83" s="330"/>
      <c r="G83" s="12">
        <v>74</v>
      </c>
      <c r="H83" s="71">
        <v>0</v>
      </c>
      <c r="I83" s="71">
        <v>0</v>
      </c>
      <c r="J83" s="71">
        <v>0</v>
      </c>
      <c r="K83" s="71">
        <v>0</v>
      </c>
    </row>
    <row r="84" spans="1:11" x14ac:dyDescent="0.2">
      <c r="A84" s="332" t="s">
        <v>112</v>
      </c>
      <c r="B84" s="332"/>
      <c r="C84" s="332"/>
      <c r="D84" s="332"/>
      <c r="E84" s="332"/>
      <c r="F84" s="332"/>
      <c r="G84" s="333"/>
      <c r="H84" s="333"/>
      <c r="I84" s="333"/>
      <c r="J84" s="334"/>
      <c r="K84" s="334"/>
    </row>
    <row r="85" spans="1:11" ht="12.75" customHeight="1" x14ac:dyDescent="0.2">
      <c r="A85" s="336" t="s">
        <v>379</v>
      </c>
      <c r="B85" s="336"/>
      <c r="C85" s="336"/>
      <c r="D85" s="336"/>
      <c r="E85" s="336"/>
      <c r="F85" s="336"/>
      <c r="G85" s="12">
        <v>75</v>
      </c>
      <c r="H85" s="51">
        <f>H86+H87</f>
        <v>70902388</v>
      </c>
      <c r="I85" s="51">
        <f>I86+I87</f>
        <v>22591687</v>
      </c>
      <c r="J85" s="51">
        <f>J86+J87</f>
        <v>163341018</v>
      </c>
      <c r="K85" s="51">
        <f>K86+K87</f>
        <v>46736539</v>
      </c>
    </row>
    <row r="86" spans="1:11" ht="12.75" customHeight="1" x14ac:dyDescent="0.2">
      <c r="A86" s="337" t="s">
        <v>157</v>
      </c>
      <c r="B86" s="337"/>
      <c r="C86" s="337"/>
      <c r="D86" s="337"/>
      <c r="E86" s="337"/>
      <c r="F86" s="337"/>
      <c r="G86" s="11">
        <v>76</v>
      </c>
      <c r="H86" s="52">
        <v>46328381</v>
      </c>
      <c r="I86" s="52">
        <v>15438993</v>
      </c>
      <c r="J86" s="52">
        <v>101448958</v>
      </c>
      <c r="K86" s="52">
        <v>32524578</v>
      </c>
    </row>
    <row r="87" spans="1:11" ht="12.75" customHeight="1" x14ac:dyDescent="0.2">
      <c r="A87" s="337" t="s">
        <v>158</v>
      </c>
      <c r="B87" s="337"/>
      <c r="C87" s="337"/>
      <c r="D87" s="337"/>
      <c r="E87" s="337"/>
      <c r="F87" s="337"/>
      <c r="G87" s="11">
        <v>77</v>
      </c>
      <c r="H87" s="52">
        <v>24574007</v>
      </c>
      <c r="I87" s="52">
        <v>7152694</v>
      </c>
      <c r="J87" s="52">
        <v>61892060</v>
      </c>
      <c r="K87" s="52">
        <v>14211961</v>
      </c>
    </row>
    <row r="88" spans="1:11" x14ac:dyDescent="0.2">
      <c r="A88" s="338" t="s">
        <v>114</v>
      </c>
      <c r="B88" s="338"/>
      <c r="C88" s="338"/>
      <c r="D88" s="338"/>
      <c r="E88" s="338"/>
      <c r="F88" s="338"/>
      <c r="G88" s="339"/>
      <c r="H88" s="339"/>
      <c r="I88" s="339"/>
      <c r="J88" s="334"/>
      <c r="K88" s="334"/>
    </row>
    <row r="89" spans="1:11" ht="12.75" customHeight="1" x14ac:dyDescent="0.2">
      <c r="A89" s="307" t="s">
        <v>159</v>
      </c>
      <c r="B89" s="307"/>
      <c r="C89" s="307"/>
      <c r="D89" s="307"/>
      <c r="E89" s="307"/>
      <c r="F89" s="307"/>
      <c r="G89" s="11">
        <v>78</v>
      </c>
      <c r="H89" s="52">
        <v>70902388</v>
      </c>
      <c r="I89" s="52">
        <v>22591687</v>
      </c>
      <c r="J89" s="52">
        <v>163341018</v>
      </c>
      <c r="K89" s="52">
        <v>46736539</v>
      </c>
    </row>
    <row r="90" spans="1:11" ht="24" customHeight="1" x14ac:dyDescent="0.2">
      <c r="A90" s="293" t="s">
        <v>435</v>
      </c>
      <c r="B90" s="293"/>
      <c r="C90" s="293"/>
      <c r="D90" s="293"/>
      <c r="E90" s="293"/>
      <c r="F90" s="293"/>
      <c r="G90" s="12">
        <v>79</v>
      </c>
      <c r="H90" s="69">
        <f>H91+H98</f>
        <v>1131397</v>
      </c>
      <c r="I90" s="69">
        <f>I91+I98</f>
        <v>930911</v>
      </c>
      <c r="J90" s="69">
        <f t="shared" ref="J90:K90" si="8">J91+J98</f>
        <v>-76350</v>
      </c>
      <c r="K90" s="69">
        <f t="shared" si="8"/>
        <v>-268401</v>
      </c>
    </row>
    <row r="91" spans="1:11" ht="24" customHeight="1" x14ac:dyDescent="0.2">
      <c r="A91" s="340" t="s">
        <v>442</v>
      </c>
      <c r="B91" s="340"/>
      <c r="C91" s="340"/>
      <c r="D91" s="340"/>
      <c r="E91" s="340"/>
      <c r="F91" s="340"/>
      <c r="G91" s="12">
        <v>80</v>
      </c>
      <c r="H91" s="69">
        <f>SUM(H92:H96)</f>
        <v>1574490</v>
      </c>
      <c r="I91" s="69">
        <f>SUM(I92:I96)</f>
        <v>1574490</v>
      </c>
      <c r="J91" s="69">
        <f t="shared" ref="J91:K91" si="9">SUM(J92:J96)</f>
        <v>0</v>
      </c>
      <c r="K91" s="69">
        <f t="shared" si="9"/>
        <v>0</v>
      </c>
    </row>
    <row r="92" spans="1:11" ht="25.5" customHeight="1" x14ac:dyDescent="0.2">
      <c r="A92" s="329" t="s">
        <v>380</v>
      </c>
      <c r="B92" s="329"/>
      <c r="C92" s="329"/>
      <c r="D92" s="329"/>
      <c r="E92" s="329"/>
      <c r="F92" s="329"/>
      <c r="G92" s="12">
        <v>81</v>
      </c>
      <c r="H92" s="52">
        <v>0</v>
      </c>
      <c r="I92" s="52">
        <v>0</v>
      </c>
      <c r="J92" s="52">
        <v>0</v>
      </c>
      <c r="K92" s="52">
        <v>0</v>
      </c>
    </row>
    <row r="93" spans="1:11" ht="38.25" customHeight="1" x14ac:dyDescent="0.2">
      <c r="A93" s="329" t="s">
        <v>381</v>
      </c>
      <c r="B93" s="329"/>
      <c r="C93" s="329"/>
      <c r="D93" s="329"/>
      <c r="E93" s="329"/>
      <c r="F93" s="329"/>
      <c r="G93" s="12">
        <v>82</v>
      </c>
      <c r="H93" s="52">
        <v>1574490</v>
      </c>
      <c r="I93" s="52">
        <v>1574490</v>
      </c>
      <c r="J93" s="52">
        <v>0</v>
      </c>
      <c r="K93" s="52">
        <v>0</v>
      </c>
    </row>
    <row r="94" spans="1:11" ht="38.25" customHeight="1" x14ac:dyDescent="0.2">
      <c r="A94" s="329" t="s">
        <v>382</v>
      </c>
      <c r="B94" s="329"/>
      <c r="C94" s="329"/>
      <c r="D94" s="329"/>
      <c r="E94" s="329"/>
      <c r="F94" s="329"/>
      <c r="G94" s="12">
        <v>83</v>
      </c>
      <c r="H94" s="52">
        <v>0</v>
      </c>
      <c r="I94" s="52">
        <v>0</v>
      </c>
      <c r="J94" s="52">
        <v>0</v>
      </c>
      <c r="K94" s="52">
        <v>0</v>
      </c>
    </row>
    <row r="95" spans="1:11" x14ac:dyDescent="0.2">
      <c r="A95" s="329" t="s">
        <v>383</v>
      </c>
      <c r="B95" s="329"/>
      <c r="C95" s="329"/>
      <c r="D95" s="329"/>
      <c r="E95" s="329"/>
      <c r="F95" s="329"/>
      <c r="G95" s="12">
        <v>84</v>
      </c>
      <c r="H95" s="52">
        <v>0</v>
      </c>
      <c r="I95" s="52">
        <v>0</v>
      </c>
      <c r="J95" s="52">
        <v>0</v>
      </c>
      <c r="K95" s="52">
        <v>0</v>
      </c>
    </row>
    <row r="96" spans="1:11" x14ac:dyDescent="0.2">
      <c r="A96" s="329" t="s">
        <v>384</v>
      </c>
      <c r="B96" s="329"/>
      <c r="C96" s="329"/>
      <c r="D96" s="329"/>
      <c r="E96" s="329"/>
      <c r="F96" s="329"/>
      <c r="G96" s="12">
        <v>85</v>
      </c>
      <c r="H96" s="52">
        <v>0</v>
      </c>
      <c r="I96" s="52">
        <v>0</v>
      </c>
      <c r="J96" s="52">
        <v>0</v>
      </c>
      <c r="K96" s="52">
        <v>0</v>
      </c>
    </row>
    <row r="97" spans="1:11" ht="26.25" customHeight="1" x14ac:dyDescent="0.2">
      <c r="A97" s="329" t="s">
        <v>385</v>
      </c>
      <c r="B97" s="329"/>
      <c r="C97" s="329"/>
      <c r="D97" s="329"/>
      <c r="E97" s="329"/>
      <c r="F97" s="329"/>
      <c r="G97" s="12">
        <v>86</v>
      </c>
      <c r="H97" s="52">
        <v>0</v>
      </c>
      <c r="I97" s="52">
        <v>0</v>
      </c>
      <c r="J97" s="52">
        <v>0</v>
      </c>
      <c r="K97" s="52">
        <v>0</v>
      </c>
    </row>
    <row r="98" spans="1:11" ht="25.5" customHeight="1" x14ac:dyDescent="0.2">
      <c r="A98" s="340" t="s">
        <v>436</v>
      </c>
      <c r="B98" s="340"/>
      <c r="C98" s="340"/>
      <c r="D98" s="340"/>
      <c r="E98" s="340"/>
      <c r="F98" s="340"/>
      <c r="G98" s="12">
        <v>87</v>
      </c>
      <c r="H98" s="69">
        <f>SUM(H99:H106)</f>
        <v>-443093</v>
      </c>
      <c r="I98" s="69">
        <f>SUM(I99:I106)</f>
        <v>-643579</v>
      </c>
      <c r="J98" s="69">
        <f t="shared" ref="J98:K98" si="10">SUM(J99:J106)</f>
        <v>-76350</v>
      </c>
      <c r="K98" s="69">
        <f t="shared" si="10"/>
        <v>-268401</v>
      </c>
    </row>
    <row r="99" spans="1:11" x14ac:dyDescent="0.2">
      <c r="A99" s="341" t="s">
        <v>160</v>
      </c>
      <c r="B99" s="341"/>
      <c r="C99" s="341"/>
      <c r="D99" s="341"/>
      <c r="E99" s="341"/>
      <c r="F99" s="341"/>
      <c r="G99" s="11">
        <v>88</v>
      </c>
      <c r="H99" s="52">
        <v>-443093</v>
      </c>
      <c r="I99" s="52">
        <v>-643579</v>
      </c>
      <c r="J99" s="52">
        <v>-76350</v>
      </c>
      <c r="K99" s="52">
        <v>-268401</v>
      </c>
    </row>
    <row r="100" spans="1:11" ht="36" customHeight="1" x14ac:dyDescent="0.2">
      <c r="A100" s="329" t="s">
        <v>386</v>
      </c>
      <c r="B100" s="329"/>
      <c r="C100" s="329"/>
      <c r="D100" s="329"/>
      <c r="E100" s="329"/>
      <c r="F100" s="329"/>
      <c r="G100" s="11">
        <v>89</v>
      </c>
      <c r="H100" s="52">
        <v>0</v>
      </c>
      <c r="I100" s="52">
        <v>0</v>
      </c>
      <c r="J100" s="52">
        <v>0</v>
      </c>
      <c r="K100" s="52">
        <v>0</v>
      </c>
    </row>
    <row r="101" spans="1:11" ht="22.15" customHeight="1" x14ac:dyDescent="0.2">
      <c r="A101" s="341" t="s">
        <v>161</v>
      </c>
      <c r="B101" s="341"/>
      <c r="C101" s="341"/>
      <c r="D101" s="341"/>
      <c r="E101" s="341"/>
      <c r="F101" s="341"/>
      <c r="G101" s="11">
        <v>90</v>
      </c>
      <c r="H101" s="52">
        <v>0</v>
      </c>
      <c r="I101" s="52">
        <v>0</v>
      </c>
      <c r="J101" s="52">
        <v>0</v>
      </c>
      <c r="K101" s="52">
        <v>0</v>
      </c>
    </row>
    <row r="102" spans="1:11" ht="22.15" customHeight="1" x14ac:dyDescent="0.2">
      <c r="A102" s="341" t="s">
        <v>162</v>
      </c>
      <c r="B102" s="341"/>
      <c r="C102" s="341"/>
      <c r="D102" s="341"/>
      <c r="E102" s="341"/>
      <c r="F102" s="341"/>
      <c r="G102" s="11">
        <v>91</v>
      </c>
      <c r="H102" s="52">
        <v>0</v>
      </c>
      <c r="I102" s="52">
        <v>0</v>
      </c>
      <c r="J102" s="52">
        <v>0</v>
      </c>
      <c r="K102" s="52">
        <v>0</v>
      </c>
    </row>
    <row r="103" spans="1:11" ht="22.15" customHeight="1" x14ac:dyDescent="0.2">
      <c r="A103" s="341" t="s">
        <v>163</v>
      </c>
      <c r="B103" s="341"/>
      <c r="C103" s="341"/>
      <c r="D103" s="341"/>
      <c r="E103" s="341"/>
      <c r="F103" s="341"/>
      <c r="G103" s="11">
        <v>92</v>
      </c>
      <c r="H103" s="52">
        <v>0</v>
      </c>
      <c r="I103" s="52">
        <v>0</v>
      </c>
      <c r="J103" s="52">
        <v>0</v>
      </c>
      <c r="K103" s="52">
        <v>0</v>
      </c>
    </row>
    <row r="104" spans="1:11" ht="12.75" customHeight="1" x14ac:dyDescent="0.2">
      <c r="A104" s="329" t="s">
        <v>387</v>
      </c>
      <c r="B104" s="329"/>
      <c r="C104" s="329"/>
      <c r="D104" s="329"/>
      <c r="E104" s="329"/>
      <c r="F104" s="329"/>
      <c r="G104" s="11">
        <v>93</v>
      </c>
      <c r="H104" s="52">
        <v>0</v>
      </c>
      <c r="I104" s="52">
        <v>0</v>
      </c>
      <c r="J104" s="52">
        <v>0</v>
      </c>
      <c r="K104" s="52">
        <v>0</v>
      </c>
    </row>
    <row r="105" spans="1:11" ht="26.25" customHeight="1" x14ac:dyDescent="0.2">
      <c r="A105" s="329" t="s">
        <v>388</v>
      </c>
      <c r="B105" s="329"/>
      <c r="C105" s="329"/>
      <c r="D105" s="329"/>
      <c r="E105" s="329"/>
      <c r="F105" s="329"/>
      <c r="G105" s="11">
        <v>94</v>
      </c>
      <c r="H105" s="52">
        <v>0</v>
      </c>
      <c r="I105" s="52">
        <v>0</v>
      </c>
      <c r="J105" s="52">
        <v>0</v>
      </c>
      <c r="K105" s="52">
        <v>0</v>
      </c>
    </row>
    <row r="106" spans="1:11" x14ac:dyDescent="0.2">
      <c r="A106" s="329" t="s">
        <v>389</v>
      </c>
      <c r="B106" s="329"/>
      <c r="C106" s="329"/>
      <c r="D106" s="329"/>
      <c r="E106" s="329"/>
      <c r="F106" s="329"/>
      <c r="G106" s="11">
        <v>95</v>
      </c>
      <c r="H106" s="52">
        <v>0</v>
      </c>
      <c r="I106" s="52">
        <v>0</v>
      </c>
      <c r="J106" s="52">
        <v>0</v>
      </c>
      <c r="K106" s="52">
        <v>0</v>
      </c>
    </row>
    <row r="107" spans="1:11" ht="24.75" customHeight="1" x14ac:dyDescent="0.2">
      <c r="A107" s="329" t="s">
        <v>390</v>
      </c>
      <c r="B107" s="329"/>
      <c r="C107" s="329"/>
      <c r="D107" s="329"/>
      <c r="E107" s="329"/>
      <c r="F107" s="329"/>
      <c r="G107" s="11">
        <v>96</v>
      </c>
      <c r="H107" s="52">
        <v>0</v>
      </c>
      <c r="I107" s="52">
        <v>0</v>
      </c>
      <c r="J107" s="52">
        <v>0</v>
      </c>
      <c r="K107" s="52">
        <v>0</v>
      </c>
    </row>
    <row r="108" spans="1:11" ht="22.9" customHeight="1" x14ac:dyDescent="0.2">
      <c r="A108" s="293" t="s">
        <v>437</v>
      </c>
      <c r="B108" s="293"/>
      <c r="C108" s="293"/>
      <c r="D108" s="293"/>
      <c r="E108" s="293"/>
      <c r="F108" s="293"/>
      <c r="G108" s="12">
        <v>97</v>
      </c>
      <c r="H108" s="69">
        <f>H91+H98-H107-H97</f>
        <v>1131397</v>
      </c>
      <c r="I108" s="69">
        <f>I91+I98-I107-I97</f>
        <v>930911</v>
      </c>
      <c r="J108" s="69">
        <f t="shared" ref="J108:K108" si="11">J91+J98-J107-J97</f>
        <v>-76350</v>
      </c>
      <c r="K108" s="69">
        <f t="shared" si="11"/>
        <v>-268401</v>
      </c>
    </row>
    <row r="109" spans="1:11" ht="12.75" customHeight="1" x14ac:dyDescent="0.2">
      <c r="A109" s="293" t="s">
        <v>391</v>
      </c>
      <c r="B109" s="293"/>
      <c r="C109" s="293"/>
      <c r="D109" s="293"/>
      <c r="E109" s="293"/>
      <c r="F109" s="293"/>
      <c r="G109" s="12">
        <v>98</v>
      </c>
      <c r="H109" s="51">
        <f>H89+H108</f>
        <v>72033785</v>
      </c>
      <c r="I109" s="51">
        <f>I89+I108</f>
        <v>23522598</v>
      </c>
      <c r="J109" s="51">
        <f t="shared" ref="J109:K109" si="12">J89+J108</f>
        <v>163264668</v>
      </c>
      <c r="K109" s="51">
        <f t="shared" si="12"/>
        <v>46468138</v>
      </c>
    </row>
    <row r="110" spans="1:11" x14ac:dyDescent="0.2">
      <c r="A110" s="332" t="s">
        <v>164</v>
      </c>
      <c r="B110" s="332"/>
      <c r="C110" s="332"/>
      <c r="D110" s="332"/>
      <c r="E110" s="332"/>
      <c r="F110" s="332"/>
      <c r="G110" s="333"/>
      <c r="H110" s="333"/>
      <c r="I110" s="333"/>
      <c r="J110" s="334"/>
      <c r="K110" s="334"/>
    </row>
    <row r="111" spans="1:11" ht="12.75" customHeight="1" x14ac:dyDescent="0.2">
      <c r="A111" s="336" t="s">
        <v>392</v>
      </c>
      <c r="B111" s="336"/>
      <c r="C111" s="336"/>
      <c r="D111" s="336"/>
      <c r="E111" s="336"/>
      <c r="F111" s="336"/>
      <c r="G111" s="12">
        <v>99</v>
      </c>
      <c r="H111" s="51">
        <f>H112+H113</f>
        <v>72033785</v>
      </c>
      <c r="I111" s="51">
        <f>I112+I113</f>
        <v>23522598</v>
      </c>
      <c r="J111" s="51">
        <f>J112+J113</f>
        <v>163264668</v>
      </c>
      <c r="K111" s="51">
        <f>K112+K113</f>
        <v>46468138</v>
      </c>
    </row>
    <row r="112" spans="1:11" ht="12.75" customHeight="1" x14ac:dyDescent="0.2">
      <c r="A112" s="337" t="s">
        <v>113</v>
      </c>
      <c r="B112" s="337"/>
      <c r="C112" s="337"/>
      <c r="D112" s="337"/>
      <c r="E112" s="337"/>
      <c r="F112" s="337"/>
      <c r="G112" s="11">
        <v>100</v>
      </c>
      <c r="H112" s="52">
        <v>46968982</v>
      </c>
      <c r="I112" s="52">
        <v>15973878</v>
      </c>
      <c r="J112" s="52">
        <v>101408695</v>
      </c>
      <c r="K112" s="52">
        <v>32383051</v>
      </c>
    </row>
    <row r="113" spans="1:11" ht="12.75" customHeight="1" x14ac:dyDescent="0.2">
      <c r="A113" s="337" t="s">
        <v>165</v>
      </c>
      <c r="B113" s="337"/>
      <c r="C113" s="337"/>
      <c r="D113" s="337"/>
      <c r="E113" s="337"/>
      <c r="F113" s="337"/>
      <c r="G113" s="11">
        <v>101</v>
      </c>
      <c r="H113" s="52">
        <v>25064803</v>
      </c>
      <c r="I113" s="52">
        <v>7548720</v>
      </c>
      <c r="J113" s="52">
        <v>61855973</v>
      </c>
      <c r="K113" s="52">
        <v>14085087</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47244094488188981" right="0.15748031496062992" top="0.98425196850393704" bottom="0.98425196850393704" header="0.51181102362204722" footer="0.51181102362204722"/>
  <pageSetup paperSize="9" scale="7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H11" sqref="H1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342" t="s">
        <v>166</v>
      </c>
      <c r="B1" s="343"/>
      <c r="C1" s="343"/>
      <c r="D1" s="343"/>
      <c r="E1" s="343"/>
      <c r="F1" s="343"/>
      <c r="G1" s="343"/>
      <c r="H1" s="343"/>
      <c r="I1" s="343"/>
    </row>
    <row r="2" spans="1:9" x14ac:dyDescent="0.2">
      <c r="A2" s="344" t="s">
        <v>624</v>
      </c>
      <c r="B2" s="297"/>
      <c r="C2" s="297"/>
      <c r="D2" s="297"/>
      <c r="E2" s="297"/>
      <c r="F2" s="297"/>
      <c r="G2" s="297"/>
      <c r="H2" s="297"/>
      <c r="I2" s="297"/>
    </row>
    <row r="3" spans="1:9" x14ac:dyDescent="0.2">
      <c r="A3" s="346" t="s">
        <v>446</v>
      </c>
      <c r="B3" s="347"/>
      <c r="C3" s="347"/>
      <c r="D3" s="347"/>
      <c r="E3" s="347"/>
      <c r="F3" s="347"/>
      <c r="G3" s="347"/>
      <c r="H3" s="347"/>
      <c r="I3" s="347"/>
    </row>
    <row r="4" spans="1:9" x14ac:dyDescent="0.2">
      <c r="A4" s="345" t="s">
        <v>477</v>
      </c>
      <c r="B4" s="300"/>
      <c r="C4" s="300"/>
      <c r="D4" s="300"/>
      <c r="E4" s="300"/>
      <c r="F4" s="300"/>
      <c r="G4" s="300"/>
      <c r="H4" s="300"/>
      <c r="I4" s="301"/>
    </row>
    <row r="5" spans="1:9" ht="23.25" x14ac:dyDescent="0.2">
      <c r="A5" s="350" t="s">
        <v>2</v>
      </c>
      <c r="B5" s="305"/>
      <c r="C5" s="305"/>
      <c r="D5" s="305"/>
      <c r="E5" s="305"/>
      <c r="F5" s="305"/>
      <c r="G5" s="60" t="s">
        <v>103</v>
      </c>
      <c r="H5" s="61" t="s">
        <v>301</v>
      </c>
      <c r="I5" s="61" t="s">
        <v>279</v>
      </c>
    </row>
    <row r="6" spans="1:9" x14ac:dyDescent="0.2">
      <c r="A6" s="351">
        <v>1</v>
      </c>
      <c r="B6" s="305"/>
      <c r="C6" s="305"/>
      <c r="D6" s="305"/>
      <c r="E6" s="305"/>
      <c r="F6" s="305"/>
      <c r="G6" s="62">
        <v>2</v>
      </c>
      <c r="H6" s="61" t="s">
        <v>167</v>
      </c>
      <c r="I6" s="61" t="s">
        <v>168</v>
      </c>
    </row>
    <row r="7" spans="1:9" x14ac:dyDescent="0.2">
      <c r="A7" s="352" t="s">
        <v>169</v>
      </c>
      <c r="B7" s="352"/>
      <c r="C7" s="352"/>
      <c r="D7" s="352"/>
      <c r="E7" s="352"/>
      <c r="F7" s="352"/>
      <c r="G7" s="352"/>
      <c r="H7" s="352"/>
      <c r="I7" s="352"/>
    </row>
    <row r="8" spans="1:9" ht="12.75" customHeight="1" x14ac:dyDescent="0.2">
      <c r="A8" s="291" t="s">
        <v>170</v>
      </c>
      <c r="B8" s="291"/>
      <c r="C8" s="291"/>
      <c r="D8" s="291"/>
      <c r="E8" s="291"/>
      <c r="F8" s="291"/>
      <c r="G8" s="63">
        <v>1</v>
      </c>
      <c r="H8" s="64">
        <v>0</v>
      </c>
      <c r="I8" s="64">
        <v>0</v>
      </c>
    </row>
    <row r="9" spans="1:9" ht="12.75" customHeight="1" x14ac:dyDescent="0.2">
      <c r="A9" s="349" t="s">
        <v>171</v>
      </c>
      <c r="B9" s="349"/>
      <c r="C9" s="349"/>
      <c r="D9" s="349"/>
      <c r="E9" s="349"/>
      <c r="F9" s="349"/>
      <c r="G9" s="65">
        <v>2</v>
      </c>
      <c r="H9" s="66">
        <f>H10+H11+H12+H13+H14+H15+H16+H17</f>
        <v>0</v>
      </c>
      <c r="I9" s="66">
        <f>I10+I11+I12+I13+I14+I15+I16+I17</f>
        <v>0</v>
      </c>
    </row>
    <row r="10" spans="1:9" ht="12.75" customHeight="1" x14ac:dyDescent="0.2">
      <c r="A10" s="326" t="s">
        <v>172</v>
      </c>
      <c r="B10" s="326"/>
      <c r="C10" s="326"/>
      <c r="D10" s="326"/>
      <c r="E10" s="326"/>
      <c r="F10" s="326"/>
      <c r="G10" s="63">
        <v>3</v>
      </c>
      <c r="H10" s="64">
        <v>0</v>
      </c>
      <c r="I10" s="64">
        <v>0</v>
      </c>
    </row>
    <row r="11" spans="1:9" ht="22.15" customHeight="1" x14ac:dyDescent="0.2">
      <c r="A11" s="326" t="s">
        <v>173</v>
      </c>
      <c r="B11" s="326"/>
      <c r="C11" s="326"/>
      <c r="D11" s="326"/>
      <c r="E11" s="326"/>
      <c r="F11" s="326"/>
      <c r="G11" s="63">
        <v>4</v>
      </c>
      <c r="H11" s="64">
        <v>0</v>
      </c>
      <c r="I11" s="64">
        <v>0</v>
      </c>
    </row>
    <row r="12" spans="1:9" ht="23.45" customHeight="1" x14ac:dyDescent="0.2">
      <c r="A12" s="326" t="s">
        <v>174</v>
      </c>
      <c r="B12" s="326"/>
      <c r="C12" s="326"/>
      <c r="D12" s="326"/>
      <c r="E12" s="326"/>
      <c r="F12" s="326"/>
      <c r="G12" s="63">
        <v>5</v>
      </c>
      <c r="H12" s="64">
        <v>0</v>
      </c>
      <c r="I12" s="64">
        <v>0</v>
      </c>
    </row>
    <row r="13" spans="1:9" ht="12.75" customHeight="1" x14ac:dyDescent="0.2">
      <c r="A13" s="326" t="s">
        <v>175</v>
      </c>
      <c r="B13" s="326"/>
      <c r="C13" s="326"/>
      <c r="D13" s="326"/>
      <c r="E13" s="326"/>
      <c r="F13" s="326"/>
      <c r="G13" s="63">
        <v>6</v>
      </c>
      <c r="H13" s="64">
        <v>0</v>
      </c>
      <c r="I13" s="64">
        <v>0</v>
      </c>
    </row>
    <row r="14" spans="1:9" ht="12.75" customHeight="1" x14ac:dyDescent="0.2">
      <c r="A14" s="326" t="s">
        <v>176</v>
      </c>
      <c r="B14" s="326"/>
      <c r="C14" s="326"/>
      <c r="D14" s="326"/>
      <c r="E14" s="326"/>
      <c r="F14" s="326"/>
      <c r="G14" s="63">
        <v>7</v>
      </c>
      <c r="H14" s="64">
        <v>0</v>
      </c>
      <c r="I14" s="64">
        <v>0</v>
      </c>
    </row>
    <row r="15" spans="1:9" ht="12.75" customHeight="1" x14ac:dyDescent="0.2">
      <c r="A15" s="326" t="s">
        <v>177</v>
      </c>
      <c r="B15" s="326"/>
      <c r="C15" s="326"/>
      <c r="D15" s="326"/>
      <c r="E15" s="326"/>
      <c r="F15" s="326"/>
      <c r="G15" s="63">
        <v>8</v>
      </c>
      <c r="H15" s="64">
        <v>0</v>
      </c>
      <c r="I15" s="64">
        <v>0</v>
      </c>
    </row>
    <row r="16" spans="1:9" ht="12.75" customHeight="1" x14ac:dyDescent="0.2">
      <c r="A16" s="326" t="s">
        <v>178</v>
      </c>
      <c r="B16" s="326"/>
      <c r="C16" s="326"/>
      <c r="D16" s="326"/>
      <c r="E16" s="326"/>
      <c r="F16" s="326"/>
      <c r="G16" s="63">
        <v>9</v>
      </c>
      <c r="H16" s="64">
        <v>0</v>
      </c>
      <c r="I16" s="64">
        <v>0</v>
      </c>
    </row>
    <row r="17" spans="1:9" ht="25.15" customHeight="1" x14ac:dyDescent="0.2">
      <c r="A17" s="326" t="s">
        <v>179</v>
      </c>
      <c r="B17" s="326"/>
      <c r="C17" s="326"/>
      <c r="D17" s="326"/>
      <c r="E17" s="326"/>
      <c r="F17" s="326"/>
      <c r="G17" s="63">
        <v>10</v>
      </c>
      <c r="H17" s="64">
        <v>0</v>
      </c>
      <c r="I17" s="64">
        <v>0</v>
      </c>
    </row>
    <row r="18" spans="1:9" ht="28.15" customHeight="1" x14ac:dyDescent="0.2">
      <c r="A18" s="348" t="s">
        <v>306</v>
      </c>
      <c r="B18" s="348"/>
      <c r="C18" s="348"/>
      <c r="D18" s="348"/>
      <c r="E18" s="348"/>
      <c r="F18" s="348"/>
      <c r="G18" s="65">
        <v>11</v>
      </c>
      <c r="H18" s="66">
        <f>H8+H9</f>
        <v>0</v>
      </c>
      <c r="I18" s="66">
        <f>I8+I9</f>
        <v>0</v>
      </c>
    </row>
    <row r="19" spans="1:9" ht="12.75" customHeight="1" x14ac:dyDescent="0.2">
      <c r="A19" s="349" t="s">
        <v>180</v>
      </c>
      <c r="B19" s="349"/>
      <c r="C19" s="349"/>
      <c r="D19" s="349"/>
      <c r="E19" s="349"/>
      <c r="F19" s="349"/>
      <c r="G19" s="65">
        <v>12</v>
      </c>
      <c r="H19" s="66">
        <f>H20+H21+H22+H23</f>
        <v>0</v>
      </c>
      <c r="I19" s="66">
        <f>I20+I21+I22+I23</f>
        <v>0</v>
      </c>
    </row>
    <row r="20" spans="1:9" ht="12.75" customHeight="1" x14ac:dyDescent="0.2">
      <c r="A20" s="326" t="s">
        <v>181</v>
      </c>
      <c r="B20" s="326"/>
      <c r="C20" s="326"/>
      <c r="D20" s="326"/>
      <c r="E20" s="326"/>
      <c r="F20" s="326"/>
      <c r="G20" s="63">
        <v>13</v>
      </c>
      <c r="H20" s="64">
        <v>0</v>
      </c>
      <c r="I20" s="64">
        <v>0</v>
      </c>
    </row>
    <row r="21" spans="1:9" ht="12.75" customHeight="1" x14ac:dyDescent="0.2">
      <c r="A21" s="326" t="s">
        <v>182</v>
      </c>
      <c r="B21" s="326"/>
      <c r="C21" s="326"/>
      <c r="D21" s="326"/>
      <c r="E21" s="326"/>
      <c r="F21" s="326"/>
      <c r="G21" s="63">
        <v>14</v>
      </c>
      <c r="H21" s="64">
        <v>0</v>
      </c>
      <c r="I21" s="64">
        <v>0</v>
      </c>
    </row>
    <row r="22" spans="1:9" ht="12.75" customHeight="1" x14ac:dyDescent="0.2">
      <c r="A22" s="326" t="s">
        <v>183</v>
      </c>
      <c r="B22" s="326"/>
      <c r="C22" s="326"/>
      <c r="D22" s="326"/>
      <c r="E22" s="326"/>
      <c r="F22" s="326"/>
      <c r="G22" s="63">
        <v>15</v>
      </c>
      <c r="H22" s="64">
        <v>0</v>
      </c>
      <c r="I22" s="64">
        <v>0</v>
      </c>
    </row>
    <row r="23" spans="1:9" ht="12.75" customHeight="1" x14ac:dyDescent="0.2">
      <c r="A23" s="326" t="s">
        <v>184</v>
      </c>
      <c r="B23" s="326"/>
      <c r="C23" s="326"/>
      <c r="D23" s="326"/>
      <c r="E23" s="326"/>
      <c r="F23" s="326"/>
      <c r="G23" s="63">
        <v>16</v>
      </c>
      <c r="H23" s="64">
        <v>0</v>
      </c>
      <c r="I23" s="64">
        <v>0</v>
      </c>
    </row>
    <row r="24" spans="1:9" ht="12.75" customHeight="1" x14ac:dyDescent="0.2">
      <c r="A24" s="348" t="s">
        <v>185</v>
      </c>
      <c r="B24" s="348"/>
      <c r="C24" s="348"/>
      <c r="D24" s="348"/>
      <c r="E24" s="348"/>
      <c r="F24" s="348"/>
      <c r="G24" s="65">
        <v>17</v>
      </c>
      <c r="H24" s="66">
        <f>H18+H19</f>
        <v>0</v>
      </c>
      <c r="I24" s="66">
        <f>I18+I19</f>
        <v>0</v>
      </c>
    </row>
    <row r="25" spans="1:9" ht="12.75" customHeight="1" x14ac:dyDescent="0.2">
      <c r="A25" s="291" t="s">
        <v>186</v>
      </c>
      <c r="B25" s="291"/>
      <c r="C25" s="291"/>
      <c r="D25" s="291"/>
      <c r="E25" s="291"/>
      <c r="F25" s="291"/>
      <c r="G25" s="63">
        <v>18</v>
      </c>
      <c r="H25" s="64">
        <v>0</v>
      </c>
      <c r="I25" s="64">
        <v>0</v>
      </c>
    </row>
    <row r="26" spans="1:9" ht="12.75" customHeight="1" x14ac:dyDescent="0.2">
      <c r="A26" s="291" t="s">
        <v>187</v>
      </c>
      <c r="B26" s="291"/>
      <c r="C26" s="291"/>
      <c r="D26" s="291"/>
      <c r="E26" s="291"/>
      <c r="F26" s="291"/>
      <c r="G26" s="63">
        <v>19</v>
      </c>
      <c r="H26" s="64">
        <v>0</v>
      </c>
      <c r="I26" s="64">
        <v>0</v>
      </c>
    </row>
    <row r="27" spans="1:9" ht="25.9" customHeight="1" x14ac:dyDescent="0.2">
      <c r="A27" s="353" t="s">
        <v>188</v>
      </c>
      <c r="B27" s="353"/>
      <c r="C27" s="353"/>
      <c r="D27" s="353"/>
      <c r="E27" s="353"/>
      <c r="F27" s="353"/>
      <c r="G27" s="65">
        <v>20</v>
      </c>
      <c r="H27" s="66">
        <f>H24+H25+H26</f>
        <v>0</v>
      </c>
      <c r="I27" s="66">
        <f>I24+I25+I26</f>
        <v>0</v>
      </c>
    </row>
    <row r="28" spans="1:9" x14ac:dyDescent="0.2">
      <c r="A28" s="352" t="s">
        <v>189</v>
      </c>
      <c r="B28" s="352"/>
      <c r="C28" s="352"/>
      <c r="D28" s="352"/>
      <c r="E28" s="352"/>
      <c r="F28" s="352"/>
      <c r="G28" s="352"/>
      <c r="H28" s="352"/>
      <c r="I28" s="352"/>
    </row>
    <row r="29" spans="1:9" ht="30.6" customHeight="1" x14ac:dyDescent="0.2">
      <c r="A29" s="291" t="s">
        <v>190</v>
      </c>
      <c r="B29" s="291"/>
      <c r="C29" s="291"/>
      <c r="D29" s="291"/>
      <c r="E29" s="291"/>
      <c r="F29" s="291"/>
      <c r="G29" s="63">
        <v>21</v>
      </c>
      <c r="H29" s="67">
        <v>0</v>
      </c>
      <c r="I29" s="67">
        <v>0</v>
      </c>
    </row>
    <row r="30" spans="1:9" ht="12.75" customHeight="1" x14ac:dyDescent="0.2">
      <c r="A30" s="291" t="s">
        <v>191</v>
      </c>
      <c r="B30" s="291"/>
      <c r="C30" s="291"/>
      <c r="D30" s="291"/>
      <c r="E30" s="291"/>
      <c r="F30" s="291"/>
      <c r="G30" s="63">
        <v>22</v>
      </c>
      <c r="H30" s="67">
        <v>0</v>
      </c>
      <c r="I30" s="67">
        <v>0</v>
      </c>
    </row>
    <row r="31" spans="1:9" ht="12.75" customHeight="1" x14ac:dyDescent="0.2">
      <c r="A31" s="291" t="s">
        <v>192</v>
      </c>
      <c r="B31" s="291"/>
      <c r="C31" s="291"/>
      <c r="D31" s="291"/>
      <c r="E31" s="291"/>
      <c r="F31" s="291"/>
      <c r="G31" s="63">
        <v>23</v>
      </c>
      <c r="H31" s="67">
        <v>0</v>
      </c>
      <c r="I31" s="67">
        <v>0</v>
      </c>
    </row>
    <row r="32" spans="1:9" ht="12.75" customHeight="1" x14ac:dyDescent="0.2">
      <c r="A32" s="291" t="s">
        <v>193</v>
      </c>
      <c r="B32" s="291"/>
      <c r="C32" s="291"/>
      <c r="D32" s="291"/>
      <c r="E32" s="291"/>
      <c r="F32" s="291"/>
      <c r="G32" s="63">
        <v>24</v>
      </c>
      <c r="H32" s="67">
        <v>0</v>
      </c>
      <c r="I32" s="67">
        <v>0</v>
      </c>
    </row>
    <row r="33" spans="1:9" ht="12.75" customHeight="1" x14ac:dyDescent="0.2">
      <c r="A33" s="291" t="s">
        <v>194</v>
      </c>
      <c r="B33" s="291"/>
      <c r="C33" s="291"/>
      <c r="D33" s="291"/>
      <c r="E33" s="291"/>
      <c r="F33" s="291"/>
      <c r="G33" s="63">
        <v>25</v>
      </c>
      <c r="H33" s="67">
        <v>0</v>
      </c>
      <c r="I33" s="67">
        <v>0</v>
      </c>
    </row>
    <row r="34" spans="1:9" ht="12.75" customHeight="1" x14ac:dyDescent="0.2">
      <c r="A34" s="291" t="s">
        <v>195</v>
      </c>
      <c r="B34" s="291"/>
      <c r="C34" s="291"/>
      <c r="D34" s="291"/>
      <c r="E34" s="291"/>
      <c r="F34" s="291"/>
      <c r="G34" s="63">
        <v>26</v>
      </c>
      <c r="H34" s="67">
        <v>0</v>
      </c>
      <c r="I34" s="67">
        <v>0</v>
      </c>
    </row>
    <row r="35" spans="1:9" ht="26.45" customHeight="1" x14ac:dyDescent="0.2">
      <c r="A35" s="348" t="s">
        <v>196</v>
      </c>
      <c r="B35" s="348"/>
      <c r="C35" s="348"/>
      <c r="D35" s="348"/>
      <c r="E35" s="348"/>
      <c r="F35" s="348"/>
      <c r="G35" s="65">
        <v>27</v>
      </c>
      <c r="H35" s="68">
        <f>H29+H30+H31+H32+H33+H34</f>
        <v>0</v>
      </c>
      <c r="I35" s="68">
        <f>I29+I30+I31+I32+I33+I34</f>
        <v>0</v>
      </c>
    </row>
    <row r="36" spans="1:9" ht="22.9" customHeight="1" x14ac:dyDescent="0.2">
      <c r="A36" s="291" t="s">
        <v>197</v>
      </c>
      <c r="B36" s="291"/>
      <c r="C36" s="291"/>
      <c r="D36" s="291"/>
      <c r="E36" s="291"/>
      <c r="F36" s="291"/>
      <c r="G36" s="63">
        <v>28</v>
      </c>
      <c r="H36" s="67">
        <v>0</v>
      </c>
      <c r="I36" s="67">
        <v>0</v>
      </c>
    </row>
    <row r="37" spans="1:9" ht="12.75" customHeight="1" x14ac:dyDescent="0.2">
      <c r="A37" s="291" t="s">
        <v>198</v>
      </c>
      <c r="B37" s="291"/>
      <c r="C37" s="291"/>
      <c r="D37" s="291"/>
      <c r="E37" s="291"/>
      <c r="F37" s="291"/>
      <c r="G37" s="63">
        <v>29</v>
      </c>
      <c r="H37" s="67">
        <v>0</v>
      </c>
      <c r="I37" s="67">
        <v>0</v>
      </c>
    </row>
    <row r="38" spans="1:9" ht="12.75" customHeight="1" x14ac:dyDescent="0.2">
      <c r="A38" s="291" t="s">
        <v>199</v>
      </c>
      <c r="B38" s="291"/>
      <c r="C38" s="291"/>
      <c r="D38" s="291"/>
      <c r="E38" s="291"/>
      <c r="F38" s="291"/>
      <c r="G38" s="63">
        <v>30</v>
      </c>
      <c r="H38" s="67">
        <v>0</v>
      </c>
      <c r="I38" s="67">
        <v>0</v>
      </c>
    </row>
    <row r="39" spans="1:9" ht="12.75" customHeight="1" x14ac:dyDescent="0.2">
      <c r="A39" s="291" t="s">
        <v>200</v>
      </c>
      <c r="B39" s="291"/>
      <c r="C39" s="291"/>
      <c r="D39" s="291"/>
      <c r="E39" s="291"/>
      <c r="F39" s="291"/>
      <c r="G39" s="63">
        <v>31</v>
      </c>
      <c r="H39" s="67">
        <v>0</v>
      </c>
      <c r="I39" s="67">
        <v>0</v>
      </c>
    </row>
    <row r="40" spans="1:9" ht="12.75" customHeight="1" x14ac:dyDescent="0.2">
      <c r="A40" s="291" t="s">
        <v>201</v>
      </c>
      <c r="B40" s="291"/>
      <c r="C40" s="291"/>
      <c r="D40" s="291"/>
      <c r="E40" s="291"/>
      <c r="F40" s="291"/>
      <c r="G40" s="63">
        <v>32</v>
      </c>
      <c r="H40" s="67">
        <v>0</v>
      </c>
      <c r="I40" s="67">
        <v>0</v>
      </c>
    </row>
    <row r="41" spans="1:9" ht="24" customHeight="1" x14ac:dyDescent="0.2">
      <c r="A41" s="348" t="s">
        <v>202</v>
      </c>
      <c r="B41" s="348"/>
      <c r="C41" s="348"/>
      <c r="D41" s="348"/>
      <c r="E41" s="348"/>
      <c r="F41" s="348"/>
      <c r="G41" s="65">
        <v>33</v>
      </c>
      <c r="H41" s="68">
        <f>H36+H37+H38+H39+H40</f>
        <v>0</v>
      </c>
      <c r="I41" s="68">
        <f>I36+I37+I38+I39+I40</f>
        <v>0</v>
      </c>
    </row>
    <row r="42" spans="1:9" ht="29.45" customHeight="1" x14ac:dyDescent="0.2">
      <c r="A42" s="353" t="s">
        <v>203</v>
      </c>
      <c r="B42" s="353"/>
      <c r="C42" s="353"/>
      <c r="D42" s="353"/>
      <c r="E42" s="353"/>
      <c r="F42" s="353"/>
      <c r="G42" s="65">
        <v>34</v>
      </c>
      <c r="H42" s="68">
        <f>H35+H41</f>
        <v>0</v>
      </c>
      <c r="I42" s="68">
        <f>I35+I41</f>
        <v>0</v>
      </c>
    </row>
    <row r="43" spans="1:9" x14ac:dyDescent="0.2">
      <c r="A43" s="352" t="s">
        <v>204</v>
      </c>
      <c r="B43" s="352"/>
      <c r="C43" s="352"/>
      <c r="D43" s="352"/>
      <c r="E43" s="352"/>
      <c r="F43" s="352"/>
      <c r="G43" s="352"/>
      <c r="H43" s="352"/>
      <c r="I43" s="352"/>
    </row>
    <row r="44" spans="1:9" ht="12.75" customHeight="1" x14ac:dyDescent="0.2">
      <c r="A44" s="291" t="s">
        <v>205</v>
      </c>
      <c r="B44" s="291"/>
      <c r="C44" s="291"/>
      <c r="D44" s="291"/>
      <c r="E44" s="291"/>
      <c r="F44" s="291"/>
      <c r="G44" s="63">
        <v>35</v>
      </c>
      <c r="H44" s="67">
        <v>0</v>
      </c>
      <c r="I44" s="67">
        <v>0</v>
      </c>
    </row>
    <row r="45" spans="1:9" ht="25.15" customHeight="1" x14ac:dyDescent="0.2">
      <c r="A45" s="291" t="s">
        <v>206</v>
      </c>
      <c r="B45" s="291"/>
      <c r="C45" s="291"/>
      <c r="D45" s="291"/>
      <c r="E45" s="291"/>
      <c r="F45" s="291"/>
      <c r="G45" s="63">
        <v>36</v>
      </c>
      <c r="H45" s="67">
        <v>0</v>
      </c>
      <c r="I45" s="67">
        <v>0</v>
      </c>
    </row>
    <row r="46" spans="1:9" ht="12.75" customHeight="1" x14ac:dyDescent="0.2">
      <c r="A46" s="291" t="s">
        <v>207</v>
      </c>
      <c r="B46" s="291"/>
      <c r="C46" s="291"/>
      <c r="D46" s="291"/>
      <c r="E46" s="291"/>
      <c r="F46" s="291"/>
      <c r="G46" s="63">
        <v>37</v>
      </c>
      <c r="H46" s="67">
        <v>0</v>
      </c>
      <c r="I46" s="67">
        <v>0</v>
      </c>
    </row>
    <row r="47" spans="1:9" ht="12.75" customHeight="1" x14ac:dyDescent="0.2">
      <c r="A47" s="291" t="s">
        <v>208</v>
      </c>
      <c r="B47" s="291"/>
      <c r="C47" s="291"/>
      <c r="D47" s="291"/>
      <c r="E47" s="291"/>
      <c r="F47" s="291"/>
      <c r="G47" s="63">
        <v>38</v>
      </c>
      <c r="H47" s="67">
        <v>0</v>
      </c>
      <c r="I47" s="67">
        <v>0</v>
      </c>
    </row>
    <row r="48" spans="1:9" ht="22.15" customHeight="1" x14ac:dyDescent="0.2">
      <c r="A48" s="348" t="s">
        <v>209</v>
      </c>
      <c r="B48" s="348"/>
      <c r="C48" s="348"/>
      <c r="D48" s="348"/>
      <c r="E48" s="348"/>
      <c r="F48" s="348"/>
      <c r="G48" s="65">
        <v>39</v>
      </c>
      <c r="H48" s="68">
        <f>H44+H45+H46+H47</f>
        <v>0</v>
      </c>
      <c r="I48" s="68">
        <f>I44+I45+I46+I47</f>
        <v>0</v>
      </c>
    </row>
    <row r="49" spans="1:9" ht="24.6" customHeight="1" x14ac:dyDescent="0.2">
      <c r="A49" s="291" t="s">
        <v>305</v>
      </c>
      <c r="B49" s="291"/>
      <c r="C49" s="291"/>
      <c r="D49" s="291"/>
      <c r="E49" s="291"/>
      <c r="F49" s="291"/>
      <c r="G49" s="63">
        <v>40</v>
      </c>
      <c r="H49" s="67">
        <v>0</v>
      </c>
      <c r="I49" s="67">
        <v>0</v>
      </c>
    </row>
    <row r="50" spans="1:9" ht="12.75" customHeight="1" x14ac:dyDescent="0.2">
      <c r="A50" s="291" t="s">
        <v>210</v>
      </c>
      <c r="B50" s="291"/>
      <c r="C50" s="291"/>
      <c r="D50" s="291"/>
      <c r="E50" s="291"/>
      <c r="F50" s="291"/>
      <c r="G50" s="63">
        <v>41</v>
      </c>
      <c r="H50" s="67">
        <v>0</v>
      </c>
      <c r="I50" s="67">
        <v>0</v>
      </c>
    </row>
    <row r="51" spans="1:9" ht="12.75" customHeight="1" x14ac:dyDescent="0.2">
      <c r="A51" s="291" t="s">
        <v>211</v>
      </c>
      <c r="B51" s="291"/>
      <c r="C51" s="291"/>
      <c r="D51" s="291"/>
      <c r="E51" s="291"/>
      <c r="F51" s="291"/>
      <c r="G51" s="63">
        <v>42</v>
      </c>
      <c r="H51" s="67">
        <v>0</v>
      </c>
      <c r="I51" s="67">
        <v>0</v>
      </c>
    </row>
    <row r="52" spans="1:9" ht="22.9" customHeight="1" x14ac:dyDescent="0.2">
      <c r="A52" s="291" t="s">
        <v>212</v>
      </c>
      <c r="B52" s="291"/>
      <c r="C52" s="291"/>
      <c r="D52" s="291"/>
      <c r="E52" s="291"/>
      <c r="F52" s="291"/>
      <c r="G52" s="63">
        <v>43</v>
      </c>
      <c r="H52" s="67">
        <v>0</v>
      </c>
      <c r="I52" s="67">
        <v>0</v>
      </c>
    </row>
    <row r="53" spans="1:9" ht="12.75" customHeight="1" x14ac:dyDescent="0.2">
      <c r="A53" s="291" t="s">
        <v>213</v>
      </c>
      <c r="B53" s="291"/>
      <c r="C53" s="291"/>
      <c r="D53" s="291"/>
      <c r="E53" s="291"/>
      <c r="F53" s="291"/>
      <c r="G53" s="63">
        <v>44</v>
      </c>
      <c r="H53" s="67">
        <v>0</v>
      </c>
      <c r="I53" s="67">
        <v>0</v>
      </c>
    </row>
    <row r="54" spans="1:9" ht="30.6" customHeight="1" x14ac:dyDescent="0.2">
      <c r="A54" s="348" t="s">
        <v>214</v>
      </c>
      <c r="B54" s="348"/>
      <c r="C54" s="348"/>
      <c r="D54" s="348"/>
      <c r="E54" s="348"/>
      <c r="F54" s="348"/>
      <c r="G54" s="65">
        <v>45</v>
      </c>
      <c r="H54" s="68">
        <f>H49+H50+H51+H52+H53</f>
        <v>0</v>
      </c>
      <c r="I54" s="68">
        <f>I49+I50+I51+I52+I53</f>
        <v>0</v>
      </c>
    </row>
    <row r="55" spans="1:9" ht="29.45" customHeight="1" x14ac:dyDescent="0.2">
      <c r="A55" s="353" t="s">
        <v>215</v>
      </c>
      <c r="B55" s="353"/>
      <c r="C55" s="353"/>
      <c r="D55" s="353"/>
      <c r="E55" s="353"/>
      <c r="F55" s="353"/>
      <c r="G55" s="65">
        <v>46</v>
      </c>
      <c r="H55" s="68">
        <f>H48+H54</f>
        <v>0</v>
      </c>
      <c r="I55" s="68">
        <f>I48+I54</f>
        <v>0</v>
      </c>
    </row>
    <row r="56" spans="1:9" x14ac:dyDescent="0.2">
      <c r="A56" s="291" t="s">
        <v>216</v>
      </c>
      <c r="B56" s="291"/>
      <c r="C56" s="291"/>
      <c r="D56" s="291"/>
      <c r="E56" s="291"/>
      <c r="F56" s="291"/>
      <c r="G56" s="63">
        <v>47</v>
      </c>
      <c r="H56" s="67">
        <v>0</v>
      </c>
      <c r="I56" s="67">
        <v>0</v>
      </c>
    </row>
    <row r="57" spans="1:9" ht="26.45" customHeight="1" x14ac:dyDescent="0.2">
      <c r="A57" s="353" t="s">
        <v>217</v>
      </c>
      <c r="B57" s="353"/>
      <c r="C57" s="353"/>
      <c r="D57" s="353"/>
      <c r="E57" s="353"/>
      <c r="F57" s="353"/>
      <c r="G57" s="65">
        <v>48</v>
      </c>
      <c r="H57" s="68">
        <f>H27+H42+H55+H56</f>
        <v>0</v>
      </c>
      <c r="I57" s="68">
        <f>I27+I42+I55+I56</f>
        <v>0</v>
      </c>
    </row>
    <row r="58" spans="1:9" x14ac:dyDescent="0.2">
      <c r="A58" s="354" t="s">
        <v>218</v>
      </c>
      <c r="B58" s="354"/>
      <c r="C58" s="354"/>
      <c r="D58" s="354"/>
      <c r="E58" s="354"/>
      <c r="F58" s="354"/>
      <c r="G58" s="63">
        <v>49</v>
      </c>
      <c r="H58" s="67">
        <v>0</v>
      </c>
      <c r="I58" s="67">
        <v>0</v>
      </c>
    </row>
    <row r="59" spans="1:9" ht="31.15" customHeight="1" x14ac:dyDescent="0.2">
      <c r="A59" s="353" t="s">
        <v>219</v>
      </c>
      <c r="B59" s="353"/>
      <c r="C59" s="353"/>
      <c r="D59" s="353"/>
      <c r="E59" s="353"/>
      <c r="F59" s="353"/>
      <c r="G59" s="65">
        <v>50</v>
      </c>
      <c r="H59" s="68">
        <f>H57+H58</f>
        <v>0</v>
      </c>
      <c r="I59" s="68">
        <f>I57+I58</f>
        <v>0</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topLeftCell="A20" zoomScale="85" zoomScaleNormal="100" zoomScaleSheetLayoutView="85" workbookViewId="0">
      <selection activeCell="H52" sqref="H52:I52"/>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342" t="s">
        <v>220</v>
      </c>
      <c r="B1" s="343"/>
      <c r="C1" s="343"/>
      <c r="D1" s="343"/>
      <c r="E1" s="343"/>
      <c r="F1" s="343"/>
      <c r="G1" s="343"/>
      <c r="H1" s="343"/>
      <c r="I1" s="343"/>
    </row>
    <row r="2" spans="1:9" ht="12.75" customHeight="1" x14ac:dyDescent="0.2">
      <c r="A2" s="344" t="s">
        <v>624</v>
      </c>
      <c r="B2" s="297"/>
      <c r="C2" s="297"/>
      <c r="D2" s="297"/>
      <c r="E2" s="297"/>
      <c r="F2" s="297"/>
      <c r="G2" s="297"/>
      <c r="H2" s="297"/>
      <c r="I2" s="297"/>
    </row>
    <row r="3" spans="1:9" x14ac:dyDescent="0.2">
      <c r="A3" s="368" t="s">
        <v>446</v>
      </c>
      <c r="B3" s="369"/>
      <c r="C3" s="369"/>
      <c r="D3" s="369"/>
      <c r="E3" s="369"/>
      <c r="F3" s="369"/>
      <c r="G3" s="369"/>
      <c r="H3" s="369"/>
      <c r="I3" s="369"/>
    </row>
    <row r="4" spans="1:9" x14ac:dyDescent="0.2">
      <c r="A4" s="345" t="s">
        <v>477</v>
      </c>
      <c r="B4" s="300"/>
      <c r="C4" s="300"/>
      <c r="D4" s="300"/>
      <c r="E4" s="300"/>
      <c r="F4" s="300"/>
      <c r="G4" s="300"/>
      <c r="H4" s="300"/>
      <c r="I4" s="301"/>
    </row>
    <row r="5" spans="1:9" ht="24" thickBot="1" x14ac:dyDescent="0.25">
      <c r="A5" s="355" t="s">
        <v>2</v>
      </c>
      <c r="B5" s="356"/>
      <c r="C5" s="356"/>
      <c r="D5" s="356"/>
      <c r="E5" s="356"/>
      <c r="F5" s="357"/>
      <c r="G5" s="14" t="s">
        <v>103</v>
      </c>
      <c r="H5" s="20" t="s">
        <v>301</v>
      </c>
      <c r="I5" s="20" t="s">
        <v>279</v>
      </c>
    </row>
    <row r="6" spans="1:9" x14ac:dyDescent="0.2">
      <c r="A6" s="372">
        <v>1</v>
      </c>
      <c r="B6" s="373"/>
      <c r="C6" s="373"/>
      <c r="D6" s="373"/>
      <c r="E6" s="373"/>
      <c r="F6" s="374"/>
      <c r="G6" s="15">
        <v>2</v>
      </c>
      <c r="H6" s="21" t="s">
        <v>167</v>
      </c>
      <c r="I6" s="21" t="s">
        <v>168</v>
      </c>
    </row>
    <row r="7" spans="1:9" x14ac:dyDescent="0.2">
      <c r="A7" s="362" t="s">
        <v>169</v>
      </c>
      <c r="B7" s="363"/>
      <c r="C7" s="363"/>
      <c r="D7" s="363"/>
      <c r="E7" s="363"/>
      <c r="F7" s="363"/>
      <c r="G7" s="363"/>
      <c r="H7" s="363"/>
      <c r="I7" s="364"/>
    </row>
    <row r="8" spans="1:9" x14ac:dyDescent="0.2">
      <c r="A8" s="366" t="s">
        <v>221</v>
      </c>
      <c r="B8" s="366"/>
      <c r="C8" s="366"/>
      <c r="D8" s="366"/>
      <c r="E8" s="366"/>
      <c r="F8" s="366"/>
      <c r="G8" s="16">
        <v>1</v>
      </c>
      <c r="H8" s="23">
        <v>968437426</v>
      </c>
      <c r="I8" s="23">
        <v>1125748396</v>
      </c>
    </row>
    <row r="9" spans="1:9" x14ac:dyDescent="0.2">
      <c r="A9" s="359" t="s">
        <v>222</v>
      </c>
      <c r="B9" s="359"/>
      <c r="C9" s="359"/>
      <c r="D9" s="359"/>
      <c r="E9" s="359"/>
      <c r="F9" s="359"/>
      <c r="G9" s="17">
        <v>2</v>
      </c>
      <c r="H9" s="24">
        <v>0</v>
      </c>
      <c r="I9" s="24">
        <v>29288</v>
      </c>
    </row>
    <row r="10" spans="1:9" x14ac:dyDescent="0.2">
      <c r="A10" s="359" t="s">
        <v>223</v>
      </c>
      <c r="B10" s="359"/>
      <c r="C10" s="359"/>
      <c r="D10" s="359"/>
      <c r="E10" s="359"/>
      <c r="F10" s="359"/>
      <c r="G10" s="17">
        <v>3</v>
      </c>
      <c r="H10" s="24">
        <v>1416952</v>
      </c>
      <c r="I10" s="24">
        <v>1016413</v>
      </c>
    </row>
    <row r="11" spans="1:9" x14ac:dyDescent="0.2">
      <c r="A11" s="359" t="s">
        <v>224</v>
      </c>
      <c r="B11" s="359"/>
      <c r="C11" s="359"/>
      <c r="D11" s="359"/>
      <c r="E11" s="359"/>
      <c r="F11" s="359"/>
      <c r="G11" s="17">
        <v>4</v>
      </c>
      <c r="H11" s="24">
        <v>29511365</v>
      </c>
      <c r="I11" s="24">
        <v>41304348</v>
      </c>
    </row>
    <row r="12" spans="1:9" x14ac:dyDescent="0.2">
      <c r="A12" s="359" t="s">
        <v>393</v>
      </c>
      <c r="B12" s="359"/>
      <c r="C12" s="359"/>
      <c r="D12" s="359"/>
      <c r="E12" s="359"/>
      <c r="F12" s="359"/>
      <c r="G12" s="17">
        <v>5</v>
      </c>
      <c r="H12" s="24">
        <v>11618145</v>
      </c>
      <c r="I12" s="24">
        <v>10382907</v>
      </c>
    </row>
    <row r="13" spans="1:9" x14ac:dyDescent="0.2">
      <c r="A13" s="367" t="s">
        <v>394</v>
      </c>
      <c r="B13" s="367"/>
      <c r="C13" s="367"/>
      <c r="D13" s="367"/>
      <c r="E13" s="367"/>
      <c r="F13" s="367"/>
      <c r="G13" s="53">
        <v>6</v>
      </c>
      <c r="H13" s="56">
        <f>SUM(H8:H12)</f>
        <v>1010983888</v>
      </c>
      <c r="I13" s="56">
        <f>SUM(I8:I12)</f>
        <v>1178481352</v>
      </c>
    </row>
    <row r="14" spans="1:9" ht="12.75" customHeight="1" x14ac:dyDescent="0.2">
      <c r="A14" s="359" t="s">
        <v>395</v>
      </c>
      <c r="B14" s="359"/>
      <c r="C14" s="359"/>
      <c r="D14" s="359"/>
      <c r="E14" s="359"/>
      <c r="F14" s="359"/>
      <c r="G14" s="17">
        <v>7</v>
      </c>
      <c r="H14" s="24">
        <v>-623931231</v>
      </c>
      <c r="I14" s="24">
        <v>-673602455</v>
      </c>
    </row>
    <row r="15" spans="1:9" ht="12.75" customHeight="1" x14ac:dyDescent="0.2">
      <c r="A15" s="359" t="s">
        <v>396</v>
      </c>
      <c r="B15" s="359"/>
      <c r="C15" s="359"/>
      <c r="D15" s="359"/>
      <c r="E15" s="359"/>
      <c r="F15" s="359"/>
      <c r="G15" s="17">
        <v>8</v>
      </c>
      <c r="H15" s="24">
        <v>-154729337</v>
      </c>
      <c r="I15" s="24">
        <v>-190375484</v>
      </c>
    </row>
    <row r="16" spans="1:9" ht="12.75" customHeight="1" x14ac:dyDescent="0.2">
      <c r="A16" s="359" t="s">
        <v>397</v>
      </c>
      <c r="B16" s="359"/>
      <c r="C16" s="359"/>
      <c r="D16" s="359"/>
      <c r="E16" s="359"/>
      <c r="F16" s="359"/>
      <c r="G16" s="17">
        <v>9</v>
      </c>
      <c r="H16" s="24">
        <v>-3444901</v>
      </c>
      <c r="I16" s="24">
        <v>-4153344</v>
      </c>
    </row>
    <row r="17" spans="1:9" ht="12.75" customHeight="1" x14ac:dyDescent="0.2">
      <c r="A17" s="359" t="s">
        <v>398</v>
      </c>
      <c r="B17" s="359"/>
      <c r="C17" s="359"/>
      <c r="D17" s="359"/>
      <c r="E17" s="359"/>
      <c r="F17" s="359"/>
      <c r="G17" s="17">
        <v>10</v>
      </c>
      <c r="H17" s="24">
        <v>-1580507</v>
      </c>
      <c r="I17" s="24">
        <v>-2058959</v>
      </c>
    </row>
    <row r="18" spans="1:9" ht="12.75" customHeight="1" x14ac:dyDescent="0.2">
      <c r="A18" s="359" t="s">
        <v>399</v>
      </c>
      <c r="B18" s="359"/>
      <c r="C18" s="359"/>
      <c r="D18" s="359"/>
      <c r="E18" s="359"/>
      <c r="F18" s="359"/>
      <c r="G18" s="17">
        <v>11</v>
      </c>
      <c r="H18" s="24">
        <v>-8508381</v>
      </c>
      <c r="I18" s="24">
        <v>-38307762</v>
      </c>
    </row>
    <row r="19" spans="1:9" ht="12.75" customHeight="1" x14ac:dyDescent="0.2">
      <c r="A19" s="359" t="s">
        <v>400</v>
      </c>
      <c r="B19" s="359"/>
      <c r="C19" s="359"/>
      <c r="D19" s="359"/>
      <c r="E19" s="359"/>
      <c r="F19" s="359"/>
      <c r="G19" s="17">
        <v>12</v>
      </c>
      <c r="H19" s="24">
        <v>-64440258</v>
      </c>
      <c r="I19" s="24">
        <v>-58461599</v>
      </c>
    </row>
    <row r="20" spans="1:9" ht="26.25" customHeight="1" x14ac:dyDescent="0.2">
      <c r="A20" s="367" t="s">
        <v>401</v>
      </c>
      <c r="B20" s="367"/>
      <c r="C20" s="367"/>
      <c r="D20" s="367"/>
      <c r="E20" s="367"/>
      <c r="F20" s="367"/>
      <c r="G20" s="53">
        <v>13</v>
      </c>
      <c r="H20" s="56">
        <f>SUM(H14:H19)</f>
        <v>-856634615</v>
      </c>
      <c r="I20" s="56">
        <f>SUM(I14:I19)</f>
        <v>-966959603</v>
      </c>
    </row>
    <row r="21" spans="1:9" ht="27.6" customHeight="1" x14ac:dyDescent="0.2">
      <c r="A21" s="365" t="s">
        <v>402</v>
      </c>
      <c r="B21" s="365"/>
      <c r="C21" s="365"/>
      <c r="D21" s="365"/>
      <c r="E21" s="365"/>
      <c r="F21" s="365"/>
      <c r="G21" s="54">
        <v>14</v>
      </c>
      <c r="H21" s="25">
        <f>H13+H20</f>
        <v>154349273</v>
      </c>
      <c r="I21" s="25">
        <f>I13+I20</f>
        <v>211521749</v>
      </c>
    </row>
    <row r="22" spans="1:9" x14ac:dyDescent="0.2">
      <c r="A22" s="362" t="s">
        <v>189</v>
      </c>
      <c r="B22" s="363"/>
      <c r="C22" s="363"/>
      <c r="D22" s="363"/>
      <c r="E22" s="363"/>
      <c r="F22" s="363"/>
      <c r="G22" s="363"/>
      <c r="H22" s="363"/>
      <c r="I22" s="364"/>
    </row>
    <row r="23" spans="1:9" ht="26.45" customHeight="1" x14ac:dyDescent="0.2">
      <c r="A23" s="366" t="s">
        <v>225</v>
      </c>
      <c r="B23" s="366"/>
      <c r="C23" s="366"/>
      <c r="D23" s="366"/>
      <c r="E23" s="366"/>
      <c r="F23" s="366"/>
      <c r="G23" s="16">
        <v>15</v>
      </c>
      <c r="H23" s="23">
        <v>4594297</v>
      </c>
      <c r="I23" s="23">
        <v>380583</v>
      </c>
    </row>
    <row r="24" spans="1:9" ht="12.75" customHeight="1" x14ac:dyDescent="0.2">
      <c r="A24" s="359" t="s">
        <v>226</v>
      </c>
      <c r="B24" s="359"/>
      <c r="C24" s="359"/>
      <c r="D24" s="359"/>
      <c r="E24" s="359"/>
      <c r="F24" s="359"/>
      <c r="G24" s="16">
        <v>16</v>
      </c>
      <c r="H24" s="24">
        <v>390643</v>
      </c>
      <c r="I24" s="24">
        <v>0</v>
      </c>
    </row>
    <row r="25" spans="1:9" ht="12.75" customHeight="1" x14ac:dyDescent="0.2">
      <c r="A25" s="359" t="s">
        <v>227</v>
      </c>
      <c r="B25" s="359"/>
      <c r="C25" s="359"/>
      <c r="D25" s="359"/>
      <c r="E25" s="359"/>
      <c r="F25" s="359"/>
      <c r="G25" s="16">
        <v>17</v>
      </c>
      <c r="H25" s="24">
        <v>1447788</v>
      </c>
      <c r="I25" s="24">
        <v>4606569</v>
      </c>
    </row>
    <row r="26" spans="1:9" ht="12.75" customHeight="1" x14ac:dyDescent="0.2">
      <c r="A26" s="359" t="s">
        <v>228</v>
      </c>
      <c r="B26" s="359"/>
      <c r="C26" s="359"/>
      <c r="D26" s="359"/>
      <c r="E26" s="359"/>
      <c r="F26" s="359"/>
      <c r="G26" s="16">
        <v>18</v>
      </c>
      <c r="H26" s="24">
        <v>5437762</v>
      </c>
      <c r="I26" s="24">
        <v>8812300</v>
      </c>
    </row>
    <row r="27" spans="1:9" ht="12.75" customHeight="1" x14ac:dyDescent="0.2">
      <c r="A27" s="359" t="s">
        <v>229</v>
      </c>
      <c r="B27" s="359"/>
      <c r="C27" s="359"/>
      <c r="D27" s="359"/>
      <c r="E27" s="359"/>
      <c r="F27" s="359"/>
      <c r="G27" s="16">
        <v>19</v>
      </c>
      <c r="H27" s="24">
        <v>5184202</v>
      </c>
      <c r="I27" s="24">
        <v>8022336</v>
      </c>
    </row>
    <row r="28" spans="1:9" ht="12.75" customHeight="1" x14ac:dyDescent="0.2">
      <c r="A28" s="359" t="s">
        <v>230</v>
      </c>
      <c r="B28" s="359"/>
      <c r="C28" s="359"/>
      <c r="D28" s="359"/>
      <c r="E28" s="359"/>
      <c r="F28" s="359"/>
      <c r="G28" s="16">
        <v>20</v>
      </c>
      <c r="H28" s="24">
        <v>7120</v>
      </c>
      <c r="I28" s="24">
        <v>261148</v>
      </c>
    </row>
    <row r="29" spans="1:9" ht="24" customHeight="1" x14ac:dyDescent="0.2">
      <c r="A29" s="360" t="s">
        <v>403</v>
      </c>
      <c r="B29" s="360"/>
      <c r="C29" s="360"/>
      <c r="D29" s="360"/>
      <c r="E29" s="360"/>
      <c r="F29" s="360"/>
      <c r="G29" s="53">
        <v>21</v>
      </c>
      <c r="H29" s="57">
        <f>SUM(H23:H28)</f>
        <v>17061812</v>
      </c>
      <c r="I29" s="57">
        <f>SUM(I23:I28)</f>
        <v>22082936</v>
      </c>
    </row>
    <row r="30" spans="1:9" ht="27" customHeight="1" x14ac:dyDescent="0.2">
      <c r="A30" s="359" t="s">
        <v>231</v>
      </c>
      <c r="B30" s="359"/>
      <c r="C30" s="359"/>
      <c r="D30" s="359"/>
      <c r="E30" s="359"/>
      <c r="F30" s="359"/>
      <c r="G30" s="17">
        <v>22</v>
      </c>
      <c r="H30" s="24">
        <v>-22562072</v>
      </c>
      <c r="I30" s="24">
        <v>-43856970</v>
      </c>
    </row>
    <row r="31" spans="1:9" ht="12.75" customHeight="1" x14ac:dyDescent="0.2">
      <c r="A31" s="359" t="s">
        <v>232</v>
      </c>
      <c r="B31" s="359"/>
      <c r="C31" s="359"/>
      <c r="D31" s="359"/>
      <c r="E31" s="359"/>
      <c r="F31" s="359"/>
      <c r="G31" s="17">
        <v>23</v>
      </c>
      <c r="H31" s="24">
        <v>-9267346</v>
      </c>
      <c r="I31" s="24">
        <v>-21099667</v>
      </c>
    </row>
    <row r="32" spans="1:9" ht="12.75" customHeight="1" x14ac:dyDescent="0.2">
      <c r="A32" s="359" t="s">
        <v>404</v>
      </c>
      <c r="B32" s="359"/>
      <c r="C32" s="359"/>
      <c r="D32" s="359"/>
      <c r="E32" s="359"/>
      <c r="F32" s="359"/>
      <c r="G32" s="17">
        <v>24</v>
      </c>
      <c r="H32" s="24">
        <v>-2932490</v>
      </c>
      <c r="I32" s="24">
        <v>-78515764</v>
      </c>
    </row>
    <row r="33" spans="1:9" ht="12.75" customHeight="1" x14ac:dyDescent="0.2">
      <c r="A33" s="359" t="s">
        <v>233</v>
      </c>
      <c r="B33" s="359"/>
      <c r="C33" s="359"/>
      <c r="D33" s="359"/>
      <c r="E33" s="359"/>
      <c r="F33" s="359"/>
      <c r="G33" s="17">
        <v>25</v>
      </c>
      <c r="H33" s="24">
        <v>0</v>
      </c>
      <c r="I33" s="24">
        <v>0</v>
      </c>
    </row>
    <row r="34" spans="1:9" ht="12.75" customHeight="1" x14ac:dyDescent="0.2">
      <c r="A34" s="359" t="s">
        <v>234</v>
      </c>
      <c r="B34" s="359"/>
      <c r="C34" s="359"/>
      <c r="D34" s="359"/>
      <c r="E34" s="359"/>
      <c r="F34" s="359"/>
      <c r="G34" s="17">
        <v>26</v>
      </c>
      <c r="H34" s="24">
        <v>-14140</v>
      </c>
      <c r="I34" s="24">
        <v>-32069988</v>
      </c>
    </row>
    <row r="35" spans="1:9" ht="25.9" customHeight="1" x14ac:dyDescent="0.2">
      <c r="A35" s="360" t="s">
        <v>405</v>
      </c>
      <c r="B35" s="360"/>
      <c r="C35" s="360"/>
      <c r="D35" s="360"/>
      <c r="E35" s="360"/>
      <c r="F35" s="360"/>
      <c r="G35" s="53">
        <v>27</v>
      </c>
      <c r="H35" s="57">
        <f>SUM(H30:H34)</f>
        <v>-34776048</v>
      </c>
      <c r="I35" s="57">
        <f>SUM(I30:I34)</f>
        <v>-175542389</v>
      </c>
    </row>
    <row r="36" spans="1:9" ht="28.15" customHeight="1" x14ac:dyDescent="0.2">
      <c r="A36" s="365" t="s">
        <v>406</v>
      </c>
      <c r="B36" s="365"/>
      <c r="C36" s="365"/>
      <c r="D36" s="365"/>
      <c r="E36" s="365"/>
      <c r="F36" s="365"/>
      <c r="G36" s="54">
        <v>28</v>
      </c>
      <c r="H36" s="58">
        <f>H29+H35</f>
        <v>-17714236</v>
      </c>
      <c r="I36" s="58">
        <f>I29+I35</f>
        <v>-153459453</v>
      </c>
    </row>
    <row r="37" spans="1:9" x14ac:dyDescent="0.2">
      <c r="A37" s="362" t="s">
        <v>204</v>
      </c>
      <c r="B37" s="363"/>
      <c r="C37" s="363"/>
      <c r="D37" s="363"/>
      <c r="E37" s="363"/>
      <c r="F37" s="363"/>
      <c r="G37" s="363">
        <v>0</v>
      </c>
      <c r="H37" s="363"/>
      <c r="I37" s="364"/>
    </row>
    <row r="38" spans="1:9" ht="12.75" customHeight="1" x14ac:dyDescent="0.2">
      <c r="A38" s="361" t="s">
        <v>235</v>
      </c>
      <c r="B38" s="361"/>
      <c r="C38" s="361"/>
      <c r="D38" s="361"/>
      <c r="E38" s="361"/>
      <c r="F38" s="361"/>
      <c r="G38" s="16">
        <v>29</v>
      </c>
      <c r="H38" s="23">
        <v>169</v>
      </c>
      <c r="I38" s="23">
        <v>0</v>
      </c>
    </row>
    <row r="39" spans="1:9" ht="25.15" customHeight="1" x14ac:dyDescent="0.2">
      <c r="A39" s="358" t="s">
        <v>236</v>
      </c>
      <c r="B39" s="358"/>
      <c r="C39" s="358"/>
      <c r="D39" s="358"/>
      <c r="E39" s="358"/>
      <c r="F39" s="358"/>
      <c r="G39" s="17">
        <v>30</v>
      </c>
      <c r="H39" s="24">
        <v>0</v>
      </c>
      <c r="I39" s="24">
        <v>0</v>
      </c>
    </row>
    <row r="40" spans="1:9" ht="12.75" customHeight="1" x14ac:dyDescent="0.2">
      <c r="A40" s="358" t="s">
        <v>237</v>
      </c>
      <c r="B40" s="358"/>
      <c r="C40" s="358"/>
      <c r="D40" s="358"/>
      <c r="E40" s="358"/>
      <c r="F40" s="358"/>
      <c r="G40" s="17">
        <v>31</v>
      </c>
      <c r="H40" s="24">
        <v>26423310</v>
      </c>
      <c r="I40" s="24">
        <v>48412786</v>
      </c>
    </row>
    <row r="41" spans="1:9" ht="12.75" customHeight="1" x14ac:dyDescent="0.2">
      <c r="A41" s="358" t="s">
        <v>238</v>
      </c>
      <c r="B41" s="358"/>
      <c r="C41" s="358"/>
      <c r="D41" s="358"/>
      <c r="E41" s="358"/>
      <c r="F41" s="358"/>
      <c r="G41" s="17">
        <v>32</v>
      </c>
      <c r="H41" s="24">
        <v>2013346</v>
      </c>
      <c r="I41" s="24">
        <v>3382663</v>
      </c>
    </row>
    <row r="42" spans="1:9" ht="25.9" customHeight="1" x14ac:dyDescent="0.2">
      <c r="A42" s="360" t="s">
        <v>407</v>
      </c>
      <c r="B42" s="360"/>
      <c r="C42" s="360"/>
      <c r="D42" s="360"/>
      <c r="E42" s="360"/>
      <c r="F42" s="360"/>
      <c r="G42" s="53">
        <v>33</v>
      </c>
      <c r="H42" s="57">
        <f>H41+H40+H39+H38</f>
        <v>28436825</v>
      </c>
      <c r="I42" s="57">
        <f>I41+I40+I39+I38</f>
        <v>51795449</v>
      </c>
    </row>
    <row r="43" spans="1:9" ht="24.6" customHeight="1" x14ac:dyDescent="0.2">
      <c r="A43" s="358" t="s">
        <v>239</v>
      </c>
      <c r="B43" s="358"/>
      <c r="C43" s="358"/>
      <c r="D43" s="358"/>
      <c r="E43" s="358"/>
      <c r="F43" s="358"/>
      <c r="G43" s="17">
        <v>34</v>
      </c>
      <c r="H43" s="24">
        <v>-49006899</v>
      </c>
      <c r="I43" s="24">
        <v>-58366850</v>
      </c>
    </row>
    <row r="44" spans="1:9" ht="12.75" customHeight="1" x14ac:dyDescent="0.2">
      <c r="A44" s="358" t="s">
        <v>240</v>
      </c>
      <c r="B44" s="358"/>
      <c r="C44" s="358"/>
      <c r="D44" s="358"/>
      <c r="E44" s="358"/>
      <c r="F44" s="358"/>
      <c r="G44" s="17">
        <v>35</v>
      </c>
      <c r="H44" s="24">
        <v>-9154011</v>
      </c>
      <c r="I44" s="24">
        <v>-14480275</v>
      </c>
    </row>
    <row r="45" spans="1:9" ht="12.75" customHeight="1" x14ac:dyDescent="0.2">
      <c r="A45" s="358" t="s">
        <v>241</v>
      </c>
      <c r="B45" s="358"/>
      <c r="C45" s="358"/>
      <c r="D45" s="358"/>
      <c r="E45" s="358"/>
      <c r="F45" s="358"/>
      <c r="G45" s="17">
        <v>36</v>
      </c>
      <c r="H45" s="24">
        <v>-1585152</v>
      </c>
      <c r="I45" s="24">
        <v>-1705320</v>
      </c>
    </row>
    <row r="46" spans="1:9" ht="21" customHeight="1" x14ac:dyDescent="0.2">
      <c r="A46" s="358" t="s">
        <v>242</v>
      </c>
      <c r="B46" s="358"/>
      <c r="C46" s="358"/>
      <c r="D46" s="358"/>
      <c r="E46" s="358"/>
      <c r="F46" s="358"/>
      <c r="G46" s="17">
        <v>37</v>
      </c>
      <c r="H46" s="24">
        <v>0</v>
      </c>
      <c r="I46" s="24">
        <v>0</v>
      </c>
    </row>
    <row r="47" spans="1:9" ht="12.75" customHeight="1" x14ac:dyDescent="0.2">
      <c r="A47" s="358" t="s">
        <v>243</v>
      </c>
      <c r="B47" s="358"/>
      <c r="C47" s="358"/>
      <c r="D47" s="358"/>
      <c r="E47" s="358"/>
      <c r="F47" s="358"/>
      <c r="G47" s="17">
        <v>38</v>
      </c>
      <c r="H47" s="24">
        <v>-9333550</v>
      </c>
      <c r="I47" s="24">
        <v>-45423526</v>
      </c>
    </row>
    <row r="48" spans="1:9" ht="22.9" customHeight="1" x14ac:dyDescent="0.2">
      <c r="A48" s="360" t="s">
        <v>408</v>
      </c>
      <c r="B48" s="360"/>
      <c r="C48" s="360"/>
      <c r="D48" s="360"/>
      <c r="E48" s="360"/>
      <c r="F48" s="360"/>
      <c r="G48" s="53">
        <v>39</v>
      </c>
      <c r="H48" s="57">
        <f>H47+H46+H45+H44+H43</f>
        <v>-69079612</v>
      </c>
      <c r="I48" s="57">
        <f>I47+I46+I45+I44+I43</f>
        <v>-119975971</v>
      </c>
    </row>
    <row r="49" spans="1:9" ht="25.9" customHeight="1" x14ac:dyDescent="0.2">
      <c r="A49" s="371" t="s">
        <v>443</v>
      </c>
      <c r="B49" s="371"/>
      <c r="C49" s="371"/>
      <c r="D49" s="371"/>
      <c r="E49" s="371"/>
      <c r="F49" s="371"/>
      <c r="G49" s="53">
        <v>40</v>
      </c>
      <c r="H49" s="57">
        <f>H48+H42</f>
        <v>-40642787</v>
      </c>
      <c r="I49" s="57">
        <f>I48+I42</f>
        <v>-68180522</v>
      </c>
    </row>
    <row r="50" spans="1:9" ht="12.75" customHeight="1" x14ac:dyDescent="0.2">
      <c r="A50" s="359" t="s">
        <v>244</v>
      </c>
      <c r="B50" s="359"/>
      <c r="C50" s="359"/>
      <c r="D50" s="359"/>
      <c r="E50" s="359"/>
      <c r="F50" s="359"/>
      <c r="G50" s="17">
        <v>41</v>
      </c>
      <c r="H50" s="24">
        <v>568788</v>
      </c>
      <c r="I50" s="24">
        <v>-290690</v>
      </c>
    </row>
    <row r="51" spans="1:9" ht="25.9" customHeight="1" x14ac:dyDescent="0.2">
      <c r="A51" s="371" t="s">
        <v>409</v>
      </c>
      <c r="B51" s="371"/>
      <c r="C51" s="371"/>
      <c r="D51" s="371"/>
      <c r="E51" s="371"/>
      <c r="F51" s="371"/>
      <c r="G51" s="53">
        <v>42</v>
      </c>
      <c r="H51" s="57">
        <f>H21+H36+H49+H50</f>
        <v>96561038</v>
      </c>
      <c r="I51" s="57">
        <f>I21+I36+I49+I50</f>
        <v>-10408916</v>
      </c>
    </row>
    <row r="52" spans="1:9" ht="12.75" customHeight="1" x14ac:dyDescent="0.2">
      <c r="A52" s="375" t="s">
        <v>218</v>
      </c>
      <c r="B52" s="375"/>
      <c r="C52" s="375"/>
      <c r="D52" s="375"/>
      <c r="E52" s="375"/>
      <c r="F52" s="375"/>
      <c r="G52" s="17">
        <v>43</v>
      </c>
      <c r="H52" s="24">
        <v>57262703</v>
      </c>
      <c r="I52" s="24">
        <v>153823741</v>
      </c>
    </row>
    <row r="53" spans="1:9" ht="31.9" customHeight="1" x14ac:dyDescent="0.2">
      <c r="A53" s="370" t="s">
        <v>410</v>
      </c>
      <c r="B53" s="370"/>
      <c r="C53" s="370"/>
      <c r="D53" s="370"/>
      <c r="E53" s="370"/>
      <c r="F53" s="370"/>
      <c r="G53" s="55">
        <v>44</v>
      </c>
      <c r="H53" s="59">
        <f>H52+H51</f>
        <v>153823741</v>
      </c>
      <c r="I53" s="59">
        <f>I52+I51</f>
        <v>143414825</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0.8" bottom="0.82" header="0.5" footer="0.5"/>
  <pageSetup paperSize="9" scale="8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pane xSplit="6" ySplit="6" topLeftCell="G39" activePane="bottomRight" state="frozen"/>
      <selection pane="topRight" activeCell="G1" sqref="G1"/>
      <selection pane="bottomLeft" activeCell="A7" sqref="A7"/>
      <selection pane="bottomRight" activeCell="X41" sqref="X4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76" t="s">
        <v>245</v>
      </c>
      <c r="B1" s="377"/>
      <c r="C1" s="377"/>
      <c r="D1" s="377"/>
      <c r="E1" s="377"/>
      <c r="F1" s="377"/>
      <c r="G1" s="377"/>
      <c r="H1" s="377"/>
      <c r="I1" s="377"/>
      <c r="J1" s="377"/>
      <c r="K1" s="26"/>
    </row>
    <row r="2" spans="1:25" ht="15.75" x14ac:dyDescent="0.2">
      <c r="A2" s="2"/>
      <c r="B2" s="3"/>
      <c r="C2" s="378" t="s">
        <v>246</v>
      </c>
      <c r="D2" s="378"/>
      <c r="E2" s="9">
        <v>45292</v>
      </c>
      <c r="F2" s="4" t="s">
        <v>0</v>
      </c>
      <c r="G2" s="9">
        <v>45657</v>
      </c>
      <c r="H2" s="27"/>
      <c r="I2" s="27"/>
      <c r="J2" s="27"/>
      <c r="K2" s="26"/>
      <c r="X2" s="28" t="s">
        <v>446</v>
      </c>
    </row>
    <row r="3" spans="1:25" ht="13.5" customHeight="1" thickBot="1" x14ac:dyDescent="0.25">
      <c r="A3" s="381" t="s">
        <v>247</v>
      </c>
      <c r="B3" s="382"/>
      <c r="C3" s="382"/>
      <c r="D3" s="382"/>
      <c r="E3" s="382"/>
      <c r="F3" s="382"/>
      <c r="G3" s="385" t="s">
        <v>3</v>
      </c>
      <c r="H3" s="387" t="s">
        <v>248</v>
      </c>
      <c r="I3" s="387"/>
      <c r="J3" s="387"/>
      <c r="K3" s="387"/>
      <c r="L3" s="387"/>
      <c r="M3" s="387"/>
      <c r="N3" s="387"/>
      <c r="O3" s="387"/>
      <c r="P3" s="387"/>
      <c r="Q3" s="387"/>
      <c r="R3" s="387"/>
      <c r="S3" s="387"/>
      <c r="T3" s="387"/>
      <c r="U3" s="387"/>
      <c r="V3" s="387"/>
      <c r="W3" s="387"/>
      <c r="X3" s="387" t="s">
        <v>249</v>
      </c>
      <c r="Y3" s="389" t="s">
        <v>250</v>
      </c>
    </row>
    <row r="4" spans="1:25" ht="90.75" thickBot="1" x14ac:dyDescent="0.25">
      <c r="A4" s="383"/>
      <c r="B4" s="384"/>
      <c r="C4" s="384"/>
      <c r="D4" s="384"/>
      <c r="E4" s="384"/>
      <c r="F4" s="384"/>
      <c r="G4" s="386"/>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388"/>
      <c r="Y4" s="390"/>
    </row>
    <row r="5" spans="1:25" ht="22.5" x14ac:dyDescent="0.2">
      <c r="A5" s="391">
        <v>1</v>
      </c>
      <c r="B5" s="392"/>
      <c r="C5" s="392"/>
      <c r="D5" s="392"/>
      <c r="E5" s="392"/>
      <c r="F5" s="392"/>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393" t="s">
        <v>264</v>
      </c>
      <c r="B6" s="393"/>
      <c r="C6" s="393"/>
      <c r="D6" s="393"/>
      <c r="E6" s="393"/>
      <c r="F6" s="393"/>
      <c r="G6" s="393"/>
      <c r="H6" s="393"/>
      <c r="I6" s="393"/>
      <c r="J6" s="393"/>
      <c r="K6" s="393"/>
      <c r="L6" s="393"/>
      <c r="M6" s="393"/>
      <c r="N6" s="394"/>
      <c r="O6" s="394"/>
      <c r="P6" s="394"/>
      <c r="Q6" s="394"/>
      <c r="R6" s="394"/>
      <c r="S6" s="394"/>
      <c r="T6" s="394"/>
      <c r="U6" s="394"/>
      <c r="V6" s="394"/>
      <c r="W6" s="394"/>
      <c r="X6" s="394"/>
      <c r="Y6" s="395"/>
    </row>
    <row r="7" spans="1:25" x14ac:dyDescent="0.2">
      <c r="A7" s="396" t="s">
        <v>298</v>
      </c>
      <c r="B7" s="396"/>
      <c r="C7" s="396"/>
      <c r="D7" s="396"/>
      <c r="E7" s="396"/>
      <c r="F7" s="396"/>
      <c r="G7" s="6">
        <v>1</v>
      </c>
      <c r="H7" s="33">
        <v>160448063</v>
      </c>
      <c r="I7" s="33">
        <v>95505</v>
      </c>
      <c r="J7" s="33">
        <v>9662202</v>
      </c>
      <c r="K7" s="33">
        <v>4526798</v>
      </c>
      <c r="L7" s="33">
        <v>2051700</v>
      </c>
      <c r="M7" s="33">
        <v>67872168</v>
      </c>
      <c r="N7" s="33">
        <v>31861678</v>
      </c>
      <c r="O7" s="33">
        <v>0</v>
      </c>
      <c r="P7" s="33">
        <v>0</v>
      </c>
      <c r="Q7" s="33">
        <v>0</v>
      </c>
      <c r="R7" s="33">
        <v>0</v>
      </c>
      <c r="S7" s="33">
        <v>0</v>
      </c>
      <c r="T7" s="33">
        <v>-16144</v>
      </c>
      <c r="U7" s="33">
        <v>58812800</v>
      </c>
      <c r="V7" s="33">
        <v>34555177</v>
      </c>
      <c r="W7" s="34">
        <f>H7+I7+J7+K7-L7+M7+N7+O7+P7+Q7+R7+U7+V7+S7+T7</f>
        <v>365766547</v>
      </c>
      <c r="X7" s="33">
        <v>94701987</v>
      </c>
      <c r="Y7" s="34">
        <f>W7+X7</f>
        <v>460468534</v>
      </c>
    </row>
    <row r="8" spans="1:25" x14ac:dyDescent="0.2">
      <c r="A8" s="379" t="s">
        <v>265</v>
      </c>
      <c r="B8" s="379"/>
      <c r="C8" s="379"/>
      <c r="D8" s="379"/>
      <c r="E8" s="379"/>
      <c r="F8" s="379"/>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379" t="s">
        <v>266</v>
      </c>
      <c r="B9" s="379"/>
      <c r="C9" s="379"/>
      <c r="D9" s="379"/>
      <c r="E9" s="379"/>
      <c r="F9" s="379"/>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380" t="s">
        <v>299</v>
      </c>
      <c r="B10" s="380"/>
      <c r="C10" s="380"/>
      <c r="D10" s="380"/>
      <c r="E10" s="380"/>
      <c r="F10" s="380"/>
      <c r="G10" s="7">
        <v>4</v>
      </c>
      <c r="H10" s="34">
        <f>H7+H8+H9</f>
        <v>160448063</v>
      </c>
      <c r="I10" s="34">
        <f t="shared" ref="I10:Y10" si="2">I7+I8+I9</f>
        <v>95505</v>
      </c>
      <c r="J10" s="34">
        <f t="shared" si="2"/>
        <v>9662202</v>
      </c>
      <c r="K10" s="34">
        <f>K7+K8+K9</f>
        <v>4526798</v>
      </c>
      <c r="L10" s="34">
        <f t="shared" si="2"/>
        <v>2051700</v>
      </c>
      <c r="M10" s="34">
        <f t="shared" si="2"/>
        <v>67872168</v>
      </c>
      <c r="N10" s="34">
        <f t="shared" si="2"/>
        <v>31861678</v>
      </c>
      <c r="O10" s="34">
        <f t="shared" si="2"/>
        <v>0</v>
      </c>
      <c r="P10" s="34">
        <f t="shared" si="2"/>
        <v>0</v>
      </c>
      <c r="Q10" s="34">
        <f t="shared" si="2"/>
        <v>0</v>
      </c>
      <c r="R10" s="34">
        <f t="shared" si="2"/>
        <v>0</v>
      </c>
      <c r="S10" s="34">
        <f t="shared" si="2"/>
        <v>0</v>
      </c>
      <c r="T10" s="34">
        <f t="shared" si="2"/>
        <v>-16144</v>
      </c>
      <c r="U10" s="34">
        <f t="shared" si="2"/>
        <v>58812800</v>
      </c>
      <c r="V10" s="34">
        <f t="shared" si="2"/>
        <v>34555177</v>
      </c>
      <c r="W10" s="34">
        <f t="shared" si="2"/>
        <v>365766547</v>
      </c>
      <c r="X10" s="34">
        <f t="shared" si="2"/>
        <v>94701987</v>
      </c>
      <c r="Y10" s="34">
        <f t="shared" si="2"/>
        <v>460468534</v>
      </c>
    </row>
    <row r="11" spans="1:25" x14ac:dyDescent="0.2">
      <c r="A11" s="379" t="s">
        <v>267</v>
      </c>
      <c r="B11" s="379"/>
      <c r="C11" s="379"/>
      <c r="D11" s="379"/>
      <c r="E11" s="379"/>
      <c r="F11" s="379"/>
      <c r="G11" s="6">
        <v>5</v>
      </c>
      <c r="H11" s="35">
        <v>0</v>
      </c>
      <c r="I11" s="35">
        <v>0</v>
      </c>
      <c r="J11" s="35">
        <v>0</v>
      </c>
      <c r="K11" s="35">
        <v>0</v>
      </c>
      <c r="L11" s="35">
        <v>0</v>
      </c>
      <c r="M11" s="35">
        <v>0</v>
      </c>
      <c r="N11" s="35">
        <v>0</v>
      </c>
      <c r="O11" s="35">
        <v>0</v>
      </c>
      <c r="P11" s="35">
        <v>0</v>
      </c>
      <c r="Q11" s="35">
        <v>0</v>
      </c>
      <c r="R11" s="35">
        <v>0</v>
      </c>
      <c r="S11" s="33">
        <v>0</v>
      </c>
      <c r="T11" s="33">
        <v>0</v>
      </c>
      <c r="U11" s="35">
        <v>0</v>
      </c>
      <c r="V11" s="33">
        <v>46328381</v>
      </c>
      <c r="W11" s="34">
        <f t="shared" ref="W11:W29" si="3">H11+I11+J11+K11-L11+M11+N11+O11+P11+Q11+R11+U11+V11+S11+T11</f>
        <v>46328381</v>
      </c>
      <c r="X11" s="33">
        <v>24574007</v>
      </c>
      <c r="Y11" s="34">
        <f t="shared" ref="Y11:Y29" si="4">W11+X11</f>
        <v>70902388</v>
      </c>
    </row>
    <row r="12" spans="1:25" x14ac:dyDescent="0.2">
      <c r="A12" s="379" t="s">
        <v>268</v>
      </c>
      <c r="B12" s="379"/>
      <c r="C12" s="379"/>
      <c r="D12" s="379"/>
      <c r="E12" s="379"/>
      <c r="F12" s="379"/>
      <c r="G12" s="6">
        <v>6</v>
      </c>
      <c r="H12" s="35">
        <v>0</v>
      </c>
      <c r="I12" s="35">
        <v>0</v>
      </c>
      <c r="J12" s="35">
        <v>0</v>
      </c>
      <c r="K12" s="35">
        <v>0</v>
      </c>
      <c r="L12" s="35">
        <v>0</v>
      </c>
      <c r="M12" s="35">
        <v>0</v>
      </c>
      <c r="N12" s="33">
        <v>0</v>
      </c>
      <c r="O12" s="35">
        <v>0</v>
      </c>
      <c r="P12" s="35">
        <v>0</v>
      </c>
      <c r="Q12" s="35">
        <v>0</v>
      </c>
      <c r="R12" s="35">
        <v>0</v>
      </c>
      <c r="S12" s="33">
        <v>0</v>
      </c>
      <c r="T12" s="33">
        <v>-189630</v>
      </c>
      <c r="U12" s="35">
        <v>0</v>
      </c>
      <c r="V12" s="35">
        <v>0</v>
      </c>
      <c r="W12" s="34">
        <f t="shared" si="3"/>
        <v>-189630</v>
      </c>
      <c r="X12" s="33">
        <v>-253465</v>
      </c>
      <c r="Y12" s="34">
        <f t="shared" si="4"/>
        <v>-443095</v>
      </c>
    </row>
    <row r="13" spans="1:25" ht="26.25" customHeight="1" x14ac:dyDescent="0.2">
      <c r="A13" s="379" t="s">
        <v>269</v>
      </c>
      <c r="B13" s="379"/>
      <c r="C13" s="379"/>
      <c r="D13" s="379"/>
      <c r="E13" s="379"/>
      <c r="F13" s="379"/>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379" t="s">
        <v>417</v>
      </c>
      <c r="B14" s="379"/>
      <c r="C14" s="379"/>
      <c r="D14" s="379"/>
      <c r="E14" s="379"/>
      <c r="F14" s="379"/>
      <c r="G14" s="6">
        <v>8</v>
      </c>
      <c r="H14" s="35">
        <v>0</v>
      </c>
      <c r="I14" s="35">
        <v>0</v>
      </c>
      <c r="J14" s="35">
        <v>0</v>
      </c>
      <c r="K14" s="35">
        <v>0</v>
      </c>
      <c r="L14" s="35">
        <v>0</v>
      </c>
      <c r="M14" s="35">
        <v>0</v>
      </c>
      <c r="N14" s="35">
        <v>0</v>
      </c>
      <c r="O14" s="35">
        <v>0</v>
      </c>
      <c r="P14" s="33">
        <v>830229</v>
      </c>
      <c r="Q14" s="35">
        <v>0</v>
      </c>
      <c r="R14" s="35">
        <v>0</v>
      </c>
      <c r="S14" s="33">
        <v>0</v>
      </c>
      <c r="T14" s="33">
        <v>0</v>
      </c>
      <c r="U14" s="33">
        <v>0</v>
      </c>
      <c r="V14" s="33">
        <v>0</v>
      </c>
      <c r="W14" s="34">
        <f t="shared" si="3"/>
        <v>830229</v>
      </c>
      <c r="X14" s="33">
        <v>744261</v>
      </c>
      <c r="Y14" s="34">
        <f t="shared" si="4"/>
        <v>1574490</v>
      </c>
    </row>
    <row r="15" spans="1:25" x14ac:dyDescent="0.2">
      <c r="A15" s="379" t="s">
        <v>270</v>
      </c>
      <c r="B15" s="379"/>
      <c r="C15" s="379"/>
      <c r="D15" s="379"/>
      <c r="E15" s="379"/>
      <c r="F15" s="379"/>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379" t="s">
        <v>271</v>
      </c>
      <c r="B16" s="379"/>
      <c r="C16" s="379"/>
      <c r="D16" s="379"/>
      <c r="E16" s="379"/>
      <c r="F16" s="379"/>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379" t="s">
        <v>272</v>
      </c>
      <c r="B17" s="379"/>
      <c r="C17" s="379"/>
      <c r="D17" s="379"/>
      <c r="E17" s="379"/>
      <c r="F17" s="379"/>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379" t="s">
        <v>273</v>
      </c>
      <c r="B18" s="379"/>
      <c r="C18" s="379"/>
      <c r="D18" s="379"/>
      <c r="E18" s="379"/>
      <c r="F18" s="379"/>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379" t="s">
        <v>274</v>
      </c>
      <c r="B19" s="379"/>
      <c r="C19" s="379"/>
      <c r="D19" s="379"/>
      <c r="E19" s="379"/>
      <c r="F19" s="379"/>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6534342</v>
      </c>
      <c r="Y19" s="34">
        <f t="shared" si="4"/>
        <v>6534342</v>
      </c>
    </row>
    <row r="20" spans="1:25" x14ac:dyDescent="0.2">
      <c r="A20" s="379" t="s">
        <v>275</v>
      </c>
      <c r="B20" s="379"/>
      <c r="C20" s="379"/>
      <c r="D20" s="379"/>
      <c r="E20" s="379"/>
      <c r="F20" s="379"/>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379" t="s">
        <v>418</v>
      </c>
      <c r="B21" s="379"/>
      <c r="C21" s="379"/>
      <c r="D21" s="379"/>
      <c r="E21" s="379"/>
      <c r="F21" s="379"/>
      <c r="G21" s="6">
        <v>15</v>
      </c>
      <c r="H21" s="33">
        <v>-976684</v>
      </c>
      <c r="I21" s="33">
        <v>976684</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379" t="s">
        <v>419</v>
      </c>
      <c r="B22" s="379"/>
      <c r="C22" s="379"/>
      <c r="D22" s="379"/>
      <c r="E22" s="379"/>
      <c r="F22" s="379"/>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379" t="s">
        <v>420</v>
      </c>
      <c r="B23" s="379"/>
      <c r="C23" s="379"/>
      <c r="D23" s="379"/>
      <c r="E23" s="379"/>
      <c r="F23" s="379"/>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379" t="s">
        <v>276</v>
      </c>
      <c r="B24" s="379"/>
      <c r="C24" s="379"/>
      <c r="D24" s="379"/>
      <c r="E24" s="379"/>
      <c r="F24" s="379"/>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379" t="s">
        <v>421</v>
      </c>
      <c r="B25" s="379"/>
      <c r="C25" s="379"/>
      <c r="D25" s="379"/>
      <c r="E25" s="379"/>
      <c r="F25" s="379"/>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379" t="s">
        <v>429</v>
      </c>
      <c r="B26" s="379"/>
      <c r="C26" s="379"/>
      <c r="D26" s="379"/>
      <c r="E26" s="379"/>
      <c r="F26" s="379"/>
      <c r="G26" s="6">
        <v>20</v>
      </c>
      <c r="H26" s="33">
        <v>0</v>
      </c>
      <c r="I26" s="33">
        <v>0</v>
      </c>
      <c r="J26" s="33">
        <v>0</v>
      </c>
      <c r="K26" s="33">
        <v>0</v>
      </c>
      <c r="L26" s="33">
        <v>0</v>
      </c>
      <c r="M26" s="33">
        <v>0</v>
      </c>
      <c r="N26" s="33">
        <v>0</v>
      </c>
      <c r="O26" s="33">
        <v>0</v>
      </c>
      <c r="P26" s="33">
        <v>0</v>
      </c>
      <c r="Q26" s="33">
        <v>0</v>
      </c>
      <c r="R26" s="33">
        <v>0</v>
      </c>
      <c r="S26" s="33">
        <v>0</v>
      </c>
      <c r="T26" s="33">
        <v>0</v>
      </c>
      <c r="U26" s="33">
        <v>-5092280</v>
      </c>
      <c r="V26" s="33">
        <v>0</v>
      </c>
      <c r="W26" s="34">
        <f t="shared" si="3"/>
        <v>-5092280</v>
      </c>
      <c r="X26" s="33">
        <v>-3812002</v>
      </c>
      <c r="Y26" s="34">
        <f t="shared" si="4"/>
        <v>-8904282</v>
      </c>
    </row>
    <row r="27" spans="1:25" ht="12.75" customHeight="1" x14ac:dyDescent="0.2">
      <c r="A27" s="379" t="s">
        <v>422</v>
      </c>
      <c r="B27" s="379"/>
      <c r="C27" s="379"/>
      <c r="D27" s="379"/>
      <c r="E27" s="379"/>
      <c r="F27" s="379"/>
      <c r="G27" s="6">
        <v>21</v>
      </c>
      <c r="H27" s="33">
        <v>0</v>
      </c>
      <c r="I27" s="33">
        <v>0</v>
      </c>
      <c r="J27" s="33">
        <v>0</v>
      </c>
      <c r="K27" s="33">
        <v>-19507</v>
      </c>
      <c r="L27" s="33">
        <v>-19507</v>
      </c>
      <c r="M27" s="33">
        <v>0</v>
      </c>
      <c r="N27" s="33">
        <v>0</v>
      </c>
      <c r="O27" s="33">
        <v>0</v>
      </c>
      <c r="P27" s="33">
        <v>0</v>
      </c>
      <c r="Q27" s="33">
        <v>0</v>
      </c>
      <c r="R27" s="33">
        <v>0</v>
      </c>
      <c r="S27" s="33">
        <v>0</v>
      </c>
      <c r="T27" s="33">
        <v>0</v>
      </c>
      <c r="U27" s="33">
        <v>-1424931</v>
      </c>
      <c r="V27" s="33">
        <v>0</v>
      </c>
      <c r="W27" s="34">
        <f t="shared" si="3"/>
        <v>-1424931</v>
      </c>
      <c r="X27" s="33">
        <v>2266186</v>
      </c>
      <c r="Y27" s="34">
        <f t="shared" si="4"/>
        <v>841255</v>
      </c>
    </row>
    <row r="28" spans="1:25" ht="12.75" customHeight="1" x14ac:dyDescent="0.2">
      <c r="A28" s="379" t="s">
        <v>423</v>
      </c>
      <c r="B28" s="379"/>
      <c r="C28" s="379"/>
      <c r="D28" s="379"/>
      <c r="E28" s="379"/>
      <c r="F28" s="379"/>
      <c r="G28" s="6">
        <v>22</v>
      </c>
      <c r="H28" s="33">
        <v>0</v>
      </c>
      <c r="I28" s="33">
        <v>0</v>
      </c>
      <c r="J28" s="33">
        <v>64414</v>
      </c>
      <c r="K28" s="33">
        <v>0</v>
      </c>
      <c r="L28" s="33">
        <v>0</v>
      </c>
      <c r="M28" s="33">
        <v>-2002735</v>
      </c>
      <c r="N28" s="33">
        <v>-3295263</v>
      </c>
      <c r="O28" s="33">
        <v>0</v>
      </c>
      <c r="P28" s="33">
        <v>0</v>
      </c>
      <c r="Q28" s="33">
        <v>0</v>
      </c>
      <c r="R28" s="33">
        <v>0</v>
      </c>
      <c r="S28" s="33">
        <v>0</v>
      </c>
      <c r="T28" s="33">
        <v>0</v>
      </c>
      <c r="U28" s="33">
        <v>39788761</v>
      </c>
      <c r="V28" s="33">
        <v>-34555177</v>
      </c>
      <c r="W28" s="34">
        <f t="shared" si="3"/>
        <v>0</v>
      </c>
      <c r="X28" s="33">
        <v>0</v>
      </c>
      <c r="Y28" s="34">
        <f t="shared" si="4"/>
        <v>0</v>
      </c>
    </row>
    <row r="29" spans="1:25" ht="12.75" customHeight="1" x14ac:dyDescent="0.2">
      <c r="A29" s="379" t="s">
        <v>424</v>
      </c>
      <c r="B29" s="379"/>
      <c r="C29" s="379"/>
      <c r="D29" s="379"/>
      <c r="E29" s="379"/>
      <c r="F29" s="379"/>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397" t="s">
        <v>425</v>
      </c>
      <c r="B30" s="397"/>
      <c r="C30" s="397"/>
      <c r="D30" s="397"/>
      <c r="E30" s="397"/>
      <c r="F30" s="397"/>
      <c r="G30" s="8">
        <v>24</v>
      </c>
      <c r="H30" s="36">
        <f>SUM(H10:H29)</f>
        <v>159471379</v>
      </c>
      <c r="I30" s="36">
        <f t="shared" ref="I30:Y30" si="5">SUM(I10:I29)</f>
        <v>1072189</v>
      </c>
      <c r="J30" s="36">
        <f t="shared" si="5"/>
        <v>9726616</v>
      </c>
      <c r="K30" s="36">
        <f t="shared" si="5"/>
        <v>4507291</v>
      </c>
      <c r="L30" s="36">
        <f t="shared" si="5"/>
        <v>2032193</v>
      </c>
      <c r="M30" s="36">
        <f t="shared" si="5"/>
        <v>65869433</v>
      </c>
      <c r="N30" s="36">
        <f t="shared" si="5"/>
        <v>28566415</v>
      </c>
      <c r="O30" s="36">
        <f t="shared" si="5"/>
        <v>0</v>
      </c>
      <c r="P30" s="36">
        <f t="shared" si="5"/>
        <v>830229</v>
      </c>
      <c r="Q30" s="36">
        <f t="shared" si="5"/>
        <v>0</v>
      </c>
      <c r="R30" s="36">
        <f t="shared" si="5"/>
        <v>0</v>
      </c>
      <c r="S30" s="36">
        <f t="shared" si="5"/>
        <v>0</v>
      </c>
      <c r="T30" s="36">
        <f t="shared" si="5"/>
        <v>-205774</v>
      </c>
      <c r="U30" s="36">
        <f t="shared" si="5"/>
        <v>92084350</v>
      </c>
      <c r="V30" s="36">
        <f t="shared" si="5"/>
        <v>46328381</v>
      </c>
      <c r="W30" s="36">
        <f t="shared" si="5"/>
        <v>406218316</v>
      </c>
      <c r="X30" s="36">
        <f t="shared" si="5"/>
        <v>124755316</v>
      </c>
      <c r="Y30" s="36">
        <f t="shared" si="5"/>
        <v>530973632</v>
      </c>
    </row>
    <row r="31" spans="1:25" x14ac:dyDescent="0.2">
      <c r="A31" s="398" t="s">
        <v>277</v>
      </c>
      <c r="B31" s="399"/>
      <c r="C31" s="399"/>
      <c r="D31" s="399"/>
      <c r="E31" s="399"/>
      <c r="F31" s="399"/>
      <c r="G31" s="399"/>
      <c r="H31" s="399"/>
      <c r="I31" s="399"/>
      <c r="J31" s="399"/>
      <c r="K31" s="399"/>
      <c r="L31" s="399"/>
      <c r="M31" s="399"/>
      <c r="N31" s="399"/>
      <c r="O31" s="399"/>
      <c r="P31" s="399"/>
      <c r="Q31" s="399"/>
      <c r="R31" s="399"/>
      <c r="S31" s="399"/>
      <c r="T31" s="399"/>
      <c r="U31" s="399"/>
      <c r="V31" s="399"/>
      <c r="W31" s="399"/>
      <c r="X31" s="399"/>
      <c r="Y31" s="399"/>
    </row>
    <row r="32" spans="1:25" ht="36.75" customHeight="1" x14ac:dyDescent="0.2">
      <c r="A32" s="400" t="s">
        <v>278</v>
      </c>
      <c r="B32" s="400"/>
      <c r="C32" s="400"/>
      <c r="D32" s="400"/>
      <c r="E32" s="400"/>
      <c r="F32" s="400"/>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830229</v>
      </c>
      <c r="Q32" s="34">
        <f t="shared" si="6"/>
        <v>0</v>
      </c>
      <c r="R32" s="34">
        <f t="shared" si="6"/>
        <v>0</v>
      </c>
      <c r="S32" s="34">
        <f t="shared" ref="S32:T32" si="7">SUM(S12:S20)</f>
        <v>0</v>
      </c>
      <c r="T32" s="34">
        <f t="shared" si="7"/>
        <v>-189630</v>
      </c>
      <c r="U32" s="34">
        <f t="shared" si="6"/>
        <v>0</v>
      </c>
      <c r="V32" s="34">
        <f t="shared" si="6"/>
        <v>0</v>
      </c>
      <c r="W32" s="34">
        <f t="shared" si="6"/>
        <v>640599</v>
      </c>
      <c r="X32" s="34">
        <f t="shared" si="6"/>
        <v>7025138</v>
      </c>
      <c r="Y32" s="34">
        <f t="shared" si="6"/>
        <v>7665737</v>
      </c>
    </row>
    <row r="33" spans="1:25" ht="31.5" customHeight="1" x14ac:dyDescent="0.2">
      <c r="A33" s="400" t="s">
        <v>426</v>
      </c>
      <c r="B33" s="400"/>
      <c r="C33" s="400"/>
      <c r="D33" s="400"/>
      <c r="E33" s="400"/>
      <c r="F33" s="400"/>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830229</v>
      </c>
      <c r="Q33" s="34">
        <f t="shared" si="8"/>
        <v>0</v>
      </c>
      <c r="R33" s="34">
        <f t="shared" si="8"/>
        <v>0</v>
      </c>
      <c r="S33" s="34">
        <f t="shared" ref="S33:T33" si="9">S11+S32</f>
        <v>0</v>
      </c>
      <c r="T33" s="34">
        <f t="shared" si="9"/>
        <v>-189630</v>
      </c>
      <c r="U33" s="34">
        <f t="shared" si="8"/>
        <v>0</v>
      </c>
      <c r="V33" s="34">
        <f t="shared" si="8"/>
        <v>46328381</v>
      </c>
      <c r="W33" s="34">
        <f t="shared" si="8"/>
        <v>46968980</v>
      </c>
      <c r="X33" s="34">
        <f t="shared" si="8"/>
        <v>31599145</v>
      </c>
      <c r="Y33" s="34">
        <f t="shared" si="8"/>
        <v>78568125</v>
      </c>
    </row>
    <row r="34" spans="1:25" ht="30.75" customHeight="1" x14ac:dyDescent="0.2">
      <c r="A34" s="401" t="s">
        <v>427</v>
      </c>
      <c r="B34" s="401"/>
      <c r="C34" s="401"/>
      <c r="D34" s="401"/>
      <c r="E34" s="401"/>
      <c r="F34" s="401"/>
      <c r="G34" s="8">
        <v>27</v>
      </c>
      <c r="H34" s="36">
        <f>SUM(H21:H29)</f>
        <v>-976684</v>
      </c>
      <c r="I34" s="36">
        <f t="shared" ref="I34:Y34" si="10">SUM(I21:I29)</f>
        <v>976684</v>
      </c>
      <c r="J34" s="36">
        <f t="shared" si="10"/>
        <v>64414</v>
      </c>
      <c r="K34" s="36">
        <f t="shared" si="10"/>
        <v>-19507</v>
      </c>
      <c r="L34" s="36">
        <f t="shared" si="10"/>
        <v>-19507</v>
      </c>
      <c r="M34" s="36">
        <f t="shared" si="10"/>
        <v>-2002735</v>
      </c>
      <c r="N34" s="36">
        <f t="shared" si="10"/>
        <v>-3295263</v>
      </c>
      <c r="O34" s="36">
        <f t="shared" si="10"/>
        <v>0</v>
      </c>
      <c r="P34" s="36">
        <f t="shared" si="10"/>
        <v>0</v>
      </c>
      <c r="Q34" s="36">
        <f t="shared" si="10"/>
        <v>0</v>
      </c>
      <c r="R34" s="36">
        <f t="shared" si="10"/>
        <v>0</v>
      </c>
      <c r="S34" s="36">
        <f t="shared" ref="S34:T34" si="11">SUM(S21:S29)</f>
        <v>0</v>
      </c>
      <c r="T34" s="36">
        <f t="shared" si="11"/>
        <v>0</v>
      </c>
      <c r="U34" s="36">
        <f t="shared" si="10"/>
        <v>33271550</v>
      </c>
      <c r="V34" s="36">
        <f t="shared" si="10"/>
        <v>-34555177</v>
      </c>
      <c r="W34" s="36">
        <f t="shared" si="10"/>
        <v>-6517211</v>
      </c>
      <c r="X34" s="36">
        <f t="shared" si="10"/>
        <v>-1545816</v>
      </c>
      <c r="Y34" s="36">
        <f t="shared" si="10"/>
        <v>-8063027</v>
      </c>
    </row>
    <row r="35" spans="1:25" x14ac:dyDescent="0.2">
      <c r="A35" s="398" t="s">
        <v>279</v>
      </c>
      <c r="B35" s="402"/>
      <c r="C35" s="402"/>
      <c r="D35" s="402"/>
      <c r="E35" s="402"/>
      <c r="F35" s="402"/>
      <c r="G35" s="402"/>
      <c r="H35" s="402"/>
      <c r="I35" s="402"/>
      <c r="J35" s="402"/>
      <c r="K35" s="402"/>
      <c r="L35" s="402"/>
      <c r="M35" s="402"/>
      <c r="N35" s="402"/>
      <c r="O35" s="402"/>
      <c r="P35" s="402"/>
      <c r="Q35" s="402"/>
      <c r="R35" s="402"/>
      <c r="S35" s="402"/>
      <c r="T35" s="402"/>
      <c r="U35" s="402"/>
      <c r="V35" s="402"/>
      <c r="W35" s="402"/>
      <c r="X35" s="402"/>
      <c r="Y35" s="402"/>
    </row>
    <row r="36" spans="1:25" ht="12.75" customHeight="1" x14ac:dyDescent="0.2">
      <c r="A36" s="396" t="s">
        <v>300</v>
      </c>
      <c r="B36" s="396"/>
      <c r="C36" s="396"/>
      <c r="D36" s="396"/>
      <c r="E36" s="396"/>
      <c r="F36" s="396"/>
      <c r="G36" s="6">
        <v>28</v>
      </c>
      <c r="H36" s="33">
        <v>159471379</v>
      </c>
      <c r="I36" s="33">
        <v>1072189</v>
      </c>
      <c r="J36" s="33">
        <v>9726616</v>
      </c>
      <c r="K36" s="33">
        <v>4507291</v>
      </c>
      <c r="L36" s="33">
        <v>2032193</v>
      </c>
      <c r="M36" s="33">
        <v>65869433</v>
      </c>
      <c r="N36" s="33">
        <v>28566415</v>
      </c>
      <c r="O36" s="33">
        <v>0</v>
      </c>
      <c r="P36" s="33">
        <v>830229</v>
      </c>
      <c r="Q36" s="33">
        <v>0</v>
      </c>
      <c r="R36" s="33">
        <v>0</v>
      </c>
      <c r="S36" s="33">
        <v>0</v>
      </c>
      <c r="T36" s="33">
        <v>-205774</v>
      </c>
      <c r="U36" s="33">
        <v>92084350</v>
      </c>
      <c r="V36" s="33">
        <v>46328381</v>
      </c>
      <c r="W36" s="37">
        <f>H36+I36+J36+K36-L36+M36+N36+O36+P36+Q36+R36+U36+V36+S36+T36</f>
        <v>406218316</v>
      </c>
      <c r="X36" s="33">
        <v>124755316</v>
      </c>
      <c r="Y36" s="37">
        <f t="shared" ref="Y36:Y38" si="12">W36+X36</f>
        <v>530973632</v>
      </c>
    </row>
    <row r="37" spans="1:25" ht="12.75" customHeight="1" x14ac:dyDescent="0.2">
      <c r="A37" s="379" t="s">
        <v>265</v>
      </c>
      <c r="B37" s="379"/>
      <c r="C37" s="379"/>
      <c r="D37" s="379"/>
      <c r="E37" s="379"/>
      <c r="F37" s="379"/>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379" t="s">
        <v>266</v>
      </c>
      <c r="B38" s="379"/>
      <c r="C38" s="379"/>
      <c r="D38" s="379"/>
      <c r="E38" s="379"/>
      <c r="F38" s="379"/>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380" t="s">
        <v>428</v>
      </c>
      <c r="B39" s="380"/>
      <c r="C39" s="380"/>
      <c r="D39" s="380"/>
      <c r="E39" s="380"/>
      <c r="F39" s="380"/>
      <c r="G39" s="7">
        <v>31</v>
      </c>
      <c r="H39" s="34">
        <f>H36+H37+H38</f>
        <v>159471379</v>
      </c>
      <c r="I39" s="34">
        <f t="shared" ref="I39:Y39" si="14">I36+I37+I38</f>
        <v>1072189</v>
      </c>
      <c r="J39" s="34">
        <f t="shared" si="14"/>
        <v>9726616</v>
      </c>
      <c r="K39" s="34">
        <f t="shared" si="14"/>
        <v>4507291</v>
      </c>
      <c r="L39" s="34">
        <f t="shared" si="14"/>
        <v>2032193</v>
      </c>
      <c r="M39" s="34">
        <f t="shared" si="14"/>
        <v>65869433</v>
      </c>
      <c r="N39" s="34">
        <f t="shared" si="14"/>
        <v>28566415</v>
      </c>
      <c r="O39" s="34">
        <f t="shared" si="14"/>
        <v>0</v>
      </c>
      <c r="P39" s="34">
        <f t="shared" si="14"/>
        <v>830229</v>
      </c>
      <c r="Q39" s="34">
        <f t="shared" si="14"/>
        <v>0</v>
      </c>
      <c r="R39" s="34">
        <f t="shared" si="14"/>
        <v>0</v>
      </c>
      <c r="S39" s="34">
        <f t="shared" si="14"/>
        <v>0</v>
      </c>
      <c r="T39" s="34">
        <f t="shared" si="14"/>
        <v>-205774</v>
      </c>
      <c r="U39" s="34">
        <f t="shared" si="14"/>
        <v>92084350</v>
      </c>
      <c r="V39" s="34">
        <f t="shared" si="14"/>
        <v>46328381</v>
      </c>
      <c r="W39" s="34">
        <f t="shared" si="14"/>
        <v>406218316</v>
      </c>
      <c r="X39" s="34">
        <f t="shared" si="14"/>
        <v>124755316</v>
      </c>
      <c r="Y39" s="34">
        <f t="shared" si="14"/>
        <v>530973632</v>
      </c>
    </row>
    <row r="40" spans="1:25" ht="12.75" customHeight="1" x14ac:dyDescent="0.2">
      <c r="A40" s="379" t="s">
        <v>267</v>
      </c>
      <c r="B40" s="379"/>
      <c r="C40" s="379"/>
      <c r="D40" s="379"/>
      <c r="E40" s="379"/>
      <c r="F40" s="379"/>
      <c r="G40" s="6">
        <v>32</v>
      </c>
      <c r="H40" s="35">
        <v>0</v>
      </c>
      <c r="I40" s="35">
        <v>0</v>
      </c>
      <c r="J40" s="35">
        <v>0</v>
      </c>
      <c r="K40" s="35">
        <v>0</v>
      </c>
      <c r="L40" s="35">
        <v>0</v>
      </c>
      <c r="M40" s="35">
        <v>0</v>
      </c>
      <c r="N40" s="35">
        <v>0</v>
      </c>
      <c r="O40" s="35">
        <v>0</v>
      </c>
      <c r="P40" s="35">
        <v>0</v>
      </c>
      <c r="Q40" s="35">
        <v>0</v>
      </c>
      <c r="R40" s="35">
        <v>0</v>
      </c>
      <c r="S40" s="33">
        <v>0</v>
      </c>
      <c r="T40" s="33">
        <v>0</v>
      </c>
      <c r="U40" s="35">
        <v>0</v>
      </c>
      <c r="V40" s="33">
        <v>101448958</v>
      </c>
      <c r="W40" s="37">
        <f t="shared" ref="W40:W58" si="15">H40+I40+J40+K40-L40+M40+N40+O40+P40+Q40+R40+U40+V40+S40+T40</f>
        <v>101448958</v>
      </c>
      <c r="X40" s="33">
        <v>61892060</v>
      </c>
      <c r="Y40" s="37">
        <f t="shared" ref="Y40:Y58" si="16">W40+X40</f>
        <v>163341018</v>
      </c>
    </row>
    <row r="41" spans="1:25" ht="12.75" customHeight="1" x14ac:dyDescent="0.2">
      <c r="A41" s="379" t="s">
        <v>268</v>
      </c>
      <c r="B41" s="379"/>
      <c r="C41" s="379"/>
      <c r="D41" s="379"/>
      <c r="E41" s="379"/>
      <c r="F41" s="379"/>
      <c r="G41" s="6">
        <v>33</v>
      </c>
      <c r="H41" s="35">
        <v>0</v>
      </c>
      <c r="I41" s="35">
        <v>0</v>
      </c>
      <c r="J41" s="35">
        <v>0</v>
      </c>
      <c r="K41" s="35">
        <v>0</v>
      </c>
      <c r="L41" s="35">
        <v>0</v>
      </c>
      <c r="M41" s="35">
        <v>0</v>
      </c>
      <c r="N41" s="33">
        <v>0</v>
      </c>
      <c r="O41" s="35">
        <v>0</v>
      </c>
      <c r="P41" s="35">
        <v>0</v>
      </c>
      <c r="Q41" s="35">
        <v>0</v>
      </c>
      <c r="R41" s="35">
        <v>0</v>
      </c>
      <c r="S41" s="33">
        <v>0</v>
      </c>
      <c r="T41" s="33">
        <v>-40252</v>
      </c>
      <c r="U41" s="35">
        <v>0</v>
      </c>
      <c r="V41" s="35">
        <v>0</v>
      </c>
      <c r="W41" s="37">
        <f t="shared" si="15"/>
        <v>-40252</v>
      </c>
      <c r="X41" s="33">
        <v>-36098</v>
      </c>
      <c r="Y41" s="37">
        <f t="shared" si="16"/>
        <v>-76350</v>
      </c>
    </row>
    <row r="42" spans="1:25" ht="27" customHeight="1" x14ac:dyDescent="0.2">
      <c r="A42" s="379" t="s">
        <v>280</v>
      </c>
      <c r="B42" s="379"/>
      <c r="C42" s="379"/>
      <c r="D42" s="379"/>
      <c r="E42" s="379"/>
      <c r="F42" s="379"/>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379" t="s">
        <v>417</v>
      </c>
      <c r="B43" s="379"/>
      <c r="C43" s="379"/>
      <c r="D43" s="379"/>
      <c r="E43" s="379"/>
      <c r="F43" s="379"/>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379" t="s">
        <v>270</v>
      </c>
      <c r="B44" s="379"/>
      <c r="C44" s="379"/>
      <c r="D44" s="379"/>
      <c r="E44" s="379"/>
      <c r="F44" s="379"/>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379" t="s">
        <v>271</v>
      </c>
      <c r="B45" s="379"/>
      <c r="C45" s="379"/>
      <c r="D45" s="379"/>
      <c r="E45" s="379"/>
      <c r="F45" s="379"/>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379" t="s">
        <v>281</v>
      </c>
      <c r="B46" s="379"/>
      <c r="C46" s="379"/>
      <c r="D46" s="379"/>
      <c r="E46" s="379"/>
      <c r="F46" s="379"/>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379" t="s">
        <v>273</v>
      </c>
      <c r="B47" s="379"/>
      <c r="C47" s="379"/>
      <c r="D47" s="379"/>
      <c r="E47" s="379"/>
      <c r="F47" s="379"/>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379" t="s">
        <v>274</v>
      </c>
      <c r="B48" s="379"/>
      <c r="C48" s="379"/>
      <c r="D48" s="379"/>
      <c r="E48" s="379"/>
      <c r="F48" s="379"/>
      <c r="G48" s="6">
        <v>40</v>
      </c>
      <c r="H48" s="33">
        <v>0</v>
      </c>
      <c r="I48" s="33">
        <v>0</v>
      </c>
      <c r="J48" s="33">
        <v>0</v>
      </c>
      <c r="K48" s="33">
        <v>1491259</v>
      </c>
      <c r="L48" s="33">
        <v>-33643</v>
      </c>
      <c r="M48" s="33">
        <v>0</v>
      </c>
      <c r="N48" s="33">
        <v>-1524902</v>
      </c>
      <c r="O48" s="33">
        <v>0</v>
      </c>
      <c r="P48" s="33">
        <v>0</v>
      </c>
      <c r="Q48" s="33">
        <v>0</v>
      </c>
      <c r="R48" s="33">
        <v>0</v>
      </c>
      <c r="S48" s="33">
        <v>0</v>
      </c>
      <c r="T48" s="33">
        <v>-118939</v>
      </c>
      <c r="U48" s="33">
        <v>0</v>
      </c>
      <c r="V48" s="33">
        <v>0</v>
      </c>
      <c r="W48" s="37">
        <f t="shared" si="15"/>
        <v>-118939</v>
      </c>
      <c r="X48" s="33">
        <v>0</v>
      </c>
      <c r="Y48" s="37">
        <f t="shared" si="16"/>
        <v>-118939</v>
      </c>
    </row>
    <row r="49" spans="1:25" ht="12.75" customHeight="1" x14ac:dyDescent="0.2">
      <c r="A49" s="379" t="s">
        <v>275</v>
      </c>
      <c r="B49" s="379"/>
      <c r="C49" s="379"/>
      <c r="D49" s="379"/>
      <c r="E49" s="379"/>
      <c r="F49" s="379"/>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379" t="s">
        <v>418</v>
      </c>
      <c r="B50" s="379"/>
      <c r="C50" s="379"/>
      <c r="D50" s="379"/>
      <c r="E50" s="379"/>
      <c r="F50" s="379"/>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379" t="s">
        <v>419</v>
      </c>
      <c r="B51" s="379"/>
      <c r="C51" s="379"/>
      <c r="D51" s="379"/>
      <c r="E51" s="379"/>
      <c r="F51" s="379"/>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379" t="s">
        <v>420</v>
      </c>
      <c r="B52" s="379"/>
      <c r="C52" s="379"/>
      <c r="D52" s="379"/>
      <c r="E52" s="379"/>
      <c r="F52" s="379"/>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379" t="s">
        <v>276</v>
      </c>
      <c r="B53" s="379"/>
      <c r="C53" s="379"/>
      <c r="D53" s="379"/>
      <c r="E53" s="379"/>
      <c r="F53" s="379"/>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379" t="s">
        <v>421</v>
      </c>
      <c r="B54" s="379"/>
      <c r="C54" s="379"/>
      <c r="D54" s="379"/>
      <c r="E54" s="379"/>
      <c r="F54" s="379"/>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379" t="s">
        <v>429</v>
      </c>
      <c r="B55" s="379"/>
      <c r="C55" s="379"/>
      <c r="D55" s="379"/>
      <c r="E55" s="379"/>
      <c r="F55" s="379"/>
      <c r="G55" s="6">
        <v>47</v>
      </c>
      <c r="H55" s="33">
        <v>0</v>
      </c>
      <c r="I55" s="33">
        <v>0</v>
      </c>
      <c r="J55" s="33">
        <v>0</v>
      </c>
      <c r="K55" s="33">
        <v>0</v>
      </c>
      <c r="L55" s="33">
        <v>0</v>
      </c>
      <c r="M55" s="33">
        <v>0</v>
      </c>
      <c r="N55" s="33">
        <v>0</v>
      </c>
      <c r="O55" s="33">
        <v>0</v>
      </c>
      <c r="P55" s="33">
        <v>0</v>
      </c>
      <c r="Q55" s="33">
        <v>0</v>
      </c>
      <c r="R55" s="33">
        <v>0</v>
      </c>
      <c r="S55" s="33">
        <v>0</v>
      </c>
      <c r="T55" s="33">
        <v>0</v>
      </c>
      <c r="U55" s="33">
        <v>-7138222</v>
      </c>
      <c r="V55" s="33">
        <v>0</v>
      </c>
      <c r="W55" s="37">
        <f t="shared" si="15"/>
        <v>-7138222</v>
      </c>
      <c r="X55" s="33">
        <v>-8457852</v>
      </c>
      <c r="Y55" s="37">
        <f t="shared" si="16"/>
        <v>-15596074</v>
      </c>
    </row>
    <row r="56" spans="1:25" ht="12.75" customHeight="1" x14ac:dyDescent="0.2">
      <c r="A56" s="379" t="s">
        <v>422</v>
      </c>
      <c r="B56" s="379"/>
      <c r="C56" s="379"/>
      <c r="D56" s="379"/>
      <c r="E56" s="379"/>
      <c r="F56" s="379"/>
      <c r="G56" s="6">
        <v>48</v>
      </c>
      <c r="H56" s="33">
        <v>0</v>
      </c>
      <c r="I56" s="33">
        <v>987</v>
      </c>
      <c r="J56" s="33">
        <v>412701</v>
      </c>
      <c r="K56" s="33">
        <v>0</v>
      </c>
      <c r="L56" s="33">
        <v>0</v>
      </c>
      <c r="M56" s="33">
        <v>1373064</v>
      </c>
      <c r="N56" s="33">
        <v>-1068765</v>
      </c>
      <c r="O56" s="33">
        <v>0</v>
      </c>
      <c r="P56" s="33">
        <v>0</v>
      </c>
      <c r="Q56" s="33">
        <v>0</v>
      </c>
      <c r="R56" s="33">
        <v>0</v>
      </c>
      <c r="S56" s="33">
        <v>0</v>
      </c>
      <c r="T56" s="33">
        <v>0</v>
      </c>
      <c r="U56" s="33">
        <v>-7421868</v>
      </c>
      <c r="V56" s="33">
        <v>0</v>
      </c>
      <c r="W56" s="37">
        <f t="shared" si="15"/>
        <v>-6703881</v>
      </c>
      <c r="X56" s="33">
        <v>-22576183</v>
      </c>
      <c r="Y56" s="37">
        <f t="shared" si="16"/>
        <v>-29280064</v>
      </c>
    </row>
    <row r="57" spans="1:25" ht="12.75" customHeight="1" x14ac:dyDescent="0.2">
      <c r="A57" s="379" t="s">
        <v>430</v>
      </c>
      <c r="B57" s="379"/>
      <c r="C57" s="379"/>
      <c r="D57" s="379"/>
      <c r="E57" s="379"/>
      <c r="F57" s="379"/>
      <c r="G57" s="6">
        <v>49</v>
      </c>
      <c r="H57" s="33">
        <v>0</v>
      </c>
      <c r="I57" s="33">
        <v>0</v>
      </c>
      <c r="J57" s="33">
        <v>433269</v>
      </c>
      <c r="K57" s="33">
        <v>0</v>
      </c>
      <c r="L57" s="33">
        <v>0</v>
      </c>
      <c r="M57" s="33">
        <v>0</v>
      </c>
      <c r="N57" s="33">
        <v>2329636</v>
      </c>
      <c r="O57" s="33">
        <v>0</v>
      </c>
      <c r="P57" s="33">
        <v>0</v>
      </c>
      <c r="Q57" s="33">
        <v>0</v>
      </c>
      <c r="R57" s="33">
        <v>0</v>
      </c>
      <c r="S57" s="33">
        <v>0</v>
      </c>
      <c r="T57" s="33">
        <v>0</v>
      </c>
      <c r="U57" s="33">
        <v>43565476</v>
      </c>
      <c r="V57" s="33">
        <v>-46328381</v>
      </c>
      <c r="W57" s="37">
        <f t="shared" si="15"/>
        <v>0</v>
      </c>
      <c r="X57" s="33">
        <v>0</v>
      </c>
      <c r="Y57" s="37">
        <f t="shared" si="16"/>
        <v>0</v>
      </c>
    </row>
    <row r="58" spans="1:25" ht="12.75" customHeight="1" x14ac:dyDescent="0.2">
      <c r="A58" s="379" t="s">
        <v>424</v>
      </c>
      <c r="B58" s="379"/>
      <c r="C58" s="379"/>
      <c r="D58" s="379"/>
      <c r="E58" s="379"/>
      <c r="F58" s="379"/>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397" t="s">
        <v>431</v>
      </c>
      <c r="B59" s="397"/>
      <c r="C59" s="397"/>
      <c r="D59" s="397"/>
      <c r="E59" s="397"/>
      <c r="F59" s="397"/>
      <c r="G59" s="8">
        <v>51</v>
      </c>
      <c r="H59" s="36">
        <f>SUM(H39:H58)</f>
        <v>159471379</v>
      </c>
      <c r="I59" s="36">
        <f t="shared" ref="I59:Y59" si="17">SUM(I39:I58)</f>
        <v>1073176</v>
      </c>
      <c r="J59" s="36">
        <f t="shared" si="17"/>
        <v>10572586</v>
      </c>
      <c r="K59" s="36">
        <f t="shared" si="17"/>
        <v>5998550</v>
      </c>
      <c r="L59" s="36">
        <f t="shared" si="17"/>
        <v>1998550</v>
      </c>
      <c r="M59" s="36">
        <f t="shared" si="17"/>
        <v>67242497</v>
      </c>
      <c r="N59" s="36">
        <f t="shared" si="17"/>
        <v>28302384</v>
      </c>
      <c r="O59" s="36">
        <f t="shared" si="17"/>
        <v>0</v>
      </c>
      <c r="P59" s="36">
        <f t="shared" si="17"/>
        <v>830229</v>
      </c>
      <c r="Q59" s="36">
        <f t="shared" si="17"/>
        <v>0</v>
      </c>
      <c r="R59" s="36">
        <f t="shared" si="17"/>
        <v>0</v>
      </c>
      <c r="S59" s="36">
        <f t="shared" si="17"/>
        <v>0</v>
      </c>
      <c r="T59" s="36">
        <f t="shared" si="17"/>
        <v>-364965</v>
      </c>
      <c r="U59" s="36">
        <f t="shared" si="17"/>
        <v>121089736</v>
      </c>
      <c r="V59" s="36">
        <f t="shared" si="17"/>
        <v>101448958</v>
      </c>
      <c r="W59" s="36">
        <f t="shared" si="17"/>
        <v>493665980</v>
      </c>
      <c r="X59" s="36">
        <f t="shared" si="17"/>
        <v>155577243</v>
      </c>
      <c r="Y59" s="36">
        <f t="shared" si="17"/>
        <v>649243223</v>
      </c>
    </row>
    <row r="60" spans="1:25" x14ac:dyDescent="0.2">
      <c r="A60" s="398" t="s">
        <v>277</v>
      </c>
      <c r="B60" s="399"/>
      <c r="C60" s="399"/>
      <c r="D60" s="399"/>
      <c r="E60" s="399"/>
      <c r="F60" s="399"/>
      <c r="G60" s="399"/>
      <c r="H60" s="399"/>
      <c r="I60" s="399"/>
      <c r="J60" s="399"/>
      <c r="K60" s="399"/>
      <c r="L60" s="399"/>
      <c r="M60" s="399"/>
      <c r="N60" s="399"/>
      <c r="O60" s="399"/>
      <c r="P60" s="399"/>
      <c r="Q60" s="399"/>
      <c r="R60" s="399"/>
      <c r="S60" s="399"/>
      <c r="T60" s="399"/>
      <c r="U60" s="399"/>
      <c r="V60" s="399"/>
      <c r="W60" s="399"/>
      <c r="X60" s="399"/>
      <c r="Y60" s="399"/>
    </row>
    <row r="61" spans="1:25" ht="31.5" customHeight="1" x14ac:dyDescent="0.2">
      <c r="A61" s="400" t="s">
        <v>432</v>
      </c>
      <c r="B61" s="400"/>
      <c r="C61" s="400"/>
      <c r="D61" s="400"/>
      <c r="E61" s="400"/>
      <c r="F61" s="400"/>
      <c r="G61" s="7">
        <v>52</v>
      </c>
      <c r="H61" s="37">
        <f>SUM(H41:H49)</f>
        <v>0</v>
      </c>
      <c r="I61" s="37">
        <f t="shared" ref="I61:Y61" si="18">SUM(I41:I49)</f>
        <v>0</v>
      </c>
      <c r="J61" s="37">
        <f t="shared" si="18"/>
        <v>0</v>
      </c>
      <c r="K61" s="37">
        <f t="shared" si="18"/>
        <v>1491259</v>
      </c>
      <c r="L61" s="37">
        <f t="shared" si="18"/>
        <v>-33643</v>
      </c>
      <c r="M61" s="37">
        <f t="shared" si="18"/>
        <v>0</v>
      </c>
      <c r="N61" s="37">
        <f t="shared" si="18"/>
        <v>-1524902</v>
      </c>
      <c r="O61" s="37">
        <f t="shared" si="18"/>
        <v>0</v>
      </c>
      <c r="P61" s="37">
        <f t="shared" si="18"/>
        <v>0</v>
      </c>
      <c r="Q61" s="37">
        <f t="shared" si="18"/>
        <v>0</v>
      </c>
      <c r="R61" s="37">
        <f t="shared" si="18"/>
        <v>0</v>
      </c>
      <c r="S61" s="37">
        <f t="shared" ref="S61:T61" si="19">SUM(S41:S49)</f>
        <v>0</v>
      </c>
      <c r="T61" s="37">
        <f t="shared" si="19"/>
        <v>-159191</v>
      </c>
      <c r="U61" s="37">
        <f t="shared" si="18"/>
        <v>0</v>
      </c>
      <c r="V61" s="37">
        <f t="shared" si="18"/>
        <v>0</v>
      </c>
      <c r="W61" s="37">
        <f t="shared" si="18"/>
        <v>-159191</v>
      </c>
      <c r="X61" s="37">
        <f t="shared" si="18"/>
        <v>-36098</v>
      </c>
      <c r="Y61" s="37">
        <f t="shared" si="18"/>
        <v>-195289</v>
      </c>
    </row>
    <row r="62" spans="1:25" ht="27.75" customHeight="1" x14ac:dyDescent="0.2">
      <c r="A62" s="400" t="s">
        <v>433</v>
      </c>
      <c r="B62" s="400"/>
      <c r="C62" s="400"/>
      <c r="D62" s="400"/>
      <c r="E62" s="400"/>
      <c r="F62" s="400"/>
      <c r="G62" s="7">
        <v>53</v>
      </c>
      <c r="H62" s="37">
        <f>H40+H61</f>
        <v>0</v>
      </c>
      <c r="I62" s="37">
        <f t="shared" ref="I62:Y62" si="20">I40+I61</f>
        <v>0</v>
      </c>
      <c r="J62" s="37">
        <f t="shared" si="20"/>
        <v>0</v>
      </c>
      <c r="K62" s="37">
        <f t="shared" si="20"/>
        <v>1491259</v>
      </c>
      <c r="L62" s="37">
        <f t="shared" si="20"/>
        <v>-33643</v>
      </c>
      <c r="M62" s="37">
        <f t="shared" si="20"/>
        <v>0</v>
      </c>
      <c r="N62" s="37">
        <f t="shared" si="20"/>
        <v>-1524902</v>
      </c>
      <c r="O62" s="37">
        <f t="shared" si="20"/>
        <v>0</v>
      </c>
      <c r="P62" s="37">
        <f t="shared" si="20"/>
        <v>0</v>
      </c>
      <c r="Q62" s="37">
        <f t="shared" si="20"/>
        <v>0</v>
      </c>
      <c r="R62" s="37">
        <f t="shared" si="20"/>
        <v>0</v>
      </c>
      <c r="S62" s="37">
        <f t="shared" ref="S62:T62" si="21">S40+S61</f>
        <v>0</v>
      </c>
      <c r="T62" s="37">
        <f t="shared" si="21"/>
        <v>-159191</v>
      </c>
      <c r="U62" s="37">
        <f t="shared" si="20"/>
        <v>0</v>
      </c>
      <c r="V62" s="37">
        <f t="shared" si="20"/>
        <v>101448958</v>
      </c>
      <c r="W62" s="37">
        <f t="shared" si="20"/>
        <v>101289767</v>
      </c>
      <c r="X62" s="37">
        <f t="shared" si="20"/>
        <v>61855962</v>
      </c>
      <c r="Y62" s="37">
        <f t="shared" si="20"/>
        <v>163145729</v>
      </c>
    </row>
    <row r="63" spans="1:25" ht="29.25" customHeight="1" x14ac:dyDescent="0.2">
      <c r="A63" s="401" t="s">
        <v>434</v>
      </c>
      <c r="B63" s="401"/>
      <c r="C63" s="401"/>
      <c r="D63" s="401"/>
      <c r="E63" s="401"/>
      <c r="F63" s="401"/>
      <c r="G63" s="8">
        <v>54</v>
      </c>
      <c r="H63" s="38">
        <f>SUM(H50:H58)</f>
        <v>0</v>
      </c>
      <c r="I63" s="38">
        <f t="shared" ref="I63:Y63" si="22">SUM(I50:I58)</f>
        <v>987</v>
      </c>
      <c r="J63" s="38">
        <f t="shared" si="22"/>
        <v>845970</v>
      </c>
      <c r="K63" s="38">
        <f t="shared" si="22"/>
        <v>0</v>
      </c>
      <c r="L63" s="38">
        <f t="shared" si="22"/>
        <v>0</v>
      </c>
      <c r="M63" s="38">
        <f t="shared" si="22"/>
        <v>1373064</v>
      </c>
      <c r="N63" s="38">
        <f t="shared" si="22"/>
        <v>1260871</v>
      </c>
      <c r="O63" s="38">
        <f t="shared" si="22"/>
        <v>0</v>
      </c>
      <c r="P63" s="38">
        <f t="shared" si="22"/>
        <v>0</v>
      </c>
      <c r="Q63" s="38">
        <f t="shared" si="22"/>
        <v>0</v>
      </c>
      <c r="R63" s="38">
        <f t="shared" si="22"/>
        <v>0</v>
      </c>
      <c r="S63" s="38">
        <f t="shared" ref="S63:T63" si="23">SUM(S50:S58)</f>
        <v>0</v>
      </c>
      <c r="T63" s="38">
        <f t="shared" si="23"/>
        <v>0</v>
      </c>
      <c r="U63" s="38">
        <f t="shared" si="22"/>
        <v>29005386</v>
      </c>
      <c r="V63" s="38">
        <f t="shared" si="22"/>
        <v>-46328381</v>
      </c>
      <c r="W63" s="38">
        <f t="shared" si="22"/>
        <v>-13842103</v>
      </c>
      <c r="X63" s="38">
        <f t="shared" si="22"/>
        <v>-31034035</v>
      </c>
      <c r="Y63" s="38">
        <f t="shared" si="22"/>
        <v>-44876138</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3" right="0.28999999999999998" top="0.33" bottom="0.34" header="0.17" footer="0.17"/>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236"/>
  <sheetViews>
    <sheetView topLeftCell="A14" zoomScaleNormal="100" workbookViewId="0">
      <selection activeCell="A30" sqref="A30:I30"/>
    </sheetView>
  </sheetViews>
  <sheetFormatPr defaultRowHeight="12.75" x14ac:dyDescent="0.2"/>
  <cols>
    <col min="1" max="1" width="3.28515625" customWidth="1"/>
    <col min="2" max="3" width="4.7109375" customWidth="1"/>
    <col min="4" max="4" width="42.5703125" customWidth="1"/>
    <col min="5" max="5" width="12.28515625" customWidth="1"/>
    <col min="6" max="6" width="13.28515625" customWidth="1"/>
    <col min="7" max="7" width="12" customWidth="1"/>
    <col min="8" max="8" width="1.85546875" customWidth="1"/>
    <col min="9" max="9" width="12.85546875" customWidth="1"/>
    <col min="10" max="10" width="12.85546875" style="177" customWidth="1"/>
    <col min="11" max="11" width="10" style="177" bestFit="1" customWidth="1"/>
  </cols>
  <sheetData>
    <row r="1" spans="1:9" x14ac:dyDescent="0.2">
      <c r="A1" s="142" t="s">
        <v>478</v>
      </c>
      <c r="B1" s="142"/>
      <c r="C1" s="142"/>
      <c r="D1" s="142"/>
      <c r="E1" s="142"/>
      <c r="F1" s="143"/>
      <c r="G1" s="143"/>
      <c r="H1" s="143"/>
      <c r="I1" s="143"/>
    </row>
    <row r="2" spans="1:9" x14ac:dyDescent="0.2">
      <c r="A2" s="143"/>
      <c r="B2" s="143"/>
      <c r="C2" s="143"/>
      <c r="D2" s="143"/>
      <c r="E2" s="143"/>
      <c r="F2" s="143"/>
      <c r="G2" s="143"/>
      <c r="H2" s="143"/>
      <c r="I2" s="143"/>
    </row>
    <row r="3" spans="1:9" x14ac:dyDescent="0.2">
      <c r="A3" s="142" t="s">
        <v>479</v>
      </c>
      <c r="B3" s="142"/>
      <c r="C3" s="142"/>
      <c r="D3" s="142"/>
      <c r="E3" s="142"/>
      <c r="F3" s="143"/>
      <c r="G3" s="143"/>
      <c r="H3" s="143"/>
      <c r="I3" s="143"/>
    </row>
    <row r="4" spans="1:9" x14ac:dyDescent="0.2">
      <c r="A4" s="143" t="s">
        <v>480</v>
      </c>
      <c r="B4" s="143"/>
      <c r="C4" s="143"/>
      <c r="D4" s="143"/>
      <c r="E4" s="143"/>
      <c r="F4" s="143"/>
      <c r="G4" s="143"/>
      <c r="H4" s="143"/>
      <c r="I4" s="143"/>
    </row>
    <row r="5" spans="1:9" x14ac:dyDescent="0.2">
      <c r="A5" s="143"/>
      <c r="B5" s="143"/>
      <c r="C5" s="143"/>
      <c r="D5" s="143"/>
      <c r="E5" s="143"/>
      <c r="F5" s="143"/>
      <c r="G5" s="143"/>
      <c r="H5" s="143"/>
      <c r="I5" s="143"/>
    </row>
    <row r="6" spans="1:9" x14ac:dyDescent="0.2">
      <c r="A6" s="142" t="s">
        <v>614</v>
      </c>
      <c r="B6" s="142"/>
      <c r="C6" s="142"/>
      <c r="D6" s="142"/>
      <c r="E6" s="142"/>
      <c r="F6" s="143"/>
      <c r="G6" s="143"/>
      <c r="H6" s="143"/>
      <c r="I6" s="143"/>
    </row>
    <row r="7" spans="1:9" x14ac:dyDescent="0.2">
      <c r="A7" s="143"/>
      <c r="B7" s="143"/>
      <c r="C7" s="143"/>
      <c r="D7" s="143"/>
      <c r="E7" s="143"/>
      <c r="F7" s="143"/>
      <c r="G7" s="143"/>
      <c r="H7" s="143"/>
      <c r="I7" s="143"/>
    </row>
    <row r="8" spans="1:9" x14ac:dyDescent="0.2">
      <c r="A8" s="144" t="s">
        <v>481</v>
      </c>
      <c r="B8" s="144"/>
      <c r="C8" s="144"/>
      <c r="D8" s="144"/>
      <c r="E8" s="144"/>
      <c r="F8" s="143"/>
      <c r="G8" s="143"/>
      <c r="H8" s="143"/>
      <c r="I8" s="143"/>
    </row>
    <row r="9" spans="1:9" x14ac:dyDescent="0.2">
      <c r="A9" s="144"/>
      <c r="B9" s="144"/>
      <c r="C9" s="144"/>
      <c r="D9" s="144"/>
      <c r="E9" s="144"/>
      <c r="F9" s="143"/>
      <c r="G9" s="143"/>
      <c r="H9" s="143"/>
      <c r="I9" s="143"/>
    </row>
    <row r="10" spans="1:9" x14ac:dyDescent="0.2">
      <c r="A10" s="144" t="s">
        <v>482</v>
      </c>
      <c r="B10" s="144"/>
      <c r="C10" s="144"/>
      <c r="D10" s="144"/>
      <c r="E10" s="144"/>
      <c r="F10" s="143"/>
      <c r="G10" s="143"/>
      <c r="H10" s="143"/>
      <c r="I10" s="143"/>
    </row>
    <row r="11" spans="1:9" x14ac:dyDescent="0.2">
      <c r="A11" s="417" t="s">
        <v>483</v>
      </c>
      <c r="B11" s="417"/>
      <c r="C11" s="417"/>
      <c r="D11" s="417"/>
      <c r="E11" s="417"/>
      <c r="F11" s="417"/>
      <c r="G11" s="417"/>
      <c r="H11" s="417"/>
      <c r="I11" s="417"/>
    </row>
    <row r="12" spans="1:9" x14ac:dyDescent="0.2">
      <c r="A12" s="418" t="s">
        <v>484</v>
      </c>
      <c r="B12" s="418"/>
      <c r="C12" s="418"/>
      <c r="D12" s="418"/>
      <c r="E12" s="418"/>
      <c r="F12" s="418"/>
      <c r="G12" s="418"/>
      <c r="H12" s="418"/>
      <c r="I12" s="418"/>
    </row>
    <row r="13" spans="1:9" x14ac:dyDescent="0.2">
      <c r="A13" s="418" t="s">
        <v>485</v>
      </c>
      <c r="B13" s="418"/>
      <c r="C13" s="418"/>
      <c r="D13" s="418"/>
      <c r="E13" s="418"/>
      <c r="F13" s="418"/>
      <c r="G13" s="418"/>
      <c r="H13" s="418"/>
      <c r="I13" s="418"/>
    </row>
    <row r="14" spans="1:9" x14ac:dyDescent="0.2">
      <c r="A14" s="418" t="s">
        <v>612</v>
      </c>
      <c r="B14" s="418"/>
      <c r="C14" s="418"/>
      <c r="D14" s="418"/>
      <c r="E14" s="418"/>
      <c r="F14" s="418"/>
      <c r="G14" s="418"/>
      <c r="H14" s="418"/>
      <c r="I14" s="418"/>
    </row>
    <row r="15" spans="1:9" x14ac:dyDescent="0.2">
      <c r="A15" s="419" t="s">
        <v>486</v>
      </c>
      <c r="B15" s="419"/>
      <c r="C15" s="419"/>
      <c r="D15" s="419"/>
      <c r="E15" s="419"/>
      <c r="F15" s="419"/>
      <c r="G15" s="419"/>
      <c r="H15" s="419"/>
      <c r="I15" s="419"/>
    </row>
    <row r="16" spans="1:9" x14ac:dyDescent="0.2">
      <c r="A16" s="161"/>
      <c r="B16" s="161"/>
      <c r="C16" s="161"/>
      <c r="D16" s="161"/>
      <c r="E16" s="161"/>
      <c r="F16" s="161"/>
      <c r="G16" s="161"/>
      <c r="H16" s="161"/>
      <c r="I16" s="161"/>
    </row>
    <row r="17" spans="1:9" x14ac:dyDescent="0.2">
      <c r="A17" s="162" t="s">
        <v>487</v>
      </c>
      <c r="B17" s="162"/>
      <c r="C17" s="162"/>
      <c r="D17" s="162"/>
      <c r="E17" s="162"/>
      <c r="F17" s="162"/>
      <c r="G17" s="162"/>
      <c r="H17" s="162"/>
      <c r="I17" s="162"/>
    </row>
    <row r="18" spans="1:9" ht="30.75" customHeight="1" x14ac:dyDescent="0.2">
      <c r="A18" s="420" t="s">
        <v>629</v>
      </c>
      <c r="B18" s="420"/>
      <c r="C18" s="420"/>
      <c r="D18" s="420"/>
      <c r="E18" s="420"/>
      <c r="F18" s="420"/>
      <c r="G18" s="420"/>
      <c r="H18" s="420"/>
      <c r="I18" s="420"/>
    </row>
    <row r="19" spans="1:9" x14ac:dyDescent="0.2">
      <c r="A19" s="410"/>
      <c r="B19" s="410"/>
      <c r="C19" s="410"/>
      <c r="D19" s="410"/>
      <c r="E19" s="410"/>
      <c r="F19" s="410"/>
      <c r="G19" s="410"/>
      <c r="H19" s="410"/>
      <c r="I19" s="410"/>
    </row>
    <row r="20" spans="1:9" ht="24.75" customHeight="1" x14ac:dyDescent="0.2">
      <c r="A20" s="410" t="s">
        <v>488</v>
      </c>
      <c r="B20" s="410"/>
      <c r="C20" s="410"/>
      <c r="D20" s="410"/>
      <c r="E20" s="410"/>
      <c r="F20" s="410"/>
      <c r="G20" s="410"/>
      <c r="H20" s="410"/>
      <c r="I20" s="410"/>
    </row>
    <row r="21" spans="1:9" ht="25.5" customHeight="1" x14ac:dyDescent="0.2">
      <c r="A21" s="420" t="s">
        <v>627</v>
      </c>
      <c r="B21" s="420"/>
      <c r="C21" s="420"/>
      <c r="D21" s="420"/>
      <c r="E21" s="420"/>
      <c r="F21" s="420"/>
      <c r="G21" s="420"/>
      <c r="H21" s="420"/>
      <c r="I21" s="420"/>
    </row>
    <row r="22" spans="1:9" ht="12.75" customHeight="1" x14ac:dyDescent="0.2">
      <c r="A22" s="205"/>
      <c r="B22" s="205"/>
      <c r="C22" s="205"/>
      <c r="D22" s="205"/>
      <c r="E22" s="205"/>
      <c r="F22" s="205"/>
      <c r="G22" s="205"/>
      <c r="H22" s="205"/>
      <c r="I22" s="205"/>
    </row>
    <row r="23" spans="1:9" x14ac:dyDescent="0.2">
      <c r="A23" s="206" t="s">
        <v>489</v>
      </c>
      <c r="B23" s="206"/>
      <c r="C23" s="206"/>
      <c r="D23" s="206"/>
      <c r="E23" s="206"/>
      <c r="F23" s="206"/>
      <c r="G23" s="206"/>
      <c r="H23" s="206"/>
      <c r="I23" s="206"/>
    </row>
    <row r="24" spans="1:9" ht="12.75" customHeight="1" x14ac:dyDescent="0.2">
      <c r="A24" s="405" t="s">
        <v>640</v>
      </c>
      <c r="B24" s="405"/>
      <c r="C24" s="405"/>
      <c r="D24" s="405"/>
      <c r="E24" s="405"/>
      <c r="F24" s="405"/>
      <c r="G24" s="405"/>
      <c r="H24" s="405"/>
      <c r="I24" s="405"/>
    </row>
    <row r="25" spans="1:9" x14ac:dyDescent="0.2">
      <c r="A25" s="405" t="s">
        <v>626</v>
      </c>
      <c r="B25" s="405"/>
      <c r="C25" s="405"/>
      <c r="D25" s="405"/>
      <c r="E25" s="405"/>
      <c r="F25" s="405"/>
      <c r="G25" s="405"/>
      <c r="H25" s="405"/>
      <c r="I25" s="405"/>
    </row>
    <row r="26" spans="1:9" x14ac:dyDescent="0.2">
      <c r="A26" s="163"/>
      <c r="B26" s="163"/>
      <c r="C26" s="163"/>
      <c r="D26" s="163"/>
      <c r="E26" s="163"/>
      <c r="F26" s="164"/>
      <c r="G26" s="164"/>
      <c r="H26" s="164"/>
      <c r="I26" s="164"/>
    </row>
    <row r="27" spans="1:9" x14ac:dyDescent="0.2">
      <c r="A27" s="162" t="s">
        <v>490</v>
      </c>
      <c r="B27" s="162"/>
      <c r="C27" s="162"/>
      <c r="D27" s="162"/>
      <c r="E27" s="162"/>
      <c r="F27" s="162"/>
      <c r="G27" s="162"/>
      <c r="H27" s="162"/>
      <c r="I27" s="162"/>
    </row>
    <row r="28" spans="1:9" x14ac:dyDescent="0.2">
      <c r="A28" s="162"/>
      <c r="B28" s="162"/>
      <c r="C28" s="162"/>
      <c r="D28" s="162"/>
      <c r="E28" s="162"/>
      <c r="F28" s="162"/>
      <c r="G28" s="162"/>
      <c r="H28" s="162"/>
      <c r="I28" s="162"/>
    </row>
    <row r="29" spans="1:9" x14ac:dyDescent="0.2">
      <c r="A29" s="162" t="s">
        <v>491</v>
      </c>
      <c r="B29" s="162"/>
      <c r="C29" s="162"/>
      <c r="D29" s="162"/>
      <c r="E29" s="162"/>
      <c r="F29" s="162"/>
      <c r="G29" s="162"/>
      <c r="H29" s="162"/>
      <c r="I29" s="162"/>
    </row>
    <row r="30" spans="1:9" ht="30" customHeight="1" x14ac:dyDescent="0.2">
      <c r="A30" s="410" t="s">
        <v>615</v>
      </c>
      <c r="B30" s="410"/>
      <c r="C30" s="410"/>
      <c r="D30" s="410"/>
      <c r="E30" s="410"/>
      <c r="F30" s="410"/>
      <c r="G30" s="410"/>
      <c r="H30" s="410"/>
      <c r="I30" s="410"/>
    </row>
    <row r="31" spans="1:9" ht="51" customHeight="1" x14ac:dyDescent="0.2">
      <c r="A31" s="410" t="s">
        <v>565</v>
      </c>
      <c r="B31" s="410"/>
      <c r="C31" s="410"/>
      <c r="D31" s="410"/>
      <c r="E31" s="410"/>
      <c r="F31" s="410"/>
      <c r="G31" s="410"/>
      <c r="H31" s="410"/>
      <c r="I31" s="410"/>
    </row>
    <row r="32" spans="1:9" ht="25.5" customHeight="1" x14ac:dyDescent="0.2">
      <c r="A32" s="410" t="s">
        <v>492</v>
      </c>
      <c r="B32" s="410"/>
      <c r="C32" s="410"/>
      <c r="D32" s="410"/>
      <c r="E32" s="410"/>
      <c r="F32" s="410"/>
      <c r="G32" s="410"/>
      <c r="H32" s="410"/>
      <c r="I32" s="410"/>
    </row>
    <row r="33" spans="1:10" x14ac:dyDescent="0.2">
      <c r="A33" s="159"/>
      <c r="B33" s="159"/>
      <c r="C33" s="159"/>
      <c r="D33" s="159"/>
      <c r="E33" s="159"/>
      <c r="F33" s="159"/>
      <c r="G33" s="159"/>
      <c r="H33" s="159"/>
      <c r="I33" s="159"/>
    </row>
    <row r="34" spans="1:10" x14ac:dyDescent="0.2">
      <c r="A34" s="162" t="s">
        <v>493</v>
      </c>
      <c r="B34" s="162"/>
      <c r="C34" s="162"/>
      <c r="D34" s="162"/>
      <c r="E34" s="162"/>
      <c r="F34" s="162"/>
      <c r="G34" s="162"/>
      <c r="H34" s="162"/>
      <c r="I34" s="162"/>
    </row>
    <row r="35" spans="1:10" ht="38.25" customHeight="1" x14ac:dyDescent="0.2">
      <c r="A35" s="410" t="s">
        <v>494</v>
      </c>
      <c r="B35" s="410"/>
      <c r="C35" s="410"/>
      <c r="D35" s="410"/>
      <c r="E35" s="410"/>
      <c r="F35" s="410"/>
      <c r="G35" s="410"/>
      <c r="H35" s="410"/>
      <c r="I35" s="410"/>
    </row>
    <row r="36" spans="1:10" x14ac:dyDescent="0.2">
      <c r="A36" s="159"/>
      <c r="B36" s="159"/>
      <c r="C36" s="159"/>
      <c r="D36" s="159"/>
      <c r="E36" s="159"/>
      <c r="F36" s="159"/>
      <c r="G36" s="159"/>
      <c r="H36" s="159"/>
      <c r="I36" s="159"/>
    </row>
    <row r="37" spans="1:10" x14ac:dyDescent="0.2">
      <c r="A37" s="162" t="s">
        <v>495</v>
      </c>
      <c r="B37" s="162"/>
      <c r="C37" s="162"/>
      <c r="D37" s="162"/>
      <c r="E37" s="162"/>
      <c r="F37" s="162"/>
      <c r="G37" s="162"/>
      <c r="H37" s="162"/>
      <c r="I37" s="162"/>
    </row>
    <row r="38" spans="1:10" ht="39.75" customHeight="1" x14ac:dyDescent="0.2">
      <c r="A38" s="410" t="s">
        <v>616</v>
      </c>
      <c r="B38" s="410"/>
      <c r="C38" s="410"/>
      <c r="D38" s="410"/>
      <c r="E38" s="410"/>
      <c r="F38" s="410"/>
      <c r="G38" s="410"/>
      <c r="H38" s="410"/>
      <c r="I38" s="410"/>
    </row>
    <row r="39" spans="1:10" x14ac:dyDescent="0.2">
      <c r="A39" s="161"/>
      <c r="B39" s="161"/>
      <c r="C39" s="161"/>
      <c r="D39" s="161"/>
      <c r="E39" s="161"/>
      <c r="F39" s="159"/>
      <c r="G39" s="159"/>
      <c r="H39" s="159"/>
      <c r="I39" s="159"/>
    </row>
    <row r="40" spans="1:10" x14ac:dyDescent="0.2">
      <c r="A40" s="162" t="s">
        <v>496</v>
      </c>
      <c r="B40" s="162"/>
      <c r="C40" s="162"/>
      <c r="D40" s="162"/>
      <c r="E40" s="162"/>
      <c r="F40" s="162"/>
      <c r="G40" s="162"/>
      <c r="H40" s="162"/>
      <c r="I40" s="162"/>
    </row>
    <row r="41" spans="1:10" ht="51.75" customHeight="1" x14ac:dyDescent="0.2">
      <c r="A41" s="410" t="s">
        <v>497</v>
      </c>
      <c r="B41" s="410"/>
      <c r="C41" s="410"/>
      <c r="D41" s="410"/>
      <c r="E41" s="410"/>
      <c r="F41" s="410"/>
      <c r="G41" s="410"/>
      <c r="H41" s="410"/>
      <c r="I41" s="410"/>
    </row>
    <row r="42" spans="1:10" x14ac:dyDescent="0.2">
      <c r="A42" s="159"/>
      <c r="B42" s="159"/>
      <c r="C42" s="159"/>
      <c r="D42" s="159"/>
      <c r="E42" s="159"/>
      <c r="F42" s="159"/>
      <c r="G42" s="159"/>
      <c r="H42" s="159"/>
      <c r="I42" s="159"/>
    </row>
    <row r="43" spans="1:10" x14ac:dyDescent="0.2">
      <c r="A43" s="162" t="s">
        <v>498</v>
      </c>
      <c r="B43" s="162"/>
      <c r="C43" s="162"/>
      <c r="D43" s="162"/>
      <c r="E43" s="162"/>
      <c r="F43" s="162"/>
      <c r="G43" s="162"/>
      <c r="H43" s="162"/>
      <c r="I43" s="162"/>
    </row>
    <row r="44" spans="1:10" x14ac:dyDescent="0.2">
      <c r="A44" s="410" t="s">
        <v>499</v>
      </c>
      <c r="B44" s="410"/>
      <c r="C44" s="410"/>
      <c r="D44" s="410"/>
      <c r="E44" s="410"/>
      <c r="F44" s="410"/>
      <c r="G44" s="410"/>
      <c r="H44" s="410"/>
      <c r="I44" s="410"/>
    </row>
    <row r="45" spans="1:10" x14ac:dyDescent="0.2">
      <c r="A45" s="164"/>
      <c r="B45" s="164"/>
      <c r="C45" s="164"/>
      <c r="D45" s="164"/>
      <c r="E45" s="164"/>
      <c r="F45" s="164"/>
      <c r="G45" s="164"/>
      <c r="H45" s="164"/>
      <c r="I45" s="164"/>
    </row>
    <row r="46" spans="1:10" x14ac:dyDescent="0.2">
      <c r="A46" s="162" t="s">
        <v>500</v>
      </c>
      <c r="B46" s="162"/>
      <c r="C46" s="162"/>
      <c r="D46" s="162"/>
      <c r="E46" s="162"/>
      <c r="F46" s="162"/>
      <c r="G46" s="162"/>
      <c r="H46" s="162"/>
      <c r="I46" s="162"/>
    </row>
    <row r="47" spans="1:10" x14ac:dyDescent="0.2">
      <c r="A47" s="164"/>
      <c r="B47" s="164"/>
      <c r="C47" s="164"/>
      <c r="D47" s="164"/>
      <c r="E47" s="164"/>
      <c r="F47" s="164"/>
      <c r="G47" s="164"/>
      <c r="H47" s="164"/>
      <c r="I47" s="164"/>
    </row>
    <row r="48" spans="1:10" x14ac:dyDescent="0.2">
      <c r="A48" s="165"/>
      <c r="B48" s="165"/>
      <c r="C48" s="165"/>
      <c r="D48" s="165"/>
      <c r="E48" s="165"/>
      <c r="F48" s="414" t="s">
        <v>617</v>
      </c>
      <c r="G48" s="414"/>
      <c r="H48" s="178"/>
      <c r="I48" s="414" t="s">
        <v>564</v>
      </c>
      <c r="J48" s="414"/>
    </row>
    <row r="49" spans="1:10" ht="37.5" customHeight="1" x14ac:dyDescent="0.2">
      <c r="A49" s="165"/>
      <c r="B49" s="165"/>
      <c r="C49" s="165"/>
      <c r="D49" s="165"/>
      <c r="E49" s="180" t="s">
        <v>568</v>
      </c>
      <c r="F49" s="166" t="s">
        <v>501</v>
      </c>
      <c r="G49" s="182" t="s">
        <v>566</v>
      </c>
      <c r="H49" s="179"/>
      <c r="I49" s="166" t="s">
        <v>501</v>
      </c>
      <c r="J49" s="182" t="s">
        <v>566</v>
      </c>
    </row>
    <row r="50" spans="1:10" x14ac:dyDescent="0.2">
      <c r="A50" s="167" t="s">
        <v>502</v>
      </c>
      <c r="B50" s="167"/>
      <c r="C50" s="167"/>
      <c r="D50" s="167"/>
      <c r="E50" s="184"/>
      <c r="F50" s="165"/>
      <c r="G50" s="164"/>
      <c r="H50" s="164"/>
      <c r="I50" s="165"/>
    </row>
    <row r="51" spans="1:10" ht="15.75" customHeight="1" x14ac:dyDescent="0.2">
      <c r="A51" s="415" t="s">
        <v>503</v>
      </c>
      <c r="B51" s="415"/>
      <c r="C51" s="415"/>
      <c r="D51" s="415"/>
      <c r="E51" s="180" t="s">
        <v>569</v>
      </c>
      <c r="F51" s="160">
        <v>100</v>
      </c>
      <c r="G51" s="160">
        <v>100</v>
      </c>
      <c r="H51" s="164"/>
      <c r="I51" s="160">
        <v>100</v>
      </c>
      <c r="J51" s="160">
        <v>100</v>
      </c>
    </row>
    <row r="52" spans="1:10" x14ac:dyDescent="0.2">
      <c r="A52" s="169" t="s">
        <v>504</v>
      </c>
      <c r="B52" s="169"/>
      <c r="C52" s="169"/>
      <c r="D52" s="169"/>
      <c r="E52" s="180" t="s">
        <v>569</v>
      </c>
      <c r="F52" s="193" t="s">
        <v>517</v>
      </c>
      <c r="G52" s="171" t="s">
        <v>517</v>
      </c>
      <c r="H52" s="164"/>
      <c r="I52" s="160">
        <v>100</v>
      </c>
      <c r="J52" s="160">
        <v>100</v>
      </c>
    </row>
    <row r="53" spans="1:10" ht="12.75" customHeight="1" x14ac:dyDescent="0.2">
      <c r="A53" s="202" t="s">
        <v>567</v>
      </c>
      <c r="B53" s="201"/>
      <c r="C53" s="201"/>
      <c r="D53" s="177"/>
      <c r="E53" s="180" t="s">
        <v>569</v>
      </c>
      <c r="F53" s="160">
        <v>100</v>
      </c>
      <c r="G53" s="160">
        <v>100</v>
      </c>
      <c r="H53" s="164"/>
      <c r="I53" s="160">
        <v>100</v>
      </c>
      <c r="J53" s="160">
        <v>100</v>
      </c>
    </row>
    <row r="54" spans="1:10" ht="12.75" customHeight="1" x14ac:dyDescent="0.2">
      <c r="A54" s="177" t="s">
        <v>597</v>
      </c>
      <c r="B54" s="177"/>
      <c r="C54" s="177"/>
      <c r="D54" s="177"/>
      <c r="E54" s="180" t="s">
        <v>569</v>
      </c>
      <c r="F54" s="160">
        <v>100</v>
      </c>
      <c r="G54" s="160">
        <v>100</v>
      </c>
      <c r="H54" s="164"/>
      <c r="I54" s="160">
        <v>100</v>
      </c>
      <c r="J54" s="160">
        <v>100</v>
      </c>
    </row>
    <row r="55" spans="1:10" x14ac:dyDescent="0.2">
      <c r="A55" s="416" t="s">
        <v>505</v>
      </c>
      <c r="B55" s="416"/>
      <c r="C55" s="416"/>
      <c r="D55" s="416"/>
      <c r="E55" s="180" t="s">
        <v>569</v>
      </c>
      <c r="F55" s="193" t="s">
        <v>517</v>
      </c>
      <c r="G55" s="171" t="s">
        <v>517</v>
      </c>
      <c r="H55" s="164"/>
      <c r="I55" s="160">
        <v>100</v>
      </c>
      <c r="J55" s="160">
        <v>100</v>
      </c>
    </row>
    <row r="56" spans="1:10" ht="23.25" customHeight="1" x14ac:dyDescent="0.2">
      <c r="A56" s="415" t="s">
        <v>506</v>
      </c>
      <c r="B56" s="415"/>
      <c r="C56" s="415"/>
      <c r="D56" s="415"/>
      <c r="E56" s="180" t="s">
        <v>569</v>
      </c>
      <c r="F56" s="160">
        <v>100</v>
      </c>
      <c r="G56" s="160">
        <v>100</v>
      </c>
      <c r="H56" s="164"/>
      <c r="I56" s="160">
        <v>100</v>
      </c>
      <c r="J56" s="160">
        <v>100</v>
      </c>
    </row>
    <row r="57" spans="1:10" x14ac:dyDescent="0.2">
      <c r="A57" s="181" t="s">
        <v>507</v>
      </c>
      <c r="B57" s="181"/>
      <c r="C57" s="181"/>
      <c r="D57" s="181"/>
      <c r="E57" s="180" t="s">
        <v>569</v>
      </c>
      <c r="F57" s="160">
        <v>100</v>
      </c>
      <c r="G57" s="160">
        <v>100</v>
      </c>
      <c r="H57" s="164"/>
      <c r="I57" s="160">
        <v>100</v>
      </c>
      <c r="J57" s="160">
        <v>100</v>
      </c>
    </row>
    <row r="58" spans="1:10" x14ac:dyDescent="0.2">
      <c r="A58" s="181" t="s">
        <v>508</v>
      </c>
      <c r="B58" s="181"/>
      <c r="C58" s="181"/>
      <c r="D58" s="181"/>
      <c r="E58" s="180" t="s">
        <v>569</v>
      </c>
      <c r="F58" s="160">
        <v>100</v>
      </c>
      <c r="G58" s="160">
        <v>100</v>
      </c>
      <c r="H58" s="164"/>
      <c r="I58" s="160">
        <v>100</v>
      </c>
      <c r="J58" s="160">
        <v>100</v>
      </c>
    </row>
    <row r="59" spans="1:10" x14ac:dyDescent="0.2">
      <c r="A59" s="181" t="s">
        <v>509</v>
      </c>
      <c r="B59" s="181"/>
      <c r="C59" s="181"/>
      <c r="D59" s="181"/>
      <c r="E59" s="180" t="s">
        <v>569</v>
      </c>
      <c r="F59" s="160">
        <v>100</v>
      </c>
      <c r="G59" s="160">
        <v>100</v>
      </c>
      <c r="H59" s="164"/>
      <c r="I59" s="160">
        <v>100</v>
      </c>
      <c r="J59" s="160">
        <v>100</v>
      </c>
    </row>
    <row r="60" spans="1:10" x14ac:dyDescent="0.2">
      <c r="A60" s="181" t="s">
        <v>510</v>
      </c>
      <c r="B60" s="181"/>
      <c r="C60" s="181"/>
      <c r="D60" s="181"/>
      <c r="E60" s="180" t="s">
        <v>569</v>
      </c>
      <c r="F60" s="160">
        <v>100</v>
      </c>
      <c r="G60" s="160">
        <v>100</v>
      </c>
      <c r="H60" s="164"/>
      <c r="I60" s="160">
        <v>100</v>
      </c>
      <c r="J60" s="160">
        <v>100</v>
      </c>
    </row>
    <row r="61" spans="1:10" ht="25.5" customHeight="1" x14ac:dyDescent="0.2">
      <c r="A61" s="170"/>
      <c r="B61" s="415" t="s">
        <v>598</v>
      </c>
      <c r="C61" s="415"/>
      <c r="D61" s="415"/>
      <c r="E61" s="180" t="s">
        <v>569</v>
      </c>
      <c r="F61" s="160">
        <v>100</v>
      </c>
      <c r="G61" s="160">
        <v>100</v>
      </c>
      <c r="H61" s="164"/>
      <c r="I61" s="171">
        <v>100</v>
      </c>
      <c r="J61" s="171">
        <v>100</v>
      </c>
    </row>
    <row r="62" spans="1:10" ht="27" customHeight="1" x14ac:dyDescent="0.2">
      <c r="A62" s="170"/>
      <c r="B62" s="415" t="s">
        <v>570</v>
      </c>
      <c r="C62" s="415"/>
      <c r="D62" s="415"/>
      <c r="E62" s="180" t="s">
        <v>569</v>
      </c>
      <c r="F62" s="160">
        <v>51</v>
      </c>
      <c r="G62" s="160">
        <v>51</v>
      </c>
      <c r="H62" s="172"/>
      <c r="I62" s="193">
        <v>51</v>
      </c>
      <c r="J62" s="171">
        <v>51</v>
      </c>
    </row>
    <row r="63" spans="1:10" ht="12.75" customHeight="1" x14ac:dyDescent="0.2">
      <c r="A63" s="170"/>
      <c r="B63" s="424" t="s">
        <v>601</v>
      </c>
      <c r="C63" s="424"/>
      <c r="D63" s="424"/>
      <c r="E63" s="194" t="s">
        <v>569</v>
      </c>
      <c r="F63" s="192">
        <v>76</v>
      </c>
      <c r="G63" s="192">
        <v>76</v>
      </c>
      <c r="H63" s="172"/>
      <c r="I63" s="193" t="s">
        <v>517</v>
      </c>
      <c r="J63" s="171" t="s">
        <v>517</v>
      </c>
    </row>
    <row r="64" spans="1:10" ht="12.75" customHeight="1" x14ac:dyDescent="0.2">
      <c r="A64" s="170"/>
      <c r="B64" s="424" t="s">
        <v>602</v>
      </c>
      <c r="C64" s="424"/>
      <c r="D64" s="424"/>
      <c r="E64" s="194" t="s">
        <v>569</v>
      </c>
      <c r="F64" s="192">
        <v>75.2</v>
      </c>
      <c r="G64" s="192">
        <v>75.2</v>
      </c>
      <c r="H64" s="172"/>
      <c r="I64" s="193" t="s">
        <v>517</v>
      </c>
      <c r="J64" s="171" t="s">
        <v>517</v>
      </c>
    </row>
    <row r="65" spans="1:10" x14ac:dyDescent="0.2">
      <c r="A65" s="416" t="s">
        <v>603</v>
      </c>
      <c r="B65" s="416"/>
      <c r="C65" s="416"/>
      <c r="D65" s="416"/>
      <c r="E65" s="194" t="s">
        <v>569</v>
      </c>
      <c r="F65" s="192">
        <v>100</v>
      </c>
      <c r="G65" s="192">
        <v>100</v>
      </c>
      <c r="H65" s="172"/>
      <c r="I65" s="193" t="s">
        <v>517</v>
      </c>
      <c r="J65" s="171" t="s">
        <v>517</v>
      </c>
    </row>
    <row r="66" spans="1:10" x14ac:dyDescent="0.2">
      <c r="A66" s="416" t="s">
        <v>511</v>
      </c>
      <c r="B66" s="416"/>
      <c r="C66" s="416"/>
      <c r="D66" s="416"/>
      <c r="E66" s="180" t="s">
        <v>569</v>
      </c>
      <c r="F66" s="204">
        <v>84.71</v>
      </c>
      <c r="G66" s="204">
        <v>84.71</v>
      </c>
      <c r="H66" s="164"/>
      <c r="I66" s="160">
        <v>77.739999999999995</v>
      </c>
      <c r="J66" s="160">
        <v>77.44</v>
      </c>
    </row>
    <row r="67" spans="1:10" x14ac:dyDescent="0.2">
      <c r="A67" s="181"/>
      <c r="B67" s="416" t="s">
        <v>572</v>
      </c>
      <c r="C67" s="416"/>
      <c r="D67" s="416"/>
      <c r="E67" s="180" t="s">
        <v>571</v>
      </c>
      <c r="F67" s="192">
        <v>85</v>
      </c>
      <c r="G67" s="192">
        <v>71.08</v>
      </c>
      <c r="H67" s="164"/>
      <c r="I67" s="160">
        <v>85</v>
      </c>
      <c r="J67" s="160">
        <v>66.08</v>
      </c>
    </row>
    <row r="68" spans="1:10" ht="26.25" customHeight="1" x14ac:dyDescent="0.2">
      <c r="A68" s="415" t="s">
        <v>512</v>
      </c>
      <c r="B68" s="415"/>
      <c r="C68" s="415"/>
      <c r="D68" s="415"/>
      <c r="E68" s="180" t="s">
        <v>569</v>
      </c>
      <c r="F68" s="160">
        <v>100</v>
      </c>
      <c r="G68" s="160">
        <v>100</v>
      </c>
      <c r="H68" s="164"/>
      <c r="I68" s="160">
        <v>100</v>
      </c>
      <c r="J68" s="160">
        <v>100</v>
      </c>
    </row>
    <row r="69" spans="1:10" ht="12.75" customHeight="1" x14ac:dyDescent="0.2">
      <c r="A69" s="173"/>
      <c r="B69" s="415" t="s">
        <v>618</v>
      </c>
      <c r="C69" s="415"/>
      <c r="D69" s="415"/>
      <c r="E69" s="180" t="s">
        <v>569</v>
      </c>
      <c r="F69" s="160">
        <v>100</v>
      </c>
      <c r="G69" s="160">
        <v>100</v>
      </c>
      <c r="H69" s="164"/>
      <c r="I69" s="193" t="s">
        <v>517</v>
      </c>
      <c r="J69" s="171" t="s">
        <v>517</v>
      </c>
    </row>
    <row r="70" spans="1:10" x14ac:dyDescent="0.2">
      <c r="A70" s="416" t="s">
        <v>513</v>
      </c>
      <c r="B70" s="416"/>
      <c r="C70" s="416"/>
      <c r="D70" s="416"/>
      <c r="E70" s="180" t="s">
        <v>569</v>
      </c>
      <c r="F70" s="160">
        <v>99.77</v>
      </c>
      <c r="G70" s="160">
        <v>99.77</v>
      </c>
      <c r="H70" s="164"/>
      <c r="I70" s="160">
        <v>99.77</v>
      </c>
      <c r="J70" s="160">
        <v>99.77</v>
      </c>
    </row>
    <row r="71" spans="1:10" ht="25.5" customHeight="1" x14ac:dyDescent="0.2">
      <c r="A71" s="415" t="s">
        <v>514</v>
      </c>
      <c r="B71" s="415"/>
      <c r="C71" s="415"/>
      <c r="D71" s="415"/>
      <c r="E71" s="180" t="s">
        <v>569</v>
      </c>
      <c r="F71" s="160">
        <v>67.900000000000006</v>
      </c>
      <c r="G71" s="160">
        <v>67.900000000000006</v>
      </c>
      <c r="H71" s="164"/>
      <c r="I71" s="160">
        <v>67.900000000000006</v>
      </c>
      <c r="J71" s="160">
        <v>67.900000000000006</v>
      </c>
    </row>
    <row r="72" spans="1:10" ht="25.5" customHeight="1" x14ac:dyDescent="0.2">
      <c r="A72" s="173"/>
      <c r="B72" s="415" t="s">
        <v>574</v>
      </c>
      <c r="C72" s="415"/>
      <c r="D72" s="415"/>
      <c r="E72" s="180" t="s">
        <v>569</v>
      </c>
      <c r="F72" s="160">
        <v>51.8</v>
      </c>
      <c r="G72" s="160">
        <v>35.17</v>
      </c>
      <c r="H72" s="164"/>
      <c r="I72" s="160">
        <v>51.8</v>
      </c>
      <c r="J72" s="160">
        <v>35.17</v>
      </c>
    </row>
    <row r="73" spans="1:10" ht="25.5" customHeight="1" x14ac:dyDescent="0.2">
      <c r="A73" s="173"/>
      <c r="B73" s="415" t="s">
        <v>575</v>
      </c>
      <c r="C73" s="415"/>
      <c r="D73" s="415"/>
      <c r="E73" s="180" t="s">
        <v>576</v>
      </c>
      <c r="F73" s="160">
        <v>100</v>
      </c>
      <c r="G73" s="160">
        <v>67.900000000000006</v>
      </c>
      <c r="H73" s="164"/>
      <c r="I73" s="160">
        <v>100</v>
      </c>
      <c r="J73" s="160">
        <v>67.900000000000006</v>
      </c>
    </row>
    <row r="74" spans="1:10" x14ac:dyDescent="0.2">
      <c r="A74" s="416" t="s">
        <v>516</v>
      </c>
      <c r="B74" s="416"/>
      <c r="C74" s="416"/>
      <c r="D74" s="416"/>
      <c r="E74" s="180" t="s">
        <v>569</v>
      </c>
      <c r="F74" s="160">
        <v>100</v>
      </c>
      <c r="G74" s="160">
        <v>100</v>
      </c>
      <c r="H74" s="164"/>
      <c r="I74" s="171">
        <v>100</v>
      </c>
      <c r="J74" s="171">
        <v>100</v>
      </c>
    </row>
    <row r="75" spans="1:10" ht="25.5" customHeight="1" x14ac:dyDescent="0.2">
      <c r="A75" s="177"/>
      <c r="B75" s="421" t="s">
        <v>577</v>
      </c>
      <c r="C75" s="421"/>
      <c r="D75" s="421"/>
      <c r="E75" s="180" t="s">
        <v>569</v>
      </c>
      <c r="F75" s="160">
        <v>75</v>
      </c>
      <c r="G75" s="160">
        <v>75</v>
      </c>
      <c r="H75" s="160"/>
      <c r="I75" s="160">
        <v>75</v>
      </c>
      <c r="J75" s="160">
        <v>75</v>
      </c>
    </row>
    <row r="76" spans="1:10" x14ac:dyDescent="0.2">
      <c r="A76" s="177"/>
      <c r="B76" s="422" t="s">
        <v>578</v>
      </c>
      <c r="C76" s="422"/>
      <c r="D76" s="422"/>
      <c r="E76" s="180" t="s">
        <v>569</v>
      </c>
      <c r="F76" s="160">
        <v>26</v>
      </c>
      <c r="G76" s="160">
        <v>26</v>
      </c>
      <c r="H76" s="160"/>
      <c r="I76" s="171" t="s">
        <v>517</v>
      </c>
      <c r="J76" s="171" t="s">
        <v>517</v>
      </c>
    </row>
    <row r="77" spans="1:10" ht="25.5" customHeight="1" x14ac:dyDescent="0.2">
      <c r="A77" s="177"/>
      <c r="B77" s="423" t="s">
        <v>579</v>
      </c>
      <c r="C77" s="423"/>
      <c r="D77" s="423"/>
      <c r="E77" s="180" t="s">
        <v>569</v>
      </c>
      <c r="F77" s="160">
        <v>52</v>
      </c>
      <c r="G77" s="160">
        <v>52</v>
      </c>
      <c r="H77" s="160"/>
      <c r="I77" s="171" t="s">
        <v>517</v>
      </c>
      <c r="J77" s="171" t="s">
        <v>517</v>
      </c>
    </row>
    <row r="78" spans="1:10" ht="25.5" customHeight="1" x14ac:dyDescent="0.2">
      <c r="A78" s="177"/>
      <c r="B78" s="177"/>
      <c r="C78" s="421" t="s">
        <v>578</v>
      </c>
      <c r="D78" s="421"/>
      <c r="E78" s="180" t="s">
        <v>569</v>
      </c>
      <c r="F78" s="160">
        <v>50</v>
      </c>
      <c r="G78" s="160">
        <v>26</v>
      </c>
      <c r="H78" s="160"/>
      <c r="I78" s="171" t="s">
        <v>517</v>
      </c>
      <c r="J78" s="171" t="s">
        <v>517</v>
      </c>
    </row>
    <row r="79" spans="1:10" ht="25.5" customHeight="1" x14ac:dyDescent="0.2">
      <c r="A79" s="424" t="s">
        <v>580</v>
      </c>
      <c r="B79" s="424"/>
      <c r="C79" s="424"/>
      <c r="D79" s="424"/>
      <c r="E79" s="180" t="s">
        <v>569</v>
      </c>
      <c r="F79" s="160">
        <v>100</v>
      </c>
      <c r="G79" s="160">
        <v>100</v>
      </c>
      <c r="H79" s="164"/>
      <c r="I79" s="171">
        <v>100</v>
      </c>
      <c r="J79" s="171">
        <v>100</v>
      </c>
    </row>
    <row r="80" spans="1:10" ht="12.75" customHeight="1" x14ac:dyDescent="0.2">
      <c r="A80" s="424" t="s">
        <v>619</v>
      </c>
      <c r="B80" s="424"/>
      <c r="C80" s="424"/>
      <c r="D80" s="424"/>
      <c r="E80" s="180" t="s">
        <v>569</v>
      </c>
      <c r="F80" s="160">
        <v>100</v>
      </c>
      <c r="G80" s="160">
        <v>100</v>
      </c>
      <c r="H80" s="164"/>
      <c r="I80" s="171" t="s">
        <v>517</v>
      </c>
      <c r="J80" s="171" t="s">
        <v>517</v>
      </c>
    </row>
    <row r="81" spans="1:13" x14ac:dyDescent="0.2">
      <c r="A81" s="416" t="s">
        <v>515</v>
      </c>
      <c r="B81" s="416"/>
      <c r="C81" s="416"/>
      <c r="D81" s="416"/>
      <c r="E81" s="180" t="s">
        <v>569</v>
      </c>
      <c r="F81" s="171" t="s">
        <v>517</v>
      </c>
      <c r="G81" s="171" t="s">
        <v>517</v>
      </c>
      <c r="H81" s="164"/>
      <c r="I81" s="171">
        <v>100</v>
      </c>
      <c r="J81" s="171">
        <v>100</v>
      </c>
    </row>
    <row r="82" spans="1:13" x14ac:dyDescent="0.2">
      <c r="A82" s="181"/>
      <c r="B82" s="416" t="s">
        <v>581</v>
      </c>
      <c r="C82" s="416"/>
      <c r="D82" s="416"/>
      <c r="E82" s="180" t="s">
        <v>569</v>
      </c>
      <c r="F82" s="171" t="s">
        <v>517</v>
      </c>
      <c r="G82" s="171" t="s">
        <v>517</v>
      </c>
      <c r="H82" s="164"/>
      <c r="I82" s="171">
        <v>51</v>
      </c>
      <c r="J82" s="171">
        <v>51</v>
      </c>
    </row>
    <row r="83" spans="1:13" x14ac:dyDescent="0.2">
      <c r="A83" s="181" t="s">
        <v>582</v>
      </c>
      <c r="B83" s="181"/>
      <c r="E83" s="180" t="s">
        <v>569</v>
      </c>
      <c r="F83" s="160">
        <v>75.16</v>
      </c>
      <c r="G83" s="160">
        <v>75.16</v>
      </c>
      <c r="H83" s="164"/>
      <c r="I83" s="171">
        <v>75.16</v>
      </c>
      <c r="J83" s="171">
        <v>38.33</v>
      </c>
      <c r="M83" s="227" t="s">
        <v>639</v>
      </c>
    </row>
    <row r="84" spans="1:13" x14ac:dyDescent="0.2">
      <c r="A84" s="181"/>
      <c r="B84" s="181" t="s">
        <v>583</v>
      </c>
      <c r="E84" s="180" t="s">
        <v>569</v>
      </c>
      <c r="F84" s="160">
        <v>100</v>
      </c>
      <c r="G84" s="160">
        <v>75.16</v>
      </c>
      <c r="H84" s="164"/>
      <c r="I84" s="171">
        <v>100</v>
      </c>
      <c r="J84" s="171">
        <v>38.33</v>
      </c>
    </row>
    <row r="85" spans="1:13" x14ac:dyDescent="0.2">
      <c r="A85" s="181"/>
      <c r="B85" s="181" t="s">
        <v>584</v>
      </c>
      <c r="E85" s="180" t="s">
        <v>569</v>
      </c>
      <c r="F85" s="160">
        <v>100</v>
      </c>
      <c r="G85" s="160">
        <v>75.16</v>
      </c>
      <c r="H85" s="164"/>
      <c r="I85" s="171">
        <v>100</v>
      </c>
      <c r="J85" s="171">
        <v>38.33</v>
      </c>
    </row>
    <row r="86" spans="1:13" x14ac:dyDescent="0.2">
      <c r="A86" s="181"/>
      <c r="B86" s="181" t="s">
        <v>585</v>
      </c>
      <c r="E86" s="180" t="s">
        <v>569</v>
      </c>
      <c r="F86" s="160">
        <v>100</v>
      </c>
      <c r="G86" s="160">
        <v>75.16</v>
      </c>
      <c r="H86" s="164"/>
      <c r="I86" s="171">
        <v>100</v>
      </c>
      <c r="J86" s="171">
        <v>38.33</v>
      </c>
    </row>
    <row r="87" spans="1:13" x14ac:dyDescent="0.2">
      <c r="A87" s="181"/>
      <c r="B87" s="181" t="s">
        <v>586</v>
      </c>
      <c r="E87" s="180" t="s">
        <v>569</v>
      </c>
      <c r="F87" s="160">
        <v>100</v>
      </c>
      <c r="G87" s="160">
        <v>75.16</v>
      </c>
      <c r="H87" s="164"/>
      <c r="I87" s="171">
        <v>100</v>
      </c>
      <c r="J87" s="171">
        <v>38.33</v>
      </c>
    </row>
    <row r="88" spans="1:13" x14ac:dyDescent="0.2">
      <c r="A88" s="181"/>
      <c r="B88" s="181" t="s">
        <v>587</v>
      </c>
      <c r="E88" s="180" t="s">
        <v>569</v>
      </c>
      <c r="F88" s="160">
        <v>100</v>
      </c>
      <c r="G88" s="160">
        <v>75.16</v>
      </c>
      <c r="H88" s="164"/>
      <c r="I88" s="171">
        <v>100</v>
      </c>
      <c r="J88" s="171">
        <v>38.33</v>
      </c>
    </row>
    <row r="89" spans="1:13" x14ac:dyDescent="0.2">
      <c r="A89" s="181"/>
      <c r="B89" s="181" t="s">
        <v>588</v>
      </c>
      <c r="E89" s="180" t="s">
        <v>569</v>
      </c>
      <c r="F89" s="171" t="s">
        <v>517</v>
      </c>
      <c r="G89" s="171" t="s">
        <v>517</v>
      </c>
      <c r="H89" s="164"/>
      <c r="I89" s="171">
        <v>100</v>
      </c>
      <c r="J89" s="171">
        <v>38.33</v>
      </c>
    </row>
    <row r="90" spans="1:13" x14ac:dyDescent="0.2">
      <c r="A90" s="181"/>
      <c r="B90" s="181" t="s">
        <v>589</v>
      </c>
      <c r="E90" s="180" t="s">
        <v>593</v>
      </c>
      <c r="F90" s="160">
        <v>100</v>
      </c>
      <c r="G90" s="160">
        <v>75.16</v>
      </c>
      <c r="H90" s="164"/>
      <c r="I90" s="171">
        <v>100</v>
      </c>
      <c r="J90" s="171">
        <v>38.33</v>
      </c>
    </row>
    <row r="91" spans="1:13" x14ac:dyDescent="0.2">
      <c r="A91" s="181"/>
      <c r="B91" s="181" t="s">
        <v>590</v>
      </c>
      <c r="E91" s="180" t="s">
        <v>594</v>
      </c>
      <c r="F91" s="160">
        <v>100</v>
      </c>
      <c r="G91" s="160">
        <v>75.16</v>
      </c>
      <c r="H91" s="164"/>
      <c r="I91" s="171">
        <v>100</v>
      </c>
      <c r="J91" s="171">
        <v>38.33</v>
      </c>
    </row>
    <row r="92" spans="1:13" x14ac:dyDescent="0.2">
      <c r="A92" s="181"/>
      <c r="B92" s="181" t="s">
        <v>591</v>
      </c>
      <c r="E92" s="180" t="s">
        <v>595</v>
      </c>
      <c r="F92" s="160">
        <v>100</v>
      </c>
      <c r="G92" s="160">
        <v>75.16</v>
      </c>
      <c r="H92" s="164"/>
      <c r="I92" s="171">
        <v>100</v>
      </c>
      <c r="J92" s="171">
        <v>38.33</v>
      </c>
    </row>
    <row r="93" spans="1:13" x14ac:dyDescent="0.2">
      <c r="A93" s="181"/>
      <c r="B93" s="181" t="s">
        <v>592</v>
      </c>
      <c r="E93" s="180" t="s">
        <v>596</v>
      </c>
      <c r="F93" s="160">
        <v>100</v>
      </c>
      <c r="G93" s="160">
        <v>75.16</v>
      </c>
      <c r="H93" s="164"/>
      <c r="I93" s="171">
        <v>100</v>
      </c>
      <c r="J93" s="171">
        <v>38.33</v>
      </c>
    </row>
    <row r="94" spans="1:13" x14ac:dyDescent="0.2">
      <c r="A94" s="181"/>
      <c r="B94" s="181"/>
      <c r="C94" s="181"/>
      <c r="D94" s="181"/>
      <c r="E94" s="168"/>
      <c r="F94" s="160"/>
      <c r="G94" s="160"/>
      <c r="H94" s="164"/>
      <c r="I94" s="171"/>
      <c r="J94" s="171"/>
    </row>
    <row r="95" spans="1:13" x14ac:dyDescent="0.2">
      <c r="A95" s="172" t="s">
        <v>573</v>
      </c>
      <c r="B95" s="172"/>
      <c r="C95" s="172"/>
      <c r="D95" s="172"/>
      <c r="E95" s="172"/>
      <c r="F95" s="160"/>
      <c r="G95" s="160"/>
      <c r="H95" s="164"/>
      <c r="I95" s="171"/>
      <c r="J95" s="171"/>
    </row>
    <row r="96" spans="1:13" x14ac:dyDescent="0.2">
      <c r="A96" s="411" t="s">
        <v>638</v>
      </c>
      <c r="B96" s="411"/>
      <c r="C96" s="411"/>
      <c r="D96" s="411"/>
      <c r="E96" s="411"/>
      <c r="F96" s="411"/>
      <c r="G96" s="411"/>
      <c r="H96" s="411"/>
      <c r="I96" s="411"/>
    </row>
    <row r="97" spans="1:9" ht="48" customHeight="1" x14ac:dyDescent="0.2">
      <c r="A97" s="411"/>
      <c r="B97" s="411"/>
      <c r="C97" s="411"/>
      <c r="D97" s="411"/>
      <c r="E97" s="411"/>
      <c r="F97" s="411"/>
      <c r="G97" s="411"/>
      <c r="H97" s="411"/>
      <c r="I97" s="411"/>
    </row>
    <row r="98" spans="1:9" ht="26.25" customHeight="1" x14ac:dyDescent="0.2">
      <c r="A98" s="411" t="s">
        <v>637</v>
      </c>
      <c r="B98" s="411"/>
      <c r="C98" s="411"/>
      <c r="D98" s="411"/>
      <c r="E98" s="411"/>
      <c r="F98" s="411"/>
      <c r="G98" s="411"/>
      <c r="H98" s="411"/>
      <c r="I98" s="411"/>
    </row>
    <row r="99" spans="1:9" x14ac:dyDescent="0.2">
      <c r="A99" s="151"/>
      <c r="B99" s="151"/>
      <c r="C99" s="151"/>
      <c r="D99" s="151"/>
      <c r="E99" s="151"/>
      <c r="F99" s="149"/>
      <c r="G99" s="143"/>
      <c r="H99" s="143"/>
      <c r="I99" s="149"/>
    </row>
    <row r="100" spans="1:9" ht="36.75" customHeight="1" x14ac:dyDescent="0.2">
      <c r="A100" s="411" t="s">
        <v>518</v>
      </c>
      <c r="B100" s="411"/>
      <c r="C100" s="411"/>
      <c r="D100" s="411"/>
      <c r="E100" s="411"/>
      <c r="F100" s="411"/>
      <c r="G100" s="411"/>
      <c r="H100" s="411"/>
      <c r="I100" s="411"/>
    </row>
    <row r="101" spans="1:9" x14ac:dyDescent="0.2">
      <c r="A101" s="143"/>
      <c r="B101" s="143"/>
      <c r="C101" s="143"/>
      <c r="D101" s="143"/>
      <c r="E101" s="143"/>
      <c r="F101" s="143"/>
      <c r="G101" s="143"/>
      <c r="H101" s="143"/>
      <c r="I101" s="143"/>
    </row>
    <row r="102" spans="1:9" x14ac:dyDescent="0.2">
      <c r="A102" s="412"/>
      <c r="B102" s="148"/>
      <c r="C102" s="148"/>
      <c r="D102" s="148"/>
      <c r="E102" s="148"/>
      <c r="F102" s="146" t="s">
        <v>617</v>
      </c>
      <c r="G102" s="143"/>
      <c r="H102" s="143"/>
      <c r="I102" s="146" t="s">
        <v>564</v>
      </c>
    </row>
    <row r="103" spans="1:9" ht="24" customHeight="1" x14ac:dyDescent="0.2">
      <c r="A103" s="412"/>
      <c r="B103" s="148"/>
      <c r="C103" s="148"/>
      <c r="D103" s="148"/>
      <c r="E103" s="148"/>
      <c r="F103" s="147" t="s">
        <v>519</v>
      </c>
      <c r="G103" s="143"/>
      <c r="H103" s="143"/>
      <c r="I103" s="147" t="s">
        <v>519</v>
      </c>
    </row>
    <row r="104" spans="1:9" x14ac:dyDescent="0.2">
      <c r="A104" s="151" t="s">
        <v>513</v>
      </c>
      <c r="B104" s="151"/>
      <c r="C104" s="151"/>
      <c r="D104" s="151"/>
      <c r="E104" s="151"/>
      <c r="F104" s="152">
        <v>61.97</v>
      </c>
      <c r="G104" s="143"/>
      <c r="H104" s="143"/>
      <c r="I104" s="153">
        <v>61.97</v>
      </c>
    </row>
    <row r="105" spans="1:9" ht="29.25" customHeight="1" x14ac:dyDescent="0.2">
      <c r="A105" s="411" t="s">
        <v>514</v>
      </c>
      <c r="B105" s="411"/>
      <c r="C105" s="411"/>
      <c r="D105" s="411"/>
      <c r="E105" s="150"/>
      <c r="F105" s="152">
        <v>52.73</v>
      </c>
      <c r="G105" s="143"/>
      <c r="H105" s="143"/>
      <c r="I105" s="153">
        <v>52.73</v>
      </c>
    </row>
    <row r="106" spans="1:9" x14ac:dyDescent="0.2">
      <c r="A106" s="151"/>
      <c r="B106" s="151"/>
      <c r="C106" s="151"/>
      <c r="D106" s="151"/>
      <c r="E106" s="151"/>
      <c r="F106" s="152"/>
      <c r="G106" s="143"/>
      <c r="H106" s="143"/>
      <c r="I106" s="153"/>
    </row>
    <row r="107" spans="1:9" x14ac:dyDescent="0.2">
      <c r="A107" s="150"/>
      <c r="B107" s="150"/>
      <c r="C107" s="150"/>
      <c r="D107" s="150"/>
      <c r="E107" s="150"/>
      <c r="F107" s="152"/>
      <c r="G107" s="143"/>
      <c r="H107" s="143"/>
      <c r="I107" s="153"/>
    </row>
    <row r="108" spans="1:9" x14ac:dyDescent="0.2">
      <c r="A108" s="413" t="s">
        <v>520</v>
      </c>
      <c r="B108" s="413"/>
      <c r="C108" s="413"/>
      <c r="D108" s="413"/>
      <c r="E108" s="413"/>
      <c r="F108" s="413"/>
      <c r="G108" s="413"/>
      <c r="H108" s="413"/>
      <c r="I108" s="413"/>
    </row>
    <row r="109" spans="1:9" x14ac:dyDescent="0.2">
      <c r="A109" s="154"/>
      <c r="B109" s="154"/>
      <c r="C109" s="154"/>
      <c r="D109" s="154"/>
      <c r="E109" s="154"/>
      <c r="F109" s="154"/>
      <c r="G109" s="154"/>
      <c r="H109" s="154"/>
      <c r="I109" s="154"/>
    </row>
    <row r="110" spans="1:9" ht="25.5" customHeight="1" x14ac:dyDescent="0.2">
      <c r="A110" s="425" t="s">
        <v>521</v>
      </c>
      <c r="B110" s="425"/>
      <c r="C110" s="425"/>
      <c r="D110" s="425"/>
      <c r="E110" s="425"/>
      <c r="F110" s="425"/>
      <c r="G110" s="425"/>
      <c r="H110" s="425"/>
      <c r="I110" s="425"/>
    </row>
    <row r="111" spans="1:9" ht="25.5" customHeight="1" x14ac:dyDescent="0.2">
      <c r="A111" s="418" t="s">
        <v>522</v>
      </c>
      <c r="B111" s="418"/>
      <c r="C111" s="418"/>
      <c r="D111" s="418"/>
      <c r="E111" s="418"/>
      <c r="F111" s="418"/>
      <c r="G111" s="418"/>
      <c r="H111" s="418"/>
      <c r="I111" s="418"/>
    </row>
    <row r="112" spans="1:9" ht="39" customHeight="1" x14ac:dyDescent="0.2">
      <c r="A112" s="418" t="s">
        <v>523</v>
      </c>
      <c r="B112" s="418"/>
      <c r="C112" s="418"/>
      <c r="D112" s="418"/>
      <c r="E112" s="418"/>
      <c r="F112" s="418"/>
      <c r="G112" s="418"/>
      <c r="H112" s="418"/>
      <c r="I112" s="418"/>
    </row>
    <row r="113" spans="1:9" ht="25.5" customHeight="1" x14ac:dyDescent="0.2">
      <c r="A113" s="426" t="s">
        <v>606</v>
      </c>
      <c r="B113" s="426"/>
      <c r="C113" s="426"/>
      <c r="D113" s="426"/>
      <c r="E113" s="426"/>
      <c r="F113" s="426"/>
      <c r="G113" s="426"/>
      <c r="H113" s="426"/>
      <c r="I113" s="426"/>
    </row>
    <row r="114" spans="1:9" ht="24.75" customHeight="1" x14ac:dyDescent="0.2">
      <c r="A114" s="418" t="s">
        <v>524</v>
      </c>
      <c r="B114" s="418"/>
      <c r="C114" s="418"/>
      <c r="D114" s="418"/>
      <c r="E114" s="418"/>
      <c r="F114" s="418"/>
      <c r="G114" s="418"/>
      <c r="H114" s="418"/>
      <c r="I114" s="418"/>
    </row>
    <row r="115" spans="1:9" x14ac:dyDescent="0.2">
      <c r="A115" s="404"/>
      <c r="B115" s="404"/>
      <c r="C115" s="404"/>
      <c r="D115" s="404"/>
      <c r="E115" s="404"/>
      <c r="F115" s="404"/>
      <c r="G115" s="404"/>
      <c r="H115" s="404"/>
      <c r="I115" s="404"/>
    </row>
    <row r="116" spans="1:9" ht="25.5" customHeight="1" x14ac:dyDescent="0.2">
      <c r="A116" s="404" t="s">
        <v>525</v>
      </c>
      <c r="B116" s="404"/>
      <c r="C116" s="404"/>
      <c r="D116" s="404"/>
      <c r="E116" s="404"/>
      <c r="F116" s="404"/>
      <c r="G116" s="404"/>
      <c r="H116" s="404"/>
      <c r="I116" s="404"/>
    </row>
    <row r="117" spans="1:9" ht="25.5" customHeight="1" x14ac:dyDescent="0.2">
      <c r="A117" s="404" t="s">
        <v>526</v>
      </c>
      <c r="B117" s="404"/>
      <c r="C117" s="404"/>
      <c r="D117" s="404"/>
      <c r="E117" s="404"/>
      <c r="F117" s="404"/>
      <c r="G117" s="404"/>
      <c r="H117" s="404"/>
      <c r="I117" s="404"/>
    </row>
    <row r="118" spans="1:9" x14ac:dyDescent="0.2">
      <c r="A118" s="145"/>
      <c r="B118" s="145"/>
      <c r="C118" s="145"/>
      <c r="D118" s="145"/>
      <c r="E118" s="145"/>
      <c r="F118" s="145"/>
      <c r="G118" s="145"/>
      <c r="H118" s="145"/>
      <c r="I118" s="145"/>
    </row>
    <row r="119" spans="1:9" x14ac:dyDescent="0.2">
      <c r="A119" s="155" t="s">
        <v>527</v>
      </c>
      <c r="B119" s="155"/>
      <c r="C119" s="155"/>
      <c r="D119" s="155"/>
      <c r="E119" s="155"/>
      <c r="F119" s="155"/>
      <c r="G119" s="155"/>
      <c r="H119" s="155"/>
      <c r="I119" s="155"/>
    </row>
    <row r="120" spans="1:9" ht="12.75" customHeight="1" x14ac:dyDescent="0.2">
      <c r="A120" s="404" t="s">
        <v>528</v>
      </c>
      <c r="B120" s="404"/>
      <c r="C120" s="404"/>
      <c r="D120" s="404"/>
      <c r="E120" s="404"/>
      <c r="F120" s="404"/>
      <c r="G120" s="404"/>
      <c r="H120" s="404"/>
      <c r="I120" s="404"/>
    </row>
    <row r="121" spans="1:9" x14ac:dyDescent="0.2">
      <c r="A121" s="143"/>
      <c r="B121" s="143"/>
      <c r="C121" s="143"/>
      <c r="D121" s="143"/>
      <c r="E121" s="143"/>
      <c r="F121" s="143"/>
      <c r="G121" s="143"/>
      <c r="H121" s="143"/>
      <c r="I121" s="143"/>
    </row>
    <row r="122" spans="1:9" ht="24" x14ac:dyDescent="0.2">
      <c r="A122" s="153"/>
      <c r="B122" s="153"/>
      <c r="C122" s="153"/>
      <c r="D122" s="153"/>
      <c r="E122" s="174"/>
      <c r="F122" s="185" t="s">
        <v>620</v>
      </c>
      <c r="G122" s="143"/>
      <c r="H122" s="143"/>
      <c r="I122" s="185" t="s">
        <v>621</v>
      </c>
    </row>
    <row r="123" spans="1:9" x14ac:dyDescent="0.2">
      <c r="A123" s="153"/>
      <c r="B123" s="153"/>
      <c r="C123" s="153"/>
      <c r="D123" s="153"/>
      <c r="E123" s="174"/>
      <c r="F123" s="186" t="s">
        <v>529</v>
      </c>
      <c r="G123" s="143"/>
      <c r="H123" s="143"/>
      <c r="I123" s="186" t="s">
        <v>529</v>
      </c>
    </row>
    <row r="124" spans="1:9" x14ac:dyDescent="0.2">
      <c r="A124" s="153"/>
      <c r="B124" s="153"/>
      <c r="C124" s="153"/>
      <c r="D124" s="153"/>
      <c r="E124" s="174"/>
      <c r="F124" s="203"/>
      <c r="G124" s="172"/>
      <c r="H124" s="172"/>
      <c r="I124" s="203"/>
    </row>
    <row r="125" spans="1:9" x14ac:dyDescent="0.2">
      <c r="A125" s="153" t="s">
        <v>530</v>
      </c>
      <c r="B125" s="153"/>
      <c r="C125" s="153"/>
      <c r="D125" s="153"/>
      <c r="E125" s="174"/>
      <c r="F125" s="215">
        <v>89864</v>
      </c>
      <c r="G125" s="214"/>
      <c r="H125" s="214"/>
      <c r="I125" s="215">
        <v>80430</v>
      </c>
    </row>
    <row r="126" spans="1:9" x14ac:dyDescent="0.2">
      <c r="A126" s="153" t="s">
        <v>531</v>
      </c>
      <c r="B126" s="153"/>
      <c r="C126" s="153"/>
      <c r="D126" s="153"/>
      <c r="E126" s="174"/>
      <c r="F126" s="215">
        <f>F127+F128</f>
        <v>802046</v>
      </c>
      <c r="G126" s="214"/>
      <c r="H126" s="214"/>
      <c r="I126" s="215">
        <f>I127+I128</f>
        <v>601025</v>
      </c>
    </row>
    <row r="127" spans="1:9" x14ac:dyDescent="0.2">
      <c r="A127" s="153" t="s">
        <v>532</v>
      </c>
      <c r="B127" s="153"/>
      <c r="C127" s="153"/>
      <c r="D127" s="153"/>
      <c r="E127" s="174"/>
      <c r="F127" s="199">
        <v>288939</v>
      </c>
      <c r="G127" s="214"/>
      <c r="H127" s="214"/>
      <c r="I127" s="199">
        <v>221027</v>
      </c>
    </row>
    <row r="128" spans="1:9" x14ac:dyDescent="0.2">
      <c r="A128" s="153" t="s">
        <v>533</v>
      </c>
      <c r="B128" s="153"/>
      <c r="C128" s="153"/>
      <c r="D128" s="153"/>
      <c r="E128" s="174"/>
      <c r="F128" s="199">
        <v>513107</v>
      </c>
      <c r="G128" s="214"/>
      <c r="H128" s="214"/>
      <c r="I128" s="199">
        <v>379998</v>
      </c>
    </row>
    <row r="129" spans="1:9" x14ac:dyDescent="0.2">
      <c r="A129" s="172" t="s">
        <v>607</v>
      </c>
      <c r="B129" s="172"/>
      <c r="C129" s="172"/>
      <c r="D129" s="196"/>
      <c r="E129" s="174"/>
      <c r="F129" s="215">
        <f>F130+F131</f>
        <v>108000</v>
      </c>
      <c r="G129" s="214"/>
      <c r="H129" s="214"/>
      <c r="I129" s="215">
        <f>I130+I131</f>
        <v>104051</v>
      </c>
    </row>
    <row r="130" spans="1:9" x14ac:dyDescent="0.2">
      <c r="A130" s="172" t="s">
        <v>611</v>
      </c>
      <c r="B130" s="172"/>
      <c r="C130" s="172"/>
      <c r="D130" s="196"/>
      <c r="E130" s="174"/>
      <c r="F130" s="199">
        <v>70106</v>
      </c>
      <c r="G130" s="214"/>
      <c r="H130" s="214"/>
      <c r="I130" s="199">
        <v>77567</v>
      </c>
    </row>
    <row r="131" spans="1:9" x14ac:dyDescent="0.2">
      <c r="A131" s="172" t="s">
        <v>608</v>
      </c>
      <c r="B131" s="172"/>
      <c r="C131" s="172"/>
      <c r="D131" s="196"/>
      <c r="E131" s="174"/>
      <c r="F131" s="199">
        <v>37894</v>
      </c>
      <c r="G131" s="214"/>
      <c r="H131" s="214"/>
      <c r="I131" s="199">
        <v>26484</v>
      </c>
    </row>
    <row r="132" spans="1:9" x14ac:dyDescent="0.2">
      <c r="A132" s="153" t="s">
        <v>534</v>
      </c>
      <c r="B132" s="153"/>
      <c r="C132" s="153"/>
      <c r="D132" s="153"/>
      <c r="E132" s="174"/>
      <c r="F132" s="216">
        <v>26248</v>
      </c>
      <c r="G132" s="214"/>
      <c r="H132" s="214"/>
      <c r="I132" s="216">
        <v>23328</v>
      </c>
    </row>
    <row r="133" spans="1:9" x14ac:dyDescent="0.2">
      <c r="A133" s="153" t="s">
        <v>535</v>
      </c>
      <c r="B133" s="153"/>
      <c r="C133" s="153"/>
      <c r="D133" s="153"/>
      <c r="E133" s="174"/>
      <c r="F133" s="215">
        <f>F125+F126+F129+F132</f>
        <v>1026158</v>
      </c>
      <c r="G133" s="214"/>
      <c r="H133" s="214"/>
      <c r="I133" s="215">
        <f>I125+I126+I129+I132</f>
        <v>808834</v>
      </c>
    </row>
    <row r="134" spans="1:9" x14ac:dyDescent="0.2">
      <c r="A134" s="153" t="s">
        <v>536</v>
      </c>
      <c r="B134" s="153"/>
      <c r="C134" s="153"/>
      <c r="D134" s="153"/>
      <c r="E134" s="174"/>
      <c r="F134" s="199">
        <v>29463</v>
      </c>
      <c r="G134" s="214"/>
      <c r="H134" s="214"/>
      <c r="I134" s="199">
        <v>85245</v>
      </c>
    </row>
    <row r="135" spans="1:9" x14ac:dyDescent="0.2">
      <c r="A135" s="156" t="s">
        <v>537</v>
      </c>
      <c r="B135" s="156"/>
      <c r="C135" s="156"/>
      <c r="D135" s="156"/>
      <c r="E135" s="188"/>
      <c r="F135" s="217">
        <f>SUM(F133:F134)</f>
        <v>1055621</v>
      </c>
      <c r="G135" s="214"/>
      <c r="H135" s="214"/>
      <c r="I135" s="217">
        <f>SUM(I133:I134)</f>
        <v>894079</v>
      </c>
    </row>
    <row r="136" spans="1:9" x14ac:dyDescent="0.2">
      <c r="A136" s="153"/>
      <c r="B136" s="153"/>
      <c r="C136" s="153"/>
      <c r="D136" s="153"/>
      <c r="E136" s="174"/>
      <c r="F136" s="199"/>
      <c r="G136" s="214"/>
      <c r="H136" s="214"/>
      <c r="I136" s="199"/>
    </row>
    <row r="137" spans="1:9" x14ac:dyDescent="0.2">
      <c r="A137" s="153" t="s">
        <v>538</v>
      </c>
      <c r="B137" s="153"/>
      <c r="C137" s="153"/>
      <c r="D137" s="153"/>
      <c r="E137" s="174"/>
      <c r="F137" s="175">
        <v>12663</v>
      </c>
      <c r="G137" s="214"/>
      <c r="H137" s="214"/>
      <c r="I137" s="199">
        <v>20639</v>
      </c>
    </row>
    <row r="138" spans="1:9" x14ac:dyDescent="0.2">
      <c r="A138" s="153" t="s">
        <v>539</v>
      </c>
      <c r="B138" s="153"/>
      <c r="C138" s="153"/>
      <c r="D138" s="153"/>
      <c r="E138" s="174"/>
      <c r="F138" s="175">
        <v>1042958</v>
      </c>
      <c r="G138" s="214"/>
      <c r="H138" s="214"/>
      <c r="I138" s="199">
        <v>873440</v>
      </c>
    </row>
    <row r="139" spans="1:9" ht="13.5" thickBot="1" x14ac:dyDescent="0.25">
      <c r="A139" s="156" t="s">
        <v>537</v>
      </c>
      <c r="B139" s="156"/>
      <c r="C139" s="156"/>
      <c r="D139" s="156"/>
      <c r="E139" s="188"/>
      <c r="F139" s="176">
        <f>SUM(F137:F138)</f>
        <v>1055621</v>
      </c>
      <c r="G139" s="214"/>
      <c r="H139" s="214"/>
      <c r="I139" s="200">
        <f>SUM(I137:I138)</f>
        <v>894079</v>
      </c>
    </row>
    <row r="140" spans="1:9" ht="13.5" thickTop="1" x14ac:dyDescent="0.2">
      <c r="A140" s="143"/>
      <c r="B140" s="143"/>
      <c r="C140" s="143"/>
      <c r="D140" s="143"/>
      <c r="E140" s="164"/>
      <c r="F140" s="210"/>
      <c r="G140" s="210"/>
      <c r="H140" s="210"/>
      <c r="I140" s="214"/>
    </row>
    <row r="141" spans="1:9" x14ac:dyDescent="0.2">
      <c r="A141" s="143"/>
      <c r="B141" s="143"/>
      <c r="C141" s="143"/>
      <c r="D141" s="143"/>
      <c r="E141" s="143"/>
      <c r="F141" s="164"/>
      <c r="G141" s="143"/>
      <c r="H141" s="143"/>
      <c r="I141" s="172"/>
    </row>
    <row r="142" spans="1:9" x14ac:dyDescent="0.2">
      <c r="A142" s="144" t="s">
        <v>540</v>
      </c>
      <c r="B142" s="144"/>
      <c r="C142" s="144"/>
      <c r="D142" s="144"/>
      <c r="E142" s="144"/>
      <c r="F142" s="144"/>
      <c r="G142" s="144"/>
      <c r="H142" s="144"/>
      <c r="I142" s="144"/>
    </row>
    <row r="143" spans="1:9" x14ac:dyDescent="0.2">
      <c r="A143" s="144"/>
      <c r="B143" s="144"/>
      <c r="C143" s="144"/>
      <c r="D143" s="144"/>
      <c r="E143" s="144"/>
      <c r="F143" s="144"/>
      <c r="G143" s="144"/>
      <c r="H143" s="144"/>
      <c r="I143" s="144"/>
    </row>
    <row r="144" spans="1:9" ht="25.5" customHeight="1" x14ac:dyDescent="0.2">
      <c r="A144" s="405" t="s">
        <v>630</v>
      </c>
      <c r="B144" s="405"/>
      <c r="C144" s="405"/>
      <c r="D144" s="405"/>
      <c r="E144" s="405"/>
      <c r="F144" s="405"/>
      <c r="G144" s="405"/>
      <c r="H144" s="405"/>
      <c r="I144" s="405"/>
    </row>
    <row r="145" spans="1:9" x14ac:dyDescent="0.2">
      <c r="A145" s="143"/>
      <c r="B145" s="143"/>
      <c r="C145" s="143"/>
      <c r="D145" s="143"/>
      <c r="E145" s="143"/>
      <c r="F145" s="143"/>
      <c r="G145" s="143"/>
      <c r="H145" s="143"/>
      <c r="I145" s="143"/>
    </row>
    <row r="146" spans="1:9" x14ac:dyDescent="0.2">
      <c r="A146" s="403" t="s">
        <v>541</v>
      </c>
      <c r="B146" s="403"/>
      <c r="C146" s="403"/>
      <c r="D146" s="403"/>
      <c r="E146" s="403"/>
      <c r="F146" s="403"/>
      <c r="G146" s="403"/>
      <c r="H146" s="403"/>
      <c r="I146" s="403"/>
    </row>
    <row r="147" spans="1:9" x14ac:dyDescent="0.2">
      <c r="A147" s="157"/>
      <c r="B147" s="157"/>
      <c r="C147" s="157"/>
      <c r="D147" s="157"/>
      <c r="E147" s="157"/>
      <c r="F147" s="143"/>
      <c r="G147" s="143"/>
      <c r="H147" s="143"/>
      <c r="I147" s="143"/>
    </row>
    <row r="148" spans="1:9" ht="39" customHeight="1" x14ac:dyDescent="0.2">
      <c r="A148" s="407" t="s">
        <v>631</v>
      </c>
      <c r="B148" s="407"/>
      <c r="C148" s="407"/>
      <c r="D148" s="407"/>
      <c r="E148" s="407"/>
      <c r="F148" s="407"/>
      <c r="G148" s="407"/>
      <c r="H148" s="407"/>
      <c r="I148" s="407"/>
    </row>
    <row r="149" spans="1:9" x14ac:dyDescent="0.2">
      <c r="A149" s="145"/>
      <c r="B149" s="145"/>
      <c r="C149" s="145"/>
      <c r="D149" s="145"/>
      <c r="E149" s="145"/>
      <c r="F149" s="145"/>
      <c r="G149" s="145"/>
      <c r="H149" s="145"/>
      <c r="I149" s="145"/>
    </row>
    <row r="150" spans="1:9" x14ac:dyDescent="0.2">
      <c r="A150" s="403" t="s">
        <v>542</v>
      </c>
      <c r="B150" s="403"/>
      <c r="C150" s="403"/>
      <c r="D150" s="403"/>
      <c r="E150" s="403"/>
      <c r="F150" s="403"/>
      <c r="G150" s="403"/>
      <c r="H150" s="403"/>
      <c r="I150" s="403"/>
    </row>
    <row r="151" spans="1:9" ht="24" x14ac:dyDescent="0.2">
      <c r="A151" s="143"/>
      <c r="B151" s="143"/>
      <c r="C151" s="143"/>
      <c r="D151" s="143"/>
      <c r="E151" s="143"/>
      <c r="F151" s="195" t="s">
        <v>620</v>
      </c>
      <c r="G151" s="172"/>
      <c r="H151" s="172"/>
      <c r="I151" s="195" t="s">
        <v>621</v>
      </c>
    </row>
    <row r="152" spans="1:9" x14ac:dyDescent="0.2">
      <c r="A152" s="143"/>
      <c r="B152" s="143"/>
      <c r="C152" s="143"/>
      <c r="D152" s="143"/>
      <c r="E152" s="143"/>
      <c r="F152" s="196"/>
      <c r="G152" s="172"/>
      <c r="H152" s="172"/>
      <c r="I152" s="196"/>
    </row>
    <row r="153" spans="1:9" x14ac:dyDescent="0.2">
      <c r="A153" s="156" t="s">
        <v>599</v>
      </c>
      <c r="B153" s="156"/>
      <c r="C153" s="156"/>
      <c r="D153" s="156"/>
      <c r="E153" s="156"/>
      <c r="F153" s="207">
        <v>101449</v>
      </c>
      <c r="G153" s="172"/>
      <c r="H153" s="172"/>
      <c r="I153" s="207">
        <v>46328</v>
      </c>
    </row>
    <row r="154" spans="1:9" x14ac:dyDescent="0.2">
      <c r="A154" s="153"/>
      <c r="B154" s="153"/>
      <c r="C154" s="153"/>
      <c r="D154" s="153"/>
      <c r="E154" s="153"/>
      <c r="F154" s="196"/>
      <c r="G154" s="172"/>
      <c r="H154" s="172"/>
      <c r="I154" s="196"/>
    </row>
    <row r="155" spans="1:9" x14ac:dyDescent="0.2">
      <c r="A155" s="153" t="s">
        <v>543</v>
      </c>
      <c r="B155" s="153"/>
      <c r="C155" s="153"/>
      <c r="D155" s="153"/>
      <c r="E155" s="153"/>
      <c r="F155" s="208">
        <v>2546603</v>
      </c>
      <c r="G155" s="196"/>
      <c r="H155" s="196"/>
      <c r="I155" s="208">
        <v>2546256</v>
      </c>
    </row>
    <row r="156" spans="1:9" x14ac:dyDescent="0.2">
      <c r="A156" s="153"/>
      <c r="B156" s="153"/>
      <c r="C156" s="153"/>
      <c r="D156" s="153"/>
      <c r="E156" s="153"/>
      <c r="F156" s="196"/>
      <c r="G156" s="172"/>
      <c r="H156" s="172"/>
      <c r="I156" s="196"/>
    </row>
    <row r="157" spans="1:9" ht="13.5" thickBot="1" x14ac:dyDescent="0.25">
      <c r="A157" s="156" t="s">
        <v>600</v>
      </c>
      <c r="B157" s="156"/>
      <c r="C157" s="156"/>
      <c r="D157" s="156"/>
      <c r="E157" s="156"/>
      <c r="F157" s="218">
        <v>39.840000000000003</v>
      </c>
      <c r="G157" s="172"/>
      <c r="H157" s="172"/>
      <c r="I157" s="209">
        <v>18.190000000000001</v>
      </c>
    </row>
    <row r="158" spans="1:9" ht="13.5" thickTop="1" x14ac:dyDescent="0.2">
      <c r="A158" s="143"/>
      <c r="B158" s="143"/>
      <c r="C158" s="143"/>
      <c r="D158" s="143"/>
      <c r="E158" s="143"/>
      <c r="F158" s="172"/>
      <c r="G158" s="172"/>
      <c r="H158" s="172"/>
      <c r="I158" s="172"/>
    </row>
    <row r="159" spans="1:9" x14ac:dyDescent="0.2">
      <c r="A159" s="403" t="s">
        <v>544</v>
      </c>
      <c r="B159" s="403"/>
      <c r="C159" s="403"/>
      <c r="D159" s="403"/>
      <c r="E159" s="403"/>
      <c r="F159" s="403"/>
      <c r="G159" s="403"/>
      <c r="H159" s="403"/>
      <c r="I159" s="403"/>
    </row>
    <row r="160" spans="1:9" x14ac:dyDescent="0.2">
      <c r="A160" s="158"/>
      <c r="B160" s="158"/>
      <c r="C160" s="158"/>
      <c r="D160" s="158"/>
      <c r="E160" s="158"/>
      <c r="F160" s="158"/>
      <c r="G160" s="158"/>
      <c r="H160" s="158"/>
      <c r="I160" s="158"/>
    </row>
    <row r="161" spans="1:9" ht="27" customHeight="1" x14ac:dyDescent="0.2">
      <c r="A161" s="406" t="s">
        <v>632</v>
      </c>
      <c r="B161" s="406"/>
      <c r="C161" s="406"/>
      <c r="D161" s="406"/>
      <c r="E161" s="406"/>
      <c r="F161" s="406"/>
      <c r="G161" s="406"/>
      <c r="H161" s="406"/>
      <c r="I161" s="406"/>
    </row>
    <row r="162" spans="1:9" x14ac:dyDescent="0.2">
      <c r="A162" s="143"/>
      <c r="B162" s="143"/>
      <c r="C162" s="143"/>
      <c r="D162" s="143"/>
      <c r="E162" s="143"/>
      <c r="F162" s="143"/>
      <c r="G162" s="143"/>
      <c r="H162" s="143"/>
      <c r="I162" s="143"/>
    </row>
    <row r="163" spans="1:9" x14ac:dyDescent="0.2">
      <c r="A163" s="403" t="s">
        <v>545</v>
      </c>
      <c r="B163" s="403"/>
      <c r="C163" s="403"/>
      <c r="D163" s="403"/>
      <c r="E163" s="403"/>
      <c r="F163" s="403"/>
      <c r="G163" s="403"/>
      <c r="H163" s="403"/>
      <c r="I163" s="403"/>
    </row>
    <row r="164" spans="1:9" x14ac:dyDescent="0.2">
      <c r="A164" s="157"/>
      <c r="B164" s="157"/>
      <c r="C164" s="157"/>
      <c r="D164" s="157"/>
      <c r="E164" s="157"/>
      <c r="F164" s="143"/>
      <c r="G164" s="143"/>
      <c r="H164" s="143"/>
      <c r="I164" s="143"/>
    </row>
    <row r="165" spans="1:9" ht="25.5" customHeight="1" x14ac:dyDescent="0.2">
      <c r="A165" s="407" t="s">
        <v>633</v>
      </c>
      <c r="B165" s="407"/>
      <c r="C165" s="407"/>
      <c r="D165" s="407"/>
      <c r="E165" s="407"/>
      <c r="F165" s="407"/>
      <c r="G165" s="407"/>
      <c r="H165" s="407"/>
      <c r="I165" s="407"/>
    </row>
    <row r="166" spans="1:9" x14ac:dyDescent="0.2">
      <c r="A166" s="143"/>
      <c r="B166" s="143"/>
      <c r="C166" s="143"/>
      <c r="D166" s="143"/>
      <c r="E166" s="143"/>
      <c r="F166" s="143"/>
      <c r="G166" s="143"/>
      <c r="H166" s="143"/>
      <c r="I166" s="143"/>
    </row>
    <row r="167" spans="1:9" x14ac:dyDescent="0.2">
      <c r="A167" s="403" t="s">
        <v>546</v>
      </c>
      <c r="B167" s="403"/>
      <c r="C167" s="403"/>
      <c r="D167" s="403"/>
      <c r="E167" s="403"/>
      <c r="F167" s="403"/>
      <c r="G167" s="403"/>
      <c r="H167" s="403"/>
      <c r="I167" s="403"/>
    </row>
    <row r="168" spans="1:9" x14ac:dyDescent="0.2">
      <c r="A168" s="157"/>
      <c r="B168" s="157"/>
      <c r="C168" s="157"/>
      <c r="D168" s="157"/>
      <c r="E168" s="157"/>
      <c r="F168" s="143"/>
      <c r="G168" s="143"/>
      <c r="H168" s="143"/>
      <c r="I168" s="143"/>
    </row>
    <row r="169" spans="1:9" ht="46.5" customHeight="1" x14ac:dyDescent="0.2">
      <c r="A169" s="407" t="s">
        <v>634</v>
      </c>
      <c r="B169" s="407"/>
      <c r="C169" s="407"/>
      <c r="D169" s="407"/>
      <c r="E169" s="407"/>
      <c r="F169" s="407"/>
      <c r="G169" s="407"/>
      <c r="H169" s="407"/>
      <c r="I169" s="407"/>
    </row>
    <row r="170" spans="1:9" x14ac:dyDescent="0.2">
      <c r="A170" s="164"/>
      <c r="B170" s="164"/>
      <c r="C170" s="164"/>
      <c r="D170" s="164"/>
      <c r="E170" s="164"/>
      <c r="F170" s="164"/>
      <c r="G170" s="164"/>
      <c r="H170" s="164"/>
      <c r="I170" s="164"/>
    </row>
    <row r="171" spans="1:9" x14ac:dyDescent="0.2">
      <c r="A171" s="409" t="s">
        <v>547</v>
      </c>
      <c r="B171" s="409"/>
      <c r="C171" s="409"/>
      <c r="D171" s="409"/>
      <c r="E171" s="409"/>
      <c r="F171" s="409"/>
      <c r="G171" s="409"/>
      <c r="H171" s="409"/>
      <c r="I171" s="409"/>
    </row>
    <row r="172" spans="1:9" x14ac:dyDescent="0.2">
      <c r="A172" s="172"/>
      <c r="B172" s="172"/>
      <c r="C172" s="172"/>
      <c r="D172" s="172"/>
      <c r="E172" s="172"/>
      <c r="F172" s="172"/>
      <c r="G172" s="172"/>
      <c r="H172" s="172"/>
      <c r="I172" s="172"/>
    </row>
    <row r="173" spans="1:9" x14ac:dyDescent="0.2">
      <c r="A173" s="196"/>
      <c r="B173" s="196"/>
      <c r="C173" s="196"/>
      <c r="D173" s="196"/>
      <c r="E173" s="196"/>
      <c r="F173" s="197" t="s">
        <v>617</v>
      </c>
      <c r="G173" s="172"/>
      <c r="H173" s="172"/>
      <c r="I173" s="197" t="s">
        <v>564</v>
      </c>
    </row>
    <row r="174" spans="1:9" x14ac:dyDescent="0.2">
      <c r="A174" s="196"/>
      <c r="B174" s="196"/>
      <c r="C174" s="196"/>
      <c r="D174" s="196"/>
      <c r="E174" s="196"/>
      <c r="F174" s="198" t="s">
        <v>529</v>
      </c>
      <c r="G174" s="172"/>
      <c r="H174" s="172"/>
      <c r="I174" s="198" t="s">
        <v>529</v>
      </c>
    </row>
    <row r="175" spans="1:9" x14ac:dyDescent="0.2">
      <c r="A175" s="220" t="s">
        <v>548</v>
      </c>
      <c r="B175" s="220"/>
      <c r="C175" s="220"/>
      <c r="D175" s="220"/>
      <c r="E175" s="220"/>
      <c r="F175" s="221"/>
      <c r="G175" s="221"/>
      <c r="H175" s="221"/>
      <c r="I175" s="221"/>
    </row>
    <row r="176" spans="1:9" x14ac:dyDescent="0.2">
      <c r="A176" s="221" t="s">
        <v>549</v>
      </c>
      <c r="B176" s="221"/>
      <c r="C176" s="221"/>
      <c r="D176" s="221"/>
      <c r="E176" s="221"/>
      <c r="F176" s="222">
        <v>23635</v>
      </c>
      <c r="G176" s="221"/>
      <c r="H176" s="221"/>
      <c r="I176" s="222">
        <v>31774</v>
      </c>
    </row>
    <row r="177" spans="1:9" x14ac:dyDescent="0.2">
      <c r="A177" s="221" t="s">
        <v>550</v>
      </c>
      <c r="B177" s="221"/>
      <c r="C177" s="221"/>
      <c r="D177" s="221"/>
      <c r="E177" s="221"/>
      <c r="F177" s="222">
        <v>26595</v>
      </c>
      <c r="G177" s="221"/>
      <c r="H177" s="221"/>
      <c r="I177" s="222">
        <v>28081</v>
      </c>
    </row>
    <row r="178" spans="1:9" ht="13.5" thickBot="1" x14ac:dyDescent="0.25">
      <c r="A178" s="221"/>
      <c r="B178" s="221"/>
      <c r="C178" s="221"/>
      <c r="D178" s="221"/>
      <c r="E178" s="221"/>
      <c r="F178" s="223">
        <f>SUM(F176:F177)</f>
        <v>50230</v>
      </c>
      <c r="G178" s="221"/>
      <c r="H178" s="221"/>
      <c r="I178" s="223">
        <f>SUM(I176:I177)</f>
        <v>59855</v>
      </c>
    </row>
    <row r="179" spans="1:9" ht="13.5" thickTop="1" x14ac:dyDescent="0.2">
      <c r="A179" s="221"/>
      <c r="B179" s="221"/>
      <c r="C179" s="221"/>
      <c r="D179" s="221"/>
      <c r="E179" s="221"/>
      <c r="F179" s="222"/>
      <c r="G179" s="221"/>
      <c r="H179" s="221"/>
      <c r="I179" s="221"/>
    </row>
    <row r="180" spans="1:9" ht="29.25" customHeight="1" x14ac:dyDescent="0.2">
      <c r="A180" s="406" t="s">
        <v>635</v>
      </c>
      <c r="B180" s="406"/>
      <c r="C180" s="406"/>
      <c r="D180" s="406"/>
      <c r="E180" s="406"/>
      <c r="F180" s="406"/>
      <c r="G180" s="406"/>
      <c r="H180" s="406"/>
      <c r="I180" s="406"/>
    </row>
    <row r="181" spans="1:9" x14ac:dyDescent="0.2">
      <c r="A181" s="219"/>
      <c r="B181" s="219"/>
      <c r="C181" s="219"/>
      <c r="D181" s="219"/>
      <c r="E181" s="219"/>
      <c r="F181" s="219"/>
      <c r="G181" s="219"/>
      <c r="H181" s="219"/>
      <c r="I181" s="219"/>
    </row>
    <row r="182" spans="1:9" x14ac:dyDescent="0.2">
      <c r="A182" s="224" t="s">
        <v>551</v>
      </c>
      <c r="B182" s="224"/>
      <c r="C182" s="224"/>
      <c r="D182" s="224"/>
      <c r="E182" s="224"/>
      <c r="F182" s="224"/>
      <c r="G182" s="224"/>
      <c r="H182" s="224"/>
      <c r="I182" s="224"/>
    </row>
    <row r="183" spans="1:9" x14ac:dyDescent="0.2">
      <c r="A183" s="221"/>
      <c r="B183" s="221"/>
      <c r="C183" s="221"/>
      <c r="D183" s="221"/>
      <c r="E183" s="221"/>
      <c r="F183" s="221"/>
      <c r="G183" s="221"/>
      <c r="H183" s="221"/>
      <c r="I183" s="221"/>
    </row>
    <row r="184" spans="1:9" x14ac:dyDescent="0.2">
      <c r="A184" s="221"/>
      <c r="B184" s="221"/>
      <c r="C184" s="221"/>
      <c r="D184" s="221"/>
      <c r="E184" s="221"/>
      <c r="F184" s="225" t="s">
        <v>617</v>
      </c>
      <c r="G184" s="221"/>
      <c r="H184" s="221"/>
      <c r="I184" s="221"/>
    </row>
    <row r="185" spans="1:9" x14ac:dyDescent="0.2">
      <c r="A185" s="221"/>
      <c r="B185" s="221"/>
      <c r="C185" s="221"/>
      <c r="D185" s="221"/>
      <c r="E185" s="221"/>
      <c r="F185" s="226" t="s">
        <v>529</v>
      </c>
      <c r="G185" s="221"/>
      <c r="H185" s="221"/>
      <c r="I185" s="221"/>
    </row>
    <row r="186" spans="1:9" x14ac:dyDescent="0.2">
      <c r="A186" s="221" t="s">
        <v>552</v>
      </c>
      <c r="B186" s="221"/>
      <c r="C186" s="221"/>
      <c r="D186" s="221"/>
      <c r="E186" s="221"/>
      <c r="F186" s="222">
        <v>26595</v>
      </c>
      <c r="G186" s="221"/>
      <c r="H186" s="221"/>
      <c r="I186" s="221"/>
    </row>
    <row r="187" spans="1:9" x14ac:dyDescent="0.2">
      <c r="A187" s="221" t="s">
        <v>553</v>
      </c>
      <c r="B187" s="221"/>
      <c r="C187" s="221"/>
      <c r="D187" s="221"/>
      <c r="E187" s="221"/>
      <c r="F187" s="222">
        <v>7938</v>
      </c>
      <c r="G187" s="221"/>
      <c r="H187" s="221"/>
      <c r="I187" s="221"/>
    </row>
    <row r="188" spans="1:9" x14ac:dyDescent="0.2">
      <c r="A188" s="221" t="s">
        <v>554</v>
      </c>
      <c r="B188" s="221"/>
      <c r="C188" s="221"/>
      <c r="D188" s="221"/>
      <c r="E188" s="221"/>
      <c r="F188" s="222">
        <v>11111</v>
      </c>
      <c r="G188" s="221"/>
      <c r="H188" s="221"/>
      <c r="I188" s="221"/>
    </row>
    <row r="189" spans="1:9" x14ac:dyDescent="0.2">
      <c r="A189" s="221" t="s">
        <v>555</v>
      </c>
      <c r="B189" s="221"/>
      <c r="C189" s="221"/>
      <c r="D189" s="221"/>
      <c r="E189" s="221"/>
      <c r="F189" s="222">
        <v>4586</v>
      </c>
      <c r="G189" s="221"/>
      <c r="H189" s="221"/>
      <c r="I189" s="221"/>
    </row>
    <row r="190" spans="1:9" ht="13.5" thickBot="1" x14ac:dyDescent="0.25">
      <c r="A190" s="221"/>
      <c r="B190" s="221"/>
      <c r="C190" s="221"/>
      <c r="D190" s="221"/>
      <c r="E190" s="221"/>
      <c r="F190" s="223">
        <f>SUM(F186:F189)</f>
        <v>50230</v>
      </c>
      <c r="G190" s="221"/>
      <c r="H190" s="221"/>
      <c r="I190" s="221"/>
    </row>
    <row r="191" spans="1:9" ht="13.5" thickTop="1" x14ac:dyDescent="0.2">
      <c r="A191" s="164"/>
      <c r="B191" s="164"/>
      <c r="C191" s="164"/>
      <c r="D191" s="164"/>
      <c r="E191" s="164"/>
      <c r="F191" s="164"/>
      <c r="G191" s="164"/>
      <c r="H191" s="164"/>
      <c r="I191" s="164"/>
    </row>
    <row r="192" spans="1:9" x14ac:dyDescent="0.2">
      <c r="A192" s="144" t="s">
        <v>556</v>
      </c>
      <c r="B192" s="144"/>
      <c r="C192" s="144"/>
      <c r="D192" s="144"/>
      <c r="E192" s="144"/>
      <c r="F192" s="144"/>
      <c r="G192" s="144"/>
      <c r="H192" s="144"/>
      <c r="I192" s="144"/>
    </row>
    <row r="193" spans="1:10" x14ac:dyDescent="0.2">
      <c r="A193" s="144"/>
      <c r="B193" s="144"/>
      <c r="C193" s="144"/>
      <c r="D193" s="144"/>
      <c r="E193" s="144"/>
      <c r="F193" s="144"/>
      <c r="G193" s="144"/>
      <c r="H193" s="144"/>
      <c r="I193" s="144"/>
    </row>
    <row r="194" spans="1:10" ht="144" customHeight="1" x14ac:dyDescent="0.2">
      <c r="A194" s="407" t="s">
        <v>625</v>
      </c>
      <c r="B194" s="407"/>
      <c r="C194" s="407"/>
      <c r="D194" s="407"/>
      <c r="E194" s="407"/>
      <c r="F194" s="407"/>
      <c r="G194" s="407"/>
      <c r="H194" s="407"/>
      <c r="I194" s="407"/>
      <c r="J194" s="187"/>
    </row>
    <row r="195" spans="1:10" x14ac:dyDescent="0.2">
      <c r="A195" s="404" t="s">
        <v>463</v>
      </c>
      <c r="B195" s="404"/>
      <c r="C195" s="404"/>
      <c r="D195" s="404"/>
      <c r="E195" s="404"/>
      <c r="F195" s="404"/>
      <c r="G195" s="404"/>
      <c r="H195" s="404"/>
      <c r="I195" s="404"/>
    </row>
    <row r="196" spans="1:10" x14ac:dyDescent="0.2">
      <c r="A196" s="145"/>
      <c r="B196" s="145"/>
      <c r="C196" s="145"/>
      <c r="D196" s="145"/>
      <c r="E196" s="145"/>
      <c r="F196" s="145"/>
      <c r="G196" s="145"/>
      <c r="H196" s="145"/>
      <c r="I196" s="145"/>
    </row>
    <row r="197" spans="1:10" x14ac:dyDescent="0.2">
      <c r="A197" s="143"/>
      <c r="B197" s="143"/>
      <c r="C197" s="143"/>
      <c r="D197" s="143"/>
      <c r="E197" s="143"/>
      <c r="F197" s="189" t="s">
        <v>617</v>
      </c>
      <c r="G197" s="143"/>
      <c r="H197" s="143"/>
      <c r="I197" s="189" t="s">
        <v>564</v>
      </c>
    </row>
    <row r="198" spans="1:10" x14ac:dyDescent="0.2">
      <c r="A198" s="143"/>
      <c r="B198" s="143"/>
      <c r="C198" s="143"/>
      <c r="D198" s="143"/>
      <c r="E198" s="143"/>
      <c r="F198" s="186" t="s">
        <v>529</v>
      </c>
      <c r="G198" s="143"/>
      <c r="H198" s="143"/>
      <c r="I198" s="186" t="s">
        <v>529</v>
      </c>
    </row>
    <row r="199" spans="1:10" x14ac:dyDescent="0.2">
      <c r="A199" s="156" t="s">
        <v>557</v>
      </c>
      <c r="B199" s="156"/>
      <c r="C199" s="156"/>
      <c r="D199" s="156"/>
      <c r="E199" s="156"/>
      <c r="F199" s="175"/>
      <c r="G199" s="143"/>
      <c r="H199" s="143"/>
      <c r="I199" s="175"/>
    </row>
    <row r="200" spans="1:10" x14ac:dyDescent="0.2">
      <c r="A200" s="153" t="s">
        <v>558</v>
      </c>
      <c r="B200" s="153"/>
      <c r="C200" s="153"/>
      <c r="D200" s="153"/>
      <c r="E200" s="153"/>
      <c r="F200" s="175">
        <v>23718</v>
      </c>
      <c r="G200" s="143"/>
      <c r="H200" s="143"/>
      <c r="I200" s="175">
        <v>10516</v>
      </c>
    </row>
    <row r="201" spans="1:10" x14ac:dyDescent="0.2">
      <c r="A201" s="153" t="s">
        <v>559</v>
      </c>
      <c r="B201" s="153"/>
      <c r="C201" s="153"/>
      <c r="D201" s="153"/>
      <c r="E201" s="153"/>
      <c r="F201" s="175">
        <v>641</v>
      </c>
      <c r="G201" s="143"/>
      <c r="H201" s="143"/>
      <c r="I201" s="175">
        <v>1991</v>
      </c>
    </row>
    <row r="202" spans="1:10" ht="13.5" thickBot="1" x14ac:dyDescent="0.25">
      <c r="A202" s="153"/>
      <c r="B202" s="153"/>
      <c r="C202" s="153"/>
      <c r="D202" s="153"/>
      <c r="E202" s="153"/>
      <c r="F202" s="176">
        <f>SUM(F199:F201)</f>
        <v>24359</v>
      </c>
      <c r="G202" s="143"/>
      <c r="H202" s="143"/>
      <c r="I202" s="176">
        <f>SUM(I199:I201)</f>
        <v>12507</v>
      </c>
    </row>
    <row r="203" spans="1:10" ht="13.5" thickTop="1" x14ac:dyDescent="0.2">
      <c r="A203" s="156" t="s">
        <v>560</v>
      </c>
      <c r="B203" s="156"/>
      <c r="C203" s="156"/>
      <c r="D203" s="156"/>
      <c r="E203" s="156"/>
      <c r="F203" s="175"/>
      <c r="G203" s="143"/>
      <c r="H203" s="143"/>
      <c r="I203" s="175"/>
    </row>
    <row r="204" spans="1:10" x14ac:dyDescent="0.2">
      <c r="A204" s="153" t="s">
        <v>558</v>
      </c>
      <c r="B204" s="153"/>
      <c r="C204" s="153"/>
      <c r="D204" s="153"/>
      <c r="E204" s="153"/>
      <c r="F204" s="190">
        <v>7780</v>
      </c>
      <c r="G204" s="143"/>
      <c r="H204" s="143"/>
      <c r="I204" s="190">
        <v>14085</v>
      </c>
    </row>
    <row r="205" spans="1:10" x14ac:dyDescent="0.2">
      <c r="A205" s="153" t="s">
        <v>559</v>
      </c>
      <c r="B205" s="153"/>
      <c r="C205" s="153"/>
      <c r="D205" s="153"/>
      <c r="E205" s="153"/>
      <c r="F205" s="190">
        <v>460</v>
      </c>
      <c r="G205" s="143"/>
      <c r="H205" s="143"/>
      <c r="I205" s="190">
        <v>1416</v>
      </c>
    </row>
    <row r="206" spans="1:10" ht="13.5" thickBot="1" x14ac:dyDescent="0.25">
      <c r="A206" s="153"/>
      <c r="B206" s="153"/>
      <c r="C206" s="153"/>
      <c r="D206" s="153"/>
      <c r="E206" s="153"/>
      <c r="F206" s="191">
        <f>SUM(F204:F205)</f>
        <v>8240</v>
      </c>
      <c r="G206" s="143"/>
      <c r="H206" s="143"/>
      <c r="I206" s="191">
        <f>SUM(I204:I205)</f>
        <v>15501</v>
      </c>
    </row>
    <row r="207" spans="1:10" ht="13.5" thickTop="1" x14ac:dyDescent="0.2">
      <c r="A207" s="153"/>
      <c r="B207" s="153"/>
      <c r="C207" s="153"/>
      <c r="D207" s="153"/>
      <c r="E207" s="153"/>
      <c r="F207" s="175"/>
      <c r="G207" s="143"/>
      <c r="H207" s="143"/>
      <c r="I207" s="175"/>
    </row>
    <row r="208" spans="1:10" ht="24" x14ac:dyDescent="0.2">
      <c r="A208" s="153"/>
      <c r="B208" s="153"/>
      <c r="C208" s="153"/>
      <c r="D208" s="153"/>
      <c r="E208" s="153"/>
      <c r="F208" s="185" t="s">
        <v>620</v>
      </c>
      <c r="G208" s="143"/>
      <c r="H208" s="143"/>
      <c r="I208" s="185" t="s">
        <v>621</v>
      </c>
    </row>
    <row r="209" spans="1:9" x14ac:dyDescent="0.2">
      <c r="A209" s="153"/>
      <c r="B209" s="153"/>
      <c r="C209" s="153"/>
      <c r="D209" s="153"/>
      <c r="E209" s="153"/>
      <c r="F209" s="186" t="s">
        <v>529</v>
      </c>
      <c r="G209" s="143"/>
      <c r="H209" s="143"/>
      <c r="I209" s="186" t="s">
        <v>529</v>
      </c>
    </row>
    <row r="210" spans="1:9" x14ac:dyDescent="0.2">
      <c r="A210" s="156" t="s">
        <v>561</v>
      </c>
      <c r="B210" s="156"/>
      <c r="C210" s="156"/>
      <c r="D210" s="156"/>
      <c r="E210" s="156"/>
      <c r="F210" s="175"/>
      <c r="G210" s="164"/>
      <c r="H210" s="164"/>
      <c r="I210" s="175"/>
    </row>
    <row r="211" spans="1:9" x14ac:dyDescent="0.2">
      <c r="A211" s="153" t="s">
        <v>558</v>
      </c>
      <c r="B211" s="153"/>
      <c r="C211" s="153"/>
      <c r="D211" s="153"/>
      <c r="E211" s="153"/>
      <c r="F211" s="175">
        <v>7789</v>
      </c>
      <c r="G211" s="164"/>
      <c r="H211" s="164"/>
      <c r="I211" s="175">
        <v>15279</v>
      </c>
    </row>
    <row r="212" spans="1:9" x14ac:dyDescent="0.2">
      <c r="A212" s="153" t="s">
        <v>559</v>
      </c>
      <c r="B212" s="153"/>
      <c r="C212" s="153"/>
      <c r="D212" s="153"/>
      <c r="E212" s="153"/>
      <c r="F212" s="189">
        <v>4874</v>
      </c>
      <c r="G212" s="164"/>
      <c r="H212" s="164"/>
      <c r="I212" s="189">
        <v>5360</v>
      </c>
    </row>
    <row r="213" spans="1:9" ht="13.5" thickBot="1" x14ac:dyDescent="0.25">
      <c r="A213" s="153"/>
      <c r="B213" s="153"/>
      <c r="C213" s="153"/>
      <c r="D213" s="153"/>
      <c r="E213" s="153"/>
      <c r="F213" s="176">
        <f>SUM(F211:F212)</f>
        <v>12663</v>
      </c>
      <c r="G213" s="164"/>
      <c r="H213" s="164"/>
      <c r="I213" s="176">
        <f>SUM(I211:I212)</f>
        <v>20639</v>
      </c>
    </row>
    <row r="214" spans="1:9" ht="13.5" thickTop="1" x14ac:dyDescent="0.2">
      <c r="A214" s="156" t="s">
        <v>562</v>
      </c>
      <c r="B214" s="156"/>
      <c r="C214" s="156"/>
      <c r="D214" s="156"/>
      <c r="E214" s="156"/>
      <c r="F214" s="210"/>
      <c r="G214" s="164"/>
      <c r="H214" s="164"/>
      <c r="I214" s="210"/>
    </row>
    <row r="215" spans="1:9" x14ac:dyDescent="0.2">
      <c r="A215" s="174" t="s">
        <v>558</v>
      </c>
      <c r="B215" s="174"/>
      <c r="C215" s="174"/>
      <c r="D215" s="174"/>
      <c r="E215" s="174"/>
      <c r="F215" s="210">
        <v>15435</v>
      </c>
      <c r="G215" s="164"/>
      <c r="H215" s="164"/>
      <c r="I215" s="210">
        <v>28627</v>
      </c>
    </row>
    <row r="216" spans="1:9" x14ac:dyDescent="0.2">
      <c r="A216" s="174" t="s">
        <v>559</v>
      </c>
      <c r="B216" s="174"/>
      <c r="C216" s="174"/>
      <c r="D216" s="174"/>
      <c r="E216" s="174"/>
      <c r="F216" s="210">
        <v>1294</v>
      </c>
      <c r="G216" s="164"/>
      <c r="H216" s="164"/>
      <c r="I216" s="211">
        <v>437</v>
      </c>
    </row>
    <row r="217" spans="1:9" ht="13.5" thickBot="1" x14ac:dyDescent="0.25">
      <c r="A217" s="164"/>
      <c r="B217" s="164"/>
      <c r="C217" s="164"/>
      <c r="D217" s="164"/>
      <c r="E217" s="164"/>
      <c r="F217" s="213">
        <f>SUM(F215:F216)</f>
        <v>16729</v>
      </c>
      <c r="G217" s="212"/>
      <c r="H217" s="212"/>
      <c r="I217" s="213">
        <f>SUM(I215:I216)</f>
        <v>29064</v>
      </c>
    </row>
    <row r="218" spans="1:9" ht="13.5" thickTop="1" x14ac:dyDescent="0.2">
      <c r="A218" s="164"/>
      <c r="B218" s="164"/>
      <c r="C218" s="164"/>
      <c r="D218" s="164"/>
      <c r="E218" s="164"/>
      <c r="F218" s="164"/>
      <c r="G218" s="164"/>
      <c r="H218" s="164"/>
      <c r="I218" s="164"/>
    </row>
    <row r="219" spans="1:9" x14ac:dyDescent="0.2">
      <c r="A219" s="408" t="s">
        <v>563</v>
      </c>
      <c r="B219" s="408"/>
      <c r="C219" s="408"/>
      <c r="D219" s="408"/>
      <c r="E219" s="408"/>
      <c r="F219" s="408"/>
      <c r="G219" s="408"/>
      <c r="H219" s="408"/>
      <c r="I219" s="408"/>
    </row>
    <row r="220" spans="1:9" x14ac:dyDescent="0.2">
      <c r="A220" s="157"/>
      <c r="B220" s="157"/>
      <c r="C220" s="157"/>
      <c r="D220" s="157"/>
      <c r="E220" s="157"/>
      <c r="F220" s="143"/>
      <c r="G220" s="143"/>
      <c r="H220" s="143"/>
      <c r="I220" s="143"/>
    </row>
    <row r="221" spans="1:9" ht="31.5" customHeight="1" x14ac:dyDescent="0.2">
      <c r="A221" s="404" t="s">
        <v>636</v>
      </c>
      <c r="B221" s="404"/>
      <c r="C221" s="404"/>
      <c r="D221" s="404"/>
      <c r="E221" s="404"/>
      <c r="F221" s="404"/>
      <c r="G221" s="404"/>
      <c r="H221" s="404"/>
      <c r="I221" s="404"/>
    </row>
    <row r="222" spans="1:9" x14ac:dyDescent="0.2">
      <c r="A222" s="177"/>
      <c r="B222" s="177"/>
      <c r="C222" s="177"/>
      <c r="D222" s="177"/>
      <c r="E222" s="177"/>
      <c r="F222" s="177"/>
      <c r="G222" s="177"/>
      <c r="H222" s="177"/>
      <c r="I222" s="177"/>
    </row>
    <row r="223" spans="1:9" x14ac:dyDescent="0.2">
      <c r="A223" s="177"/>
      <c r="B223" s="177"/>
      <c r="C223" s="177"/>
      <c r="D223" s="177"/>
      <c r="E223" s="177"/>
      <c r="F223" s="177"/>
      <c r="G223" s="177"/>
      <c r="H223" s="177"/>
      <c r="I223" s="177"/>
    </row>
    <row r="224" spans="1:9" x14ac:dyDescent="0.2">
      <c r="A224" s="177"/>
      <c r="B224" s="177"/>
      <c r="C224" s="177"/>
      <c r="D224" s="177"/>
      <c r="E224" s="177"/>
      <c r="F224" s="177"/>
      <c r="G224" s="177"/>
      <c r="H224" s="177"/>
      <c r="I224" s="177"/>
    </row>
    <row r="225" spans="1:9" x14ac:dyDescent="0.2">
      <c r="A225" s="177"/>
      <c r="B225" s="177"/>
      <c r="C225" s="177"/>
      <c r="D225" s="177"/>
      <c r="E225" s="177"/>
      <c r="F225" s="177"/>
      <c r="G225" s="177"/>
      <c r="H225" s="177"/>
      <c r="I225" s="177"/>
    </row>
    <row r="226" spans="1:9" x14ac:dyDescent="0.2">
      <c r="A226" s="177"/>
      <c r="B226" s="177"/>
      <c r="C226" s="177"/>
      <c r="D226" s="177"/>
      <c r="E226" s="177"/>
      <c r="F226" s="177"/>
      <c r="G226" s="177"/>
      <c r="H226" s="177"/>
      <c r="I226" s="177"/>
    </row>
    <row r="227" spans="1:9" x14ac:dyDescent="0.2">
      <c r="A227" s="177"/>
      <c r="B227" s="177"/>
      <c r="C227" s="177"/>
      <c r="D227" s="177"/>
      <c r="E227" s="177"/>
      <c r="F227" s="177"/>
      <c r="G227" s="177"/>
      <c r="H227" s="177"/>
      <c r="I227" s="177"/>
    </row>
    <row r="228" spans="1:9" x14ac:dyDescent="0.2">
      <c r="A228" s="177"/>
      <c r="B228" s="177"/>
      <c r="C228" s="177"/>
      <c r="D228" s="177"/>
      <c r="E228" s="177"/>
      <c r="F228" s="177"/>
      <c r="G228" s="177"/>
      <c r="H228" s="177"/>
      <c r="I228" s="177"/>
    </row>
    <row r="229" spans="1:9" x14ac:dyDescent="0.2">
      <c r="A229" s="177"/>
      <c r="B229" s="177"/>
      <c r="C229" s="177"/>
      <c r="D229" s="177"/>
      <c r="E229" s="177"/>
      <c r="F229" s="177"/>
      <c r="G229" s="177"/>
      <c r="H229" s="177"/>
      <c r="I229" s="177"/>
    </row>
    <row r="230" spans="1:9" x14ac:dyDescent="0.2">
      <c r="A230" s="177"/>
      <c r="B230" s="177"/>
      <c r="C230" s="177"/>
      <c r="D230" s="177"/>
      <c r="E230" s="177"/>
      <c r="F230" s="177"/>
      <c r="G230" s="177"/>
      <c r="H230" s="177"/>
      <c r="I230" s="177"/>
    </row>
    <row r="231" spans="1:9" x14ac:dyDescent="0.2">
      <c r="A231" s="177"/>
      <c r="B231" s="177"/>
      <c r="C231" s="177"/>
      <c r="D231" s="177"/>
      <c r="E231" s="177"/>
      <c r="F231" s="177"/>
      <c r="G231" s="177"/>
      <c r="H231" s="177"/>
      <c r="I231" s="177"/>
    </row>
    <row r="232" spans="1:9" x14ac:dyDescent="0.2">
      <c r="A232" s="177"/>
      <c r="B232" s="177"/>
      <c r="C232" s="177"/>
      <c r="D232" s="177"/>
      <c r="E232" s="177"/>
      <c r="F232" s="177"/>
      <c r="G232" s="177"/>
      <c r="H232" s="177"/>
      <c r="I232" s="177"/>
    </row>
    <row r="233" spans="1:9" x14ac:dyDescent="0.2">
      <c r="A233" s="177"/>
      <c r="B233" s="177"/>
      <c r="C233" s="177"/>
      <c r="D233" s="177"/>
      <c r="E233" s="177"/>
      <c r="F233" s="177"/>
      <c r="G233" s="177"/>
      <c r="H233" s="177"/>
      <c r="I233" s="177"/>
    </row>
    <row r="234" spans="1:9" x14ac:dyDescent="0.2">
      <c r="A234" s="177"/>
      <c r="B234" s="177"/>
      <c r="C234" s="177"/>
      <c r="D234" s="177"/>
      <c r="E234" s="177"/>
      <c r="F234" s="177"/>
      <c r="G234" s="177"/>
      <c r="H234" s="177"/>
      <c r="I234" s="177"/>
    </row>
    <row r="235" spans="1:9" x14ac:dyDescent="0.2">
      <c r="A235" s="177"/>
      <c r="B235" s="177"/>
      <c r="C235" s="177"/>
      <c r="D235" s="177"/>
      <c r="E235" s="177"/>
      <c r="F235" s="177"/>
      <c r="G235" s="177"/>
      <c r="H235" s="177"/>
      <c r="I235" s="177"/>
    </row>
    <row r="236" spans="1:9" x14ac:dyDescent="0.2">
      <c r="A236" s="177"/>
      <c r="B236" s="177"/>
      <c r="C236" s="177"/>
      <c r="D236" s="177"/>
      <c r="E236" s="177"/>
      <c r="F236" s="177"/>
      <c r="G236" s="177"/>
      <c r="H236" s="177"/>
      <c r="I236" s="177"/>
    </row>
  </sheetData>
  <mergeCells count="76">
    <mergeCell ref="A51:D51"/>
    <mergeCell ref="A56:D56"/>
    <mergeCell ref="B61:D61"/>
    <mergeCell ref="A55:D55"/>
    <mergeCell ref="A113:I113"/>
    <mergeCell ref="B63:D63"/>
    <mergeCell ref="B64:D64"/>
    <mergeCell ref="A65:D65"/>
    <mergeCell ref="B69:D69"/>
    <mergeCell ref="A96:I97"/>
    <mergeCell ref="A98:I98"/>
    <mergeCell ref="A114:I114"/>
    <mergeCell ref="B75:D75"/>
    <mergeCell ref="B76:D76"/>
    <mergeCell ref="B77:D77"/>
    <mergeCell ref="C78:D78"/>
    <mergeCell ref="A79:D79"/>
    <mergeCell ref="A81:D81"/>
    <mergeCell ref="B82:D82"/>
    <mergeCell ref="A105:D105"/>
    <mergeCell ref="A110:I110"/>
    <mergeCell ref="A111:I111"/>
    <mergeCell ref="A112:I112"/>
    <mergeCell ref="A80:D80"/>
    <mergeCell ref="A30:I30"/>
    <mergeCell ref="A31:I31"/>
    <mergeCell ref="A32:I32"/>
    <mergeCell ref="A35:I35"/>
    <mergeCell ref="A38:I38"/>
    <mergeCell ref="A18:I18"/>
    <mergeCell ref="A19:I19"/>
    <mergeCell ref="A20:I20"/>
    <mergeCell ref="A24:I24"/>
    <mergeCell ref="A25:I25"/>
    <mergeCell ref="A21:I21"/>
    <mergeCell ref="A11:I11"/>
    <mergeCell ref="A12:I12"/>
    <mergeCell ref="A13:I13"/>
    <mergeCell ref="A14:I14"/>
    <mergeCell ref="A15:I15"/>
    <mergeCell ref="A41:I41"/>
    <mergeCell ref="A44:I44"/>
    <mergeCell ref="A100:I100"/>
    <mergeCell ref="A102:A103"/>
    <mergeCell ref="A108:I108"/>
    <mergeCell ref="F48:G48"/>
    <mergeCell ref="I48:J48"/>
    <mergeCell ref="B62:D62"/>
    <mergeCell ref="A66:D66"/>
    <mergeCell ref="B67:D67"/>
    <mergeCell ref="A68:D68"/>
    <mergeCell ref="A70:D70"/>
    <mergeCell ref="A71:D71"/>
    <mergeCell ref="B72:D72"/>
    <mergeCell ref="B73:D73"/>
    <mergeCell ref="A74:D74"/>
    <mergeCell ref="A180:I180"/>
    <mergeCell ref="A194:I194"/>
    <mergeCell ref="A195:I195"/>
    <mergeCell ref="A221:I221"/>
    <mergeCell ref="A148:I148"/>
    <mergeCell ref="A159:I159"/>
    <mergeCell ref="A161:I161"/>
    <mergeCell ref="A165:I165"/>
    <mergeCell ref="A169:I169"/>
    <mergeCell ref="A219:I219"/>
    <mergeCell ref="A167:I167"/>
    <mergeCell ref="A171:I171"/>
    <mergeCell ref="A163:I163"/>
    <mergeCell ref="A146:I146"/>
    <mergeCell ref="A150:I150"/>
    <mergeCell ref="A115:I115"/>
    <mergeCell ref="A116:I116"/>
    <mergeCell ref="A117:I117"/>
    <mergeCell ref="A120:I120"/>
    <mergeCell ref="A144:I144"/>
  </mergeCells>
  <pageMargins left="0.7" right="0.7" top="0.75" bottom="0.75" header="0.3" footer="0.3"/>
  <pageSetup paperSize="9" scale="74"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CA013944B7EE40A95B1C8C541A93BE" ma:contentTypeVersion="20" ma:contentTypeDescription="Create a new document." ma:contentTypeScope="" ma:versionID="3ec865edd615e6dfdb3d671dc6fdcd31">
  <xsd:schema xmlns:xsd="http://www.w3.org/2001/XMLSchema" xmlns:xs="http://www.w3.org/2001/XMLSchema" xmlns:p="http://schemas.microsoft.com/office/2006/metadata/properties" xmlns:ns2="ff7022f0-7135-4745-88ac-b0711da4c21f" xmlns:ns3="aa2aacec-9352-4d97-80ca-94620611eeb8" targetNamespace="http://schemas.microsoft.com/office/2006/metadata/properties" ma:root="true" ma:fieldsID="8b87d1715eb941b9d1967bc1430b3b0a" ns2:_="" ns3:_="">
    <xsd:import namespace="ff7022f0-7135-4745-88ac-b0711da4c21f"/>
    <xsd:import namespace="aa2aacec-9352-4d97-80ca-94620611eeb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Location" minOccurs="0"/>
                <xsd:element ref="ns3:MediaServiceGenerationTime" minOccurs="0"/>
                <xsd:element ref="ns3:MediaServiceEventHashCode" minOccurs="0"/>
                <xsd:element ref="ns3:MediaServiceOCR"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7022f0-7135-4745-88ac-b0711da4c21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1512fa4-9542-47a2-a336-5f967e5143c7}" ma:internalName="TaxCatchAll" ma:showField="CatchAllData" ma:web="ff7022f0-7135-4745-88ac-b0711da4c2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a2aacec-9352-4d97-80ca-94620611eeb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7df2a4b-b34d-4712-a22d-0b79bf142cd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f7022f0-7135-4745-88ac-b0711da4c21f" xsi:nil="true"/>
    <lcf76f155ced4ddcb4097134ff3c332f xmlns="aa2aacec-9352-4d97-80ca-94620611eeb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A086CE-BA49-40EC-ACEF-9B896896FD98}"/>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 ds:uri="ff7022f0-7135-4745-88ac-b0711da4c21f"/>
    <ds:schemaRef ds:uri="aa2aacec-9352-4d97-80ca-94620611eeb8"/>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lpstr>Bilanca!Print_Titles</vt:lpstr>
      <vt:lpstr>RDG!Print_Titles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Jasminka Belačić</cp:lastModifiedBy>
  <cp:lastPrinted>2025-02-24T10:58:57Z</cp:lastPrinted>
  <dcterms:created xsi:type="dcterms:W3CDTF">2008-10-17T11:51:54Z</dcterms:created>
  <dcterms:modified xsi:type="dcterms:W3CDTF">2025-02-26T09:11:04Z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0x0101004FCA013944B7EE40A95B1C8C541A93BE</vt:lpwstr>
  </property>
  <property fmtid="{D5CDD505-2E9C-101B-9397-08002B2CF9AE}" pid="3" name="MediaServiceImageTags">
    <vt:lpwstr/>
  </property>
</Properties>
</file>