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https://kddx-my.sharepoint.com/personal/jasminka_belacic_koncar_hr/Documents/Documents/novi share point/objave/2021/IV nerev/konsolidacija/"/>
    </mc:Choice>
  </mc:AlternateContent>
  <xr:revisionPtr revIDLastSave="0" documentId="14_{89F06CE5-7322-4653-BE21-1FA32C10DBAA}"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7"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 name="_xlnm.Print_Titles" localSheetId="5">PK!$1:$4</definedName>
  </definedNames>
  <calcPr calcId="191029"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4" i="27" l="1"/>
  <c r="B165" i="27" l="1"/>
  <c r="D110" i="27" l="1"/>
  <c r="B110" i="27"/>
  <c r="D191" i="27"/>
  <c r="B191" i="27"/>
  <c r="D153" i="27"/>
  <c r="D187" i="27" l="1"/>
  <c r="D180" i="27"/>
  <c r="D176" i="27"/>
  <c r="B187" i="27"/>
  <c r="B180" i="27"/>
  <c r="B176" i="27"/>
  <c r="B153" i="27"/>
  <c r="D114" i="27"/>
  <c r="K98" i="26" l="1"/>
  <c r="I98" i="26"/>
  <c r="H98" i="26"/>
  <c r="J91" i="26"/>
  <c r="K91" i="26"/>
  <c r="I91" i="26"/>
  <c r="H91" i="26"/>
  <c r="K90" i="26" l="1"/>
  <c r="H108" i="26"/>
  <c r="H109" i="26" s="1"/>
  <c r="K108" i="26"/>
  <c r="K109" i="26" s="1"/>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I60" i="26"/>
  <c r="I14" i="26"/>
  <c r="I61" i="26" s="1"/>
  <c r="K60" i="26"/>
  <c r="J60" i="26"/>
  <c r="H21" i="21"/>
  <c r="H60" i="26"/>
  <c r="H14" i="26"/>
  <c r="H61" i="26" s="1"/>
  <c r="I21" i="21"/>
  <c r="H36" i="21"/>
  <c r="I36" i="21"/>
  <c r="H49" i="21"/>
  <c r="I49" i="21"/>
  <c r="I62" i="26" l="1"/>
  <c r="I66" i="26" s="1"/>
  <c r="K64" i="26"/>
  <c r="K62" i="26"/>
  <c r="K66" i="26" s="1"/>
  <c r="K63" i="26"/>
  <c r="J62" i="26"/>
  <c r="J66" i="26" s="1"/>
  <c r="J64" i="26"/>
  <c r="J63" i="26"/>
  <c r="I63" i="26"/>
  <c r="I64" i="26"/>
  <c r="H62" i="26"/>
  <c r="H67" i="26" s="1"/>
  <c r="H63" i="26"/>
  <c r="H64" i="26"/>
  <c r="I51" i="21"/>
  <c r="I53" i="21" s="1"/>
  <c r="H51" i="21"/>
  <c r="H53" i="21" s="1"/>
  <c r="I68" i="26" l="1"/>
  <c r="K67" i="26"/>
  <c r="K68" i="26"/>
  <c r="I67" i="26"/>
  <c r="J68" i="26"/>
  <c r="J67" i="26"/>
  <c r="H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J98" i="26"/>
  <c r="J90" i="26" s="1"/>
  <c r="J108" i="26" l="1"/>
  <c r="J109" i="26" s="1"/>
</calcChain>
</file>

<file path=xl/sharedStrings.xml><?xml version="1.0" encoding="utf-8"?>
<sst xmlns="http://schemas.openxmlformats.org/spreadsheetml/2006/main" count="725" uniqueCount="606">
  <si>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</si>
  <si>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</si>
  <si>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</si>
  <si>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</si>
  <si>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</si>
  <si>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</si>
  <si>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</si>
  <si>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</si>
  <si>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</si>
  <si>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</si>
  <si>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</si>
  <si>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</si>
  <si>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</si>
  <si>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</si>
  <si>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</si>
  <si>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</si>
  <si>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</si>
  <si>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</si>
  <si>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</si>
  <si>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</si>
  <si>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</si>
  <si>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</si>
  <si>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</si>
  <si>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</si>
  <si>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</si>
  <si>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</si>
  <si>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</si>
  <si>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</si>
  <si>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</si>
  <si>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</si>
  <si>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</si>
  <si>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</si>
  <si>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</si>
  <si>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</si>
  <si>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</si>
  <si>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</si>
  <si>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</si>
  <si>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</si>
  <si>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</si>
  <si>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</si>
  <si>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</si>
  <si>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</si>
  <si>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</si>
  <si>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</si>
  <si>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</si>
  <si>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</si>
  <si>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</si>
  <si>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</si>
  <si>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</si>
  <si>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</si>
  <si>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</si>
  <si>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</si>
  <si>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</si>
  <si>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</si>
  <si>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</si>
  <si>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</si>
  <si>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</si>
  <si>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</si>
  <si>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</si>
  <si>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</si>
  <si>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</si>
  <si>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</si>
  <si>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</si>
  <si>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</si>
  <si>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</si>
  <si>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</si>
  <si>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</si>
  <si>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</si>
  <si>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</si>
  <si>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</si>
  <si>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</si>
  <si>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</si>
  <si>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</si>
  <si>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</si>
  <si>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</si>
  <si>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</si>
  <si>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</si>
  <si>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</si>
  <si>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</si>
  <si>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</si>
  <si>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</si>
  <si>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</si>
  <si>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</si>
  <si>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</si>
  <si>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</si>
  <si>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</si>
  <si>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</si>
  <si>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</si>
  <si>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</si>
  <si>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</si>
  <si>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</si>
  <si>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</si>
  <si>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</si>
  <si>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</si>
  <si>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</si>
  <si>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</si>
  <si>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</si>
  <si>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</si>
  <si>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</si>
  <si>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</si>
  <si>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</si>
  <si>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</si>
  <si>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</si>
  <si>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</si>
  <si>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</si>
  <si>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</si>
  <si>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</si>
  <si>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</si>
  <si>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</si>
  <si>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</si>
  <si>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</si>
  <si>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</si>
  <si>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</si>
  <si>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</si>
  <si>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</si>
  <si>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</si>
  <si>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</si>
  <si>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</si>
  <si>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</si>
  <si>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</si>
  <si>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</si>
  <si>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</si>
  <si>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</si>
  <si>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</si>
  <si>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</si>
  <si>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</si>
  <si>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</si>
  <si>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</si>
  <si>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</si>
  <si>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</si>
  <si>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</si>
  <si>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</si>
  <si>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</si>
  <si>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</si>
  <si>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</si>
  <si>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</si>
  <si>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</si>
  <si>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</si>
  <si>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</si>
  <si>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</si>
  <si>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</si>
  <si>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</si>
  <si>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</si>
  <si>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</si>
  <si>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</si>
  <si>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</si>
  <si>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</si>
  <si>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</si>
  <si>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</si>
  <si>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</si>
  <si>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</si>
  <si>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</si>
  <si>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</si>
  <si>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</si>
  <si>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</si>
  <si>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</si>
  <si>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</si>
  <si>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</si>
  <si>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</si>
  <si>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</si>
  <si>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</si>
  <si>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</si>
  <si>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</si>
  <si>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</si>
  <si>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</si>
  <si>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</si>
  <si>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</si>
  <si>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</si>
  <si>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</si>
  <si>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</si>
  <si>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</si>
  <si>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</si>
  <si>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</si>
  <si>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</si>
  <si>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</si>
  <si>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</si>
  <si>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</si>
  <si>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</si>
  <si>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</si>
  <si>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</si>
  <si>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</si>
  <si>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</si>
  <si>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</si>
  <si>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</si>
  <si>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</si>
  <si>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</si>
  <si>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</si>
  <si>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</si>
  <si>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</si>
  <si>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</si>
  <si>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</si>
  <si>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</si>
  <si>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</si>
  <si>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</si>
  <si>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</si>
  <si>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</si>
  <si>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</si>
  <si>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</si>
  <si>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</si>
  <si>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</si>
  <si>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</si>
  <si>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</si>
  <si>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</si>
  <si>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</si>
  <si>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</si>
  <si>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</si>
  <si>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</si>
  <si>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</si>
  <si>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</si>
  <si>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</si>
  <si>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</si>
  <si>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</si>
  <si>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</si>
  <si>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</si>
  <si>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</si>
  <si>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</si>
  <si>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</si>
  <si>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</si>
  <si>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</si>
  <si>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</si>
  <si>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</si>
  <si>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</si>
  <si>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</si>
  <si>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</si>
  <si>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</si>
  <si>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</si>
  <si>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</si>
  <si>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</si>
  <si>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</si>
  <si>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</si>
  <si>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</si>
  <si>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</si>
  <si>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</si>
  <si>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</si>
  <si>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</si>
  <si>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</si>
  <si>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</si>
  <si>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</si>
  <si>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</si>
  <si>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</si>
  <si>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</si>
  <si>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</si>
  <si>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</si>
  <si>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</si>
  <si>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</si>
  <si>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</si>
  <si>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</si>
  <si>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</si>
  <si>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</si>
  <si>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</si>
  <si>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</si>
  <si>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</si>
  <si>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</si>
  <si>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</si>
  <si>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</si>
  <si>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</si>
  <si>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</si>
  <si>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</si>
  <si>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</si>
  <si>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</si>
  <si>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</si>
  <si>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</si>
  <si>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</si>
  <si>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</si>
  <si>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</si>
  <si>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</si>
  <si>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</si>
  <si>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</si>
  <si>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</si>
  <si>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</si>
  <si>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</si>
  <si>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</si>
  <si>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</si>
  <si>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</si>
  <si>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</si>
  <si>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</si>
  <si>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</si>
  <si>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</si>
  <si>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</si>
  <si>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</si>
  <si>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</si>
  <si>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</si>
  <si>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</si>
  <si>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</si>
  <si>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</si>
  <si>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</si>
  <si>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</si>
  <si>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</si>
  <si>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</si>
  <si>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</si>
  <si>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</si>
  <si>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</si>
  <si>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</si>
  <si>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</si>
  <si>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</si>
  <si>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</si>
  <si>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</si>
  <si>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</si>
  <si>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</si>
  <si>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</si>
  <si>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</si>
  <si>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</si>
  <si>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</si>
  <si>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</si>
  <si>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</si>
  <si>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</si>
  <si>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</si>
  <si>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</si>
  <si>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</si>
  <si>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</si>
  <si>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</si>
  <si>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</si>
  <si>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</si>
  <si>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</si>
  <si>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</si>
  <si>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</si>
  <si>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</si>
  <si>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</si>
  <si>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</si>
  <si>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</si>
  <si>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</si>
  <si>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</si>
  <si>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</si>
  <si>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</si>
  <si>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</si>
  <si>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</si>
  <si>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</si>
  <si>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</si>
  <si>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</si>
  <si>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</si>
  <si>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</si>
  <si>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</si>
  <si>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</si>
  <si>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</si>
  <si>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</si>
  <si>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</si>
  <si>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</si>
  <si>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</si>
  <si>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</si>
  <si>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</si>
  <si>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</si>
  <si>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</si>
  <si>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</si>
  <si>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</si>
  <si>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</si>
  <si>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</si>
  <si>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</si>
  <si>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</si>
  <si>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</si>
  <si>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</si>
  <si>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</si>
  <si>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</si>
  <si>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</si>
  <si>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</si>
  <si>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</si>
  <si>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</si>
  <si>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</si>
  <si>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</si>
  <si>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</si>
  <si>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</si>
  <si>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</si>
  <si>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</si>
  <si>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</si>
  <si>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</si>
  <si>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</si>
  <si>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</si>
  <si>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</si>
  <si>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</si>
  <si>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</si>
  <si>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</si>
  <si>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</si>
  <si>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</si>
  <si>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</si>
  <si>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</si>
  <si>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</si>
  <si>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</si>
  <si>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</si>
  <si>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</si>
  <si>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</si>
  <si>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</si>
  <si>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</si>
  <si>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</si>
  <si>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</si>
  <si>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</si>
  <si>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</si>
  <si>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</si>
  <si>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</si>
  <si>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</si>
  <si>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</si>
  <si>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</si>
  <si>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</si>
  <si>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</si>
  <si>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</si>
  <si>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</si>
  <si>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</si>
  <si>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</si>
  <si>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</si>
  <si>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</si>
  <si>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</si>
  <si>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</si>
  <si>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</si>
  <si>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</si>
  <si>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</si>
  <si>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</si>
  <si>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</si>
  <si>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</si>
  <si>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</si>
  <si>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</si>
  <si>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</si>
  <si>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</si>
  <si>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</si>
  <si>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</si>
  <si>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</si>
  <si>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</si>
  <si>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</si>
  <si>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</si>
  <si>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</si>
  <si>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</si>
  <si>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</si>
  <si>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</si>
  <si>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</si>
  <si>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</si>
  <si>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</si>
  <si>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</si>
  <si>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</si>
  <si>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</si>
  <si>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</si>
  <si>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</si>
  <si>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</si>
  <si>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</si>
  <si>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</si>
  <si>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</si>
  <si>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</si>
  <si>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</si>
  <si>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</si>
  <si>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</si>
  <si>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</si>
  <si>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</si>
  <si>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</si>
  <si>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</si>
  <si>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</si>
  <si>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</si>
  <si>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</si>
  <si>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</si>
  <si>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</si>
  <si>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</si>
  <si>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</si>
  <si>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03282635</t>
  </si>
  <si>
    <t>HR</t>
  </si>
  <si>
    <t>080040936</t>
  </si>
  <si>
    <t>45050126417</t>
  </si>
  <si>
    <t>74780000HOSHMRAWOI15</t>
  </si>
  <si>
    <t>501</t>
  </si>
  <si>
    <t>KONČAR - ELEKTROINDUSTRIJA d.d.</t>
  </si>
  <si>
    <t>ZAGREB</t>
  </si>
  <si>
    <t>FALLEROVO ŠETLIŠTE 22</t>
  </si>
  <si>
    <t>koncar.finance@koncar.hr</t>
  </si>
  <si>
    <t>www.koncar.hr</t>
  </si>
  <si>
    <t>Končar - Energetika i usluge d.o.o.</t>
  </si>
  <si>
    <t>Zagreb</t>
  </si>
  <si>
    <t>Končar - Elektronika i informatika d.d.</t>
  </si>
  <si>
    <t xml:space="preserve">Končar - Obnovljivi izvori d.o.o. </t>
  </si>
  <si>
    <t>Končar - Mjerni transformatori d.d.</t>
  </si>
  <si>
    <t>Končar - Distributivni i specijalni transf. d.d.</t>
  </si>
  <si>
    <t>Končar - Električna vozila d.d.</t>
  </si>
  <si>
    <t>Power Engineering Transformatory Sp. z o.o.</t>
  </si>
  <si>
    <t>Czerwonaka, Poznan, Poljska</t>
  </si>
  <si>
    <t>Marina Markušić</t>
  </si>
  <si>
    <t>01 3667 175</t>
  </si>
  <si>
    <t>marina.markusic@koncar.hr</t>
  </si>
  <si>
    <t>KPMG Croatia d.o.o.</t>
  </si>
  <si>
    <t>Igor Gošek</t>
  </si>
  <si>
    <t>Obveznik: GRUPA KONČAR - ELEKTROINDUSTRIJA</t>
  </si>
  <si>
    <t>BILJEŠKE UZ FINANCIJSKE IZVJEŠTAJE - TFI</t>
  </si>
  <si>
    <t>Naziv izdavatelja: Končar - Elektroindustrija d.d.</t>
  </si>
  <si>
    <t>OIB: 45050126417</t>
  </si>
  <si>
    <t>1.  OPĆI PODACI</t>
  </si>
  <si>
    <t>Djelatnost</t>
  </si>
  <si>
    <t>Struktura Grupe</t>
  </si>
  <si>
    <t>Grupa ima dva pridružena društva i dva zajednička pothvata u Kini i Hrvatskoj.</t>
  </si>
  <si>
    <t>Društvo se bavi upravljanjem društvima u svom vlasništvu.</t>
  </si>
  <si>
    <t>Broj zaposlenih</t>
  </si>
  <si>
    <t>2.  OSNOVA SASTAVLJANJA I RAČUNOVODSTVENE POLITIKE</t>
  </si>
  <si>
    <t>Konsolidirani financijski izvještaji ne uključuju sve podatke i objave koji su obavezni za godišnje konsolidirane financijske izvještaje te ih se treba čitati zajedno s godišnjim konsolidiranim financijskim izvještajima Grupe na dan 31. prosinca 2020. Godišnji konsolidirani financijski izvještaji Grupe sastavljeni su sukladno Međunarodnim standardima financijskog izvještavanja (MSFI) koje je odobrila EU.</t>
  </si>
  <si>
    <t>Godišnji konsolidirani izvještaji Grupe dostupni su na službenim stranicama Zagrebačke burze (www.zse.hr), Hrvatske agencije za nadzor financijskih usluga (www.hanfa.hr) i web stranicama Društva (www.koncar.hr).</t>
  </si>
  <si>
    <t>Vremenska neograničenost poslovanja</t>
  </si>
  <si>
    <t>Uprava Društva smatra kako Grupa raspolaže s dovoljno resursa za nastavak rada u doglednoj budućnosti te nije utvrdila značajne neizvjesnosti vezane uz poslovne događaje i uvjete koji mogu dovesti u sumnju vremensku neograničenost poslovanja Grupe.</t>
  </si>
  <si>
    <t>Značajne računovodstvene politike</t>
  </si>
  <si>
    <t>Ključne računovodstvene procjene</t>
  </si>
  <si>
    <t>Sezonski utjecaj</t>
  </si>
  <si>
    <t>Grupa nije izložena značajnim sezonskim ili cikličkim promjenama u svom poslovanju.</t>
  </si>
  <si>
    <t>3. OVISNA DRUŠTVA</t>
  </si>
  <si>
    <t>31.12.2020.</t>
  </si>
  <si>
    <t>Udio u glasačkim pravima (%)</t>
  </si>
  <si>
    <t>Ovisna društva registrirana u Hrvatskoj koja se konsolidiraju:</t>
  </si>
  <si>
    <t>Končar - Inženjering za energetiku i transport d.d., Zagreb</t>
  </si>
  <si>
    <t>Končar - Energetika i usluge d.o.o., Zagreb</t>
  </si>
  <si>
    <t>Končar - Institut za elektrotehniku d.d., Zagreb</t>
  </si>
  <si>
    <t>Končar - Generatori i motori d.d., Zagreb</t>
  </si>
  <si>
    <t>Končar - Metalne konstrukcije d.d., Zagreb</t>
  </si>
  <si>
    <t>Končar - Obnovljivi izvori d.o.o., Zagreb</t>
  </si>
  <si>
    <t>Končar - Električna vozila d.d., Zagreb</t>
  </si>
  <si>
    <t>Končar - Elektronika i informatika d.d., Zagreb</t>
  </si>
  <si>
    <t>Končar - Mjerni transformatori d.d., Zagreb</t>
  </si>
  <si>
    <t>Končar - Distributivni i specijalni transformatori d.d., Zagreb</t>
  </si>
  <si>
    <t>Ovisna društva registrirana izvan Hrvatske koja se konsolidiraju:</t>
  </si>
  <si>
    <r>
      <t>Power Engineering Transformatory Sp. z o.o. (PET), Poznan, Poljska</t>
    </r>
    <r>
      <rPr>
        <i/>
        <sz val="9"/>
        <color rgb="FF000000"/>
        <rFont val="Arial"/>
        <family val="2"/>
        <charset val="238"/>
      </rPr>
      <t xml:space="preserve">                 </t>
    </r>
  </si>
  <si>
    <t>(Indirektno vlasništvo kroz ovisno društvo Končar – Distributivni i specijalni transformatori d.d.)</t>
  </si>
  <si>
    <t>Ovisna društva koja se ne konsolidiraju zbog nematerijalnosti:</t>
  </si>
  <si>
    <r>
      <t xml:space="preserve">Konell d.o.o., Sofija, Bugarska </t>
    </r>
    <r>
      <rPr>
        <i/>
        <sz val="9"/>
        <color rgb="FF000000"/>
        <rFont val="Arial"/>
        <family val="2"/>
        <charset val="238"/>
      </rPr>
      <t>(Indirektno vlasništvo kroz ovisno društvo Končar – Električna vozila d.d.)</t>
    </r>
  </si>
  <si>
    <r>
      <t xml:space="preserve">Vjetroelektrana Rust d.o.o. </t>
    </r>
    <r>
      <rPr>
        <i/>
        <sz val="9"/>
        <color rgb="FF000000"/>
        <rFont val="Arial"/>
        <family val="2"/>
        <charset val="238"/>
      </rPr>
      <t>(Indirektno vlasništvo kroz ovisno društvo Končar – Obnovljivi izvori d.o.o.)</t>
    </r>
  </si>
  <si>
    <t>Udio u vlasništvu (%)</t>
  </si>
  <si>
    <t>4. INFORMACIJE O POSLOVNIM SEGMENTIMA</t>
  </si>
  <si>
    <t xml:space="preserve">Grupa je za potrebe upravljanja organizirana u poslovne jedinice prema kriteriju srodnosti pojedinih grupa proizvoda te su u tu svrhu utvrđeni izvještajni segmenti. Izvještajni segmenti Grupe utvrđeni su kako slijedi: </t>
  </si>
  <si>
    <t>Transformatori: obuhvaća djelatnosti proizvodnje i prodaje distributivnih, specijalnih, mjernih i ostalih transformatora u sektoru energetike;</t>
  </si>
  <si>
    <t>Rotacioni strojevi: obuhvaća djelatnosti proizvodnje i prodaje generatora i motora te malih električnih strojeva u sektoru energetike;</t>
  </si>
  <si>
    <t>Inženjering: obuhvaća izvođenje kompleksnijih projekata izgradnje postrojenja i opreme u sektoru energetike i transporta te povezane usluge dizajna i inženjeringa;</t>
  </si>
  <si>
    <t>Industrijska elektronika: obuhvaća proizvodnju i prodaju uređaja te razvoj sustava energetske elektronike i slično;</t>
  </si>
  <si>
    <t>Tračnička vozila: obuhvaća izgradnju i prodaju tračničkih vozila poput vlakova i tramvaja te povezane usluge održavanja u sektoru transporta;</t>
  </si>
  <si>
    <t xml:space="preserve">Izvještajni segmenti sastavni su dio internih financijskih izvještaja. Interne financijske izvještaje redovito pregledava Uprava Društva koja je i glavni donositelj poslovnih odluka te koja na osnovu njih ocjenjuje uspješnost poslovanja te donosi poslovne odluke. </t>
  </si>
  <si>
    <t>Ostalo obuhvaća djelatnost najma nekretnina, proizvodnju i prodaju sklopki, prekidača i manjih aparata i postrojenja i obradu metala te ne predstavlja odvojeni poslovni segment.</t>
  </si>
  <si>
    <t>Slijedi analiza prihoda Grupe po izvještajnim segmentima koji su prikazani u skladu s MSFI 8 Poslovni segmenti. Prodaja među izvještajnim segmentima eliminira se prilikom konsolidacije.</t>
  </si>
  <si>
    <t>HRK' 000</t>
  </si>
  <si>
    <t>Transformatori</t>
  </si>
  <si>
    <t>Rotacioni strojevi</t>
  </si>
  <si>
    <t>Tračnična vozila</t>
  </si>
  <si>
    <t>Inženjering poslovi</t>
  </si>
  <si>
    <t>Ostalo</t>
  </si>
  <si>
    <t>Ukupni prihodi iz ugovora s kupcima</t>
  </si>
  <si>
    <t>Povezana društva</t>
  </si>
  <si>
    <t>Nepovezana društva</t>
  </si>
  <si>
    <t xml:space="preserve">    Direktno vlasništvo</t>
  </si>
  <si>
    <t xml:space="preserve">    Indirektno vlasništvo</t>
  </si>
  <si>
    <t>5.  OSTALI POSLOVNI PRIHODI I RASHODI</t>
  </si>
  <si>
    <t>6. KAPITALIZIRANI TROŠKOVI PLAĆA</t>
  </si>
  <si>
    <t>7.  ZARADA PO DIONICI</t>
  </si>
  <si>
    <t>Neto dobit pripisana vlasnicima matice</t>
  </si>
  <si>
    <t>Ponderirani prosječni broj dionica</t>
  </si>
  <si>
    <t>Osnovna i razrijeđena zarada po dionici</t>
  </si>
  <si>
    <t xml:space="preserve">8. DUGOTRAJNA MATERIJALNA I NEMATERIJALNA IMOVINA
</t>
  </si>
  <si>
    <t>9. ZALIHE</t>
  </si>
  <si>
    <t>10. KAPITAL I REZERVE</t>
  </si>
  <si>
    <t>Obeze po kreditima</t>
  </si>
  <si>
    <t>Dugoročne</t>
  </si>
  <si>
    <t>Kratkoročne</t>
  </si>
  <si>
    <t>Unutar jedne godine</t>
  </si>
  <si>
    <t>Od 1 do 2 godine</t>
  </si>
  <si>
    <t>Od 2 do 5 godina</t>
  </si>
  <si>
    <t>Iznad 5 godina</t>
  </si>
  <si>
    <t>Obveze po kreditima dospijevaju na plaćanje kako slijedi:</t>
  </si>
  <si>
    <t>12. TRANSAKCIJE S POVEZANIM STRANAMA</t>
  </si>
  <si>
    <t>Sve transakcije s povezanim stranama se temelje na uobičajenim poslovnim uvjetima (nabava robe i prodaja proizvoda te pružanje usluga).</t>
  </si>
  <si>
    <t>Potraživanja</t>
  </si>
  <si>
    <t>Pridružena društva</t>
  </si>
  <si>
    <t>Zajednički pothvati</t>
  </si>
  <si>
    <t>Obveze</t>
  </si>
  <si>
    <t>Prihodi od prodaje</t>
  </si>
  <si>
    <t>Poslovni rashodi</t>
  </si>
  <si>
    <t>13. DOGAĐAJI NAKON DATUMA BILANCE</t>
  </si>
  <si>
    <t>11. OBVEZE PO KREDITIMA</t>
  </si>
  <si>
    <t>Osnova sastavljanja</t>
  </si>
  <si>
    <t>8. DUGOTRAJNA MATERIJALNA I NEMATERIJALNA IMOVINA</t>
  </si>
  <si>
    <t>Kod nekoliko ovisnih društava, Grupa ima kontrolu kroz većinu glasačkih prava. Međutim vlasnički udio u navedenim društvima ne korespondira udjelu u glasačkim pravima budući da navedena društva imaju i preferencijalne dionice koje imaju sva prava kao i redovne dionice, osim prava glasa. Udio u vlasništvu navedenih društava je kako slijedi:</t>
  </si>
  <si>
    <t>Industrijska elektronika i razvoj</t>
  </si>
  <si>
    <t xml:space="preserve">Končar – Aparati i postrojenja d.d. </t>
  </si>
  <si>
    <t>-</t>
  </si>
  <si>
    <r>
      <t xml:space="preserve">Napredna energetska rješenja d.o.o., Zagreb </t>
    </r>
    <r>
      <rPr>
        <i/>
        <sz val="9"/>
        <color rgb="FF000000"/>
        <rFont val="Arial"/>
        <family val="2"/>
        <charset val="238"/>
      </rPr>
      <t>(Indirektno vlasništvo kroz ovisno društvo Končar – Ulaganja d.o.o.)</t>
    </r>
  </si>
  <si>
    <t>Končar - Ulaganja d.o.o.</t>
  </si>
  <si>
    <t>Napredna energetska rješenja d.o.o.</t>
  </si>
  <si>
    <r>
      <t xml:space="preserve">Končar - Montažni inženjering d.d., Zagreb </t>
    </r>
    <r>
      <rPr>
        <i/>
        <sz val="9"/>
        <color rgb="FF000000"/>
        <rFont val="Arial"/>
        <family val="2"/>
        <charset val="238"/>
      </rPr>
      <t>(društvo je 1.srpnja 2021. pripojeno društvu Končar - Inženjering za energetiku i transport d.d.)</t>
    </r>
  </si>
  <si>
    <t xml:space="preserve">U pripremi  konsolidiranih financijskih izvještaja, Uprava je koristila prosudbe i procjene koje utječu na primjenu računovodstvenih politika i evidentirane iznose imovine i obveza, prihoda i rashoda. Proizašle računovodstvene procjene su, po definiciji, u rijetkim slučajevima izjednačene sa stvarnim rezultatima. Ključne računovodstvene procjene su iste kao one opisane u posljednjem godišnjem financijskom izvješću. </t>
  </si>
  <si>
    <t xml:space="preserve">Prihodi od prodaje po segmentima </t>
  </si>
  <si>
    <t xml:space="preserve"> - digitalna rješenja i platforme.</t>
  </si>
  <si>
    <t xml:space="preserve"> - proizvodnja električne energije,</t>
  </si>
  <si>
    <t xml:space="preserve"> - prijenos i distribcija električe energije,</t>
  </si>
  <si>
    <t xml:space="preserve"> - tračnička vozila i infrastruktura,</t>
  </si>
  <si>
    <r>
      <t>Matica Grupe je Končar – Elektroindustrija d.d. (OIB: 45050126417), Zagreb, Fallerovo šetalište 22 (dalje: „Društvo</t>
    </r>
    <r>
      <rPr>
        <sz val="10"/>
        <rFont val="Calibri"/>
        <family val="2"/>
        <charset val="238"/>
      </rPr>
      <t>ˮ</t>
    </r>
    <r>
      <rPr>
        <sz val="10"/>
        <rFont val="Arial"/>
        <family val="2"/>
        <charset val="238"/>
      </rPr>
      <t>).</t>
    </r>
  </si>
  <si>
    <r>
      <t>Glavna područa djelovanja Grupe Končar (dalje: „Grupa</t>
    </r>
    <r>
      <rPr>
        <sz val="10"/>
        <rFont val="Calibri"/>
        <family val="2"/>
        <charset val="238"/>
      </rPr>
      <t>ˮ</t>
    </r>
    <r>
      <rPr>
        <sz val="10"/>
        <rFont val="Arial"/>
        <family val="2"/>
        <charset val="238"/>
      </rPr>
      <t>) su:</t>
    </r>
  </si>
  <si>
    <t>Končar - Digital d.o.o.</t>
  </si>
  <si>
    <t>Končar - Digital, d.o.o., Zagreb</t>
  </si>
  <si>
    <t>31.12.2021.</t>
  </si>
  <si>
    <t>Izvještajno razdoblje: 01.01.2021. do 31.12.2021.</t>
  </si>
  <si>
    <t>Konsolidirani financijski izvještaji za  razdoblje 1-12.2021. godine sastavljeni su sukladno Međunarodnom računovodstvenom standardu 34 – Financijsko izvještavanje u toku godine, kojeg je odobrila Europska unija (EU).</t>
  </si>
  <si>
    <t>Konsolidirani financijski izvještaji za razdoblje 1-12.2021. godine pripremljeni su na temelju istih računovodstvenih politika, prikaza i metoda izračuna koji su se koristili prilikom pripreme godišnjih konsolidiranih financijskih izvještaja Grupe na dan 31. prosinca 2020. godine.</t>
  </si>
  <si>
    <t>01.01.2021. do 31.12.2021.</t>
  </si>
  <si>
    <t>01.01.2020. do 31.12.2020.</t>
  </si>
  <si>
    <t>Temeljni (upisani) kapital utvrđen je u nominalnoj vrijednosti u iznosu od 1.208.895.930 kuna (31. prosinca 2020.: 1.208.895.930 kuna) i sastoji se od 2.572.119 dionica nominalne vrijednosti 470 kuna. Redovne dionice Društva uvrštene su na Službeno tržište Zagrebačke burze pod oznakom KOEI-R-A. Društvo na 31.12.2021. godine posjeduje 26.670 vlastitih dionica (31.prosinca 2020.: 26.670 dionica).</t>
  </si>
  <si>
    <t xml:space="preserve">Nakon datuma izvještavanja, do datuma odobrenja financijskih izvještaja, nije bilo događaja koji bi značajno utjecali na  konsolidirane financijske izvještaje Grupe za razdoblje 1-12.2021. godine, koji bi, slijedom toga, trebali biti objavljeni. </t>
  </si>
  <si>
    <t>stanje na dan 31.12.2021</t>
  </si>
  <si>
    <t>u razdoblju 01.01.2021 do 31.12.2021</t>
  </si>
  <si>
    <t xml:space="preserve">U razdoblju 1-12. 2021. godine nije bilo značajnih prihoda ili poslovnih rashoda izuzetne veličine ili pojave, a koji bi slijedom navedenog zahtijevali dodatnu objavu.  </t>
  </si>
  <si>
    <t>Na dan 31. prosinca 2021. godine Grupa je imala 3.640 zaposlenika, dok je na dan 31. prosinca 2020. godine imala 3.532 zaposlenika.</t>
  </si>
  <si>
    <t>Prosječan broj zaposlenih u razdoblju 1-12. 2021. godine iznosio je 3.586  (isto razdoblje 2020. godine: 3.503).</t>
  </si>
  <si>
    <t>U razdoblju 1-12.2021. godine društva grupe kapitalizirala su plaće u ukupnom iznosu 6.317 tisuća kuna (neto plaće 3.805 tisuća kuna, porez, prirez i doprinosi iz plaća 1.639 tisuća kuna, te doprinosi na plaću u iznosu od 873 tisuća kuna).</t>
  </si>
  <si>
    <t>U razdoblju 1-12.2021. godine Grupa je iskazala vrijednosno usklađenje zaliha u iznosu od 14.200 tisuća kuna (1-12. 2020. godine: 11.713 tisuća kuna).</t>
  </si>
  <si>
    <t>Bankovni krediti osigurani su zalogom nad nekretninama i pokretninama. Sadašnja vrijednost nekretnina na kojima su upisana založna prava iznosi 229.602 tisuća kuna, a sadašnja vrijednost pokretnina na kojima su upisana založna prava iznosi 16.941 tisuću kuna</t>
  </si>
  <si>
    <t>Strane se smatraju povezanim ako jedna strana ima sposobnost kontrole nad drugom stranom, ako je pod zajedničkom kontrolom ili ima značajan utjecaj na poslovanje druge strane. Grupa je također u značajnom vlasništvu Republike Hrvatske i ostalih društava pod kontrolom ili značajnim utjecajem Republike Hrvatske. Sukladno tome, Grupa je u povezanom odnosu s državnim institucijama i ostalim društvima u većinskom državnom vlasništvu ili društvima u kojima država ima značajan utjecaj. U svrhu objava transakcija s povezanim društvima, Grupa ne smatra rutinske transakcije (kao plaćanje poreza, pristojbi i sl.) s radnim lokalnim komunalnim društvima (u direktnom ili indirektnom vlasništvu države) ili s drugim državnim tijelima transakcijama s povezanim društvima. Značajnije transakcije koje Grupa ima s državnim poduzećima odnose se na opskrbu električnom i toplinskom energijom i slične usluge. Izuzev navedenih transakcija, Grupa je u razdoblju 1-12.2021. godine ostvarila prihode od prodaje državnim institucijama i ostalim društvima u većinskom državnom vlasništvu ili društvima u kojima država ima značajan utjecaj u ukupnom iznosu od 947,0 milijuna kuna (1-12. 2020: 647,5 milijuna kuna), a koji se većinom odnose na prihode od inženjering poslova, tračničkih vozila te industrijske elektronike.</t>
  </si>
  <si>
    <t xml:space="preserve">U razdoblju 1-12.2021. godine Grupa je nabavila 113.336 tisuća kuna imovine. Trošak amortizacije u razdoblju 1-12.2021. godine iznosio je 97.285 tisuća kuna (1-12.2020. godine: 97.546 tisuća kuna).  </t>
  </si>
  <si>
    <t>U Grupi, uz Maticu, djeluje 12 ovisnih društava iz temeljne djelatnosti, te 5 ovisnih društav posebnih djelatnosti, i to na istraživanju i razvoju proizvoda i infrastrukturnim uslugama i ulaganjima.</t>
  </si>
  <si>
    <t>Končar - Institut za elektrotehniku d.o.o.</t>
  </si>
  <si>
    <t>Končar - Generatori i motori d.o.o.</t>
  </si>
  <si>
    <t>Končar - Aparati i postrojenja d.o.o.</t>
  </si>
  <si>
    <t>Končar - Inženj. za energetiku i transport d.o.o.</t>
  </si>
  <si>
    <t>Končar - Metalne konstrukcije d.o.o.</t>
  </si>
  <si>
    <t>Končar - Motori i električni sustavi d.o.o.</t>
  </si>
  <si>
    <t>Končar - Motori i električni sustavi d.o.o., Zagreb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</si>
</sst>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000"/>
    <numFmt numFmtId="165" formatCode="00"/>
    <numFmt numFmtId="166" formatCode="#,###,_);\(#,###,\)_)"/>
    <numFmt numFmtId="167" formatCode="#,##0;[Black]\(#,##0\)"/>
    <numFmt numFmtId="168" formatCode="#,##0.00;[Black]\-#,##0.00"/>
    <numFmt numFmtId="169" formatCode="#,##0.00;[Black]\(#,##0.00\)"/>
  </numFmts>
  <fonts count="4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1"/>
      <name val="Times New Roman"/>
      <family val="1"/>
      <charset val="238"/>
    </font>
    <font>
      <b/>
      <sz val="9"/>
      <color rgb="FF000000"/>
      <name val="Arial"/>
      <family val="2"/>
      <charset val="238"/>
    </font>
    <font>
      <sz val="9"/>
      <color rgb="FF000000"/>
      <name val="Arial"/>
      <family val="2"/>
      <charset val="238"/>
    </font>
    <font>
      <i/>
      <sz val="9"/>
      <color rgb="FF000000"/>
      <name val="Arial"/>
      <family val="2"/>
      <charset val="238"/>
    </font>
    <font>
      <sz val="9.5"/>
      <color theme="1"/>
      <name val="Arial"/>
      <family val="2"/>
      <charset val="238"/>
    </font>
    <font>
      <sz val="9"/>
      <color theme="1"/>
      <name val="Arial"/>
      <family val="2"/>
      <charset val="238"/>
    </font>
    <font>
      <i/>
      <sz val="10"/>
      <name val="Arial"/>
      <family val="2"/>
      <charset val="238"/>
    </font>
    <font>
      <b/>
      <sz val="9"/>
      <color theme="1"/>
      <name val="Arial"/>
      <family val="2"/>
      <charset val="238"/>
    </font>
    <font>
      <b/>
      <sz val="9.5"/>
      <name val="Arial"/>
      <family val="2"/>
      <charset val="238"/>
    </font>
    <font>
      <sz val="10"/>
      <color theme="1"/>
      <name val="Arial"/>
      <family val="2"/>
      <charset val="238"/>
    </font>
    <font>
      <sz val="10"/>
      <name val="Calibri"/>
      <family val="2"/>
      <charset val="238"/>
    </font>
  </fonts>
  <fills count="2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theme="0" tint="-0.14993743705557422"/>
        <bgColor indexed="65"/>
      </patternFill>
    </fill>
    <fill>
      <patternFill patternType="lightGray">
        <fgColor theme="0" tint="-0.14996795556505021"/>
        <bgColor indexed="65"/>
      </patternFill>
    </fill>
    <fill>
      <patternFill patternType="lightGray">
        <fgColor theme="0"/>
        <bgColor theme="0"/>
      </patternFill>
    </fill>
    <fill>
      <patternFill patternType="solid">
        <fgColor indexed="65"/>
        <bgColor theme="0" tint="-0.14993743705557422"/>
      </patternFill>
    </fill>
    <fill>
      <patternFill patternType="lightGray">
        <fgColor theme="0"/>
      </patternFill>
    </fill>
    <fill>
      <patternFill patternType="lightGray">
        <fgColor rgb="FFC0C0C0"/>
        <bgColor rgb="FFFFFFFF"/>
      </patternFill>
    </fill>
    <fill>
      <patternFill patternType="solid">
        <fgColor rgb="FFFFFFFF"/>
        <bgColor indexed="64"/>
      </patternFill>
    </fill>
  </fills>
  <borders count="4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style="thin">
        <color indexed="64"/>
      </top>
      <bottom style="double">
        <color indexed="64"/>
      </bottom>
      <diagonal/>
    </border>
    <border>
      <left/>
      <right style="thin">
        <color indexed="64"/>
      </right>
      <top style="thin">
        <color auto="1"/>
      </top>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cellStyleXfs>
  <cellXfs count="418">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5" fillId="16" borderId="36" xfId="0" applyFont="1" applyFill="1" applyBorder="1" applyAlignment="1" applyProtection="1">
      <alignment horizontal="center" vertical="center"/>
      <protection locked="0"/>
    </xf>
    <xf numFmtId="0" fontId="5" fillId="17" borderId="38" xfId="0" applyFont="1" applyFill="1" applyBorder="1" applyAlignment="1" applyProtection="1">
      <alignment horizontal="center" vertical="center"/>
      <protection locked="0"/>
    </xf>
    <xf numFmtId="0" fontId="5" fillId="18" borderId="34" xfId="4" applyFont="1" applyFill="1" applyBorder="1" applyAlignment="1" applyProtection="1">
      <alignment horizontal="right" vertical="center"/>
      <protection locked="0"/>
    </xf>
    <xf numFmtId="0" fontId="5" fillId="18" borderId="0" xfId="4" applyFont="1" applyFill="1" applyBorder="1" applyAlignment="1" applyProtection="1">
      <alignment horizontal="right" vertical="center"/>
      <protection locked="0"/>
    </xf>
    <xf numFmtId="0" fontId="5" fillId="18" borderId="35" xfId="4" applyFont="1" applyFill="1" applyBorder="1" applyAlignment="1" applyProtection="1">
      <alignment horizontal="center" vertical="center"/>
      <protection locked="0"/>
    </xf>
    <xf numFmtId="0" fontId="5" fillId="19" borderId="34" xfId="0" applyFont="1" applyFill="1" applyBorder="1" applyAlignment="1" applyProtection="1">
      <alignment horizontal="right" vertical="center"/>
      <protection locked="0"/>
    </xf>
    <xf numFmtId="0" fontId="5" fillId="19" borderId="0" xfId="0" applyFont="1" applyFill="1" applyBorder="1" applyAlignment="1" applyProtection="1">
      <alignment horizontal="right" vertical="center"/>
      <protection locked="0"/>
    </xf>
    <xf numFmtId="0" fontId="5" fillId="19" borderId="35" xfId="0" applyFont="1" applyFill="1" applyBorder="1" applyAlignment="1" applyProtection="1">
      <alignment horizontal="center" vertical="center"/>
      <protection locked="0"/>
    </xf>
    <xf numFmtId="0" fontId="5" fillId="14" borderId="34" xfId="4" applyFont="1" applyFill="1" applyBorder="1" applyAlignment="1" applyProtection="1">
      <alignment horizontal="right" vertical="center"/>
      <protection locked="0"/>
    </xf>
    <xf numFmtId="0" fontId="5" fillId="14" borderId="0" xfId="4" applyFont="1" applyFill="1" applyBorder="1" applyAlignment="1" applyProtection="1">
      <alignment horizontal="right" vertical="center"/>
      <protection locked="0"/>
    </xf>
    <xf numFmtId="0" fontId="5" fillId="14" borderId="35" xfId="4" applyFont="1" applyFill="1" applyBorder="1" applyAlignment="1" applyProtection="1">
      <alignment horizontal="center" vertical="center"/>
      <protection locked="0"/>
    </xf>
    <xf numFmtId="0" fontId="7" fillId="0" borderId="0" xfId="0" applyFont="1" applyAlignment="1">
      <alignment vertical="center"/>
    </xf>
    <xf numFmtId="0" fontId="36" fillId="11" borderId="0" xfId="0" applyFont="1" applyFill="1" applyAlignment="1">
      <alignment vertical="center" wrapText="1"/>
    </xf>
    <xf numFmtId="0" fontId="37" fillId="11" borderId="0" xfId="0" applyFont="1" applyFill="1" applyAlignment="1">
      <alignment vertical="center"/>
    </xf>
    <xf numFmtId="0" fontId="38" fillId="11" borderId="0" xfId="0" applyFont="1" applyFill="1" applyAlignment="1">
      <alignment vertical="center"/>
    </xf>
    <xf numFmtId="0" fontId="39" fillId="11" borderId="0" xfId="0" applyFont="1" applyFill="1" applyAlignment="1">
      <alignment vertical="center"/>
    </xf>
    <xf numFmtId="0" fontId="40" fillId="0" borderId="0" xfId="0" applyFont="1" applyAlignment="1">
      <alignment vertical="center" wrapText="1"/>
    </xf>
    <xf numFmtId="0" fontId="41" fillId="11" borderId="0" xfId="0" applyFont="1" applyFill="1"/>
    <xf numFmtId="0" fontId="38" fillId="11" borderId="0" xfId="0" applyFont="1" applyFill="1" applyAlignment="1">
      <alignment horizontal="center" vertical="center" wrapText="1"/>
    </xf>
    <xf numFmtId="3" fontId="41" fillId="11" borderId="0" xfId="0" applyNumberFormat="1" applyFont="1" applyFill="1" applyAlignment="1">
      <alignment horizontal="right" wrapText="1"/>
    </xf>
    <xf numFmtId="3" fontId="41" fillId="11" borderId="0" xfId="0" applyNumberFormat="1" applyFont="1" applyFill="1"/>
    <xf numFmtId="0" fontId="41" fillId="11" borderId="2" xfId="0" applyFont="1" applyFill="1" applyBorder="1" applyAlignment="1">
      <alignment horizontal="right"/>
    </xf>
    <xf numFmtId="3" fontId="41" fillId="11" borderId="0" xfId="0" applyNumberFormat="1" applyFont="1" applyFill="1" applyAlignment="1">
      <alignment horizontal="right"/>
    </xf>
    <xf numFmtId="0" fontId="41" fillId="11" borderId="0" xfId="0" applyFont="1" applyFill="1" applyAlignment="1">
      <alignment horizontal="right"/>
    </xf>
    <xf numFmtId="166" fontId="41" fillId="11" borderId="0" xfId="0" applyNumberFormat="1" applyFont="1" applyFill="1"/>
    <xf numFmtId="0" fontId="43" fillId="11" borderId="0" xfId="0" applyFont="1" applyFill="1"/>
    <xf numFmtId="166" fontId="43" fillId="11" borderId="39" xfId="0" applyNumberFormat="1" applyFont="1" applyFill="1" applyBorder="1"/>
    <xf numFmtId="0" fontId="38" fillId="11" borderId="5" xfId="0" applyFont="1" applyFill="1" applyBorder="1" applyAlignment="1">
      <alignment horizontal="right" vertical="center" wrapText="1"/>
    </xf>
    <xf numFmtId="168" fontId="43" fillId="11" borderId="39" xfId="0" applyNumberFormat="1" applyFont="1" applyFill="1" applyBorder="1" applyAlignment="1">
      <alignment vertical="center"/>
    </xf>
    <xf numFmtId="0" fontId="3" fillId="0" borderId="0" xfId="0" applyFont="1" applyAlignment="1">
      <alignment wrapText="1"/>
    </xf>
    <xf numFmtId="0" fontId="0" fillId="11" borderId="0" xfId="0" applyFill="1"/>
    <xf numFmtId="3" fontId="43" fillId="11" borderId="39" xfId="0" applyNumberFormat="1" applyFont="1" applyFill="1" applyBorder="1"/>
    <xf numFmtId="3" fontId="0" fillId="11" borderId="0" xfId="0" applyNumberFormat="1" applyFill="1"/>
    <xf numFmtId="41" fontId="41" fillId="11" borderId="0" xfId="0" applyNumberFormat="1" applyFont="1" applyFill="1"/>
    <xf numFmtId="0" fontId="3" fillId="0" borderId="0" xfId="0" applyFont="1" applyAlignment="1">
      <alignment vertical="top"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vertical="center"/>
    </xf>
    <xf numFmtId="0" fontId="37" fillId="11" borderId="0" xfId="0" applyFont="1" applyFill="1" applyBorder="1" applyAlignment="1">
      <alignment horizontal="center" vertical="center" wrapText="1"/>
    </xf>
    <xf numFmtId="0" fontId="36" fillId="11" borderId="0" xfId="0" applyFont="1" applyFill="1" applyBorder="1" applyAlignment="1">
      <alignment vertical="center" wrapText="1"/>
    </xf>
    <xf numFmtId="2" fontId="38" fillId="11" borderId="0" xfId="0" applyNumberFormat="1" applyFont="1" applyFill="1" applyAlignment="1">
      <alignment vertical="center" wrapText="1"/>
    </xf>
    <xf numFmtId="0" fontId="41" fillId="11" borderId="0" xfId="0" applyFont="1" applyFill="1" applyBorder="1" applyAlignment="1"/>
    <xf numFmtId="0" fontId="41" fillId="11" borderId="0" xfId="0" applyFont="1" applyFill="1" applyAlignment="1"/>
    <xf numFmtId="0" fontId="37" fillId="11" borderId="0" xfId="0" applyFont="1" applyFill="1" applyAlignment="1">
      <alignment horizontal="left" vertical="center"/>
    </xf>
    <xf numFmtId="0" fontId="39" fillId="11" borderId="0" xfId="0" applyFont="1" applyFill="1" applyAlignment="1">
      <alignment horizontal="left" vertical="center" wrapText="1"/>
    </xf>
    <xf numFmtId="0" fontId="38" fillId="11" borderId="0" xfId="0" applyFont="1" applyFill="1" applyAlignment="1">
      <alignment horizontal="left" vertical="center"/>
    </xf>
    <xf numFmtId="0" fontId="38" fillId="11" borderId="0" xfId="0" applyFont="1" applyFill="1" applyAlignment="1">
      <alignment horizontal="left" vertical="center" wrapText="1"/>
    </xf>
    <xf numFmtId="0" fontId="7" fillId="0" borderId="0" xfId="0" applyFont="1" applyAlignment="1">
      <alignment horizontal="left" vertical="center" wrapText="1"/>
    </xf>
    <xf numFmtId="0" fontId="7" fillId="0" borderId="0" xfId="0" applyFont="1" applyAlignment="1">
      <alignment vertical="center" wrapText="1"/>
    </xf>
    <xf numFmtId="2" fontId="39" fillId="11" borderId="0" xfId="0" applyNumberFormat="1" applyFont="1" applyFill="1" applyAlignment="1">
      <alignment horizontal="right" vertical="center" wrapText="1"/>
    </xf>
    <xf numFmtId="0" fontId="42" fillId="0" borderId="0" xfId="0" applyFont="1" applyAlignment="1">
      <alignment vertical="center"/>
    </xf>
    <xf numFmtId="0" fontId="3" fillId="0" borderId="0" xfId="0" applyFont="1" applyAlignment="1">
      <alignment horizontal="left" wrapText="1"/>
    </xf>
    <xf numFmtId="3" fontId="3" fillId="11" borderId="0" xfId="0" applyNumberFormat="1" applyFont="1" applyFill="1"/>
    <xf numFmtId="3" fontId="1" fillId="11" borderId="0" xfId="0" applyNumberFormat="1" applyFont="1" applyFill="1" applyBorder="1"/>
    <xf numFmtId="0" fontId="3" fillId="0" borderId="0" xfId="0" applyFont="1" applyFill="1" applyAlignment="1">
      <alignment vertical="center" wrapText="1"/>
    </xf>
    <xf numFmtId="0" fontId="7" fillId="11" borderId="0" xfId="0" applyFont="1" applyFill="1"/>
    <xf numFmtId="0" fontId="7" fillId="11" borderId="0" xfId="0" applyFont="1" applyFill="1" applyAlignment="1">
      <alignment vertical="center"/>
    </xf>
    <xf numFmtId="0" fontId="3" fillId="11" borderId="0" xfId="0" applyFont="1" applyFill="1" applyAlignment="1">
      <alignment horizontal="left" vertical="center"/>
    </xf>
    <xf numFmtId="0" fontId="3" fillId="11" borderId="0" xfId="0" applyFont="1" applyFill="1" applyAlignment="1">
      <alignment vertical="center"/>
    </xf>
    <xf numFmtId="0" fontId="3" fillId="11" borderId="0" xfId="0" applyFont="1" applyFill="1" applyAlignment="1">
      <alignment horizontal="justify" vertical="center"/>
    </xf>
    <xf numFmtId="0" fontId="3" fillId="11" borderId="0" xfId="0" applyFont="1" applyFill="1" applyAlignment="1">
      <alignment horizontal="left" vertical="center" wrapText="1"/>
    </xf>
    <xf numFmtId="0" fontId="7" fillId="11" borderId="0" xfId="0" applyFont="1" applyFill="1" applyAlignment="1">
      <alignment horizontal="left" vertical="center" wrapText="1"/>
    </xf>
    <xf numFmtId="0" fontId="42" fillId="11" borderId="0" xfId="0" applyFont="1" applyFill="1" applyAlignment="1">
      <alignment vertical="center"/>
    </xf>
    <xf numFmtId="0" fontId="44" fillId="11" borderId="0" xfId="0" applyFont="1" applyFill="1" applyAlignment="1">
      <alignment horizontal="justify" vertical="center"/>
    </xf>
    <xf numFmtId="0" fontId="7" fillId="11" borderId="0" xfId="0" applyFont="1" applyFill="1" applyAlignment="1">
      <alignment horizontal="justify" vertical="center"/>
    </xf>
    <xf numFmtId="0" fontId="3" fillId="11" borderId="0" xfId="0" applyFont="1" applyFill="1"/>
    <xf numFmtId="0" fontId="3" fillId="11" borderId="0" xfId="0" applyFont="1" applyFill="1" applyBorder="1"/>
    <xf numFmtId="3" fontId="7" fillId="11" borderId="39" xfId="0" applyNumberFormat="1" applyFont="1" applyFill="1" applyBorder="1"/>
    <xf numFmtId="0" fontId="0" fillId="0" borderId="0" xfId="0" applyFill="1" applyAlignment="1">
      <alignment wrapText="1"/>
    </xf>
    <xf numFmtId="0" fontId="3" fillId="11" borderId="0" xfId="0" applyFont="1" applyFill="1" applyAlignment="1">
      <alignment wrapText="1"/>
    </xf>
    <xf numFmtId="0" fontId="3" fillId="11" borderId="0" xfId="0" applyFont="1" applyFill="1" applyAlignment="1">
      <alignment horizontal="left" wrapText="1"/>
    </xf>
    <xf numFmtId="169" fontId="43" fillId="11" borderId="39" xfId="0" applyNumberFormat="1" applyFont="1" applyFill="1" applyBorder="1" applyAlignment="1">
      <alignment vertical="center"/>
    </xf>
    <xf numFmtId="0" fontId="3" fillId="11" borderId="0" xfId="0" applyFont="1" applyFill="1" applyAlignment="1">
      <alignment horizontal="left" vertical="center" wrapText="1"/>
    </xf>
    <xf numFmtId="0" fontId="40" fillId="11" borderId="0" xfId="0" applyFont="1" applyFill="1" applyAlignment="1">
      <alignment vertical="center" wrapText="1"/>
    </xf>
    <xf numFmtId="0" fontId="5" fillId="11" borderId="34" xfId="0" applyFont="1" applyFill="1" applyBorder="1" applyAlignment="1" applyProtection="1">
      <alignment horizontal="right" vertical="center"/>
      <protection locked="0"/>
    </xf>
    <xf numFmtId="0" fontId="5" fillId="11" borderId="0" xfId="0" applyFont="1" applyFill="1" applyBorder="1" applyAlignment="1" applyProtection="1">
      <alignment horizontal="right" vertical="center"/>
      <protection locked="0"/>
    </xf>
    <xf numFmtId="0" fontId="5" fillId="11" borderId="35" xfId="0" applyFont="1" applyFill="1" applyBorder="1" applyAlignment="1" applyProtection="1">
      <alignment horizontal="center" vertical="center"/>
      <protection locked="0"/>
    </xf>
    <xf numFmtId="0" fontId="0" fillId="0" borderId="0" xfId="0" applyFill="1"/>
    <xf numFmtId="1" fontId="5" fillId="17" borderId="38" xfId="0" applyNumberFormat="1" applyFont="1" applyFill="1" applyBorder="1" applyAlignment="1" applyProtection="1">
      <alignment horizontal="center" vertical="center"/>
      <protection locked="0"/>
    </xf>
    <xf numFmtId="2" fontId="38" fillId="11" borderId="0" xfId="0" applyNumberFormat="1" applyFont="1" applyFill="1" applyAlignment="1">
      <alignment horizontal="right" vertical="center" wrapText="1"/>
    </xf>
    <xf numFmtId="3" fontId="6" fillId="0" borderId="33" xfId="5" applyNumberFormat="1" applyFont="1" applyBorder="1" applyAlignment="1" applyProtection="1">
      <alignment horizontal="right" vertical="center" shrinkToFit="1"/>
      <protection locked="0"/>
    </xf>
    <xf numFmtId="3" fontId="6" fillId="0" borderId="33" xfId="0" applyNumberFormat="1" applyFont="1" applyBorder="1" applyAlignment="1" applyProtection="1">
      <alignment vertical="center"/>
      <protection locked="0"/>
    </xf>
    <xf numFmtId="3" fontId="6" fillId="0" borderId="33" xfId="5" applyNumberFormat="1" applyFont="1" applyBorder="1" applyAlignment="1" applyProtection="1">
      <alignment vertical="center"/>
      <protection locked="0"/>
    </xf>
    <xf numFmtId="0" fontId="38" fillId="11" borderId="0" xfId="0" applyFont="1" applyFill="1" applyAlignment="1">
      <alignment vertical="center" wrapText="1"/>
    </xf>
    <xf numFmtId="167" fontId="43" fillId="11" borderId="2" xfId="0" applyNumberFormat="1" applyFont="1" applyFill="1" applyBorder="1" applyAlignment="1">
      <alignment vertical="center"/>
    </xf>
    <xf numFmtId="3" fontId="41" fillId="11" borderId="0" xfId="0" applyNumberFormat="1" applyFont="1" applyFill="1" applyAlignment="1">
      <alignment horizontal="right" vertical="center" wrapText="1"/>
    </xf>
    <xf numFmtId="0" fontId="45" fillId="11" borderId="0" xfId="0" applyFont="1" applyFill="1"/>
    <xf numFmtId="41" fontId="43" fillId="11" borderId="39" xfId="0" applyNumberFormat="1" applyFont="1" applyFill="1" applyBorder="1"/>
    <xf numFmtId="0" fontId="30" fillId="11" borderId="0" xfId="4" applyFont="1" applyFill="1" applyBorder="1" applyAlignment="1">
      <alignment vertical="top"/>
    </xf>
    <xf numFmtId="0" fontId="30" fillId="11" borderId="0" xfId="4" applyFont="1" applyFill="1" applyBorder="1"/>
    <xf numFmtId="0" fontId="5" fillId="11" borderId="40" xfId="0" applyFont="1" applyFill="1" applyBorder="1" applyAlignment="1" applyProtection="1">
      <alignment horizontal="center" vertical="center"/>
      <protection locked="0"/>
    </xf>
    <xf numFmtId="0" fontId="5" fillId="20" borderId="35" xfId="0" applyFont="1" applyFill="1" applyBorder="1" applyAlignment="1" applyProtection="1">
      <alignment horizontal="center" vertical="center"/>
      <protection locked="0"/>
    </xf>
    <xf numFmtId="0" fontId="5" fillId="11" borderId="20" xfId="0" applyFont="1" applyFill="1" applyBorder="1" applyAlignment="1" applyProtection="1">
      <alignment horizontal="right" vertical="center"/>
      <protection locked="0"/>
    </xf>
    <xf numFmtId="0" fontId="5" fillId="11" borderId="1" xfId="0" applyFont="1" applyFill="1" applyBorder="1" applyAlignment="1" applyProtection="1">
      <alignment horizontal="right" vertical="center"/>
      <protection locked="0"/>
    </xf>
    <xf numFmtId="0" fontId="3" fillId="11" borderId="0" xfId="0" applyFont="1" applyFill="1" applyAlignment="1">
      <alignment horizontal="left" vertical="center" wrapText="1"/>
    </xf>
    <xf numFmtId="49" fontId="5" fillId="21" borderId="38" xfId="4" applyNumberFormat="1" applyFont="1" applyFill="1" applyBorder="1" applyAlignment="1" applyProtection="1">
      <alignment horizontal="center" vertical="center"/>
      <protection locked="0"/>
    </xf>
    <xf numFmtId="0" fontId="5" fillId="17" borderId="38" xfId="4" applyFont="1" applyFill="1" applyBorder="1" applyAlignment="1" applyProtection="1">
      <alignment horizontal="center" vertical="center"/>
      <protection locked="0"/>
    </xf>
    <xf numFmtId="2" fontId="38" fillId="0" borderId="0" xfId="0" applyNumberFormat="1" applyFont="1" applyFill="1" applyAlignment="1">
      <alignment vertical="center" wrapText="1"/>
    </xf>
    <xf numFmtId="167" fontId="43" fillId="22" borderId="2" xfId="0" applyNumberFormat="1" applyFont="1" applyFill="1" applyBorder="1" applyAlignment="1">
      <alignment vertical="center"/>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5" fillId="17" borderId="3" xfId="0" applyFont="1" applyFill="1" applyBorder="1" applyAlignment="1" applyProtection="1">
      <alignment horizontal="right" vertical="center"/>
      <protection locked="0"/>
    </xf>
    <xf numFmtId="0" fontId="5" fillId="17" borderId="2" xfId="0" applyFont="1" applyFill="1" applyBorder="1" applyAlignment="1" applyProtection="1">
      <alignment horizontal="right" vertical="center"/>
      <protection locked="0"/>
    </xf>
    <xf numFmtId="0" fontId="5" fillId="17" borderId="36" xfId="0"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5" fillId="16" borderId="3" xfId="0" applyFont="1" applyFill="1" applyBorder="1" applyAlignment="1" applyProtection="1">
      <alignment horizontal="right" vertical="center"/>
      <protection locked="0"/>
    </xf>
    <xf numFmtId="0" fontId="5" fillId="16" borderId="2" xfId="0" applyFont="1" applyFill="1" applyBorder="1" applyAlignment="1" applyProtection="1">
      <alignment horizontal="right" vertical="center"/>
      <protection locked="0"/>
    </xf>
    <xf numFmtId="0" fontId="5" fillId="16" borderId="36" xfId="0" applyFont="1" applyFill="1" applyBorder="1" applyAlignment="1" applyProtection="1">
      <alignment horizontal="right" vertical="center"/>
      <protection locked="0"/>
    </xf>
    <xf numFmtId="0" fontId="30" fillId="11" borderId="0" xfId="4" applyFont="1" applyFill="1" applyBorder="1" applyAlignment="1">
      <alignment vertical="top"/>
    </xf>
    <xf numFmtId="0" fontId="30" fillId="11" borderId="0" xfId="4" applyFont="1" applyFill="1" applyBorder="1" applyProtection="1">
      <protection locked="0"/>
    </xf>
    <xf numFmtId="0" fontId="6" fillId="11" borderId="5" xfId="4" applyFont="1" applyFill="1" applyBorder="1" applyAlignment="1">
      <alignment horizontal="lef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5" fillId="20" borderId="34" xfId="0" applyFont="1" applyFill="1" applyBorder="1" applyAlignment="1" applyProtection="1">
      <alignment horizontal="right" vertical="center"/>
      <protection locked="0"/>
    </xf>
    <xf numFmtId="0" fontId="5" fillId="20" borderId="0" xfId="0" applyFont="1" applyFill="1" applyBorder="1" applyAlignment="1" applyProtection="1">
      <alignment horizontal="right" vertical="center"/>
      <protection locked="0"/>
    </xf>
    <xf numFmtId="0" fontId="6" fillId="11" borderId="1" xfId="4" applyFont="1" applyFill="1" applyBorder="1" applyAlignment="1">
      <alignment horizontal="left" vertical="center" wrapText="1"/>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3" fillId="11" borderId="0" xfId="0" applyFont="1" applyFill="1" applyAlignment="1">
      <alignment horizontal="left" vertical="center" wrapText="1"/>
    </xf>
    <xf numFmtId="0" fontId="3" fillId="0" borderId="0" xfId="0" applyFont="1" applyFill="1" applyAlignment="1">
      <alignment horizontal="left" vertical="center" wrapText="1"/>
    </xf>
    <xf numFmtId="0" fontId="7" fillId="0" borderId="0" xfId="0" applyFont="1" applyAlignment="1">
      <alignment horizontal="left" vertical="center"/>
    </xf>
    <xf numFmtId="0" fontId="3" fillId="0" borderId="0" xfId="0" applyFont="1" applyFill="1" applyAlignment="1">
      <alignment horizontal="left" wrapText="1"/>
    </xf>
    <xf numFmtId="0" fontId="45" fillId="0" borderId="0" xfId="0" applyFont="1" applyFill="1" applyAlignment="1">
      <alignment horizontal="left" vertical="center" wrapText="1"/>
    </xf>
    <xf numFmtId="0" fontId="3" fillId="0" borderId="0" xfId="0" applyFont="1" applyFill="1" applyAlignment="1">
      <alignment vertical="center" wrapText="1"/>
    </xf>
    <xf numFmtId="0" fontId="41" fillId="11" borderId="0" xfId="0" applyFont="1" applyFill="1" applyAlignment="1">
      <alignment vertical="center" wrapText="1"/>
    </xf>
    <xf numFmtId="0" fontId="40" fillId="11" borderId="0" xfId="0" applyFont="1" applyFill="1" applyAlignment="1">
      <alignment horizontal="left" vertical="center" wrapText="1"/>
    </xf>
    <xf numFmtId="0" fontId="7" fillId="11" borderId="0" xfId="0" applyFont="1" applyFill="1" applyAlignment="1">
      <alignment horizontal="left" vertical="center" wrapText="1"/>
    </xf>
    <xf numFmtId="49" fontId="3" fillId="11" borderId="0" xfId="0" applyNumberFormat="1" applyFont="1" applyFill="1" applyAlignment="1">
      <alignment horizontal="left" vertical="top" wrapText="1"/>
    </xf>
    <xf numFmtId="49" fontId="3" fillId="11" borderId="0" xfId="0" applyNumberFormat="1" applyFont="1" applyFill="1" applyAlignment="1">
      <alignment horizontal="left" vertical="center" wrapText="1"/>
    </xf>
    <xf numFmtId="49" fontId="3" fillId="11" borderId="0" xfId="0" applyNumberFormat="1" applyFont="1" applyFill="1" applyAlignment="1">
      <alignment horizontal="left" vertical="center"/>
    </xf>
    <xf numFmtId="49" fontId="3" fillId="0" borderId="0" xfId="0" applyNumberFormat="1" applyFont="1" applyAlignment="1">
      <alignment horizontal="left" vertical="center"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94"/>
  <sheetViews>
    <sheetView tabSelected="1" zoomScale="90" zoomScaleNormal="90" workbookViewId="0">
      <selection activeCell="A43" sqref="A43:D43"/>
    </sheetView>
  </sheetViews>
  <sheetFormatPr defaultColWidth="9.140625" defaultRowHeight="15" x14ac:dyDescent="0.25"/>
  <cols>
    <col min="1" max="8" width="9.140625" style="49"/>
    <col min="9" max="9" width="15.28515625" style="49" customWidth="1"/>
    <col min="10" max="10" width="9.140625" style="49"/>
    <col min="11" max="13" width="9.140625" style="97"/>
    <col min="14" max="14" width="9.140625" style="95"/>
    <col min="15" max="20" width="9.140625" style="97"/>
    <col min="21" max="16384" width="9.140625" style="49"/>
  </cols>
  <sheetData>
    <row r="1" spans="1:20" ht="15.75" x14ac:dyDescent="0.25">
      <c r="A1" s="229" t="s">
        <v>308</v>
      </c>
      <c r="B1" s="230"/>
      <c r="C1" s="230"/>
      <c r="D1" s="47"/>
      <c r="E1" s="47"/>
      <c r="F1" s="47"/>
      <c r="G1" s="47"/>
      <c r="H1" s="47"/>
      <c r="I1" s="47"/>
      <c r="J1" s="48"/>
    </row>
    <row r="2" spans="1:20" ht="14.45" customHeight="1" x14ac:dyDescent="0.25">
      <c r="A2" s="231" t="s">
        <v>324</v>
      </c>
      <c r="B2" s="232"/>
      <c r="C2" s="232"/>
      <c r="D2" s="232"/>
      <c r="E2" s="232"/>
      <c r="F2" s="232"/>
      <c r="G2" s="232"/>
      <c r="H2" s="232"/>
      <c r="I2" s="232"/>
      <c r="J2" s="233"/>
      <c r="N2" s="95">
        <v>1</v>
      </c>
    </row>
    <row r="3" spans="1:20" x14ac:dyDescent="0.25">
      <c r="A3" s="50"/>
      <c r="B3" s="51"/>
      <c r="C3" s="51"/>
      <c r="D3" s="51"/>
      <c r="E3" s="51"/>
      <c r="F3" s="51"/>
      <c r="G3" s="51"/>
      <c r="H3" s="51"/>
      <c r="I3" s="51"/>
      <c r="J3" s="52"/>
      <c r="N3" s="95">
        <v>2</v>
      </c>
    </row>
    <row r="4" spans="1:20" ht="33.6" customHeight="1" x14ac:dyDescent="0.25">
      <c r="A4" s="234" t="s">
        <v>309</v>
      </c>
      <c r="B4" s="235"/>
      <c r="C4" s="235"/>
      <c r="D4" s="235"/>
      <c r="E4" s="236">
        <v>44197</v>
      </c>
      <c r="F4" s="237"/>
      <c r="G4" s="53" t="s">
        <v>0</v>
      </c>
      <c r="H4" s="236">
        <v>44561</v>
      </c>
      <c r="I4" s="237"/>
      <c r="J4" s="54"/>
      <c r="N4" s="95">
        <v>3</v>
      </c>
    </row>
    <row r="5" spans="1:20" s="55" customFormat="1" ht="10.15" customHeight="1" x14ac:dyDescent="0.25">
      <c r="A5" s="238"/>
      <c r="B5" s="239"/>
      <c r="C5" s="239"/>
      <c r="D5" s="239"/>
      <c r="E5" s="239"/>
      <c r="F5" s="239"/>
      <c r="G5" s="239"/>
      <c r="H5" s="239"/>
      <c r="I5" s="239"/>
      <c r="J5" s="240"/>
      <c r="N5" s="96">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98"/>
      <c r="L7" s="98"/>
      <c r="M7" s="98"/>
      <c r="N7" s="99"/>
      <c r="O7" s="98"/>
      <c r="P7" s="98"/>
      <c r="Q7" s="98"/>
      <c r="R7" s="98"/>
      <c r="S7" s="98"/>
      <c r="T7" s="98"/>
    </row>
    <row r="8" spans="1:20" ht="20.45" customHeight="1" x14ac:dyDescent="0.25">
      <c r="A8" s="56"/>
      <c r="B8" s="57" t="s">
        <v>330</v>
      </c>
      <c r="C8" s="58"/>
      <c r="D8" s="58"/>
      <c r="E8" s="64">
        <v>4</v>
      </c>
      <c r="F8" s="59"/>
      <c r="G8" s="53"/>
      <c r="H8" s="59"/>
      <c r="I8" s="60"/>
      <c r="J8" s="61"/>
    </row>
    <row r="9" spans="1:20" s="63" customFormat="1" ht="10.9" customHeight="1" x14ac:dyDescent="0.25">
      <c r="A9" s="56"/>
      <c r="B9" s="58"/>
      <c r="C9" s="58"/>
      <c r="D9" s="58"/>
      <c r="E9" s="62"/>
      <c r="F9" s="62"/>
      <c r="G9" s="53"/>
      <c r="H9" s="62"/>
      <c r="I9" s="65"/>
      <c r="J9" s="61"/>
      <c r="K9" s="98"/>
      <c r="L9" s="98"/>
      <c r="M9" s="98"/>
      <c r="N9" s="99"/>
      <c r="O9" s="98"/>
      <c r="P9" s="98"/>
      <c r="Q9" s="98"/>
      <c r="R9" s="98"/>
      <c r="S9" s="98"/>
      <c r="T9" s="98"/>
    </row>
    <row r="10" spans="1:20" ht="37.9" customHeight="1" x14ac:dyDescent="0.25">
      <c r="A10" s="248" t="s">
        <v>331</v>
      </c>
      <c r="B10" s="249"/>
      <c r="C10" s="249"/>
      <c r="D10" s="249"/>
      <c r="E10" s="249"/>
      <c r="F10" s="249"/>
      <c r="G10" s="249"/>
      <c r="H10" s="249"/>
      <c r="I10" s="249"/>
      <c r="J10" s="66"/>
    </row>
    <row r="11" spans="1:20" ht="24.6" customHeight="1" x14ac:dyDescent="0.25">
      <c r="A11" s="250" t="s">
        <v>310</v>
      </c>
      <c r="B11" s="251"/>
      <c r="C11" s="243" t="s">
        <v>447</v>
      </c>
      <c r="D11" s="244"/>
      <c r="E11" s="67"/>
      <c r="F11" s="252" t="s">
        <v>332</v>
      </c>
      <c r="G11" s="242"/>
      <c r="H11" s="253" t="s">
        <v>448</v>
      </c>
      <c r="I11" s="254"/>
      <c r="J11" s="68"/>
    </row>
    <row r="12" spans="1:20" ht="14.45" customHeight="1" x14ac:dyDescent="0.25">
      <c r="A12" s="69"/>
      <c r="B12" s="70"/>
      <c r="C12" s="70"/>
      <c r="D12" s="70"/>
      <c r="E12" s="246"/>
      <c r="F12" s="246"/>
      <c r="G12" s="246"/>
      <c r="H12" s="246"/>
      <c r="I12" s="71"/>
      <c r="J12" s="68"/>
    </row>
    <row r="13" spans="1:20" ht="21" customHeight="1" x14ac:dyDescent="0.25">
      <c r="A13" s="241" t="s">
        <v>325</v>
      </c>
      <c r="B13" s="242"/>
      <c r="C13" s="243" t="s">
        <v>449</v>
      </c>
      <c r="D13" s="244"/>
      <c r="E13" s="245"/>
      <c r="F13" s="246"/>
      <c r="G13" s="246"/>
      <c r="H13" s="246"/>
      <c r="I13" s="71"/>
      <c r="J13" s="68"/>
    </row>
    <row r="14" spans="1:20" ht="10.9" customHeight="1" x14ac:dyDescent="0.25">
      <c r="A14" s="67"/>
      <c r="B14" s="71"/>
      <c r="C14" s="70"/>
      <c r="D14" s="70"/>
      <c r="E14" s="247"/>
      <c r="F14" s="247"/>
      <c r="G14" s="247"/>
      <c r="H14" s="247"/>
      <c r="I14" s="70"/>
      <c r="J14" s="72"/>
    </row>
    <row r="15" spans="1:20" ht="22.9" customHeight="1" x14ac:dyDescent="0.25">
      <c r="A15" s="241" t="s">
        <v>311</v>
      </c>
      <c r="B15" s="242"/>
      <c r="C15" s="243" t="s">
        <v>450</v>
      </c>
      <c r="D15" s="244"/>
      <c r="E15" s="261"/>
      <c r="F15" s="262"/>
      <c r="G15" s="73" t="s">
        <v>333</v>
      </c>
      <c r="H15" s="253" t="s">
        <v>451</v>
      </c>
      <c r="I15" s="254"/>
      <c r="J15" s="74"/>
    </row>
    <row r="16" spans="1:20" ht="10.9" customHeight="1" x14ac:dyDescent="0.25">
      <c r="A16" s="67"/>
      <c r="B16" s="71"/>
      <c r="C16" s="70"/>
      <c r="D16" s="70"/>
      <c r="E16" s="247"/>
      <c r="F16" s="247"/>
      <c r="G16" s="247"/>
      <c r="H16" s="247"/>
      <c r="I16" s="70"/>
      <c r="J16" s="72"/>
    </row>
    <row r="17" spans="1:10" ht="22.9" customHeight="1" x14ac:dyDescent="0.25">
      <c r="A17" s="75"/>
      <c r="B17" s="73" t="s">
        <v>334</v>
      </c>
      <c r="C17" s="243" t="s">
        <v>452</v>
      </c>
      <c r="D17" s="244"/>
      <c r="E17" s="76"/>
      <c r="F17" s="76"/>
      <c r="G17" s="76"/>
      <c r="H17" s="76"/>
      <c r="I17" s="76"/>
      <c r="J17" s="74"/>
    </row>
    <row r="18" spans="1:10" x14ac:dyDescent="0.25">
      <c r="A18" s="255"/>
      <c r="B18" s="256"/>
      <c r="C18" s="247"/>
      <c r="D18" s="247"/>
      <c r="E18" s="247"/>
      <c r="F18" s="247"/>
      <c r="G18" s="247"/>
      <c r="H18" s="247"/>
      <c r="I18" s="70"/>
      <c r="J18" s="72"/>
    </row>
    <row r="19" spans="1:10" x14ac:dyDescent="0.25">
      <c r="A19" s="250" t="s">
        <v>312</v>
      </c>
      <c r="B19" s="257"/>
      <c r="C19" s="258" t="s">
        <v>453</v>
      </c>
      <c r="D19" s="259"/>
      <c r="E19" s="259"/>
      <c r="F19" s="259"/>
      <c r="G19" s="259"/>
      <c r="H19" s="259"/>
      <c r="I19" s="259"/>
      <c r="J19" s="260"/>
    </row>
    <row r="20" spans="1:10" x14ac:dyDescent="0.25">
      <c r="A20" s="69"/>
      <c r="B20" s="70"/>
      <c r="C20" s="77"/>
      <c r="D20" s="70"/>
      <c r="E20" s="247"/>
      <c r="F20" s="247"/>
      <c r="G20" s="247"/>
      <c r="H20" s="247"/>
      <c r="I20" s="70"/>
      <c r="J20" s="72"/>
    </row>
    <row r="21" spans="1:10" x14ac:dyDescent="0.25">
      <c r="A21" s="250" t="s">
        <v>313</v>
      </c>
      <c r="B21" s="257"/>
      <c r="C21" s="253">
        <v>10000</v>
      </c>
      <c r="D21" s="254"/>
      <c r="E21" s="247"/>
      <c r="F21" s="247"/>
      <c r="G21" s="258" t="s">
        <v>454</v>
      </c>
      <c r="H21" s="259"/>
      <c r="I21" s="259"/>
      <c r="J21" s="260"/>
    </row>
    <row r="22" spans="1:10" x14ac:dyDescent="0.25">
      <c r="A22" s="69"/>
      <c r="B22" s="70"/>
      <c r="C22" s="70"/>
      <c r="D22" s="70"/>
      <c r="E22" s="247"/>
      <c r="F22" s="247"/>
      <c r="G22" s="247"/>
      <c r="H22" s="247"/>
      <c r="I22" s="70"/>
      <c r="J22" s="72"/>
    </row>
    <row r="23" spans="1:10" x14ac:dyDescent="0.25">
      <c r="A23" s="250" t="s">
        <v>314</v>
      </c>
      <c r="B23" s="257"/>
      <c r="C23" s="258" t="s">
        <v>455</v>
      </c>
      <c r="D23" s="259"/>
      <c r="E23" s="259"/>
      <c r="F23" s="259"/>
      <c r="G23" s="259"/>
      <c r="H23" s="259"/>
      <c r="I23" s="259"/>
      <c r="J23" s="260"/>
    </row>
    <row r="24" spans="1:10" x14ac:dyDescent="0.25">
      <c r="A24" s="69"/>
      <c r="B24" s="70"/>
      <c r="C24" s="70"/>
      <c r="D24" s="70"/>
      <c r="E24" s="247"/>
      <c r="F24" s="247"/>
      <c r="G24" s="247"/>
      <c r="H24" s="247"/>
      <c r="I24" s="70"/>
      <c r="J24" s="72"/>
    </row>
    <row r="25" spans="1:10" x14ac:dyDescent="0.25">
      <c r="A25" s="250" t="s">
        <v>315</v>
      </c>
      <c r="B25" s="257"/>
      <c r="C25" s="264" t="s">
        <v>456</v>
      </c>
      <c r="D25" s="265"/>
      <c r="E25" s="265"/>
      <c r="F25" s="265"/>
      <c r="G25" s="265"/>
      <c r="H25" s="265"/>
      <c r="I25" s="265"/>
      <c r="J25" s="266"/>
    </row>
    <row r="26" spans="1:10" x14ac:dyDescent="0.25">
      <c r="A26" s="69"/>
      <c r="B26" s="70"/>
      <c r="C26" s="77"/>
      <c r="D26" s="70"/>
      <c r="E26" s="247"/>
      <c r="F26" s="247"/>
      <c r="G26" s="247"/>
      <c r="H26" s="247"/>
      <c r="I26" s="70"/>
      <c r="J26" s="72"/>
    </row>
    <row r="27" spans="1:10" x14ac:dyDescent="0.25">
      <c r="A27" s="250" t="s">
        <v>316</v>
      </c>
      <c r="B27" s="257"/>
      <c r="C27" s="264" t="s">
        <v>457</v>
      </c>
      <c r="D27" s="265"/>
      <c r="E27" s="265"/>
      <c r="F27" s="265"/>
      <c r="G27" s="265"/>
      <c r="H27" s="265"/>
      <c r="I27" s="265"/>
      <c r="J27" s="266"/>
    </row>
    <row r="28" spans="1:10" ht="13.9" customHeight="1" x14ac:dyDescent="0.25">
      <c r="A28" s="69"/>
      <c r="B28" s="70"/>
      <c r="C28" s="77"/>
      <c r="D28" s="70"/>
      <c r="E28" s="247"/>
      <c r="F28" s="247"/>
      <c r="G28" s="247"/>
      <c r="H28" s="247"/>
      <c r="I28" s="70"/>
      <c r="J28" s="72"/>
    </row>
    <row r="29" spans="1:10" ht="22.9" customHeight="1" x14ac:dyDescent="0.25">
      <c r="A29" s="241" t="s">
        <v>326</v>
      </c>
      <c r="B29" s="257"/>
      <c r="C29" s="226">
        <v>3640</v>
      </c>
      <c r="D29" s="79"/>
      <c r="E29" s="263"/>
      <c r="F29" s="263"/>
      <c r="G29" s="263"/>
      <c r="H29" s="263"/>
      <c r="I29" s="80"/>
      <c r="J29" s="81"/>
    </row>
    <row r="30" spans="1:10" x14ac:dyDescent="0.25">
      <c r="A30" s="69"/>
      <c r="B30" s="70"/>
      <c r="C30" s="70"/>
      <c r="D30" s="70"/>
      <c r="E30" s="247"/>
      <c r="F30" s="247"/>
      <c r="G30" s="247"/>
      <c r="H30" s="247"/>
      <c r="I30" s="80"/>
      <c r="J30" s="81"/>
    </row>
    <row r="31" spans="1:10" x14ac:dyDescent="0.25">
      <c r="A31" s="250" t="s">
        <v>317</v>
      </c>
      <c r="B31" s="257"/>
      <c r="C31" s="225" t="s">
        <v>337</v>
      </c>
      <c r="D31" s="267" t="s">
        <v>335</v>
      </c>
      <c r="E31" s="268"/>
      <c r="F31" s="268"/>
      <c r="G31" s="268"/>
      <c r="H31" s="82"/>
      <c r="I31" s="83" t="s">
        <v>336</v>
      </c>
      <c r="J31" s="84" t="s">
        <v>337</v>
      </c>
    </row>
    <row r="32" spans="1:10" x14ac:dyDescent="0.25">
      <c r="A32" s="250"/>
      <c r="B32" s="257"/>
      <c r="C32" s="85"/>
      <c r="D32" s="53"/>
      <c r="E32" s="262"/>
      <c r="F32" s="262"/>
      <c r="G32" s="262"/>
      <c r="H32" s="262"/>
      <c r="I32" s="80"/>
      <c r="J32" s="81"/>
    </row>
    <row r="33" spans="1:10" x14ac:dyDescent="0.25">
      <c r="A33" s="250" t="s">
        <v>327</v>
      </c>
      <c r="B33" s="257"/>
      <c r="C33" s="78" t="s">
        <v>339</v>
      </c>
      <c r="D33" s="267" t="s">
        <v>338</v>
      </c>
      <c r="E33" s="268"/>
      <c r="F33" s="268"/>
      <c r="G33" s="268"/>
      <c r="H33" s="76"/>
      <c r="I33" s="83" t="s">
        <v>339</v>
      </c>
      <c r="J33" s="84" t="s">
        <v>340</v>
      </c>
    </row>
    <row r="34" spans="1:10" x14ac:dyDescent="0.25">
      <c r="A34" s="69"/>
      <c r="B34" s="70"/>
      <c r="C34" s="70"/>
      <c r="D34" s="70"/>
      <c r="E34" s="247"/>
      <c r="F34" s="247"/>
      <c r="G34" s="247"/>
      <c r="H34" s="247"/>
      <c r="I34" s="70"/>
      <c r="J34" s="72"/>
    </row>
    <row r="35" spans="1:10" x14ac:dyDescent="0.25">
      <c r="A35" s="267" t="s">
        <v>328</v>
      </c>
      <c r="B35" s="268"/>
      <c r="C35" s="268"/>
      <c r="D35" s="268"/>
      <c r="E35" s="268" t="s">
        <v>318</v>
      </c>
      <c r="F35" s="268"/>
      <c r="G35" s="268"/>
      <c r="H35" s="268"/>
      <c r="I35" s="268"/>
      <c r="J35" s="86" t="s">
        <v>319</v>
      </c>
    </row>
    <row r="36" spans="1:10" x14ac:dyDescent="0.25">
      <c r="A36" s="69"/>
      <c r="B36" s="70"/>
      <c r="C36" s="70"/>
      <c r="D36" s="70"/>
      <c r="E36" s="247"/>
      <c r="F36" s="247"/>
      <c r="G36" s="247"/>
      <c r="H36" s="247"/>
      <c r="I36" s="70"/>
      <c r="J36" s="81"/>
    </row>
    <row r="37" spans="1:10" x14ac:dyDescent="0.25">
      <c r="A37" s="273" t="s">
        <v>458</v>
      </c>
      <c r="B37" s="274"/>
      <c r="C37" s="274"/>
      <c r="D37" s="274"/>
      <c r="E37" s="273" t="s">
        <v>459</v>
      </c>
      <c r="F37" s="274"/>
      <c r="G37" s="274"/>
      <c r="H37" s="274"/>
      <c r="I37" s="275"/>
      <c r="J37" s="129">
        <v>1343068</v>
      </c>
    </row>
    <row r="38" spans="1:10" x14ac:dyDescent="0.25">
      <c r="A38" s="69"/>
      <c r="B38" s="70"/>
      <c r="C38" s="77"/>
      <c r="D38" s="272"/>
      <c r="E38" s="272"/>
      <c r="F38" s="272"/>
      <c r="G38" s="272"/>
      <c r="H38" s="272"/>
      <c r="I38" s="272"/>
      <c r="J38" s="72"/>
    </row>
    <row r="39" spans="1:10" x14ac:dyDescent="0.25">
      <c r="A39" s="269" t="s">
        <v>599</v>
      </c>
      <c r="B39" s="270"/>
      <c r="C39" s="270"/>
      <c r="D39" s="271"/>
      <c r="E39" s="269" t="s">
        <v>459</v>
      </c>
      <c r="F39" s="270"/>
      <c r="G39" s="270"/>
      <c r="H39" s="270"/>
      <c r="I39" s="271"/>
      <c r="J39" s="130">
        <v>3645363</v>
      </c>
    </row>
    <row r="40" spans="1:10" x14ac:dyDescent="0.25">
      <c r="A40" s="69"/>
      <c r="B40" s="70"/>
      <c r="C40" s="77"/>
      <c r="D40" s="87"/>
      <c r="E40" s="272"/>
      <c r="F40" s="272"/>
      <c r="G40" s="272"/>
      <c r="H40" s="272"/>
      <c r="I40" s="71"/>
      <c r="J40" s="72"/>
    </row>
    <row r="41" spans="1:10" x14ac:dyDescent="0.25">
      <c r="A41" s="269" t="s">
        <v>460</v>
      </c>
      <c r="B41" s="270"/>
      <c r="C41" s="270"/>
      <c r="D41" s="271"/>
      <c r="E41" s="269" t="s">
        <v>459</v>
      </c>
      <c r="F41" s="270"/>
      <c r="G41" s="270"/>
      <c r="H41" s="270"/>
      <c r="I41" s="271"/>
      <c r="J41" s="130">
        <v>3282899</v>
      </c>
    </row>
    <row r="42" spans="1:10" x14ac:dyDescent="0.25">
      <c r="A42" s="69"/>
      <c r="B42" s="70"/>
      <c r="C42" s="77"/>
      <c r="D42" s="87"/>
      <c r="E42" s="272"/>
      <c r="F42" s="272"/>
      <c r="G42" s="272"/>
      <c r="H42" s="272"/>
      <c r="I42" s="71"/>
      <c r="J42" s="72"/>
    </row>
    <row r="43" spans="1:10" x14ac:dyDescent="0.25">
      <c r="A43" s="269" t="s">
        <v>604</v>
      </c>
      <c r="B43" s="270"/>
      <c r="C43" s="270"/>
      <c r="D43" s="271"/>
      <c r="E43" s="269" t="s">
        <v>459</v>
      </c>
      <c r="F43" s="270"/>
      <c r="G43" s="270"/>
      <c r="H43" s="270"/>
      <c r="I43" s="271"/>
      <c r="J43" s="130">
        <v>3282678</v>
      </c>
    </row>
    <row r="44" spans="1:10" x14ac:dyDescent="0.25">
      <c r="A44" s="88"/>
      <c r="B44" s="77"/>
      <c r="C44" s="276"/>
      <c r="D44" s="276"/>
      <c r="E44" s="247"/>
      <c r="F44" s="247"/>
      <c r="G44" s="276"/>
      <c r="H44" s="276"/>
      <c r="I44" s="276"/>
      <c r="J44" s="72"/>
    </row>
    <row r="45" spans="1:10" x14ac:dyDescent="0.25">
      <c r="A45" s="269" t="s">
        <v>600</v>
      </c>
      <c r="B45" s="270"/>
      <c r="C45" s="270"/>
      <c r="D45" s="271"/>
      <c r="E45" s="269" t="s">
        <v>459</v>
      </c>
      <c r="F45" s="270"/>
      <c r="G45" s="270"/>
      <c r="H45" s="270"/>
      <c r="I45" s="271"/>
      <c r="J45" s="130">
        <v>1356216</v>
      </c>
    </row>
    <row r="46" spans="1:10" x14ac:dyDescent="0.25">
      <c r="A46" s="88"/>
      <c r="B46" s="77"/>
      <c r="C46" s="77"/>
      <c r="D46" s="70"/>
      <c r="E46" s="277"/>
      <c r="F46" s="277"/>
      <c r="G46" s="276"/>
      <c r="H46" s="276"/>
      <c r="I46" s="70"/>
      <c r="J46" s="72"/>
    </row>
    <row r="47" spans="1:10" x14ac:dyDescent="0.25">
      <c r="A47" s="269" t="s">
        <v>461</v>
      </c>
      <c r="B47" s="270"/>
      <c r="C47" s="270"/>
      <c r="D47" s="271"/>
      <c r="E47" s="269" t="s">
        <v>459</v>
      </c>
      <c r="F47" s="270"/>
      <c r="G47" s="270"/>
      <c r="H47" s="270"/>
      <c r="I47" s="271"/>
      <c r="J47" s="130">
        <v>2435071</v>
      </c>
    </row>
    <row r="48" spans="1:10" x14ac:dyDescent="0.25">
      <c r="A48" s="131"/>
      <c r="B48" s="132"/>
      <c r="C48" s="132"/>
      <c r="D48" s="132"/>
      <c r="E48" s="132"/>
      <c r="F48" s="132"/>
      <c r="G48" s="132"/>
      <c r="H48" s="132"/>
      <c r="I48" s="132"/>
      <c r="J48" s="133"/>
    </row>
    <row r="49" spans="1:10" x14ac:dyDescent="0.25">
      <c r="A49" s="269" t="s">
        <v>462</v>
      </c>
      <c r="B49" s="270"/>
      <c r="C49" s="270"/>
      <c r="D49" s="271"/>
      <c r="E49" s="269" t="s">
        <v>459</v>
      </c>
      <c r="F49" s="270"/>
      <c r="G49" s="270"/>
      <c r="H49" s="270"/>
      <c r="I49" s="271"/>
      <c r="J49" s="130">
        <v>3654656</v>
      </c>
    </row>
    <row r="50" spans="1:10" x14ac:dyDescent="0.25">
      <c r="A50" s="134"/>
      <c r="B50" s="135"/>
      <c r="C50" s="135"/>
      <c r="D50" s="135"/>
      <c r="E50" s="135"/>
      <c r="F50" s="135"/>
      <c r="G50" s="135"/>
      <c r="H50" s="135"/>
      <c r="I50" s="135"/>
      <c r="J50" s="136"/>
    </row>
    <row r="51" spans="1:10" x14ac:dyDescent="0.25">
      <c r="A51" s="269" t="s">
        <v>463</v>
      </c>
      <c r="B51" s="270"/>
      <c r="C51" s="270"/>
      <c r="D51" s="271"/>
      <c r="E51" s="269" t="s">
        <v>459</v>
      </c>
      <c r="F51" s="270"/>
      <c r="G51" s="270"/>
      <c r="H51" s="270"/>
      <c r="I51" s="271"/>
      <c r="J51" s="130">
        <v>3654664</v>
      </c>
    </row>
    <row r="52" spans="1:10" x14ac:dyDescent="0.25">
      <c r="A52" s="137"/>
      <c r="B52" s="138"/>
      <c r="C52" s="138"/>
      <c r="D52" s="138"/>
      <c r="E52" s="138"/>
      <c r="F52" s="138"/>
      <c r="G52" s="138"/>
      <c r="H52" s="138"/>
      <c r="I52" s="138"/>
      <c r="J52" s="139"/>
    </row>
    <row r="53" spans="1:10" x14ac:dyDescent="0.25">
      <c r="A53" s="269" t="s">
        <v>601</v>
      </c>
      <c r="B53" s="270"/>
      <c r="C53" s="270"/>
      <c r="D53" s="271"/>
      <c r="E53" s="269" t="s">
        <v>459</v>
      </c>
      <c r="F53" s="270"/>
      <c r="G53" s="270"/>
      <c r="H53" s="270"/>
      <c r="I53" s="271"/>
      <c r="J53" s="130">
        <v>3641287</v>
      </c>
    </row>
    <row r="54" spans="1:10" x14ac:dyDescent="0.25">
      <c r="A54" s="134"/>
      <c r="B54" s="135"/>
      <c r="C54" s="135"/>
      <c r="D54" s="135"/>
      <c r="E54" s="135"/>
      <c r="F54" s="135"/>
      <c r="G54" s="135"/>
      <c r="H54" s="135"/>
      <c r="I54" s="135"/>
      <c r="J54" s="136"/>
    </row>
    <row r="55" spans="1:10" x14ac:dyDescent="0.25">
      <c r="A55" s="269" t="s">
        <v>464</v>
      </c>
      <c r="B55" s="270"/>
      <c r="C55" s="270"/>
      <c r="D55" s="271"/>
      <c r="E55" s="269" t="s">
        <v>459</v>
      </c>
      <c r="F55" s="270"/>
      <c r="G55" s="270"/>
      <c r="H55" s="270"/>
      <c r="I55" s="271"/>
      <c r="J55" s="130">
        <v>3282660</v>
      </c>
    </row>
    <row r="56" spans="1:10" x14ac:dyDescent="0.25">
      <c r="A56" s="134"/>
      <c r="B56" s="135"/>
      <c r="C56" s="135"/>
      <c r="D56" s="135"/>
      <c r="E56" s="135"/>
      <c r="F56" s="135"/>
      <c r="G56" s="135"/>
      <c r="H56" s="135"/>
      <c r="I56" s="135"/>
      <c r="J56" s="136"/>
    </row>
    <row r="57" spans="1:10" x14ac:dyDescent="0.25">
      <c r="A57" s="269" t="s">
        <v>602</v>
      </c>
      <c r="B57" s="270"/>
      <c r="C57" s="270"/>
      <c r="D57" s="271"/>
      <c r="E57" s="269" t="s">
        <v>459</v>
      </c>
      <c r="F57" s="270"/>
      <c r="G57" s="270"/>
      <c r="H57" s="270"/>
      <c r="I57" s="271"/>
      <c r="J57" s="130">
        <v>3654354</v>
      </c>
    </row>
    <row r="58" spans="1:10" x14ac:dyDescent="0.25">
      <c r="A58" s="134"/>
      <c r="B58" s="135"/>
      <c r="C58" s="135"/>
      <c r="D58" s="135"/>
      <c r="E58" s="135"/>
      <c r="F58" s="135"/>
      <c r="G58" s="135"/>
      <c r="H58" s="135"/>
      <c r="I58" s="135"/>
      <c r="J58" s="136"/>
    </row>
    <row r="59" spans="1:10" x14ac:dyDescent="0.25">
      <c r="A59" s="269" t="s">
        <v>603</v>
      </c>
      <c r="B59" s="270"/>
      <c r="C59" s="270"/>
      <c r="D59" s="271"/>
      <c r="E59" s="269" t="s">
        <v>459</v>
      </c>
      <c r="F59" s="270"/>
      <c r="G59" s="270"/>
      <c r="H59" s="270"/>
      <c r="I59" s="271"/>
      <c r="J59" s="130">
        <v>1114328</v>
      </c>
    </row>
    <row r="60" spans="1:10" x14ac:dyDescent="0.25">
      <c r="A60" s="134"/>
      <c r="B60" s="135"/>
      <c r="C60" s="135"/>
      <c r="D60" s="135"/>
      <c r="E60" s="135"/>
      <c r="F60" s="135"/>
      <c r="G60" s="135"/>
      <c r="H60" s="135"/>
      <c r="I60" s="135"/>
      <c r="J60" s="136"/>
    </row>
    <row r="61" spans="1:10" x14ac:dyDescent="0.25">
      <c r="A61" s="269" t="s">
        <v>567</v>
      </c>
      <c r="B61" s="270"/>
      <c r="C61" s="270"/>
      <c r="D61" s="271"/>
      <c r="E61" s="269" t="s">
        <v>459</v>
      </c>
      <c r="F61" s="270"/>
      <c r="G61" s="270"/>
      <c r="H61" s="270"/>
      <c r="I61" s="271"/>
      <c r="J61" s="208">
        <v>5423392</v>
      </c>
    </row>
    <row r="62" spans="1:10" x14ac:dyDescent="0.25">
      <c r="A62" s="134"/>
      <c r="B62" s="135"/>
      <c r="C62" s="135"/>
      <c r="D62" s="135"/>
      <c r="E62" s="135"/>
      <c r="F62" s="135"/>
      <c r="G62" s="135"/>
      <c r="H62" s="135"/>
      <c r="I62" s="135"/>
      <c r="J62" s="136"/>
    </row>
    <row r="63" spans="1:10" x14ac:dyDescent="0.25">
      <c r="A63" s="269" t="s">
        <v>568</v>
      </c>
      <c r="B63" s="270"/>
      <c r="C63" s="270"/>
      <c r="D63" s="271"/>
      <c r="E63" s="269" t="s">
        <v>459</v>
      </c>
      <c r="F63" s="270"/>
      <c r="G63" s="270"/>
      <c r="H63" s="270"/>
      <c r="I63" s="271"/>
      <c r="J63" s="130">
        <v>5435765</v>
      </c>
    </row>
    <row r="64" spans="1:10" x14ac:dyDescent="0.25">
      <c r="A64" s="134"/>
      <c r="B64" s="135"/>
      <c r="C64" s="135"/>
      <c r="D64" s="135"/>
      <c r="E64" s="135"/>
      <c r="F64" s="135"/>
      <c r="G64" s="135"/>
      <c r="H64" s="135"/>
      <c r="I64" s="135"/>
      <c r="J64" s="136"/>
    </row>
    <row r="65" spans="1:10" x14ac:dyDescent="0.25">
      <c r="A65" s="269" t="s">
        <v>578</v>
      </c>
      <c r="B65" s="270"/>
      <c r="C65" s="270"/>
      <c r="D65" s="271"/>
      <c r="E65" s="269" t="s">
        <v>459</v>
      </c>
      <c r="F65" s="270"/>
      <c r="G65" s="270"/>
      <c r="H65" s="270"/>
      <c r="I65" s="271"/>
      <c r="J65" s="130">
        <v>5478421</v>
      </c>
    </row>
    <row r="66" spans="1:10" x14ac:dyDescent="0.25">
      <c r="A66" s="204"/>
      <c r="B66" s="205"/>
      <c r="C66" s="205"/>
      <c r="D66" s="205"/>
      <c r="E66" s="205"/>
      <c r="F66" s="205"/>
      <c r="G66" s="205"/>
      <c r="H66" s="205"/>
      <c r="I66" s="205"/>
      <c r="J66" s="206"/>
    </row>
    <row r="67" spans="1:10" x14ac:dyDescent="0.25">
      <c r="A67" s="269" t="s">
        <v>465</v>
      </c>
      <c r="B67" s="270"/>
      <c r="C67" s="270"/>
      <c r="D67" s="271"/>
      <c r="E67" s="269" t="s">
        <v>466</v>
      </c>
      <c r="F67" s="270"/>
      <c r="G67" s="270"/>
      <c r="H67" s="270"/>
      <c r="I67" s="271"/>
      <c r="J67" s="130"/>
    </row>
    <row r="68" spans="1:10" x14ac:dyDescent="0.25">
      <c r="A68" s="222"/>
      <c r="B68" s="223"/>
      <c r="C68" s="223"/>
      <c r="D68" s="223"/>
      <c r="E68" s="205"/>
      <c r="F68" s="205"/>
      <c r="G68" s="205"/>
      <c r="H68" s="205"/>
      <c r="I68" s="205"/>
      <c r="J68" s="220"/>
    </row>
    <row r="69" spans="1:10" x14ac:dyDescent="0.25">
      <c r="A69" s="286"/>
      <c r="B69" s="287"/>
      <c r="C69" s="287"/>
      <c r="D69" s="287"/>
      <c r="E69" s="287"/>
      <c r="F69" s="287"/>
      <c r="G69" s="287"/>
      <c r="H69" s="287"/>
      <c r="I69" s="287"/>
      <c r="J69" s="221"/>
    </row>
    <row r="70" spans="1:10" x14ac:dyDescent="0.25">
      <c r="A70" s="88"/>
      <c r="B70" s="218"/>
      <c r="C70" s="218"/>
      <c r="D70" s="219"/>
      <c r="E70" s="247"/>
      <c r="F70" s="247"/>
      <c r="G70" s="276"/>
      <c r="H70" s="276"/>
      <c r="I70" s="70"/>
      <c r="J70" s="89" t="s">
        <v>341</v>
      </c>
    </row>
    <row r="71" spans="1:10" x14ac:dyDescent="0.25">
      <c r="A71" s="88"/>
      <c r="B71" s="77"/>
      <c r="C71" s="77"/>
      <c r="D71" s="70"/>
      <c r="E71" s="247"/>
      <c r="F71" s="247"/>
      <c r="G71" s="276"/>
      <c r="H71" s="276"/>
      <c r="I71" s="70"/>
      <c r="J71" s="89" t="s">
        <v>342</v>
      </c>
    </row>
    <row r="72" spans="1:10" ht="14.45" customHeight="1" x14ac:dyDescent="0.25">
      <c r="A72" s="241" t="s">
        <v>320</v>
      </c>
      <c r="B72" s="252"/>
      <c r="C72" s="253" t="s">
        <v>342</v>
      </c>
      <c r="D72" s="254"/>
      <c r="E72" s="289" t="s">
        <v>343</v>
      </c>
      <c r="F72" s="290"/>
      <c r="G72" s="258"/>
      <c r="H72" s="259"/>
      <c r="I72" s="259"/>
      <c r="J72" s="260"/>
    </row>
    <row r="73" spans="1:10" x14ac:dyDescent="0.25">
      <c r="A73" s="88"/>
      <c r="B73" s="77"/>
      <c r="C73" s="276"/>
      <c r="D73" s="276"/>
      <c r="E73" s="247"/>
      <c r="F73" s="247"/>
      <c r="G73" s="291" t="s">
        <v>344</v>
      </c>
      <c r="H73" s="291"/>
      <c r="I73" s="291"/>
      <c r="J73" s="61"/>
    </row>
    <row r="74" spans="1:10" ht="13.9" customHeight="1" x14ac:dyDescent="0.25">
      <c r="A74" s="241" t="s">
        <v>321</v>
      </c>
      <c r="B74" s="252"/>
      <c r="C74" s="258" t="s">
        <v>467</v>
      </c>
      <c r="D74" s="259"/>
      <c r="E74" s="259"/>
      <c r="F74" s="259"/>
      <c r="G74" s="259"/>
      <c r="H74" s="259"/>
      <c r="I74" s="259"/>
      <c r="J74" s="260"/>
    </row>
    <row r="75" spans="1:10" x14ac:dyDescent="0.25">
      <c r="A75" s="69"/>
      <c r="B75" s="70"/>
      <c r="C75" s="263" t="s">
        <v>322</v>
      </c>
      <c r="D75" s="263"/>
      <c r="E75" s="263"/>
      <c r="F75" s="263"/>
      <c r="G75" s="263"/>
      <c r="H75" s="263"/>
      <c r="I75" s="263"/>
      <c r="J75" s="72"/>
    </row>
    <row r="76" spans="1:10" x14ac:dyDescent="0.25">
      <c r="A76" s="241" t="s">
        <v>323</v>
      </c>
      <c r="B76" s="252"/>
      <c r="C76" s="282" t="s">
        <v>468</v>
      </c>
      <c r="D76" s="283"/>
      <c r="E76" s="284"/>
      <c r="F76" s="247"/>
      <c r="G76" s="247"/>
      <c r="H76" s="268"/>
      <c r="I76" s="268"/>
      <c r="J76" s="285"/>
    </row>
    <row r="77" spans="1:10" x14ac:dyDescent="0.25">
      <c r="A77" s="69"/>
      <c r="B77" s="70"/>
      <c r="C77" s="77"/>
      <c r="D77" s="70"/>
      <c r="E77" s="247"/>
      <c r="F77" s="247"/>
      <c r="G77" s="247"/>
      <c r="H77" s="247"/>
      <c r="I77" s="70"/>
      <c r="J77" s="72"/>
    </row>
    <row r="78" spans="1:10" ht="14.45" customHeight="1" x14ac:dyDescent="0.25">
      <c r="A78" s="241" t="s">
        <v>315</v>
      </c>
      <c r="B78" s="252"/>
      <c r="C78" s="279" t="s">
        <v>469</v>
      </c>
      <c r="D78" s="280"/>
      <c r="E78" s="280"/>
      <c r="F78" s="280"/>
      <c r="G78" s="280"/>
      <c r="H78" s="280"/>
      <c r="I78" s="280"/>
      <c r="J78" s="281"/>
    </row>
    <row r="79" spans="1:10" x14ac:dyDescent="0.25">
      <c r="A79" s="69"/>
      <c r="B79" s="70"/>
      <c r="C79" s="70"/>
      <c r="D79" s="70"/>
      <c r="E79" s="247"/>
      <c r="F79" s="247"/>
      <c r="G79" s="247"/>
      <c r="H79" s="247"/>
      <c r="I79" s="70"/>
      <c r="J79" s="72"/>
    </row>
    <row r="80" spans="1:10" x14ac:dyDescent="0.25">
      <c r="A80" s="241" t="s">
        <v>345</v>
      </c>
      <c r="B80" s="252"/>
      <c r="C80" s="279" t="s">
        <v>470</v>
      </c>
      <c r="D80" s="280"/>
      <c r="E80" s="280"/>
      <c r="F80" s="280"/>
      <c r="G80" s="280"/>
      <c r="H80" s="280"/>
      <c r="I80" s="280"/>
      <c r="J80" s="281"/>
    </row>
    <row r="81" spans="1:10" ht="14.45" customHeight="1" x14ac:dyDescent="0.25">
      <c r="A81" s="69"/>
      <c r="B81" s="70"/>
      <c r="C81" s="288" t="s">
        <v>346</v>
      </c>
      <c r="D81" s="288"/>
      <c r="E81" s="288"/>
      <c r="F81" s="288"/>
      <c r="G81" s="70"/>
      <c r="H81" s="70"/>
      <c r="I81" s="70"/>
      <c r="J81" s="72"/>
    </row>
    <row r="82" spans="1:10" x14ac:dyDescent="0.25">
      <c r="A82" s="241" t="s">
        <v>347</v>
      </c>
      <c r="B82" s="252"/>
      <c r="C82" s="279" t="s">
        <v>471</v>
      </c>
      <c r="D82" s="280"/>
      <c r="E82" s="280"/>
      <c r="F82" s="280"/>
      <c r="G82" s="280"/>
      <c r="H82" s="280"/>
      <c r="I82" s="280"/>
      <c r="J82" s="281"/>
    </row>
    <row r="83" spans="1:10" ht="14.45" customHeight="1" x14ac:dyDescent="0.25">
      <c r="A83" s="90"/>
      <c r="B83" s="91"/>
      <c r="C83" s="278" t="s">
        <v>348</v>
      </c>
      <c r="D83" s="278"/>
      <c r="E83" s="278"/>
      <c r="F83" s="278"/>
      <c r="G83" s="278"/>
      <c r="H83" s="91"/>
      <c r="I83" s="91"/>
      <c r="J83" s="92"/>
    </row>
    <row r="90" spans="1:10" ht="27" customHeight="1" x14ac:dyDescent="0.25"/>
    <row r="94" spans="1:10"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44">
    <mergeCell ref="E59:I59"/>
    <mergeCell ref="A61:D61"/>
    <mergeCell ref="E61:I61"/>
    <mergeCell ref="A69:D69"/>
    <mergeCell ref="E69:I69"/>
    <mergeCell ref="A80:B80"/>
    <mergeCell ref="C80:J80"/>
    <mergeCell ref="C81:F81"/>
    <mergeCell ref="A82:B82"/>
    <mergeCell ref="C82:J82"/>
    <mergeCell ref="A72:B72"/>
    <mergeCell ref="C72:D72"/>
    <mergeCell ref="E72:F72"/>
    <mergeCell ref="G72:J72"/>
    <mergeCell ref="C73:D73"/>
    <mergeCell ref="E73:F73"/>
    <mergeCell ref="G73:I73"/>
    <mergeCell ref="A63:D63"/>
    <mergeCell ref="E63:I63"/>
    <mergeCell ref="A67:D67"/>
    <mergeCell ref="E67:I67"/>
    <mergeCell ref="A65:D65"/>
    <mergeCell ref="E65:I65"/>
    <mergeCell ref="C83:G83"/>
    <mergeCell ref="E77:F77"/>
    <mergeCell ref="G77:H77"/>
    <mergeCell ref="A78:B78"/>
    <mergeCell ref="C78:J78"/>
    <mergeCell ref="E79:F79"/>
    <mergeCell ref="G79:H79"/>
    <mergeCell ref="A74:B74"/>
    <mergeCell ref="C74:J74"/>
    <mergeCell ref="C75:I75"/>
    <mergeCell ref="A76:B76"/>
    <mergeCell ref="C76:E76"/>
    <mergeCell ref="F76:G76"/>
    <mergeCell ref="H76:J76"/>
    <mergeCell ref="A47:D47"/>
    <mergeCell ref="E47:I47"/>
    <mergeCell ref="E70:F70"/>
    <mergeCell ref="G70:H70"/>
    <mergeCell ref="E71:F71"/>
    <mergeCell ref="G71:H71"/>
    <mergeCell ref="C44:D44"/>
    <mergeCell ref="E44:F44"/>
    <mergeCell ref="G44:I44"/>
    <mergeCell ref="A45:D45"/>
    <mergeCell ref="E45:I45"/>
    <mergeCell ref="E46:F46"/>
    <mergeCell ref="G46:H46"/>
    <mergeCell ref="A49:D49"/>
    <mergeCell ref="E49:I49"/>
    <mergeCell ref="A51:D51"/>
    <mergeCell ref="E51:I51"/>
    <mergeCell ref="A53:D53"/>
    <mergeCell ref="E53:I53"/>
    <mergeCell ref="A55:D55"/>
    <mergeCell ref="E55:I55"/>
    <mergeCell ref="A57:D57"/>
    <mergeCell ref="E57:I57"/>
    <mergeCell ref="A59:D59"/>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72:D72" xr:uid="{00000000-0002-0000-0000-000000000000}">
      <formula1>$J$70:$J$71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56999999999999995" bottom="0.75" header="0.3" footer="0.3"/>
  <pageSetup paperSize="9" scale="59"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I96" sqref="I96"/>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95" t="s">
        <v>1</v>
      </c>
      <c r="B1" s="296"/>
      <c r="C1" s="296"/>
      <c r="D1" s="296"/>
      <c r="E1" s="296"/>
      <c r="F1" s="296"/>
      <c r="G1" s="296"/>
      <c r="H1" s="296"/>
      <c r="I1" s="296"/>
    </row>
    <row r="2" spans="1:9" x14ac:dyDescent="0.2">
      <c r="A2" s="297" t="s">
        <v>588</v>
      </c>
      <c r="B2" s="298"/>
      <c r="C2" s="298"/>
      <c r="D2" s="298"/>
      <c r="E2" s="298"/>
      <c r="F2" s="298"/>
      <c r="G2" s="298"/>
      <c r="H2" s="298"/>
      <c r="I2" s="298"/>
    </row>
    <row r="3" spans="1:9" x14ac:dyDescent="0.2">
      <c r="A3" s="299" t="s">
        <v>282</v>
      </c>
      <c r="B3" s="300"/>
      <c r="C3" s="300"/>
      <c r="D3" s="300"/>
      <c r="E3" s="300"/>
      <c r="F3" s="300"/>
      <c r="G3" s="300"/>
      <c r="H3" s="300"/>
      <c r="I3" s="300"/>
    </row>
    <row r="4" spans="1:9" x14ac:dyDescent="0.2">
      <c r="A4" s="301" t="s">
        <v>472</v>
      </c>
      <c r="B4" s="302"/>
      <c r="C4" s="302"/>
      <c r="D4" s="302"/>
      <c r="E4" s="302"/>
      <c r="F4" s="302"/>
      <c r="G4" s="302"/>
      <c r="H4" s="302"/>
      <c r="I4" s="303"/>
    </row>
    <row r="5" spans="1:9" ht="45" x14ac:dyDescent="0.2">
      <c r="A5" s="306" t="s">
        <v>2</v>
      </c>
      <c r="B5" s="307"/>
      <c r="C5" s="307"/>
      <c r="D5" s="307"/>
      <c r="E5" s="307"/>
      <c r="F5" s="307"/>
      <c r="G5" s="11" t="s">
        <v>101</v>
      </c>
      <c r="H5" s="13" t="s">
        <v>297</v>
      </c>
      <c r="I5" s="13" t="s">
        <v>298</v>
      </c>
    </row>
    <row r="6" spans="1:9" x14ac:dyDescent="0.2">
      <c r="A6" s="304">
        <v>1</v>
      </c>
      <c r="B6" s="305"/>
      <c r="C6" s="305"/>
      <c r="D6" s="305"/>
      <c r="E6" s="305"/>
      <c r="F6" s="305"/>
      <c r="G6" s="12">
        <v>2</v>
      </c>
      <c r="H6" s="13">
        <v>3</v>
      </c>
      <c r="I6" s="13">
        <v>4</v>
      </c>
    </row>
    <row r="7" spans="1:9" x14ac:dyDescent="0.2">
      <c r="A7" s="308"/>
      <c r="B7" s="308"/>
      <c r="C7" s="308"/>
      <c r="D7" s="308"/>
      <c r="E7" s="308"/>
      <c r="F7" s="308"/>
      <c r="G7" s="308"/>
      <c r="H7" s="308"/>
      <c r="I7" s="308"/>
    </row>
    <row r="8" spans="1:9" ht="12.75" customHeight="1" x14ac:dyDescent="0.2">
      <c r="A8" s="309" t="s">
        <v>4</v>
      </c>
      <c r="B8" s="309"/>
      <c r="C8" s="309"/>
      <c r="D8" s="309"/>
      <c r="E8" s="309"/>
      <c r="F8" s="309"/>
      <c r="G8" s="14">
        <v>1</v>
      </c>
      <c r="H8" s="22">
        <v>0</v>
      </c>
      <c r="I8" s="22">
        <v>0</v>
      </c>
    </row>
    <row r="9" spans="1:9" ht="12.75" customHeight="1" x14ac:dyDescent="0.2">
      <c r="A9" s="294" t="s">
        <v>303</v>
      </c>
      <c r="B9" s="294"/>
      <c r="C9" s="294"/>
      <c r="D9" s="294"/>
      <c r="E9" s="294"/>
      <c r="F9" s="294"/>
      <c r="G9" s="15">
        <v>2</v>
      </c>
      <c r="H9" s="23">
        <f>H10+H17+H27+H38+H43</f>
        <v>1598222545</v>
      </c>
      <c r="I9" s="23">
        <f>I10+I17+I27+I38+I43</f>
        <v>1502231608</v>
      </c>
    </row>
    <row r="10" spans="1:9" ht="12.75" customHeight="1" x14ac:dyDescent="0.2">
      <c r="A10" s="293" t="s">
        <v>5</v>
      </c>
      <c r="B10" s="293"/>
      <c r="C10" s="293"/>
      <c r="D10" s="293"/>
      <c r="E10" s="293"/>
      <c r="F10" s="293"/>
      <c r="G10" s="15">
        <v>3</v>
      </c>
      <c r="H10" s="23">
        <f>H11+H12+H13+H14+H15+H16</f>
        <v>45901669</v>
      </c>
      <c r="I10" s="23">
        <f>I11+I12+I13+I14+I15+I16</f>
        <v>50313403</v>
      </c>
    </row>
    <row r="11" spans="1:9" ht="12.75" customHeight="1" x14ac:dyDescent="0.2">
      <c r="A11" s="292" t="s">
        <v>6</v>
      </c>
      <c r="B11" s="292"/>
      <c r="C11" s="292"/>
      <c r="D11" s="292"/>
      <c r="E11" s="292"/>
      <c r="F11" s="292"/>
      <c r="G11" s="14">
        <v>4</v>
      </c>
      <c r="H11" s="22">
        <v>20555919</v>
      </c>
      <c r="I11" s="22">
        <v>23473247</v>
      </c>
    </row>
    <row r="12" spans="1:9" ht="22.9" customHeight="1" x14ac:dyDescent="0.2">
      <c r="A12" s="292" t="s">
        <v>7</v>
      </c>
      <c r="B12" s="292"/>
      <c r="C12" s="292"/>
      <c r="D12" s="292"/>
      <c r="E12" s="292"/>
      <c r="F12" s="292"/>
      <c r="G12" s="14">
        <v>5</v>
      </c>
      <c r="H12" s="22">
        <v>12405805</v>
      </c>
      <c r="I12" s="22">
        <v>13639257</v>
      </c>
    </row>
    <row r="13" spans="1:9" ht="12.75" customHeight="1" x14ac:dyDescent="0.2">
      <c r="A13" s="292" t="s">
        <v>8</v>
      </c>
      <c r="B13" s="292"/>
      <c r="C13" s="292"/>
      <c r="D13" s="292"/>
      <c r="E13" s="292"/>
      <c r="F13" s="292"/>
      <c r="G13" s="14">
        <v>6</v>
      </c>
      <c r="H13" s="22">
        <v>7342331</v>
      </c>
      <c r="I13" s="22">
        <v>7342331</v>
      </c>
    </row>
    <row r="14" spans="1:9" ht="12.75" customHeight="1" x14ac:dyDescent="0.2">
      <c r="A14" s="292" t="s">
        <v>9</v>
      </c>
      <c r="B14" s="292"/>
      <c r="C14" s="292"/>
      <c r="D14" s="292"/>
      <c r="E14" s="292"/>
      <c r="F14" s="292"/>
      <c r="G14" s="14">
        <v>7</v>
      </c>
      <c r="H14" s="22">
        <v>75000</v>
      </c>
      <c r="I14" s="22">
        <v>0</v>
      </c>
    </row>
    <row r="15" spans="1:9" ht="12.75" customHeight="1" x14ac:dyDescent="0.2">
      <c r="A15" s="292" t="s">
        <v>10</v>
      </c>
      <c r="B15" s="292"/>
      <c r="C15" s="292"/>
      <c r="D15" s="292"/>
      <c r="E15" s="292"/>
      <c r="F15" s="292"/>
      <c r="G15" s="14">
        <v>8</v>
      </c>
      <c r="H15" s="22">
        <v>5522614</v>
      </c>
      <c r="I15" s="22">
        <v>5857312</v>
      </c>
    </row>
    <row r="16" spans="1:9" ht="12.75" customHeight="1" x14ac:dyDescent="0.2">
      <c r="A16" s="292" t="s">
        <v>11</v>
      </c>
      <c r="B16" s="292"/>
      <c r="C16" s="292"/>
      <c r="D16" s="292"/>
      <c r="E16" s="292"/>
      <c r="F16" s="292"/>
      <c r="G16" s="14">
        <v>9</v>
      </c>
      <c r="H16" s="22">
        <v>0</v>
      </c>
      <c r="I16" s="22">
        <v>1256</v>
      </c>
    </row>
    <row r="17" spans="1:9" ht="12.75" customHeight="1" x14ac:dyDescent="0.2">
      <c r="A17" s="293" t="s">
        <v>12</v>
      </c>
      <c r="B17" s="293"/>
      <c r="C17" s="293"/>
      <c r="D17" s="293"/>
      <c r="E17" s="293"/>
      <c r="F17" s="293"/>
      <c r="G17" s="15">
        <v>10</v>
      </c>
      <c r="H17" s="23">
        <f>H18+H19+H20+H21+H22+H23+H24+H25+H26</f>
        <v>1191744853</v>
      </c>
      <c r="I17" s="23">
        <f>I18+I19+I20+I21+I22+I23+I24+I25+I26</f>
        <v>1127722929</v>
      </c>
    </row>
    <row r="18" spans="1:9" ht="12.75" customHeight="1" x14ac:dyDescent="0.2">
      <c r="A18" s="292" t="s">
        <v>13</v>
      </c>
      <c r="B18" s="292"/>
      <c r="C18" s="292"/>
      <c r="D18" s="292"/>
      <c r="E18" s="292"/>
      <c r="F18" s="292"/>
      <c r="G18" s="14">
        <v>11</v>
      </c>
      <c r="H18" s="22">
        <v>163997809</v>
      </c>
      <c r="I18" s="22">
        <v>71392358</v>
      </c>
    </row>
    <row r="19" spans="1:9" ht="12.75" customHeight="1" x14ac:dyDescent="0.2">
      <c r="A19" s="292" t="s">
        <v>14</v>
      </c>
      <c r="B19" s="292"/>
      <c r="C19" s="292"/>
      <c r="D19" s="292"/>
      <c r="E19" s="292"/>
      <c r="F19" s="292"/>
      <c r="G19" s="14">
        <v>12</v>
      </c>
      <c r="H19" s="22">
        <v>421498039</v>
      </c>
      <c r="I19" s="22">
        <v>316742416</v>
      </c>
    </row>
    <row r="20" spans="1:9" ht="12.75" customHeight="1" x14ac:dyDescent="0.2">
      <c r="A20" s="292" t="s">
        <v>15</v>
      </c>
      <c r="B20" s="292"/>
      <c r="C20" s="292"/>
      <c r="D20" s="292"/>
      <c r="E20" s="292"/>
      <c r="F20" s="292"/>
      <c r="G20" s="14">
        <v>13</v>
      </c>
      <c r="H20" s="22">
        <v>318767541</v>
      </c>
      <c r="I20" s="22">
        <v>281845496</v>
      </c>
    </row>
    <row r="21" spans="1:9" ht="12.75" customHeight="1" x14ac:dyDescent="0.2">
      <c r="A21" s="292" t="s">
        <v>16</v>
      </c>
      <c r="B21" s="292"/>
      <c r="C21" s="292"/>
      <c r="D21" s="292"/>
      <c r="E21" s="292"/>
      <c r="F21" s="292"/>
      <c r="G21" s="14">
        <v>14</v>
      </c>
      <c r="H21" s="22">
        <v>61371579</v>
      </c>
      <c r="I21" s="22">
        <v>61109738</v>
      </c>
    </row>
    <row r="22" spans="1:9" ht="12.75" customHeight="1" x14ac:dyDescent="0.2">
      <c r="A22" s="292" t="s">
        <v>17</v>
      </c>
      <c r="B22" s="292"/>
      <c r="C22" s="292"/>
      <c r="D22" s="292"/>
      <c r="E22" s="292"/>
      <c r="F22" s="292"/>
      <c r="G22" s="14">
        <v>15</v>
      </c>
      <c r="H22" s="22">
        <v>0</v>
      </c>
      <c r="I22" s="22">
        <v>0</v>
      </c>
    </row>
    <row r="23" spans="1:9" ht="12.75" customHeight="1" x14ac:dyDescent="0.2">
      <c r="A23" s="292" t="s">
        <v>18</v>
      </c>
      <c r="B23" s="292"/>
      <c r="C23" s="292"/>
      <c r="D23" s="292"/>
      <c r="E23" s="292"/>
      <c r="F23" s="292"/>
      <c r="G23" s="14">
        <v>16</v>
      </c>
      <c r="H23" s="22">
        <v>8871464</v>
      </c>
      <c r="I23" s="22">
        <v>7290897</v>
      </c>
    </row>
    <row r="24" spans="1:9" ht="12.75" customHeight="1" x14ac:dyDescent="0.2">
      <c r="A24" s="292" t="s">
        <v>19</v>
      </c>
      <c r="B24" s="292"/>
      <c r="C24" s="292"/>
      <c r="D24" s="292"/>
      <c r="E24" s="292"/>
      <c r="F24" s="292"/>
      <c r="G24" s="14">
        <v>17</v>
      </c>
      <c r="H24" s="22">
        <v>66244827</v>
      </c>
      <c r="I24" s="22">
        <v>82369471</v>
      </c>
    </row>
    <row r="25" spans="1:9" ht="12.75" customHeight="1" x14ac:dyDescent="0.2">
      <c r="A25" s="292" t="s">
        <v>20</v>
      </c>
      <c r="B25" s="292"/>
      <c r="C25" s="292"/>
      <c r="D25" s="292"/>
      <c r="E25" s="292"/>
      <c r="F25" s="292"/>
      <c r="G25" s="14">
        <v>18</v>
      </c>
      <c r="H25" s="22">
        <v>1894713</v>
      </c>
      <c r="I25" s="22">
        <v>2138351</v>
      </c>
    </row>
    <row r="26" spans="1:9" ht="12.75" customHeight="1" x14ac:dyDescent="0.2">
      <c r="A26" s="292" t="s">
        <v>21</v>
      </c>
      <c r="B26" s="292"/>
      <c r="C26" s="292"/>
      <c r="D26" s="292"/>
      <c r="E26" s="292"/>
      <c r="F26" s="292"/>
      <c r="G26" s="14">
        <v>19</v>
      </c>
      <c r="H26" s="22">
        <v>149098881</v>
      </c>
      <c r="I26" s="22">
        <v>304834202</v>
      </c>
    </row>
    <row r="27" spans="1:9" ht="12.75" customHeight="1" x14ac:dyDescent="0.2">
      <c r="A27" s="293" t="s">
        <v>22</v>
      </c>
      <c r="B27" s="293"/>
      <c r="C27" s="293"/>
      <c r="D27" s="293"/>
      <c r="E27" s="293"/>
      <c r="F27" s="293"/>
      <c r="G27" s="15">
        <v>20</v>
      </c>
      <c r="H27" s="23">
        <f>SUM(H28:H37)</f>
        <v>298567693</v>
      </c>
      <c r="I27" s="23">
        <f>SUM(I28:I37)</f>
        <v>275345895</v>
      </c>
    </row>
    <row r="28" spans="1:9" ht="12.75" customHeight="1" x14ac:dyDescent="0.2">
      <c r="A28" s="292" t="s">
        <v>23</v>
      </c>
      <c r="B28" s="292"/>
      <c r="C28" s="292"/>
      <c r="D28" s="292"/>
      <c r="E28" s="292"/>
      <c r="F28" s="292"/>
      <c r="G28" s="14">
        <v>21</v>
      </c>
      <c r="H28" s="22">
        <v>3582280</v>
      </c>
      <c r="I28" s="22">
        <v>9882280</v>
      </c>
    </row>
    <row r="29" spans="1:9" ht="12.75" customHeight="1" x14ac:dyDescent="0.2">
      <c r="A29" s="292" t="s">
        <v>24</v>
      </c>
      <c r="B29" s="292"/>
      <c r="C29" s="292"/>
      <c r="D29" s="292"/>
      <c r="E29" s="292"/>
      <c r="F29" s="292"/>
      <c r="G29" s="14">
        <v>22</v>
      </c>
      <c r="H29" s="22">
        <v>0</v>
      </c>
      <c r="I29" s="22">
        <v>0</v>
      </c>
    </row>
    <row r="30" spans="1:9" ht="12.75" customHeight="1" x14ac:dyDescent="0.2">
      <c r="A30" s="292" t="s">
        <v>25</v>
      </c>
      <c r="B30" s="292"/>
      <c r="C30" s="292"/>
      <c r="D30" s="292"/>
      <c r="E30" s="292"/>
      <c r="F30" s="292"/>
      <c r="G30" s="14">
        <v>23</v>
      </c>
      <c r="H30" s="22">
        <v>0</v>
      </c>
      <c r="I30" s="22">
        <v>0</v>
      </c>
    </row>
    <row r="31" spans="1:9" ht="24" customHeight="1" x14ac:dyDescent="0.2">
      <c r="A31" s="292" t="s">
        <v>26</v>
      </c>
      <c r="B31" s="292"/>
      <c r="C31" s="292"/>
      <c r="D31" s="292"/>
      <c r="E31" s="292"/>
      <c r="F31" s="292"/>
      <c r="G31" s="14">
        <v>24</v>
      </c>
      <c r="H31" s="22">
        <v>236022868</v>
      </c>
      <c r="I31" s="22">
        <v>236791003</v>
      </c>
    </row>
    <row r="32" spans="1:9" ht="23.45" customHeight="1" x14ac:dyDescent="0.2">
      <c r="A32" s="292" t="s">
        <v>27</v>
      </c>
      <c r="B32" s="292"/>
      <c r="C32" s="292"/>
      <c r="D32" s="292"/>
      <c r="E32" s="292"/>
      <c r="F32" s="292"/>
      <c r="G32" s="14">
        <v>25</v>
      </c>
      <c r="H32" s="22">
        <v>0</v>
      </c>
      <c r="I32" s="22">
        <v>0</v>
      </c>
    </row>
    <row r="33" spans="1:9" ht="21.6" customHeight="1" x14ac:dyDescent="0.2">
      <c r="A33" s="292" t="s">
        <v>28</v>
      </c>
      <c r="B33" s="292"/>
      <c r="C33" s="292"/>
      <c r="D33" s="292"/>
      <c r="E33" s="292"/>
      <c r="F33" s="292"/>
      <c r="G33" s="14">
        <v>26</v>
      </c>
      <c r="H33" s="22">
        <v>0</v>
      </c>
      <c r="I33" s="22">
        <v>0</v>
      </c>
    </row>
    <row r="34" spans="1:9" ht="12.75" customHeight="1" x14ac:dyDescent="0.2">
      <c r="A34" s="292" t="s">
        <v>29</v>
      </c>
      <c r="B34" s="292"/>
      <c r="C34" s="292"/>
      <c r="D34" s="292"/>
      <c r="E34" s="292"/>
      <c r="F34" s="292"/>
      <c r="G34" s="14">
        <v>27</v>
      </c>
      <c r="H34" s="22">
        <v>2317988</v>
      </c>
      <c r="I34" s="22">
        <v>2461302</v>
      </c>
    </row>
    <row r="35" spans="1:9" ht="12.75" customHeight="1" x14ac:dyDescent="0.2">
      <c r="A35" s="292" t="s">
        <v>30</v>
      </c>
      <c r="B35" s="292"/>
      <c r="C35" s="292"/>
      <c r="D35" s="292"/>
      <c r="E35" s="292"/>
      <c r="F35" s="292"/>
      <c r="G35" s="14">
        <v>28</v>
      </c>
      <c r="H35" s="22">
        <v>2648852</v>
      </c>
      <c r="I35" s="22">
        <v>2970759</v>
      </c>
    </row>
    <row r="36" spans="1:9" ht="12.75" customHeight="1" x14ac:dyDescent="0.2">
      <c r="A36" s="292" t="s">
        <v>31</v>
      </c>
      <c r="B36" s="292"/>
      <c r="C36" s="292"/>
      <c r="D36" s="292"/>
      <c r="E36" s="292"/>
      <c r="F36" s="292"/>
      <c r="G36" s="14">
        <v>29</v>
      </c>
      <c r="H36" s="22">
        <v>51200356</v>
      </c>
      <c r="I36" s="22">
        <v>19868695</v>
      </c>
    </row>
    <row r="37" spans="1:9" ht="12.75" customHeight="1" x14ac:dyDescent="0.2">
      <c r="A37" s="292" t="s">
        <v>32</v>
      </c>
      <c r="B37" s="292"/>
      <c r="C37" s="292"/>
      <c r="D37" s="292"/>
      <c r="E37" s="292"/>
      <c r="F37" s="292"/>
      <c r="G37" s="14">
        <v>30</v>
      </c>
      <c r="H37" s="22">
        <v>2795349</v>
      </c>
      <c r="I37" s="22">
        <v>3371856</v>
      </c>
    </row>
    <row r="38" spans="1:9" ht="12.75" customHeight="1" x14ac:dyDescent="0.2">
      <c r="A38" s="293" t="s">
        <v>33</v>
      </c>
      <c r="B38" s="293"/>
      <c r="C38" s="293"/>
      <c r="D38" s="293"/>
      <c r="E38" s="293"/>
      <c r="F38" s="293"/>
      <c r="G38" s="15">
        <v>31</v>
      </c>
      <c r="H38" s="23">
        <f>H39+H40+H41+H42</f>
        <v>24654923</v>
      </c>
      <c r="I38" s="23">
        <f>I39+I40+I41+I42</f>
        <v>14719851</v>
      </c>
    </row>
    <row r="39" spans="1:9" ht="12.75" customHeight="1" x14ac:dyDescent="0.2">
      <c r="A39" s="292" t="s">
        <v>34</v>
      </c>
      <c r="B39" s="292"/>
      <c r="C39" s="292"/>
      <c r="D39" s="292"/>
      <c r="E39" s="292"/>
      <c r="F39" s="292"/>
      <c r="G39" s="14">
        <v>32</v>
      </c>
      <c r="H39" s="22">
        <v>0</v>
      </c>
      <c r="I39" s="22">
        <v>0</v>
      </c>
    </row>
    <row r="40" spans="1:9" ht="12.75" customHeight="1" x14ac:dyDescent="0.2">
      <c r="A40" s="292" t="s">
        <v>35</v>
      </c>
      <c r="B40" s="292"/>
      <c r="C40" s="292"/>
      <c r="D40" s="292"/>
      <c r="E40" s="292"/>
      <c r="F40" s="292"/>
      <c r="G40" s="14">
        <v>33</v>
      </c>
      <c r="H40" s="22">
        <v>0</v>
      </c>
      <c r="I40" s="22">
        <v>0</v>
      </c>
    </row>
    <row r="41" spans="1:9" ht="12.75" customHeight="1" x14ac:dyDescent="0.2">
      <c r="A41" s="292" t="s">
        <v>36</v>
      </c>
      <c r="B41" s="292"/>
      <c r="C41" s="292"/>
      <c r="D41" s="292"/>
      <c r="E41" s="292"/>
      <c r="F41" s="292"/>
      <c r="G41" s="14">
        <v>34</v>
      </c>
      <c r="H41" s="22">
        <v>17976133</v>
      </c>
      <c r="I41" s="22">
        <v>14719851</v>
      </c>
    </row>
    <row r="42" spans="1:9" ht="12.75" customHeight="1" x14ac:dyDescent="0.2">
      <c r="A42" s="292" t="s">
        <v>37</v>
      </c>
      <c r="B42" s="292"/>
      <c r="C42" s="292"/>
      <c r="D42" s="292"/>
      <c r="E42" s="292"/>
      <c r="F42" s="292"/>
      <c r="G42" s="14">
        <v>35</v>
      </c>
      <c r="H42" s="22">
        <v>6678790</v>
      </c>
      <c r="I42" s="22">
        <v>0</v>
      </c>
    </row>
    <row r="43" spans="1:9" ht="12.75" customHeight="1" x14ac:dyDescent="0.2">
      <c r="A43" s="292" t="s">
        <v>38</v>
      </c>
      <c r="B43" s="292"/>
      <c r="C43" s="292"/>
      <c r="D43" s="292"/>
      <c r="E43" s="292"/>
      <c r="F43" s="292"/>
      <c r="G43" s="14">
        <v>36</v>
      </c>
      <c r="H43" s="22">
        <v>37353407</v>
      </c>
      <c r="I43" s="22">
        <v>34129530</v>
      </c>
    </row>
    <row r="44" spans="1:9" ht="12.75" customHeight="1" x14ac:dyDescent="0.2">
      <c r="A44" s="294" t="s">
        <v>304</v>
      </c>
      <c r="B44" s="294"/>
      <c r="C44" s="294"/>
      <c r="D44" s="294"/>
      <c r="E44" s="294"/>
      <c r="F44" s="294"/>
      <c r="G44" s="15">
        <v>37</v>
      </c>
      <c r="H44" s="23">
        <f>H45+H53+H60+H70</f>
        <v>2567173396</v>
      </c>
      <c r="I44" s="23">
        <f>I45+I53+I60+I70</f>
        <v>2841271625</v>
      </c>
    </row>
    <row r="45" spans="1:9" ht="12.75" customHeight="1" x14ac:dyDescent="0.2">
      <c r="A45" s="293" t="s">
        <v>39</v>
      </c>
      <c r="B45" s="293"/>
      <c r="C45" s="293"/>
      <c r="D45" s="293"/>
      <c r="E45" s="293"/>
      <c r="F45" s="293"/>
      <c r="G45" s="15">
        <v>38</v>
      </c>
      <c r="H45" s="23">
        <f>SUM(H46:H52)</f>
        <v>744775526</v>
      </c>
      <c r="I45" s="23">
        <f>SUM(I46:I52)</f>
        <v>986023163</v>
      </c>
    </row>
    <row r="46" spans="1:9" ht="12.75" customHeight="1" x14ac:dyDescent="0.2">
      <c r="A46" s="292" t="s">
        <v>40</v>
      </c>
      <c r="B46" s="292"/>
      <c r="C46" s="292"/>
      <c r="D46" s="292"/>
      <c r="E46" s="292"/>
      <c r="F46" s="292"/>
      <c r="G46" s="14">
        <v>39</v>
      </c>
      <c r="H46" s="22">
        <v>364577853</v>
      </c>
      <c r="I46" s="22">
        <v>497163798</v>
      </c>
    </row>
    <row r="47" spans="1:9" ht="12.75" customHeight="1" x14ac:dyDescent="0.2">
      <c r="A47" s="292" t="s">
        <v>41</v>
      </c>
      <c r="B47" s="292"/>
      <c r="C47" s="292"/>
      <c r="D47" s="292"/>
      <c r="E47" s="292"/>
      <c r="F47" s="292"/>
      <c r="G47" s="14">
        <v>40</v>
      </c>
      <c r="H47" s="22">
        <v>244360544</v>
      </c>
      <c r="I47" s="22">
        <v>287034196</v>
      </c>
    </row>
    <row r="48" spans="1:9" ht="12.75" customHeight="1" x14ac:dyDescent="0.2">
      <c r="A48" s="292" t="s">
        <v>42</v>
      </c>
      <c r="B48" s="292"/>
      <c r="C48" s="292"/>
      <c r="D48" s="292"/>
      <c r="E48" s="292"/>
      <c r="F48" s="292"/>
      <c r="G48" s="14">
        <v>41</v>
      </c>
      <c r="H48" s="22">
        <v>90229157</v>
      </c>
      <c r="I48" s="22">
        <v>79070255</v>
      </c>
    </row>
    <row r="49" spans="1:9" ht="12.75" customHeight="1" x14ac:dyDescent="0.2">
      <c r="A49" s="292" t="s">
        <v>43</v>
      </c>
      <c r="B49" s="292"/>
      <c r="C49" s="292"/>
      <c r="D49" s="292"/>
      <c r="E49" s="292"/>
      <c r="F49" s="292"/>
      <c r="G49" s="14">
        <v>42</v>
      </c>
      <c r="H49" s="22">
        <v>199302</v>
      </c>
      <c r="I49" s="22">
        <v>605313</v>
      </c>
    </row>
    <row r="50" spans="1:9" ht="12.75" customHeight="1" x14ac:dyDescent="0.2">
      <c r="A50" s="292" t="s">
        <v>44</v>
      </c>
      <c r="B50" s="292"/>
      <c r="C50" s="292"/>
      <c r="D50" s="292"/>
      <c r="E50" s="292"/>
      <c r="F50" s="292"/>
      <c r="G50" s="14">
        <v>43</v>
      </c>
      <c r="H50" s="22">
        <v>36423695</v>
      </c>
      <c r="I50" s="22">
        <v>70544423</v>
      </c>
    </row>
    <row r="51" spans="1:9" ht="12.75" customHeight="1" x14ac:dyDescent="0.2">
      <c r="A51" s="292" t="s">
        <v>45</v>
      </c>
      <c r="B51" s="292"/>
      <c r="C51" s="292"/>
      <c r="D51" s="292"/>
      <c r="E51" s="292"/>
      <c r="F51" s="292"/>
      <c r="G51" s="14">
        <v>44</v>
      </c>
      <c r="H51" s="22">
        <v>8984975</v>
      </c>
      <c r="I51" s="22">
        <v>51605178</v>
      </c>
    </row>
    <row r="52" spans="1:9" ht="12.75" customHeight="1" x14ac:dyDescent="0.2">
      <c r="A52" s="292" t="s">
        <v>46</v>
      </c>
      <c r="B52" s="292"/>
      <c r="C52" s="292"/>
      <c r="D52" s="292"/>
      <c r="E52" s="292"/>
      <c r="F52" s="292"/>
      <c r="G52" s="14">
        <v>45</v>
      </c>
      <c r="H52" s="22">
        <v>0</v>
      </c>
      <c r="I52" s="22">
        <v>0</v>
      </c>
    </row>
    <row r="53" spans="1:9" ht="12.75" customHeight="1" x14ac:dyDescent="0.2">
      <c r="A53" s="293" t="s">
        <v>47</v>
      </c>
      <c r="B53" s="293"/>
      <c r="C53" s="293"/>
      <c r="D53" s="293"/>
      <c r="E53" s="293"/>
      <c r="F53" s="293"/>
      <c r="G53" s="15">
        <v>46</v>
      </c>
      <c r="H53" s="23">
        <f>SUM(H54:H59)</f>
        <v>1001565463</v>
      </c>
      <c r="I53" s="23">
        <f>SUM(I54:I59)</f>
        <v>1093708592</v>
      </c>
    </row>
    <row r="54" spans="1:9" ht="12.75" customHeight="1" x14ac:dyDescent="0.2">
      <c r="A54" s="292" t="s">
        <v>48</v>
      </c>
      <c r="B54" s="292"/>
      <c r="C54" s="292"/>
      <c r="D54" s="292"/>
      <c r="E54" s="292"/>
      <c r="F54" s="292"/>
      <c r="G54" s="14">
        <v>47</v>
      </c>
      <c r="H54" s="22">
        <v>0</v>
      </c>
      <c r="I54" s="22">
        <v>0</v>
      </c>
    </row>
    <row r="55" spans="1:9" ht="12.75" customHeight="1" x14ac:dyDescent="0.2">
      <c r="A55" s="292" t="s">
        <v>49</v>
      </c>
      <c r="B55" s="292"/>
      <c r="C55" s="292"/>
      <c r="D55" s="292"/>
      <c r="E55" s="292"/>
      <c r="F55" s="292"/>
      <c r="G55" s="14">
        <v>48</v>
      </c>
      <c r="H55" s="22">
        <v>42665090</v>
      </c>
      <c r="I55" s="22">
        <v>56232029</v>
      </c>
    </row>
    <row r="56" spans="1:9" ht="12.75" customHeight="1" x14ac:dyDescent="0.2">
      <c r="A56" s="292" t="s">
        <v>50</v>
      </c>
      <c r="B56" s="292"/>
      <c r="C56" s="292"/>
      <c r="D56" s="292"/>
      <c r="E56" s="292"/>
      <c r="F56" s="292"/>
      <c r="G56" s="14">
        <v>49</v>
      </c>
      <c r="H56" s="22">
        <v>876782299</v>
      </c>
      <c r="I56" s="22">
        <v>913009194</v>
      </c>
    </row>
    <row r="57" spans="1:9" ht="12.75" customHeight="1" x14ac:dyDescent="0.2">
      <c r="A57" s="292" t="s">
        <v>51</v>
      </c>
      <c r="B57" s="292"/>
      <c r="C57" s="292"/>
      <c r="D57" s="292"/>
      <c r="E57" s="292"/>
      <c r="F57" s="292"/>
      <c r="G57" s="14">
        <v>50</v>
      </c>
      <c r="H57" s="22">
        <v>761901</v>
      </c>
      <c r="I57" s="22">
        <v>635489</v>
      </c>
    </row>
    <row r="58" spans="1:9" ht="12.75" customHeight="1" x14ac:dyDescent="0.2">
      <c r="A58" s="292" t="s">
        <v>52</v>
      </c>
      <c r="B58" s="292"/>
      <c r="C58" s="292"/>
      <c r="D58" s="292"/>
      <c r="E58" s="292"/>
      <c r="F58" s="292"/>
      <c r="G58" s="14">
        <v>51</v>
      </c>
      <c r="H58" s="22">
        <v>31307176</v>
      </c>
      <c r="I58" s="22">
        <v>36027492</v>
      </c>
    </row>
    <row r="59" spans="1:9" ht="12.75" customHeight="1" x14ac:dyDescent="0.2">
      <c r="A59" s="292" t="s">
        <v>53</v>
      </c>
      <c r="B59" s="292"/>
      <c r="C59" s="292"/>
      <c r="D59" s="292"/>
      <c r="E59" s="292"/>
      <c r="F59" s="292"/>
      <c r="G59" s="14">
        <v>52</v>
      </c>
      <c r="H59" s="22">
        <v>50048997</v>
      </c>
      <c r="I59" s="22">
        <v>87804388</v>
      </c>
    </row>
    <row r="60" spans="1:9" ht="12.75" customHeight="1" x14ac:dyDescent="0.2">
      <c r="A60" s="293" t="s">
        <v>54</v>
      </c>
      <c r="B60" s="293"/>
      <c r="C60" s="293"/>
      <c r="D60" s="293"/>
      <c r="E60" s="293"/>
      <c r="F60" s="293"/>
      <c r="G60" s="15">
        <v>53</v>
      </c>
      <c r="H60" s="23">
        <f>SUM(H61:H69)</f>
        <v>77085219</v>
      </c>
      <c r="I60" s="23">
        <f>SUM(I61:I69)</f>
        <v>337709037</v>
      </c>
    </row>
    <row r="61" spans="1:9" ht="12.75" customHeight="1" x14ac:dyDescent="0.2">
      <c r="A61" s="292" t="s">
        <v>23</v>
      </c>
      <c r="B61" s="292"/>
      <c r="C61" s="292"/>
      <c r="D61" s="292"/>
      <c r="E61" s="292"/>
      <c r="F61" s="292"/>
      <c r="G61" s="14">
        <v>54</v>
      </c>
      <c r="H61" s="22">
        <v>0</v>
      </c>
      <c r="I61" s="22">
        <v>0</v>
      </c>
    </row>
    <row r="62" spans="1:9" ht="27.6" customHeight="1" x14ac:dyDescent="0.2">
      <c r="A62" s="292" t="s">
        <v>24</v>
      </c>
      <c r="B62" s="292"/>
      <c r="C62" s="292"/>
      <c r="D62" s="292"/>
      <c r="E62" s="292"/>
      <c r="F62" s="292"/>
      <c r="G62" s="14">
        <v>55</v>
      </c>
      <c r="H62" s="22">
        <v>0</v>
      </c>
      <c r="I62" s="22">
        <v>0</v>
      </c>
    </row>
    <row r="63" spans="1:9" ht="12.75" customHeight="1" x14ac:dyDescent="0.2">
      <c r="A63" s="292" t="s">
        <v>25</v>
      </c>
      <c r="B63" s="292"/>
      <c r="C63" s="292"/>
      <c r="D63" s="292"/>
      <c r="E63" s="292"/>
      <c r="F63" s="292"/>
      <c r="G63" s="14">
        <v>56</v>
      </c>
      <c r="H63" s="22">
        <v>0</v>
      </c>
      <c r="I63" s="22">
        <v>0</v>
      </c>
    </row>
    <row r="64" spans="1:9" ht="25.9" customHeight="1" x14ac:dyDescent="0.2">
      <c r="A64" s="292" t="s">
        <v>55</v>
      </c>
      <c r="B64" s="292"/>
      <c r="C64" s="292"/>
      <c r="D64" s="292"/>
      <c r="E64" s="292"/>
      <c r="F64" s="292"/>
      <c r="G64" s="14">
        <v>57</v>
      </c>
      <c r="H64" s="22">
        <v>0</v>
      </c>
      <c r="I64" s="22">
        <v>0</v>
      </c>
    </row>
    <row r="65" spans="1:9" ht="21.6" customHeight="1" x14ac:dyDescent="0.2">
      <c r="A65" s="292" t="s">
        <v>27</v>
      </c>
      <c r="B65" s="292"/>
      <c r="C65" s="292"/>
      <c r="D65" s="292"/>
      <c r="E65" s="292"/>
      <c r="F65" s="292"/>
      <c r="G65" s="14">
        <v>58</v>
      </c>
      <c r="H65" s="22">
        <v>0</v>
      </c>
      <c r="I65" s="22">
        <v>0</v>
      </c>
    </row>
    <row r="66" spans="1:9" ht="21.6" customHeight="1" x14ac:dyDescent="0.2">
      <c r="A66" s="292" t="s">
        <v>28</v>
      </c>
      <c r="B66" s="292"/>
      <c r="C66" s="292"/>
      <c r="D66" s="292"/>
      <c r="E66" s="292"/>
      <c r="F66" s="292"/>
      <c r="G66" s="14">
        <v>59</v>
      </c>
      <c r="H66" s="22">
        <v>0</v>
      </c>
      <c r="I66" s="22">
        <v>0</v>
      </c>
    </row>
    <row r="67" spans="1:9" ht="12.75" customHeight="1" x14ac:dyDescent="0.2">
      <c r="A67" s="292" t="s">
        <v>29</v>
      </c>
      <c r="B67" s="292"/>
      <c r="C67" s="292"/>
      <c r="D67" s="292"/>
      <c r="E67" s="292"/>
      <c r="F67" s="292"/>
      <c r="G67" s="14">
        <v>60</v>
      </c>
      <c r="H67" s="22">
        <v>0</v>
      </c>
      <c r="I67" s="22">
        <v>0</v>
      </c>
    </row>
    <row r="68" spans="1:9" ht="12.75" customHeight="1" x14ac:dyDescent="0.2">
      <c r="A68" s="292" t="s">
        <v>30</v>
      </c>
      <c r="B68" s="292"/>
      <c r="C68" s="292"/>
      <c r="D68" s="292"/>
      <c r="E68" s="292"/>
      <c r="F68" s="292"/>
      <c r="G68" s="14">
        <v>61</v>
      </c>
      <c r="H68" s="22">
        <v>76414310</v>
      </c>
      <c r="I68" s="22">
        <v>122073178</v>
      </c>
    </row>
    <row r="69" spans="1:9" ht="12.75" customHeight="1" x14ac:dyDescent="0.2">
      <c r="A69" s="292" t="s">
        <v>56</v>
      </c>
      <c r="B69" s="292"/>
      <c r="C69" s="292"/>
      <c r="D69" s="292"/>
      <c r="E69" s="292"/>
      <c r="F69" s="292"/>
      <c r="G69" s="14">
        <v>62</v>
      </c>
      <c r="H69" s="22">
        <v>670909</v>
      </c>
      <c r="I69" s="22">
        <v>215635859</v>
      </c>
    </row>
    <row r="70" spans="1:9" ht="12.75" customHeight="1" x14ac:dyDescent="0.2">
      <c r="A70" s="292" t="s">
        <v>57</v>
      </c>
      <c r="B70" s="292"/>
      <c r="C70" s="292"/>
      <c r="D70" s="292"/>
      <c r="E70" s="292"/>
      <c r="F70" s="292"/>
      <c r="G70" s="14">
        <v>63</v>
      </c>
      <c r="H70" s="22">
        <v>743747188</v>
      </c>
      <c r="I70" s="22">
        <v>423830833</v>
      </c>
    </row>
    <row r="71" spans="1:9" ht="12.75" customHeight="1" x14ac:dyDescent="0.2">
      <c r="A71" s="309" t="s">
        <v>58</v>
      </c>
      <c r="B71" s="309"/>
      <c r="C71" s="309"/>
      <c r="D71" s="309"/>
      <c r="E71" s="309"/>
      <c r="F71" s="309"/>
      <c r="G71" s="14">
        <v>64</v>
      </c>
      <c r="H71" s="22">
        <v>9496925</v>
      </c>
      <c r="I71" s="22">
        <v>18137817</v>
      </c>
    </row>
    <row r="72" spans="1:9" ht="12.75" customHeight="1" x14ac:dyDescent="0.2">
      <c r="A72" s="294" t="s">
        <v>305</v>
      </c>
      <c r="B72" s="294"/>
      <c r="C72" s="294"/>
      <c r="D72" s="294"/>
      <c r="E72" s="294"/>
      <c r="F72" s="294"/>
      <c r="G72" s="15">
        <v>65</v>
      </c>
      <c r="H72" s="23">
        <f>H8+H9+H44+H71</f>
        <v>4174892866</v>
      </c>
      <c r="I72" s="23">
        <f>I8+I9+I44+I71</f>
        <v>4361641050</v>
      </c>
    </row>
    <row r="73" spans="1:9" ht="12.75" customHeight="1" x14ac:dyDescent="0.2">
      <c r="A73" s="309" t="s">
        <v>59</v>
      </c>
      <c r="B73" s="309"/>
      <c r="C73" s="309"/>
      <c r="D73" s="309"/>
      <c r="E73" s="309"/>
      <c r="F73" s="309"/>
      <c r="G73" s="14">
        <v>66</v>
      </c>
      <c r="H73" s="22">
        <v>3716143789</v>
      </c>
      <c r="I73" s="22">
        <v>4853437636</v>
      </c>
    </row>
    <row r="74" spans="1:9" x14ac:dyDescent="0.2">
      <c r="A74" s="311" t="s">
        <v>60</v>
      </c>
      <c r="B74" s="312"/>
      <c r="C74" s="312"/>
      <c r="D74" s="312"/>
      <c r="E74" s="312"/>
      <c r="F74" s="312"/>
      <c r="G74" s="312"/>
      <c r="H74" s="312"/>
      <c r="I74" s="312"/>
    </row>
    <row r="75" spans="1:9" ht="12.75" customHeight="1" x14ac:dyDescent="0.2">
      <c r="A75" s="294" t="s">
        <v>353</v>
      </c>
      <c r="B75" s="294"/>
      <c r="C75" s="294"/>
      <c r="D75" s="294"/>
      <c r="E75" s="294"/>
      <c r="F75" s="294"/>
      <c r="G75" s="15">
        <v>67</v>
      </c>
      <c r="H75" s="100">
        <f>H76+H77+H78+H84+H85+H91+H94+H97</f>
        <v>2670520331</v>
      </c>
      <c r="I75" s="100">
        <f>I76+I77+I78+I84+I85+I91+I94+I97</f>
        <v>2843531914</v>
      </c>
    </row>
    <row r="76" spans="1:9" ht="12.75" customHeight="1" x14ac:dyDescent="0.2">
      <c r="A76" s="292" t="s">
        <v>61</v>
      </c>
      <c r="B76" s="292"/>
      <c r="C76" s="292"/>
      <c r="D76" s="292"/>
      <c r="E76" s="292"/>
      <c r="F76" s="292"/>
      <c r="G76" s="14">
        <v>68</v>
      </c>
      <c r="H76" s="22">
        <v>1208895930</v>
      </c>
      <c r="I76" s="22">
        <v>1208895930</v>
      </c>
    </row>
    <row r="77" spans="1:9" ht="12.75" customHeight="1" x14ac:dyDescent="0.2">
      <c r="A77" s="292" t="s">
        <v>62</v>
      </c>
      <c r="B77" s="292"/>
      <c r="C77" s="292"/>
      <c r="D77" s="292"/>
      <c r="E77" s="292"/>
      <c r="F77" s="292"/>
      <c r="G77" s="14">
        <v>69</v>
      </c>
      <c r="H77" s="22">
        <v>719579</v>
      </c>
      <c r="I77" s="22">
        <v>719579</v>
      </c>
    </row>
    <row r="78" spans="1:9" ht="12.75" customHeight="1" x14ac:dyDescent="0.2">
      <c r="A78" s="293" t="s">
        <v>63</v>
      </c>
      <c r="B78" s="293"/>
      <c r="C78" s="293"/>
      <c r="D78" s="293"/>
      <c r="E78" s="293"/>
      <c r="F78" s="293"/>
      <c r="G78" s="15">
        <v>70</v>
      </c>
      <c r="H78" s="100">
        <f>SUM(H79:H83)</f>
        <v>777786714</v>
      </c>
      <c r="I78" s="100">
        <f>SUM(I79:I83)</f>
        <v>805599687</v>
      </c>
    </row>
    <row r="79" spans="1:9" ht="12.75" customHeight="1" x14ac:dyDescent="0.2">
      <c r="A79" s="292" t="s">
        <v>64</v>
      </c>
      <c r="B79" s="292"/>
      <c r="C79" s="292"/>
      <c r="D79" s="292"/>
      <c r="E79" s="292"/>
      <c r="F79" s="292"/>
      <c r="G79" s="14">
        <v>71</v>
      </c>
      <c r="H79" s="22">
        <v>70601681</v>
      </c>
      <c r="I79" s="22">
        <v>70543024</v>
      </c>
    </row>
    <row r="80" spans="1:9" ht="12.75" customHeight="1" x14ac:dyDescent="0.2">
      <c r="A80" s="292" t="s">
        <v>65</v>
      </c>
      <c r="B80" s="292"/>
      <c r="C80" s="292"/>
      <c r="D80" s="292"/>
      <c r="E80" s="292"/>
      <c r="F80" s="292"/>
      <c r="G80" s="14">
        <v>72</v>
      </c>
      <c r="H80" s="22">
        <v>34518334</v>
      </c>
      <c r="I80" s="22">
        <v>34518334</v>
      </c>
    </row>
    <row r="81" spans="1:9" ht="12.75" customHeight="1" x14ac:dyDescent="0.2">
      <c r="A81" s="292" t="s">
        <v>66</v>
      </c>
      <c r="B81" s="292"/>
      <c r="C81" s="292"/>
      <c r="D81" s="292"/>
      <c r="E81" s="292"/>
      <c r="F81" s="292"/>
      <c r="G81" s="14">
        <v>73</v>
      </c>
      <c r="H81" s="22">
        <v>-15869707</v>
      </c>
      <c r="I81" s="22">
        <v>-15869707</v>
      </c>
    </row>
    <row r="82" spans="1:9" ht="12.75" customHeight="1" x14ac:dyDescent="0.2">
      <c r="A82" s="292" t="s">
        <v>67</v>
      </c>
      <c r="B82" s="292"/>
      <c r="C82" s="292"/>
      <c r="D82" s="292"/>
      <c r="E82" s="292"/>
      <c r="F82" s="292"/>
      <c r="G82" s="14">
        <v>74</v>
      </c>
      <c r="H82" s="22">
        <v>458880493</v>
      </c>
      <c r="I82" s="22">
        <v>480131884</v>
      </c>
    </row>
    <row r="83" spans="1:9" ht="12.75" customHeight="1" x14ac:dyDescent="0.2">
      <c r="A83" s="292" t="s">
        <v>68</v>
      </c>
      <c r="B83" s="292"/>
      <c r="C83" s="292"/>
      <c r="D83" s="292"/>
      <c r="E83" s="292"/>
      <c r="F83" s="292"/>
      <c r="G83" s="14">
        <v>75</v>
      </c>
      <c r="H83" s="22">
        <v>229655913</v>
      </c>
      <c r="I83" s="22">
        <v>236276152</v>
      </c>
    </row>
    <row r="84" spans="1:9" ht="12.75" customHeight="1" x14ac:dyDescent="0.2">
      <c r="A84" s="310" t="s">
        <v>69</v>
      </c>
      <c r="B84" s="310"/>
      <c r="C84" s="310"/>
      <c r="D84" s="310"/>
      <c r="E84" s="310"/>
      <c r="F84" s="310"/>
      <c r="G84" s="93">
        <v>76</v>
      </c>
      <c r="H84" s="94">
        <v>0</v>
      </c>
      <c r="I84" s="94">
        <v>0</v>
      </c>
    </row>
    <row r="85" spans="1:9" ht="12.75" customHeight="1" x14ac:dyDescent="0.2">
      <c r="A85" s="293" t="s">
        <v>445</v>
      </c>
      <c r="B85" s="293"/>
      <c r="C85" s="293"/>
      <c r="D85" s="293"/>
      <c r="E85" s="293"/>
      <c r="F85" s="293"/>
      <c r="G85" s="15">
        <v>77</v>
      </c>
      <c r="H85" s="23">
        <f>H86+H87+H88+H89+H90</f>
        <v>-148941</v>
      </c>
      <c r="I85" s="23">
        <f>I86+I87+I88+I89+I90</f>
        <v>83660</v>
      </c>
    </row>
    <row r="86" spans="1:9" ht="25.5" customHeight="1" x14ac:dyDescent="0.2">
      <c r="A86" s="292" t="s">
        <v>446</v>
      </c>
      <c r="B86" s="292"/>
      <c r="C86" s="292"/>
      <c r="D86" s="292"/>
      <c r="E86" s="292"/>
      <c r="F86" s="292"/>
      <c r="G86" s="14">
        <v>78</v>
      </c>
      <c r="H86" s="22">
        <v>0</v>
      </c>
      <c r="I86" s="22">
        <v>0</v>
      </c>
    </row>
    <row r="87" spans="1:9" ht="12.75" customHeight="1" x14ac:dyDescent="0.2">
      <c r="A87" s="292" t="s">
        <v>70</v>
      </c>
      <c r="B87" s="292"/>
      <c r="C87" s="292"/>
      <c r="D87" s="292"/>
      <c r="E87" s="292"/>
      <c r="F87" s="292"/>
      <c r="G87" s="14">
        <v>79</v>
      </c>
      <c r="H87" s="22">
        <v>0</v>
      </c>
      <c r="I87" s="22">
        <v>0</v>
      </c>
    </row>
    <row r="88" spans="1:9" ht="12.75" customHeight="1" x14ac:dyDescent="0.2">
      <c r="A88" s="292" t="s">
        <v>71</v>
      </c>
      <c r="B88" s="292"/>
      <c r="C88" s="292"/>
      <c r="D88" s="292"/>
      <c r="E88" s="292"/>
      <c r="F88" s="292"/>
      <c r="G88" s="14">
        <v>80</v>
      </c>
      <c r="H88" s="22">
        <v>0</v>
      </c>
      <c r="I88" s="22">
        <v>0</v>
      </c>
    </row>
    <row r="89" spans="1:9" ht="12.75" customHeight="1" x14ac:dyDescent="0.2">
      <c r="A89" s="292" t="s">
        <v>349</v>
      </c>
      <c r="B89" s="292"/>
      <c r="C89" s="292"/>
      <c r="D89" s="292"/>
      <c r="E89" s="292"/>
      <c r="F89" s="292"/>
      <c r="G89" s="14">
        <v>81</v>
      </c>
      <c r="H89" s="22">
        <v>0</v>
      </c>
      <c r="I89" s="22">
        <v>0</v>
      </c>
    </row>
    <row r="90" spans="1:9" ht="12.75" customHeight="1" x14ac:dyDescent="0.2">
      <c r="A90" s="292" t="s">
        <v>350</v>
      </c>
      <c r="B90" s="292"/>
      <c r="C90" s="292"/>
      <c r="D90" s="292"/>
      <c r="E90" s="292"/>
      <c r="F90" s="292"/>
      <c r="G90" s="14">
        <v>82</v>
      </c>
      <c r="H90" s="22">
        <v>-148941</v>
      </c>
      <c r="I90" s="22">
        <v>83660</v>
      </c>
    </row>
    <row r="91" spans="1:9" ht="12.75" customHeight="1" x14ac:dyDescent="0.2">
      <c r="A91" s="293" t="s">
        <v>351</v>
      </c>
      <c r="B91" s="293"/>
      <c r="C91" s="293"/>
      <c r="D91" s="293"/>
      <c r="E91" s="293"/>
      <c r="F91" s="293"/>
      <c r="G91" s="15">
        <v>83</v>
      </c>
      <c r="H91" s="23">
        <f>H92-H93</f>
        <v>319397188</v>
      </c>
      <c r="I91" s="23">
        <f>I92-I93</f>
        <v>349016293</v>
      </c>
    </row>
    <row r="92" spans="1:9" ht="12.75" customHeight="1" x14ac:dyDescent="0.2">
      <c r="A92" s="292" t="s">
        <v>72</v>
      </c>
      <c r="B92" s="292"/>
      <c r="C92" s="292"/>
      <c r="D92" s="292"/>
      <c r="E92" s="292"/>
      <c r="F92" s="292"/>
      <c r="G92" s="14">
        <v>84</v>
      </c>
      <c r="H92" s="22">
        <v>319397188</v>
      </c>
      <c r="I92" s="22">
        <v>349016293</v>
      </c>
    </row>
    <row r="93" spans="1:9" ht="12.75" customHeight="1" x14ac:dyDescent="0.2">
      <c r="A93" s="292" t="s">
        <v>73</v>
      </c>
      <c r="B93" s="292"/>
      <c r="C93" s="292"/>
      <c r="D93" s="292"/>
      <c r="E93" s="292"/>
      <c r="F93" s="292"/>
      <c r="G93" s="14">
        <v>85</v>
      </c>
      <c r="H93" s="22">
        <v>0</v>
      </c>
      <c r="I93" s="22">
        <v>0</v>
      </c>
    </row>
    <row r="94" spans="1:9" ht="12.75" customHeight="1" x14ac:dyDescent="0.2">
      <c r="A94" s="293" t="s">
        <v>352</v>
      </c>
      <c r="B94" s="293"/>
      <c r="C94" s="293"/>
      <c r="D94" s="293"/>
      <c r="E94" s="293"/>
      <c r="F94" s="293"/>
      <c r="G94" s="15">
        <v>86</v>
      </c>
      <c r="H94" s="23">
        <f>H95-H96</f>
        <v>73888927</v>
      </c>
      <c r="I94" s="23">
        <f>I95-I96</f>
        <v>163100533</v>
      </c>
    </row>
    <row r="95" spans="1:9" ht="12.75" customHeight="1" x14ac:dyDescent="0.2">
      <c r="A95" s="292" t="s">
        <v>74</v>
      </c>
      <c r="B95" s="292"/>
      <c r="C95" s="292"/>
      <c r="D95" s="292"/>
      <c r="E95" s="292"/>
      <c r="F95" s="292"/>
      <c r="G95" s="14">
        <v>87</v>
      </c>
      <c r="H95" s="22">
        <v>73888927</v>
      </c>
      <c r="I95" s="22">
        <v>163100533</v>
      </c>
    </row>
    <row r="96" spans="1:9" ht="12.75" customHeight="1" x14ac:dyDescent="0.2">
      <c r="A96" s="292" t="s">
        <v>75</v>
      </c>
      <c r="B96" s="292"/>
      <c r="C96" s="292"/>
      <c r="D96" s="292"/>
      <c r="E96" s="292"/>
      <c r="F96" s="292"/>
      <c r="G96" s="14">
        <v>88</v>
      </c>
      <c r="H96" s="22">
        <v>0</v>
      </c>
      <c r="I96" s="22">
        <v>0</v>
      </c>
    </row>
    <row r="97" spans="1:9" ht="12.75" customHeight="1" x14ac:dyDescent="0.2">
      <c r="A97" s="292" t="s">
        <v>76</v>
      </c>
      <c r="B97" s="292"/>
      <c r="C97" s="292"/>
      <c r="D97" s="292"/>
      <c r="E97" s="292"/>
      <c r="F97" s="292"/>
      <c r="G97" s="14">
        <v>89</v>
      </c>
      <c r="H97" s="22">
        <v>289980934</v>
      </c>
      <c r="I97" s="22">
        <v>316116232</v>
      </c>
    </row>
    <row r="98" spans="1:9" ht="12.75" customHeight="1" x14ac:dyDescent="0.2">
      <c r="A98" s="294" t="s">
        <v>354</v>
      </c>
      <c r="B98" s="294"/>
      <c r="C98" s="294"/>
      <c r="D98" s="294"/>
      <c r="E98" s="294"/>
      <c r="F98" s="294"/>
      <c r="G98" s="15">
        <v>90</v>
      </c>
      <c r="H98" s="23">
        <f>SUM(H99:H104)</f>
        <v>177779842</v>
      </c>
      <c r="I98" s="23">
        <f>SUM(I99:I104)</f>
        <v>179070733</v>
      </c>
    </row>
    <row r="99" spans="1:9" ht="12.75" customHeight="1" x14ac:dyDescent="0.2">
      <c r="A99" s="292" t="s">
        <v>77</v>
      </c>
      <c r="B99" s="292"/>
      <c r="C99" s="292"/>
      <c r="D99" s="292"/>
      <c r="E99" s="292"/>
      <c r="F99" s="292"/>
      <c r="G99" s="14">
        <v>91</v>
      </c>
      <c r="H99" s="22">
        <v>40040341</v>
      </c>
      <c r="I99" s="22">
        <v>38765675</v>
      </c>
    </row>
    <row r="100" spans="1:9" ht="12.75" customHeight="1" x14ac:dyDescent="0.2">
      <c r="A100" s="292" t="s">
        <v>78</v>
      </c>
      <c r="B100" s="292"/>
      <c r="C100" s="292"/>
      <c r="D100" s="292"/>
      <c r="E100" s="292"/>
      <c r="F100" s="292"/>
      <c r="G100" s="14">
        <v>92</v>
      </c>
      <c r="H100" s="22">
        <v>0</v>
      </c>
      <c r="I100" s="22">
        <v>0</v>
      </c>
    </row>
    <row r="101" spans="1:9" ht="12.75" customHeight="1" x14ac:dyDescent="0.2">
      <c r="A101" s="292" t="s">
        <v>79</v>
      </c>
      <c r="B101" s="292"/>
      <c r="C101" s="292"/>
      <c r="D101" s="292"/>
      <c r="E101" s="292"/>
      <c r="F101" s="292"/>
      <c r="G101" s="14">
        <v>93</v>
      </c>
      <c r="H101" s="22">
        <v>1075400</v>
      </c>
      <c r="I101" s="22">
        <v>4451979</v>
      </c>
    </row>
    <row r="102" spans="1:9" ht="12.75" customHeight="1" x14ac:dyDescent="0.2">
      <c r="A102" s="292" t="s">
        <v>80</v>
      </c>
      <c r="B102" s="292"/>
      <c r="C102" s="292"/>
      <c r="D102" s="292"/>
      <c r="E102" s="292"/>
      <c r="F102" s="292"/>
      <c r="G102" s="14">
        <v>94</v>
      </c>
      <c r="H102" s="22">
        <v>3421971</v>
      </c>
      <c r="I102" s="22">
        <v>5940601</v>
      </c>
    </row>
    <row r="103" spans="1:9" ht="12.75" customHeight="1" x14ac:dyDescent="0.2">
      <c r="A103" s="292" t="s">
        <v>81</v>
      </c>
      <c r="B103" s="292"/>
      <c r="C103" s="292"/>
      <c r="D103" s="292"/>
      <c r="E103" s="292"/>
      <c r="F103" s="292"/>
      <c r="G103" s="14">
        <v>95</v>
      </c>
      <c r="H103" s="22">
        <v>133242130</v>
      </c>
      <c r="I103" s="22">
        <v>118696504</v>
      </c>
    </row>
    <row r="104" spans="1:9" ht="12.75" customHeight="1" x14ac:dyDescent="0.2">
      <c r="A104" s="292" t="s">
        <v>82</v>
      </c>
      <c r="B104" s="292"/>
      <c r="C104" s="292"/>
      <c r="D104" s="292"/>
      <c r="E104" s="292"/>
      <c r="F104" s="292"/>
      <c r="G104" s="14">
        <v>96</v>
      </c>
      <c r="H104" s="22">
        <v>0</v>
      </c>
      <c r="I104" s="22">
        <v>11215974</v>
      </c>
    </row>
    <row r="105" spans="1:9" ht="12.75" customHeight="1" x14ac:dyDescent="0.2">
      <c r="A105" s="294" t="s">
        <v>355</v>
      </c>
      <c r="B105" s="294"/>
      <c r="C105" s="294"/>
      <c r="D105" s="294"/>
      <c r="E105" s="294"/>
      <c r="F105" s="294"/>
      <c r="G105" s="15">
        <v>97</v>
      </c>
      <c r="H105" s="23">
        <f>SUM(H106:H116)</f>
        <v>123116239</v>
      </c>
      <c r="I105" s="23">
        <f>SUM(I106:I116)</f>
        <v>104913820</v>
      </c>
    </row>
    <row r="106" spans="1:9" ht="12.75" customHeight="1" x14ac:dyDescent="0.2">
      <c r="A106" s="292" t="s">
        <v>83</v>
      </c>
      <c r="B106" s="292"/>
      <c r="C106" s="292"/>
      <c r="D106" s="292"/>
      <c r="E106" s="292"/>
      <c r="F106" s="292"/>
      <c r="G106" s="14">
        <v>98</v>
      </c>
      <c r="H106" s="22">
        <v>0</v>
      </c>
      <c r="I106" s="22">
        <v>0</v>
      </c>
    </row>
    <row r="107" spans="1:9" ht="24.6" customHeight="1" x14ac:dyDescent="0.2">
      <c r="A107" s="292" t="s">
        <v>84</v>
      </c>
      <c r="B107" s="292"/>
      <c r="C107" s="292"/>
      <c r="D107" s="292"/>
      <c r="E107" s="292"/>
      <c r="F107" s="292"/>
      <c r="G107" s="14">
        <v>99</v>
      </c>
      <c r="H107" s="22">
        <v>0</v>
      </c>
      <c r="I107" s="22">
        <v>0</v>
      </c>
    </row>
    <row r="108" spans="1:9" ht="12.75" customHeight="1" x14ac:dyDescent="0.2">
      <c r="A108" s="292" t="s">
        <v>85</v>
      </c>
      <c r="B108" s="292"/>
      <c r="C108" s="292"/>
      <c r="D108" s="292"/>
      <c r="E108" s="292"/>
      <c r="F108" s="292"/>
      <c r="G108" s="14">
        <v>100</v>
      </c>
      <c r="H108" s="22">
        <v>0</v>
      </c>
      <c r="I108" s="22">
        <v>0</v>
      </c>
    </row>
    <row r="109" spans="1:9" ht="21.6" customHeight="1" x14ac:dyDescent="0.2">
      <c r="A109" s="292" t="s">
        <v>86</v>
      </c>
      <c r="B109" s="292"/>
      <c r="C109" s="292"/>
      <c r="D109" s="292"/>
      <c r="E109" s="292"/>
      <c r="F109" s="292"/>
      <c r="G109" s="14">
        <v>101</v>
      </c>
      <c r="H109" s="22">
        <v>0</v>
      </c>
      <c r="I109" s="22">
        <v>0</v>
      </c>
    </row>
    <row r="110" spans="1:9" ht="12.75" customHeight="1" x14ac:dyDescent="0.2">
      <c r="A110" s="292" t="s">
        <v>87</v>
      </c>
      <c r="B110" s="292"/>
      <c r="C110" s="292"/>
      <c r="D110" s="292"/>
      <c r="E110" s="292"/>
      <c r="F110" s="292"/>
      <c r="G110" s="14">
        <v>102</v>
      </c>
      <c r="H110" s="22">
        <v>0</v>
      </c>
      <c r="I110" s="22">
        <v>350000</v>
      </c>
    </row>
    <row r="111" spans="1:9" ht="12.75" customHeight="1" x14ac:dyDescent="0.2">
      <c r="A111" s="292" t="s">
        <v>88</v>
      </c>
      <c r="B111" s="292"/>
      <c r="C111" s="292"/>
      <c r="D111" s="292"/>
      <c r="E111" s="292"/>
      <c r="F111" s="292"/>
      <c r="G111" s="14">
        <v>103</v>
      </c>
      <c r="H111" s="22">
        <v>120406692</v>
      </c>
      <c r="I111" s="22">
        <v>100912004</v>
      </c>
    </row>
    <row r="112" spans="1:9" ht="12.75" customHeight="1" x14ac:dyDescent="0.2">
      <c r="A112" s="292" t="s">
        <v>89</v>
      </c>
      <c r="B112" s="292"/>
      <c r="C112" s="292"/>
      <c r="D112" s="292"/>
      <c r="E112" s="292"/>
      <c r="F112" s="292"/>
      <c r="G112" s="14">
        <v>104</v>
      </c>
      <c r="H112" s="22">
        <v>0</v>
      </c>
      <c r="I112" s="22">
        <v>0</v>
      </c>
    </row>
    <row r="113" spans="1:9" ht="12.75" customHeight="1" x14ac:dyDescent="0.2">
      <c r="A113" s="292" t="s">
        <v>90</v>
      </c>
      <c r="B113" s="292"/>
      <c r="C113" s="292"/>
      <c r="D113" s="292"/>
      <c r="E113" s="292"/>
      <c r="F113" s="292"/>
      <c r="G113" s="14">
        <v>105</v>
      </c>
      <c r="H113" s="22">
        <v>0</v>
      </c>
      <c r="I113" s="22">
        <v>0</v>
      </c>
    </row>
    <row r="114" spans="1:9" ht="12.75" customHeight="1" x14ac:dyDescent="0.2">
      <c r="A114" s="292" t="s">
        <v>91</v>
      </c>
      <c r="B114" s="292"/>
      <c r="C114" s="292"/>
      <c r="D114" s="292"/>
      <c r="E114" s="292"/>
      <c r="F114" s="292"/>
      <c r="G114" s="14">
        <v>106</v>
      </c>
      <c r="H114" s="22">
        <v>0</v>
      </c>
      <c r="I114" s="22">
        <v>0</v>
      </c>
    </row>
    <row r="115" spans="1:9" ht="12.75" customHeight="1" x14ac:dyDescent="0.2">
      <c r="A115" s="292" t="s">
        <v>92</v>
      </c>
      <c r="B115" s="292"/>
      <c r="C115" s="292"/>
      <c r="D115" s="292"/>
      <c r="E115" s="292"/>
      <c r="F115" s="292"/>
      <c r="G115" s="14">
        <v>107</v>
      </c>
      <c r="H115" s="22">
        <v>2709547</v>
      </c>
      <c r="I115" s="22">
        <v>3651816</v>
      </c>
    </row>
    <row r="116" spans="1:9" ht="12.75" customHeight="1" x14ac:dyDescent="0.2">
      <c r="A116" s="292" t="s">
        <v>93</v>
      </c>
      <c r="B116" s="292"/>
      <c r="C116" s="292"/>
      <c r="D116" s="292"/>
      <c r="E116" s="292"/>
      <c r="F116" s="292"/>
      <c r="G116" s="14">
        <v>108</v>
      </c>
      <c r="H116" s="22">
        <v>0</v>
      </c>
      <c r="I116" s="22">
        <v>0</v>
      </c>
    </row>
    <row r="117" spans="1:9" ht="12.75" customHeight="1" x14ac:dyDescent="0.2">
      <c r="A117" s="294" t="s">
        <v>356</v>
      </c>
      <c r="B117" s="294"/>
      <c r="C117" s="294"/>
      <c r="D117" s="294"/>
      <c r="E117" s="294"/>
      <c r="F117" s="294"/>
      <c r="G117" s="15">
        <v>109</v>
      </c>
      <c r="H117" s="23">
        <f>SUM(H118:H131)</f>
        <v>1052203224</v>
      </c>
      <c r="I117" s="23">
        <f>SUM(I118:I131)</f>
        <v>1087815175</v>
      </c>
    </row>
    <row r="118" spans="1:9" ht="12.75" customHeight="1" x14ac:dyDescent="0.2">
      <c r="A118" s="292" t="s">
        <v>83</v>
      </c>
      <c r="B118" s="292"/>
      <c r="C118" s="292"/>
      <c r="D118" s="292"/>
      <c r="E118" s="292"/>
      <c r="F118" s="292"/>
      <c r="G118" s="14">
        <v>110</v>
      </c>
      <c r="H118" s="22">
        <v>0</v>
      </c>
      <c r="I118" s="22">
        <v>0</v>
      </c>
    </row>
    <row r="119" spans="1:9" ht="22.15" customHeight="1" x14ac:dyDescent="0.2">
      <c r="A119" s="292" t="s">
        <v>84</v>
      </c>
      <c r="B119" s="292"/>
      <c r="C119" s="292"/>
      <c r="D119" s="292"/>
      <c r="E119" s="292"/>
      <c r="F119" s="292"/>
      <c r="G119" s="14">
        <v>111</v>
      </c>
      <c r="H119" s="22">
        <v>0</v>
      </c>
      <c r="I119" s="22">
        <v>0</v>
      </c>
    </row>
    <row r="120" spans="1:9" ht="12.75" customHeight="1" x14ac:dyDescent="0.2">
      <c r="A120" s="292" t="s">
        <v>85</v>
      </c>
      <c r="B120" s="292"/>
      <c r="C120" s="292"/>
      <c r="D120" s="292"/>
      <c r="E120" s="292"/>
      <c r="F120" s="292"/>
      <c r="G120" s="14">
        <v>112</v>
      </c>
      <c r="H120" s="22">
        <v>69964603</v>
      </c>
      <c r="I120" s="22">
        <v>13240714</v>
      </c>
    </row>
    <row r="121" spans="1:9" ht="23.45" customHeight="1" x14ac:dyDescent="0.2">
      <c r="A121" s="292" t="s">
        <v>86</v>
      </c>
      <c r="B121" s="292"/>
      <c r="C121" s="292"/>
      <c r="D121" s="292"/>
      <c r="E121" s="292"/>
      <c r="F121" s="292"/>
      <c r="G121" s="14">
        <v>113</v>
      </c>
      <c r="H121" s="22">
        <v>0</v>
      </c>
      <c r="I121" s="22">
        <v>0</v>
      </c>
    </row>
    <row r="122" spans="1:9" ht="12.75" customHeight="1" x14ac:dyDescent="0.2">
      <c r="A122" s="292" t="s">
        <v>87</v>
      </c>
      <c r="B122" s="292"/>
      <c r="C122" s="292"/>
      <c r="D122" s="292"/>
      <c r="E122" s="292"/>
      <c r="F122" s="292"/>
      <c r="G122" s="14">
        <v>114</v>
      </c>
      <c r="H122" s="22">
        <v>0</v>
      </c>
      <c r="I122" s="22">
        <v>0</v>
      </c>
    </row>
    <row r="123" spans="1:9" ht="12.75" customHeight="1" x14ac:dyDescent="0.2">
      <c r="A123" s="292" t="s">
        <v>88</v>
      </c>
      <c r="B123" s="292"/>
      <c r="C123" s="292"/>
      <c r="D123" s="292"/>
      <c r="E123" s="292"/>
      <c r="F123" s="292"/>
      <c r="G123" s="14">
        <v>115</v>
      </c>
      <c r="H123" s="22">
        <v>104532728</v>
      </c>
      <c r="I123" s="22">
        <v>199013911</v>
      </c>
    </row>
    <row r="124" spans="1:9" ht="12.75" customHeight="1" x14ac:dyDescent="0.2">
      <c r="A124" s="292" t="s">
        <v>89</v>
      </c>
      <c r="B124" s="292"/>
      <c r="C124" s="292"/>
      <c r="D124" s="292"/>
      <c r="E124" s="292"/>
      <c r="F124" s="292"/>
      <c r="G124" s="14">
        <v>116</v>
      </c>
      <c r="H124" s="22">
        <v>347826312</v>
      </c>
      <c r="I124" s="22">
        <v>224771778</v>
      </c>
    </row>
    <row r="125" spans="1:9" ht="12.75" customHeight="1" x14ac:dyDescent="0.2">
      <c r="A125" s="292" t="s">
        <v>90</v>
      </c>
      <c r="B125" s="292"/>
      <c r="C125" s="292"/>
      <c r="D125" s="292"/>
      <c r="E125" s="292"/>
      <c r="F125" s="292"/>
      <c r="G125" s="14">
        <v>117</v>
      </c>
      <c r="H125" s="22">
        <v>388573753</v>
      </c>
      <c r="I125" s="22">
        <v>525843197</v>
      </c>
    </row>
    <row r="126" spans="1:9" x14ac:dyDescent="0.2">
      <c r="A126" s="292" t="s">
        <v>91</v>
      </c>
      <c r="B126" s="292"/>
      <c r="C126" s="292"/>
      <c r="D126" s="292"/>
      <c r="E126" s="292"/>
      <c r="F126" s="292"/>
      <c r="G126" s="14">
        <v>118</v>
      </c>
      <c r="H126" s="22">
        <v>0</v>
      </c>
      <c r="I126" s="22">
        <v>0</v>
      </c>
    </row>
    <row r="127" spans="1:9" x14ac:dyDescent="0.2">
      <c r="A127" s="292" t="s">
        <v>94</v>
      </c>
      <c r="B127" s="292"/>
      <c r="C127" s="292"/>
      <c r="D127" s="292"/>
      <c r="E127" s="292"/>
      <c r="F127" s="292"/>
      <c r="G127" s="14">
        <v>119</v>
      </c>
      <c r="H127" s="22">
        <v>40831596</v>
      </c>
      <c r="I127" s="22">
        <v>44766605</v>
      </c>
    </row>
    <row r="128" spans="1:9" x14ac:dyDescent="0.2">
      <c r="A128" s="292" t="s">
        <v>95</v>
      </c>
      <c r="B128" s="292"/>
      <c r="C128" s="292"/>
      <c r="D128" s="292"/>
      <c r="E128" s="292"/>
      <c r="F128" s="292"/>
      <c r="G128" s="14">
        <v>120</v>
      </c>
      <c r="H128" s="22">
        <v>76953401</v>
      </c>
      <c r="I128" s="22">
        <v>54662206</v>
      </c>
    </row>
    <row r="129" spans="1:9" x14ac:dyDescent="0.2">
      <c r="A129" s="292" t="s">
        <v>96</v>
      </c>
      <c r="B129" s="292"/>
      <c r="C129" s="292"/>
      <c r="D129" s="292"/>
      <c r="E129" s="292"/>
      <c r="F129" s="292"/>
      <c r="G129" s="14">
        <v>121</v>
      </c>
      <c r="H129" s="22">
        <v>568889</v>
      </c>
      <c r="I129" s="22">
        <v>624025</v>
      </c>
    </row>
    <row r="130" spans="1:9" x14ac:dyDescent="0.2">
      <c r="A130" s="292" t="s">
        <v>97</v>
      </c>
      <c r="B130" s="292"/>
      <c r="C130" s="292"/>
      <c r="D130" s="292"/>
      <c r="E130" s="292"/>
      <c r="F130" s="292"/>
      <c r="G130" s="14">
        <v>122</v>
      </c>
      <c r="H130" s="22">
        <v>0</v>
      </c>
      <c r="I130" s="22">
        <v>0</v>
      </c>
    </row>
    <row r="131" spans="1:9" x14ac:dyDescent="0.2">
      <c r="A131" s="292" t="s">
        <v>98</v>
      </c>
      <c r="B131" s="292"/>
      <c r="C131" s="292"/>
      <c r="D131" s="292"/>
      <c r="E131" s="292"/>
      <c r="F131" s="292"/>
      <c r="G131" s="14">
        <v>123</v>
      </c>
      <c r="H131" s="22">
        <v>22951942</v>
      </c>
      <c r="I131" s="22">
        <v>24892739</v>
      </c>
    </row>
    <row r="132" spans="1:9" ht="22.15" customHeight="1" x14ac:dyDescent="0.2">
      <c r="A132" s="309" t="s">
        <v>99</v>
      </c>
      <c r="B132" s="309"/>
      <c r="C132" s="309"/>
      <c r="D132" s="309"/>
      <c r="E132" s="309"/>
      <c r="F132" s="309"/>
      <c r="G132" s="14">
        <v>124</v>
      </c>
      <c r="H132" s="22">
        <v>151273230</v>
      </c>
      <c r="I132" s="22">
        <v>146309408</v>
      </c>
    </row>
    <row r="133" spans="1:9" ht="12.75" customHeight="1" x14ac:dyDescent="0.2">
      <c r="A133" s="294" t="s">
        <v>357</v>
      </c>
      <c r="B133" s="294"/>
      <c r="C133" s="294"/>
      <c r="D133" s="294"/>
      <c r="E133" s="294"/>
      <c r="F133" s="294"/>
      <c r="G133" s="15">
        <v>125</v>
      </c>
      <c r="H133" s="23">
        <f>H75+H98+H105+H117+H132</f>
        <v>4174892866</v>
      </c>
      <c r="I133" s="23">
        <f>I75+I98+I105+I117+I132</f>
        <v>4361641050</v>
      </c>
    </row>
    <row r="134" spans="1:9" x14ac:dyDescent="0.2">
      <c r="A134" s="309" t="s">
        <v>100</v>
      </c>
      <c r="B134" s="309"/>
      <c r="C134" s="309"/>
      <c r="D134" s="309"/>
      <c r="E134" s="309"/>
      <c r="F134" s="309"/>
      <c r="G134" s="14">
        <v>126</v>
      </c>
      <c r="H134" s="22">
        <v>3716143789</v>
      </c>
      <c r="I134" s="22">
        <v>4853437636</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0.56999999999999995" bottom="0.8" header="0.37"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K113" sqref="K113"/>
    </sheetView>
  </sheetViews>
  <sheetFormatPr defaultRowHeight="12.75" x14ac:dyDescent="0.2"/>
  <cols>
    <col min="1" max="7" width="9.140625" style="102"/>
    <col min="8" max="11" width="9.710937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313" t="s">
        <v>102</v>
      </c>
      <c r="B1" s="314"/>
      <c r="C1" s="314"/>
      <c r="D1" s="314"/>
      <c r="E1" s="314"/>
      <c r="F1" s="314"/>
      <c r="G1" s="314"/>
      <c r="H1" s="314"/>
      <c r="I1" s="314"/>
    </row>
    <row r="2" spans="1:11" x14ac:dyDescent="0.2">
      <c r="A2" s="315" t="s">
        <v>589</v>
      </c>
      <c r="B2" s="316"/>
      <c r="C2" s="316"/>
      <c r="D2" s="316"/>
      <c r="E2" s="316"/>
      <c r="F2" s="316"/>
      <c r="G2" s="316"/>
      <c r="H2" s="316"/>
      <c r="I2" s="316"/>
    </row>
    <row r="3" spans="1:11" x14ac:dyDescent="0.2">
      <c r="A3" s="317" t="s">
        <v>282</v>
      </c>
      <c r="B3" s="318"/>
      <c r="C3" s="318"/>
      <c r="D3" s="318"/>
      <c r="E3" s="318"/>
      <c r="F3" s="318"/>
      <c r="G3" s="318"/>
      <c r="H3" s="318"/>
      <c r="I3" s="318"/>
      <c r="J3" s="319"/>
      <c r="K3" s="319"/>
    </row>
    <row r="4" spans="1:11" x14ac:dyDescent="0.2">
      <c r="A4" s="320" t="s">
        <v>472</v>
      </c>
      <c r="B4" s="321"/>
      <c r="C4" s="321"/>
      <c r="D4" s="321"/>
      <c r="E4" s="321"/>
      <c r="F4" s="321"/>
      <c r="G4" s="321"/>
      <c r="H4" s="321"/>
      <c r="I4" s="321"/>
      <c r="J4" s="322"/>
      <c r="K4" s="322"/>
    </row>
    <row r="5" spans="1:11" ht="22.15" customHeight="1" x14ac:dyDescent="0.2">
      <c r="A5" s="323" t="s">
        <v>2</v>
      </c>
      <c r="B5" s="324"/>
      <c r="C5" s="324"/>
      <c r="D5" s="324"/>
      <c r="E5" s="324"/>
      <c r="F5" s="324"/>
      <c r="G5" s="323" t="s">
        <v>103</v>
      </c>
      <c r="H5" s="325" t="s">
        <v>302</v>
      </c>
      <c r="I5" s="326"/>
      <c r="J5" s="325" t="s">
        <v>279</v>
      </c>
      <c r="K5" s="326"/>
    </row>
    <row r="6" spans="1:11" ht="22.5" x14ac:dyDescent="0.2">
      <c r="A6" s="324"/>
      <c r="B6" s="324"/>
      <c r="C6" s="324"/>
      <c r="D6" s="324"/>
      <c r="E6" s="324"/>
      <c r="F6" s="324"/>
      <c r="G6" s="324"/>
      <c r="H6" s="103" t="s">
        <v>295</v>
      </c>
      <c r="I6" s="103" t="s">
        <v>296</v>
      </c>
      <c r="J6" s="103" t="s">
        <v>295</v>
      </c>
      <c r="K6" s="103" t="s">
        <v>296</v>
      </c>
    </row>
    <row r="7" spans="1:11" x14ac:dyDescent="0.2">
      <c r="A7" s="329">
        <v>1</v>
      </c>
      <c r="B7" s="330"/>
      <c r="C7" s="330"/>
      <c r="D7" s="330"/>
      <c r="E7" s="330"/>
      <c r="F7" s="330"/>
      <c r="G7" s="104">
        <v>2</v>
      </c>
      <c r="H7" s="103">
        <v>3</v>
      </c>
      <c r="I7" s="103">
        <v>4</v>
      </c>
      <c r="J7" s="103">
        <v>5</v>
      </c>
      <c r="K7" s="103">
        <v>6</v>
      </c>
    </row>
    <row r="8" spans="1:11" ht="12.75" customHeight="1" x14ac:dyDescent="0.2">
      <c r="A8" s="327" t="s">
        <v>358</v>
      </c>
      <c r="B8" s="327"/>
      <c r="C8" s="327"/>
      <c r="D8" s="327"/>
      <c r="E8" s="327"/>
      <c r="F8" s="327"/>
      <c r="G8" s="15">
        <v>1</v>
      </c>
      <c r="H8" s="105">
        <f>SUM(H9:H13)</f>
        <v>3043316240</v>
      </c>
      <c r="I8" s="105">
        <f>SUM(I9:I13)</f>
        <v>945745743</v>
      </c>
      <c r="J8" s="105">
        <f>SUM(J9:J13)</f>
        <v>3576756594</v>
      </c>
      <c r="K8" s="105">
        <f>SUM(K9:K13)</f>
        <v>1092031911</v>
      </c>
    </row>
    <row r="9" spans="1:11" ht="12.75" customHeight="1" x14ac:dyDescent="0.2">
      <c r="A9" s="292" t="s">
        <v>115</v>
      </c>
      <c r="B9" s="292"/>
      <c r="C9" s="292"/>
      <c r="D9" s="292"/>
      <c r="E9" s="292"/>
      <c r="F9" s="292"/>
      <c r="G9" s="14">
        <v>2</v>
      </c>
      <c r="H9" s="210">
        <v>0</v>
      </c>
      <c r="I9" s="106">
        <v>0</v>
      </c>
      <c r="J9" s="106">
        <v>0</v>
      </c>
      <c r="K9" s="106">
        <v>0</v>
      </c>
    </row>
    <row r="10" spans="1:11" ht="12.75" customHeight="1" x14ac:dyDescent="0.2">
      <c r="A10" s="292" t="s">
        <v>116</v>
      </c>
      <c r="B10" s="292"/>
      <c r="C10" s="292"/>
      <c r="D10" s="292"/>
      <c r="E10" s="292"/>
      <c r="F10" s="292"/>
      <c r="G10" s="14">
        <v>3</v>
      </c>
      <c r="H10" s="210">
        <v>2972558473</v>
      </c>
      <c r="I10" s="106">
        <v>921533096</v>
      </c>
      <c r="J10" s="106">
        <v>3478003604</v>
      </c>
      <c r="K10" s="106">
        <v>1065107973</v>
      </c>
    </row>
    <row r="11" spans="1:11" ht="12.75" customHeight="1" x14ac:dyDescent="0.2">
      <c r="A11" s="292" t="s">
        <v>117</v>
      </c>
      <c r="B11" s="292"/>
      <c r="C11" s="292"/>
      <c r="D11" s="292"/>
      <c r="E11" s="292"/>
      <c r="F11" s="292"/>
      <c r="G11" s="14">
        <v>4</v>
      </c>
      <c r="H11" s="210">
        <v>0</v>
      </c>
      <c r="I11" s="106">
        <v>0</v>
      </c>
      <c r="J11" s="106">
        <v>0</v>
      </c>
      <c r="K11" s="106">
        <v>0</v>
      </c>
    </row>
    <row r="12" spans="1:11" ht="12.75" customHeight="1" x14ac:dyDescent="0.2">
      <c r="A12" s="292" t="s">
        <v>118</v>
      </c>
      <c r="B12" s="292"/>
      <c r="C12" s="292"/>
      <c r="D12" s="292"/>
      <c r="E12" s="292"/>
      <c r="F12" s="292"/>
      <c r="G12" s="14">
        <v>5</v>
      </c>
      <c r="H12" s="210">
        <v>0</v>
      </c>
      <c r="I12" s="106">
        <v>0</v>
      </c>
      <c r="J12" s="106">
        <v>0</v>
      </c>
      <c r="K12" s="106">
        <v>0</v>
      </c>
    </row>
    <row r="13" spans="1:11" ht="12.75" customHeight="1" x14ac:dyDescent="0.2">
      <c r="A13" s="292" t="s">
        <v>119</v>
      </c>
      <c r="B13" s="292"/>
      <c r="C13" s="292"/>
      <c r="D13" s="292"/>
      <c r="E13" s="292"/>
      <c r="F13" s="292"/>
      <c r="G13" s="14">
        <v>6</v>
      </c>
      <c r="H13" s="210">
        <v>70757767</v>
      </c>
      <c r="I13" s="106">
        <v>24212647</v>
      </c>
      <c r="J13" s="106">
        <v>98752990</v>
      </c>
      <c r="K13" s="106">
        <v>26923938</v>
      </c>
    </row>
    <row r="14" spans="1:11" ht="12.75" customHeight="1" x14ac:dyDescent="0.2">
      <c r="A14" s="327" t="s">
        <v>359</v>
      </c>
      <c r="B14" s="327"/>
      <c r="C14" s="327"/>
      <c r="D14" s="327"/>
      <c r="E14" s="327"/>
      <c r="F14" s="327"/>
      <c r="G14" s="15">
        <v>7</v>
      </c>
      <c r="H14" s="105">
        <f>H15+H16+H20+H24+H25+H26+H29+H36</f>
        <v>2958111174</v>
      </c>
      <c r="I14" s="105">
        <f>I15+I16+I20+I24+I25+I26+I29+I36</f>
        <v>907422962</v>
      </c>
      <c r="J14" s="105">
        <f>J15+J16+J20+J24+J25+J26+J29+J36</f>
        <v>3382824376</v>
      </c>
      <c r="K14" s="105">
        <f>K15+K16+K20+K24+K25+K26+K29+K36</f>
        <v>1055341108</v>
      </c>
    </row>
    <row r="15" spans="1:11" ht="12.75" customHeight="1" x14ac:dyDescent="0.2">
      <c r="A15" s="292" t="s">
        <v>104</v>
      </c>
      <c r="B15" s="292"/>
      <c r="C15" s="292"/>
      <c r="D15" s="292"/>
      <c r="E15" s="292"/>
      <c r="F15" s="292"/>
      <c r="G15" s="14">
        <v>8</v>
      </c>
      <c r="H15" s="210">
        <v>-86248935</v>
      </c>
      <c r="I15" s="106">
        <v>-19294382</v>
      </c>
      <c r="J15" s="106">
        <v>-35962064</v>
      </c>
      <c r="K15" s="106">
        <v>3962567</v>
      </c>
    </row>
    <row r="16" spans="1:11" ht="12.75" customHeight="1" x14ac:dyDescent="0.2">
      <c r="A16" s="293" t="s">
        <v>439</v>
      </c>
      <c r="B16" s="293"/>
      <c r="C16" s="293"/>
      <c r="D16" s="293"/>
      <c r="E16" s="293"/>
      <c r="F16" s="293"/>
      <c r="G16" s="15">
        <v>9</v>
      </c>
      <c r="H16" s="105">
        <f>SUM(H17:H19)</f>
        <v>2070100190</v>
      </c>
      <c r="I16" s="105">
        <f>SUM(I17:I19)</f>
        <v>632286833</v>
      </c>
      <c r="J16" s="105">
        <f>SUM(J17:J19)</f>
        <v>2388457928</v>
      </c>
      <c r="K16" s="105">
        <f>SUM(K17:K19)</f>
        <v>725897705</v>
      </c>
    </row>
    <row r="17" spans="1:11" ht="12.75" customHeight="1" x14ac:dyDescent="0.2">
      <c r="A17" s="328" t="s">
        <v>120</v>
      </c>
      <c r="B17" s="328"/>
      <c r="C17" s="328"/>
      <c r="D17" s="328"/>
      <c r="E17" s="328"/>
      <c r="F17" s="328"/>
      <c r="G17" s="14">
        <v>10</v>
      </c>
      <c r="H17" s="210">
        <v>1700233427</v>
      </c>
      <c r="I17" s="106">
        <v>517245474</v>
      </c>
      <c r="J17" s="106">
        <v>2013606169</v>
      </c>
      <c r="K17" s="106">
        <v>619923877</v>
      </c>
    </row>
    <row r="18" spans="1:11" ht="12.75" customHeight="1" x14ac:dyDescent="0.2">
      <c r="A18" s="328" t="s">
        <v>121</v>
      </c>
      <c r="B18" s="328"/>
      <c r="C18" s="328"/>
      <c r="D18" s="328"/>
      <c r="E18" s="328"/>
      <c r="F18" s="328"/>
      <c r="G18" s="14">
        <v>11</v>
      </c>
      <c r="H18" s="210">
        <v>84778521</v>
      </c>
      <c r="I18" s="106">
        <v>37322883</v>
      </c>
      <c r="J18" s="106">
        <v>58983373</v>
      </c>
      <c r="K18" s="106">
        <v>11774319</v>
      </c>
    </row>
    <row r="19" spans="1:11" ht="12.75" customHeight="1" x14ac:dyDescent="0.2">
      <c r="A19" s="328" t="s">
        <v>122</v>
      </c>
      <c r="B19" s="328"/>
      <c r="C19" s="328"/>
      <c r="D19" s="328"/>
      <c r="E19" s="328"/>
      <c r="F19" s="328"/>
      <c r="G19" s="14">
        <v>12</v>
      </c>
      <c r="H19" s="210">
        <v>285088242</v>
      </c>
      <c r="I19" s="106">
        <v>77718476</v>
      </c>
      <c r="J19" s="106">
        <v>315868386</v>
      </c>
      <c r="K19" s="106">
        <v>94199509</v>
      </c>
    </row>
    <row r="20" spans="1:11" ht="12.75" customHeight="1" x14ac:dyDescent="0.2">
      <c r="A20" s="293" t="s">
        <v>440</v>
      </c>
      <c r="B20" s="293"/>
      <c r="C20" s="293"/>
      <c r="D20" s="293"/>
      <c r="E20" s="293"/>
      <c r="F20" s="293"/>
      <c r="G20" s="15">
        <v>13</v>
      </c>
      <c r="H20" s="105">
        <f>SUM(H21:H23)</f>
        <v>635237099</v>
      </c>
      <c r="I20" s="105">
        <f>SUM(I21:I23)</f>
        <v>161283391</v>
      </c>
      <c r="J20" s="105">
        <f>SUM(J21:J23)</f>
        <v>672710453</v>
      </c>
      <c r="K20" s="105">
        <f>SUM(K21:K23)</f>
        <v>185231603</v>
      </c>
    </row>
    <row r="21" spans="1:11" ht="12.75" customHeight="1" x14ac:dyDescent="0.2">
      <c r="A21" s="328" t="s">
        <v>105</v>
      </c>
      <c r="B21" s="328"/>
      <c r="C21" s="328"/>
      <c r="D21" s="328"/>
      <c r="E21" s="328"/>
      <c r="F21" s="328"/>
      <c r="G21" s="14">
        <v>14</v>
      </c>
      <c r="H21" s="210">
        <v>377079892</v>
      </c>
      <c r="I21" s="106">
        <v>96639425</v>
      </c>
      <c r="J21" s="106">
        <v>410005362</v>
      </c>
      <c r="K21" s="106">
        <v>110848630</v>
      </c>
    </row>
    <row r="22" spans="1:11" ht="12.75" customHeight="1" x14ac:dyDescent="0.2">
      <c r="A22" s="328" t="s">
        <v>106</v>
      </c>
      <c r="B22" s="328"/>
      <c r="C22" s="328"/>
      <c r="D22" s="328"/>
      <c r="E22" s="328"/>
      <c r="F22" s="328"/>
      <c r="G22" s="14">
        <v>15</v>
      </c>
      <c r="H22" s="210">
        <v>172376800</v>
      </c>
      <c r="I22" s="106">
        <v>40311095</v>
      </c>
      <c r="J22" s="106">
        <v>172683350</v>
      </c>
      <c r="K22" s="106">
        <v>49766480</v>
      </c>
    </row>
    <row r="23" spans="1:11" ht="12.75" customHeight="1" x14ac:dyDescent="0.2">
      <c r="A23" s="328" t="s">
        <v>107</v>
      </c>
      <c r="B23" s="328"/>
      <c r="C23" s="328"/>
      <c r="D23" s="328"/>
      <c r="E23" s="328"/>
      <c r="F23" s="328"/>
      <c r="G23" s="14">
        <v>16</v>
      </c>
      <c r="H23" s="210">
        <v>85780407</v>
      </c>
      <c r="I23" s="106">
        <v>24332871</v>
      </c>
      <c r="J23" s="106">
        <v>90021741</v>
      </c>
      <c r="K23" s="106">
        <v>24616493</v>
      </c>
    </row>
    <row r="24" spans="1:11" ht="12.75" customHeight="1" x14ac:dyDescent="0.2">
      <c r="A24" s="292" t="s">
        <v>108</v>
      </c>
      <c r="B24" s="292"/>
      <c r="C24" s="292"/>
      <c r="D24" s="292"/>
      <c r="E24" s="292"/>
      <c r="F24" s="292"/>
      <c r="G24" s="14">
        <v>17</v>
      </c>
      <c r="H24" s="210">
        <v>97545760</v>
      </c>
      <c r="I24" s="106">
        <v>24513787</v>
      </c>
      <c r="J24" s="106">
        <v>97285253</v>
      </c>
      <c r="K24" s="106">
        <v>24571990</v>
      </c>
    </row>
    <row r="25" spans="1:11" ht="12.75" customHeight="1" x14ac:dyDescent="0.2">
      <c r="A25" s="292" t="s">
        <v>109</v>
      </c>
      <c r="B25" s="292"/>
      <c r="C25" s="292"/>
      <c r="D25" s="292"/>
      <c r="E25" s="292"/>
      <c r="F25" s="292"/>
      <c r="G25" s="14">
        <v>18</v>
      </c>
      <c r="H25" s="210">
        <v>187626872</v>
      </c>
      <c r="I25" s="106">
        <v>61296042</v>
      </c>
      <c r="J25" s="106">
        <v>204224418</v>
      </c>
      <c r="K25" s="106">
        <v>70075592</v>
      </c>
    </row>
    <row r="26" spans="1:11" ht="12.75" customHeight="1" x14ac:dyDescent="0.2">
      <c r="A26" s="293" t="s">
        <v>441</v>
      </c>
      <c r="B26" s="293"/>
      <c r="C26" s="293"/>
      <c r="D26" s="293"/>
      <c r="E26" s="293"/>
      <c r="F26" s="293"/>
      <c r="G26" s="15">
        <v>19</v>
      </c>
      <c r="H26" s="105">
        <f>H27+H28</f>
        <v>37108332</v>
      </c>
      <c r="I26" s="105">
        <f>I27+I28</f>
        <v>35038733</v>
      </c>
      <c r="J26" s="105">
        <f>J27+J28</f>
        <v>45762210</v>
      </c>
      <c r="K26" s="105">
        <f>K27+K28</f>
        <v>41900193</v>
      </c>
    </row>
    <row r="27" spans="1:11" ht="12.75" customHeight="1" x14ac:dyDescent="0.2">
      <c r="A27" s="328" t="s">
        <v>123</v>
      </c>
      <c r="B27" s="328"/>
      <c r="C27" s="328"/>
      <c r="D27" s="328"/>
      <c r="E27" s="328"/>
      <c r="F27" s="328"/>
      <c r="G27" s="14">
        <v>20</v>
      </c>
      <c r="H27" s="210">
        <v>18972000</v>
      </c>
      <c r="I27" s="106">
        <v>18070167</v>
      </c>
      <c r="J27" s="106">
        <v>30616550</v>
      </c>
      <c r="K27" s="106">
        <v>30583824</v>
      </c>
    </row>
    <row r="28" spans="1:11" ht="12.75" customHeight="1" x14ac:dyDescent="0.2">
      <c r="A28" s="328" t="s">
        <v>124</v>
      </c>
      <c r="B28" s="328"/>
      <c r="C28" s="328"/>
      <c r="D28" s="328"/>
      <c r="E28" s="328"/>
      <c r="F28" s="328"/>
      <c r="G28" s="14">
        <v>21</v>
      </c>
      <c r="H28" s="210">
        <v>18136332</v>
      </c>
      <c r="I28" s="106">
        <v>16968566</v>
      </c>
      <c r="J28" s="106">
        <v>15145660</v>
      </c>
      <c r="K28" s="106">
        <v>11316369</v>
      </c>
    </row>
    <row r="29" spans="1:11" ht="12.75" customHeight="1" x14ac:dyDescent="0.2">
      <c r="A29" s="293" t="s">
        <v>442</v>
      </c>
      <c r="B29" s="293"/>
      <c r="C29" s="293"/>
      <c r="D29" s="293"/>
      <c r="E29" s="293"/>
      <c r="F29" s="293"/>
      <c r="G29" s="15">
        <v>22</v>
      </c>
      <c r="H29" s="105">
        <f>SUM(H30:H35)</f>
        <v>0</v>
      </c>
      <c r="I29" s="105">
        <f>SUM(I30:I35)</f>
        <v>0</v>
      </c>
      <c r="J29" s="105">
        <f>SUM(J30:J35)</f>
        <v>0</v>
      </c>
      <c r="K29" s="105">
        <f>SUM(K30:K35)</f>
        <v>0</v>
      </c>
    </row>
    <row r="30" spans="1:11" ht="12.75" customHeight="1" x14ac:dyDescent="0.2">
      <c r="A30" s="328" t="s">
        <v>125</v>
      </c>
      <c r="B30" s="328"/>
      <c r="C30" s="328"/>
      <c r="D30" s="328"/>
      <c r="E30" s="328"/>
      <c r="F30" s="328"/>
      <c r="G30" s="14">
        <v>23</v>
      </c>
      <c r="H30" s="210">
        <v>0</v>
      </c>
      <c r="I30" s="106">
        <v>0</v>
      </c>
      <c r="J30" s="106">
        <v>0</v>
      </c>
      <c r="K30" s="106">
        <v>0</v>
      </c>
    </row>
    <row r="31" spans="1:11" ht="12.75" customHeight="1" x14ac:dyDescent="0.2">
      <c r="A31" s="328" t="s">
        <v>126</v>
      </c>
      <c r="B31" s="328"/>
      <c r="C31" s="328"/>
      <c r="D31" s="328"/>
      <c r="E31" s="328"/>
      <c r="F31" s="328"/>
      <c r="G31" s="14">
        <v>24</v>
      </c>
      <c r="H31" s="210">
        <v>0</v>
      </c>
      <c r="I31" s="106">
        <v>0</v>
      </c>
      <c r="J31" s="106">
        <v>0</v>
      </c>
      <c r="K31" s="106">
        <v>0</v>
      </c>
    </row>
    <row r="32" spans="1:11" ht="12.75" customHeight="1" x14ac:dyDescent="0.2">
      <c r="A32" s="328" t="s">
        <v>127</v>
      </c>
      <c r="B32" s="328"/>
      <c r="C32" s="328"/>
      <c r="D32" s="328"/>
      <c r="E32" s="328"/>
      <c r="F32" s="328"/>
      <c r="G32" s="14">
        <v>25</v>
      </c>
      <c r="H32" s="210">
        <v>0</v>
      </c>
      <c r="I32" s="106">
        <v>0</v>
      </c>
      <c r="J32" s="106">
        <v>0</v>
      </c>
      <c r="K32" s="106">
        <v>0</v>
      </c>
    </row>
    <row r="33" spans="1:11" ht="12.75" customHeight="1" x14ac:dyDescent="0.2">
      <c r="A33" s="328" t="s">
        <v>128</v>
      </c>
      <c r="B33" s="328"/>
      <c r="C33" s="328"/>
      <c r="D33" s="328"/>
      <c r="E33" s="328"/>
      <c r="F33" s="328"/>
      <c r="G33" s="14">
        <v>26</v>
      </c>
      <c r="H33" s="210">
        <v>0</v>
      </c>
      <c r="I33" s="106">
        <v>0</v>
      </c>
      <c r="J33" s="106">
        <v>0</v>
      </c>
      <c r="K33" s="106">
        <v>0</v>
      </c>
    </row>
    <row r="34" spans="1:11" ht="12.75" customHeight="1" x14ac:dyDescent="0.2">
      <c r="A34" s="328" t="s">
        <v>129</v>
      </c>
      <c r="B34" s="328"/>
      <c r="C34" s="328"/>
      <c r="D34" s="328"/>
      <c r="E34" s="328"/>
      <c r="F34" s="328"/>
      <c r="G34" s="14">
        <v>27</v>
      </c>
      <c r="H34" s="210">
        <v>0</v>
      </c>
      <c r="I34" s="106">
        <v>0</v>
      </c>
      <c r="J34" s="106">
        <v>0</v>
      </c>
      <c r="K34" s="106">
        <v>0</v>
      </c>
    </row>
    <row r="35" spans="1:11" ht="12.75" customHeight="1" x14ac:dyDescent="0.2">
      <c r="A35" s="328" t="s">
        <v>130</v>
      </c>
      <c r="B35" s="328"/>
      <c r="C35" s="328"/>
      <c r="D35" s="328"/>
      <c r="E35" s="328"/>
      <c r="F35" s="328"/>
      <c r="G35" s="14">
        <v>28</v>
      </c>
      <c r="H35" s="210">
        <v>0</v>
      </c>
      <c r="I35" s="106">
        <v>0</v>
      </c>
      <c r="J35" s="106">
        <v>0</v>
      </c>
      <c r="K35" s="106">
        <v>0</v>
      </c>
    </row>
    <row r="36" spans="1:11" ht="12.75" customHeight="1" x14ac:dyDescent="0.2">
      <c r="A36" s="292" t="s">
        <v>110</v>
      </c>
      <c r="B36" s="292"/>
      <c r="C36" s="292"/>
      <c r="D36" s="292"/>
      <c r="E36" s="292"/>
      <c r="F36" s="292"/>
      <c r="G36" s="14">
        <v>29</v>
      </c>
      <c r="H36" s="210">
        <v>16741856</v>
      </c>
      <c r="I36" s="106">
        <v>12298558</v>
      </c>
      <c r="J36" s="106">
        <v>10346178</v>
      </c>
      <c r="K36" s="106">
        <v>3701458</v>
      </c>
    </row>
    <row r="37" spans="1:11" ht="12.75" customHeight="1" x14ac:dyDescent="0.2">
      <c r="A37" s="327" t="s">
        <v>360</v>
      </c>
      <c r="B37" s="327"/>
      <c r="C37" s="327"/>
      <c r="D37" s="327"/>
      <c r="E37" s="327"/>
      <c r="F37" s="327"/>
      <c r="G37" s="15">
        <v>30</v>
      </c>
      <c r="H37" s="105">
        <f>SUM(H38:H47)</f>
        <v>13114929</v>
      </c>
      <c r="I37" s="105">
        <f>SUM(I38:I47)</f>
        <v>3551218</v>
      </c>
      <c r="J37" s="105">
        <f>SUM(J38:J47)</f>
        <v>9740780</v>
      </c>
      <c r="K37" s="105">
        <f>SUM(K38:K47)</f>
        <v>2774191</v>
      </c>
    </row>
    <row r="38" spans="1:11" ht="12.75" customHeight="1" x14ac:dyDescent="0.2">
      <c r="A38" s="292" t="s">
        <v>131</v>
      </c>
      <c r="B38" s="292"/>
      <c r="C38" s="292"/>
      <c r="D38" s="292"/>
      <c r="E38" s="292"/>
      <c r="F38" s="292"/>
      <c r="G38" s="14">
        <v>31</v>
      </c>
      <c r="H38" s="210">
        <v>0</v>
      </c>
      <c r="I38" s="106">
        <v>0</v>
      </c>
      <c r="J38" s="106">
        <v>0</v>
      </c>
      <c r="K38" s="106">
        <v>0</v>
      </c>
    </row>
    <row r="39" spans="1:11" ht="25.15" customHeight="1" x14ac:dyDescent="0.2">
      <c r="A39" s="292" t="s">
        <v>132</v>
      </c>
      <c r="B39" s="292"/>
      <c r="C39" s="292"/>
      <c r="D39" s="292"/>
      <c r="E39" s="292"/>
      <c r="F39" s="292"/>
      <c r="G39" s="14">
        <v>32</v>
      </c>
      <c r="H39" s="210">
        <v>0</v>
      </c>
      <c r="I39" s="106">
        <v>0</v>
      </c>
      <c r="J39" s="106">
        <v>0</v>
      </c>
      <c r="K39" s="106">
        <v>0</v>
      </c>
    </row>
    <row r="40" spans="1:11" ht="25.15" customHeight="1" x14ac:dyDescent="0.2">
      <c r="A40" s="292" t="s">
        <v>133</v>
      </c>
      <c r="B40" s="292"/>
      <c r="C40" s="292"/>
      <c r="D40" s="292"/>
      <c r="E40" s="292"/>
      <c r="F40" s="292"/>
      <c r="G40" s="14">
        <v>33</v>
      </c>
      <c r="H40" s="210">
        <v>0</v>
      </c>
      <c r="I40" s="106">
        <v>0</v>
      </c>
      <c r="J40" s="106">
        <v>0</v>
      </c>
      <c r="K40" s="106">
        <v>0</v>
      </c>
    </row>
    <row r="41" spans="1:11" ht="25.15" customHeight="1" x14ac:dyDescent="0.2">
      <c r="A41" s="292" t="s">
        <v>134</v>
      </c>
      <c r="B41" s="292"/>
      <c r="C41" s="292"/>
      <c r="D41" s="292"/>
      <c r="E41" s="292"/>
      <c r="F41" s="292"/>
      <c r="G41" s="14">
        <v>34</v>
      </c>
      <c r="H41" s="210">
        <v>0</v>
      </c>
      <c r="I41" s="106">
        <v>0</v>
      </c>
      <c r="J41" s="106">
        <v>0</v>
      </c>
      <c r="K41" s="106">
        <v>0</v>
      </c>
    </row>
    <row r="42" spans="1:11" ht="25.15" customHeight="1" x14ac:dyDescent="0.2">
      <c r="A42" s="292" t="s">
        <v>135</v>
      </c>
      <c r="B42" s="292"/>
      <c r="C42" s="292"/>
      <c r="D42" s="292"/>
      <c r="E42" s="292"/>
      <c r="F42" s="292"/>
      <c r="G42" s="14">
        <v>35</v>
      </c>
      <c r="H42" s="210">
        <v>0</v>
      </c>
      <c r="I42" s="106">
        <v>0</v>
      </c>
      <c r="J42" s="106">
        <v>0</v>
      </c>
      <c r="K42" s="106">
        <v>0</v>
      </c>
    </row>
    <row r="43" spans="1:11" ht="12.75" customHeight="1" x14ac:dyDescent="0.2">
      <c r="A43" s="292" t="s">
        <v>136</v>
      </c>
      <c r="B43" s="292"/>
      <c r="C43" s="292"/>
      <c r="D43" s="292"/>
      <c r="E43" s="292"/>
      <c r="F43" s="292"/>
      <c r="G43" s="14">
        <v>36</v>
      </c>
      <c r="H43" s="210">
        <v>623000</v>
      </c>
      <c r="I43" s="106">
        <v>0</v>
      </c>
      <c r="J43" s="106">
        <v>209940</v>
      </c>
      <c r="K43" s="106">
        <v>124568</v>
      </c>
    </row>
    <row r="44" spans="1:11" ht="12.75" customHeight="1" x14ac:dyDescent="0.2">
      <c r="A44" s="292" t="s">
        <v>137</v>
      </c>
      <c r="B44" s="292"/>
      <c r="C44" s="292"/>
      <c r="D44" s="292"/>
      <c r="E44" s="292"/>
      <c r="F44" s="292"/>
      <c r="G44" s="14">
        <v>37</v>
      </c>
      <c r="H44" s="210">
        <v>11194395</v>
      </c>
      <c r="I44" s="106">
        <v>3009909</v>
      </c>
      <c r="J44" s="106">
        <v>6791120</v>
      </c>
      <c r="K44" s="106">
        <v>1194583</v>
      </c>
    </row>
    <row r="45" spans="1:11" ht="12.75" customHeight="1" x14ac:dyDescent="0.2">
      <c r="A45" s="292" t="s">
        <v>138</v>
      </c>
      <c r="B45" s="292"/>
      <c r="C45" s="292"/>
      <c r="D45" s="292"/>
      <c r="E45" s="292"/>
      <c r="F45" s="292"/>
      <c r="G45" s="14">
        <v>38</v>
      </c>
      <c r="H45" s="210">
        <v>314991</v>
      </c>
      <c r="I45" s="106">
        <v>0</v>
      </c>
      <c r="J45" s="106">
        <v>775452</v>
      </c>
      <c r="K45" s="106">
        <v>755737</v>
      </c>
    </row>
    <row r="46" spans="1:11" ht="12.75" customHeight="1" x14ac:dyDescent="0.2">
      <c r="A46" s="292" t="s">
        <v>139</v>
      </c>
      <c r="B46" s="292"/>
      <c r="C46" s="292"/>
      <c r="D46" s="292"/>
      <c r="E46" s="292"/>
      <c r="F46" s="292"/>
      <c r="G46" s="14">
        <v>39</v>
      </c>
      <c r="H46" s="210">
        <v>31000</v>
      </c>
      <c r="I46" s="106">
        <v>29325</v>
      </c>
      <c r="J46" s="106">
        <v>761251</v>
      </c>
      <c r="K46" s="106">
        <v>305433</v>
      </c>
    </row>
    <row r="47" spans="1:11" ht="12.75" customHeight="1" x14ac:dyDescent="0.2">
      <c r="A47" s="292" t="s">
        <v>140</v>
      </c>
      <c r="B47" s="292"/>
      <c r="C47" s="292"/>
      <c r="D47" s="292"/>
      <c r="E47" s="292"/>
      <c r="F47" s="292"/>
      <c r="G47" s="14">
        <v>40</v>
      </c>
      <c r="H47" s="210">
        <v>951543</v>
      </c>
      <c r="I47" s="106">
        <v>511984</v>
      </c>
      <c r="J47" s="106">
        <v>1203017</v>
      </c>
      <c r="K47" s="106">
        <v>393870</v>
      </c>
    </row>
    <row r="48" spans="1:11" ht="12.75" customHeight="1" x14ac:dyDescent="0.2">
      <c r="A48" s="327" t="s">
        <v>361</v>
      </c>
      <c r="B48" s="327"/>
      <c r="C48" s="327"/>
      <c r="D48" s="327"/>
      <c r="E48" s="327"/>
      <c r="F48" s="327"/>
      <c r="G48" s="15">
        <v>41</v>
      </c>
      <c r="H48" s="105">
        <f>SUM(H49:H55)</f>
        <v>5963032</v>
      </c>
      <c r="I48" s="105">
        <f>SUM(I49:I55)</f>
        <v>6884182</v>
      </c>
      <c r="J48" s="105">
        <f>SUM(J49:J55)</f>
        <v>4641682</v>
      </c>
      <c r="K48" s="105">
        <f>SUM(K49:K55)</f>
        <v>1526270</v>
      </c>
    </row>
    <row r="49" spans="1:11" ht="25.15" customHeight="1" x14ac:dyDescent="0.2">
      <c r="A49" s="292" t="s">
        <v>141</v>
      </c>
      <c r="B49" s="292"/>
      <c r="C49" s="292"/>
      <c r="D49" s="292"/>
      <c r="E49" s="292"/>
      <c r="F49" s="292"/>
      <c r="G49" s="14">
        <v>42</v>
      </c>
      <c r="H49" s="210">
        <v>0</v>
      </c>
      <c r="I49" s="106">
        <v>0</v>
      </c>
      <c r="J49" s="106">
        <v>0</v>
      </c>
      <c r="K49" s="106">
        <v>0</v>
      </c>
    </row>
    <row r="50" spans="1:11" ht="12.75" customHeight="1" x14ac:dyDescent="0.2">
      <c r="A50" s="331" t="s">
        <v>142</v>
      </c>
      <c r="B50" s="331"/>
      <c r="C50" s="331"/>
      <c r="D50" s="331"/>
      <c r="E50" s="331"/>
      <c r="F50" s="331"/>
      <c r="G50" s="14">
        <v>43</v>
      </c>
      <c r="H50" s="210">
        <v>0</v>
      </c>
      <c r="I50" s="106">
        <v>0</v>
      </c>
      <c r="J50" s="106">
        <v>0</v>
      </c>
      <c r="K50" s="106">
        <v>0</v>
      </c>
    </row>
    <row r="51" spans="1:11" ht="12.75" customHeight="1" x14ac:dyDescent="0.2">
      <c r="A51" s="331" t="s">
        <v>143</v>
      </c>
      <c r="B51" s="331"/>
      <c r="C51" s="331"/>
      <c r="D51" s="331"/>
      <c r="E51" s="331"/>
      <c r="F51" s="331"/>
      <c r="G51" s="14">
        <v>44</v>
      </c>
      <c r="H51" s="210">
        <v>5336847</v>
      </c>
      <c r="I51" s="106">
        <v>1311397</v>
      </c>
      <c r="J51" s="106">
        <v>3999081</v>
      </c>
      <c r="K51" s="106">
        <v>973679</v>
      </c>
    </row>
    <row r="52" spans="1:11" ht="12.75" customHeight="1" x14ac:dyDescent="0.2">
      <c r="A52" s="331" t="s">
        <v>144</v>
      </c>
      <c r="B52" s="331"/>
      <c r="C52" s="331"/>
      <c r="D52" s="331"/>
      <c r="E52" s="331"/>
      <c r="F52" s="331"/>
      <c r="G52" s="14">
        <v>45</v>
      </c>
      <c r="H52" s="210">
        <v>0</v>
      </c>
      <c r="I52" s="106">
        <v>5548325</v>
      </c>
      <c r="J52" s="106">
        <v>0</v>
      </c>
      <c r="K52" s="106">
        <v>0</v>
      </c>
    </row>
    <row r="53" spans="1:11" ht="12.75" customHeight="1" x14ac:dyDescent="0.2">
      <c r="A53" s="331" t="s">
        <v>145</v>
      </c>
      <c r="B53" s="331"/>
      <c r="C53" s="331"/>
      <c r="D53" s="331"/>
      <c r="E53" s="331"/>
      <c r="F53" s="331"/>
      <c r="G53" s="14">
        <v>46</v>
      </c>
      <c r="H53" s="210">
        <v>93232</v>
      </c>
      <c r="I53" s="106">
        <v>0</v>
      </c>
      <c r="J53" s="106">
        <v>513794</v>
      </c>
      <c r="K53" s="106">
        <v>513794</v>
      </c>
    </row>
    <row r="54" spans="1:11" ht="12.75" customHeight="1" x14ac:dyDescent="0.2">
      <c r="A54" s="331" t="s">
        <v>146</v>
      </c>
      <c r="B54" s="331"/>
      <c r="C54" s="331"/>
      <c r="D54" s="331"/>
      <c r="E54" s="331"/>
      <c r="F54" s="331"/>
      <c r="G54" s="14">
        <v>47</v>
      </c>
      <c r="H54" s="210">
        <v>0</v>
      </c>
      <c r="I54" s="106">
        <v>0</v>
      </c>
      <c r="J54" s="106">
        <v>0</v>
      </c>
      <c r="K54" s="106">
        <v>0</v>
      </c>
    </row>
    <row r="55" spans="1:11" ht="12.75" customHeight="1" x14ac:dyDescent="0.2">
      <c r="A55" s="331" t="s">
        <v>147</v>
      </c>
      <c r="B55" s="331"/>
      <c r="C55" s="331"/>
      <c r="D55" s="331"/>
      <c r="E55" s="331"/>
      <c r="F55" s="331"/>
      <c r="G55" s="14">
        <v>48</v>
      </c>
      <c r="H55" s="210">
        <v>532953</v>
      </c>
      <c r="I55" s="106">
        <v>24460</v>
      </c>
      <c r="J55" s="106">
        <v>128807</v>
      </c>
      <c r="K55" s="106">
        <v>38797</v>
      </c>
    </row>
    <row r="56" spans="1:11" ht="22.15" customHeight="1" x14ac:dyDescent="0.2">
      <c r="A56" s="333" t="s">
        <v>148</v>
      </c>
      <c r="B56" s="333"/>
      <c r="C56" s="333"/>
      <c r="D56" s="333"/>
      <c r="E56" s="333"/>
      <c r="F56" s="333"/>
      <c r="G56" s="14">
        <v>49</v>
      </c>
      <c r="H56" s="210">
        <v>22783847</v>
      </c>
      <c r="I56" s="106">
        <v>15383625</v>
      </c>
      <c r="J56" s="106">
        <v>35386757</v>
      </c>
      <c r="K56" s="106">
        <v>22358052</v>
      </c>
    </row>
    <row r="57" spans="1:11" ht="12.75" customHeight="1" x14ac:dyDescent="0.2">
      <c r="A57" s="333" t="s">
        <v>149</v>
      </c>
      <c r="B57" s="333"/>
      <c r="C57" s="333"/>
      <c r="D57" s="333"/>
      <c r="E57" s="333"/>
      <c r="F57" s="333"/>
      <c r="G57" s="14">
        <v>50</v>
      </c>
      <c r="H57" s="210">
        <v>4123664</v>
      </c>
      <c r="I57" s="106">
        <v>4123664</v>
      </c>
      <c r="J57" s="106">
        <v>3860406</v>
      </c>
      <c r="K57" s="106">
        <v>260339</v>
      </c>
    </row>
    <row r="58" spans="1:11" ht="24.6" customHeight="1" x14ac:dyDescent="0.2">
      <c r="A58" s="333" t="s">
        <v>150</v>
      </c>
      <c r="B58" s="333"/>
      <c r="C58" s="333"/>
      <c r="D58" s="333"/>
      <c r="E58" s="333"/>
      <c r="F58" s="333"/>
      <c r="G58" s="14">
        <v>51</v>
      </c>
      <c r="H58" s="210">
        <v>0</v>
      </c>
      <c r="I58" s="106">
        <v>0</v>
      </c>
      <c r="J58" s="106">
        <v>0</v>
      </c>
      <c r="K58" s="106">
        <v>0</v>
      </c>
    </row>
    <row r="59" spans="1:11" ht="12.75" customHeight="1" x14ac:dyDescent="0.2">
      <c r="A59" s="333" t="s">
        <v>151</v>
      </c>
      <c r="B59" s="333"/>
      <c r="C59" s="333"/>
      <c r="D59" s="333"/>
      <c r="E59" s="333"/>
      <c r="F59" s="333"/>
      <c r="G59" s="14">
        <v>52</v>
      </c>
      <c r="H59" s="210">
        <v>1245888</v>
      </c>
      <c r="I59" s="106">
        <v>226397</v>
      </c>
      <c r="J59" s="106">
        <v>369969</v>
      </c>
      <c r="K59" s="106">
        <v>25287</v>
      </c>
    </row>
    <row r="60" spans="1:11" ht="12.75" customHeight="1" x14ac:dyDescent="0.2">
      <c r="A60" s="327" t="s">
        <v>362</v>
      </c>
      <c r="B60" s="327"/>
      <c r="C60" s="327"/>
      <c r="D60" s="327"/>
      <c r="E60" s="327"/>
      <c r="F60" s="327"/>
      <c r="G60" s="15">
        <v>53</v>
      </c>
      <c r="H60" s="105">
        <f>H8+H37+H56+H57</f>
        <v>3083338680</v>
      </c>
      <c r="I60" s="105">
        <f t="shared" ref="I60:K60" si="0">I8+I37+I56+I57</f>
        <v>968804250</v>
      </c>
      <c r="J60" s="105">
        <f t="shared" si="0"/>
        <v>3625744537</v>
      </c>
      <c r="K60" s="105">
        <f t="shared" si="0"/>
        <v>1117424493</v>
      </c>
    </row>
    <row r="61" spans="1:11" ht="12.75" customHeight="1" x14ac:dyDescent="0.2">
      <c r="A61" s="327" t="s">
        <v>363</v>
      </c>
      <c r="B61" s="327"/>
      <c r="C61" s="327"/>
      <c r="D61" s="327"/>
      <c r="E61" s="327"/>
      <c r="F61" s="327"/>
      <c r="G61" s="15">
        <v>54</v>
      </c>
      <c r="H61" s="105">
        <f>H14+H48+H58+H59</f>
        <v>2965320094</v>
      </c>
      <c r="I61" s="105">
        <f t="shared" ref="I61:K61" si="1">I14+I48+I58+I59</f>
        <v>914533541</v>
      </c>
      <c r="J61" s="105">
        <f t="shared" si="1"/>
        <v>3387836027</v>
      </c>
      <c r="K61" s="105">
        <f t="shared" si="1"/>
        <v>1056892665</v>
      </c>
    </row>
    <row r="62" spans="1:11" ht="12.75" customHeight="1" x14ac:dyDescent="0.2">
      <c r="A62" s="327" t="s">
        <v>364</v>
      </c>
      <c r="B62" s="327"/>
      <c r="C62" s="327"/>
      <c r="D62" s="327"/>
      <c r="E62" s="327"/>
      <c r="F62" s="327"/>
      <c r="G62" s="15">
        <v>55</v>
      </c>
      <c r="H62" s="105">
        <f>H60-H61</f>
        <v>118018586</v>
      </c>
      <c r="I62" s="105">
        <f t="shared" ref="I62:K62" si="2">I60-I61</f>
        <v>54270709</v>
      </c>
      <c r="J62" s="105">
        <f t="shared" si="2"/>
        <v>237908510</v>
      </c>
      <c r="K62" s="105">
        <f t="shared" si="2"/>
        <v>60531828</v>
      </c>
    </row>
    <row r="63" spans="1:11" ht="12.75" customHeight="1" x14ac:dyDescent="0.2">
      <c r="A63" s="332" t="s">
        <v>365</v>
      </c>
      <c r="B63" s="332"/>
      <c r="C63" s="332"/>
      <c r="D63" s="332"/>
      <c r="E63" s="332"/>
      <c r="F63" s="332"/>
      <c r="G63" s="15">
        <v>56</v>
      </c>
      <c r="H63" s="105">
        <f>+IF((H60-H61)&gt;0,(H60-H61),0)</f>
        <v>118018586</v>
      </c>
      <c r="I63" s="105">
        <f t="shared" ref="I63:K63" si="3">+IF((I60-I61)&gt;0,(I60-I61),0)</f>
        <v>54270709</v>
      </c>
      <c r="J63" s="105">
        <f t="shared" si="3"/>
        <v>237908510</v>
      </c>
      <c r="K63" s="105">
        <f t="shared" si="3"/>
        <v>60531828</v>
      </c>
    </row>
    <row r="64" spans="1:11" ht="12.75" customHeight="1" x14ac:dyDescent="0.2">
      <c r="A64" s="332" t="s">
        <v>366</v>
      </c>
      <c r="B64" s="332"/>
      <c r="C64" s="332"/>
      <c r="D64" s="332"/>
      <c r="E64" s="332"/>
      <c r="F64" s="332"/>
      <c r="G64" s="15">
        <v>57</v>
      </c>
      <c r="H64" s="105">
        <f>+IF((H60-H61)&lt;0,(H60-H61),0)</f>
        <v>0</v>
      </c>
      <c r="I64" s="105">
        <f t="shared" ref="I64:K64" si="4">+IF((I60-I61)&lt;0,(I60-I61),0)</f>
        <v>0</v>
      </c>
      <c r="J64" s="105">
        <f t="shared" si="4"/>
        <v>0</v>
      </c>
      <c r="K64" s="105">
        <f t="shared" si="4"/>
        <v>0</v>
      </c>
    </row>
    <row r="65" spans="1:11" ht="12.75" customHeight="1" x14ac:dyDescent="0.2">
      <c r="A65" s="333" t="s">
        <v>111</v>
      </c>
      <c r="B65" s="333"/>
      <c r="C65" s="333"/>
      <c r="D65" s="333"/>
      <c r="E65" s="333"/>
      <c r="F65" s="333"/>
      <c r="G65" s="14">
        <v>58</v>
      </c>
      <c r="H65" s="210">
        <v>-9556984</v>
      </c>
      <c r="I65" s="106">
        <v>-24110778</v>
      </c>
      <c r="J65" s="106">
        <v>26682920</v>
      </c>
      <c r="K65" s="106">
        <v>3791321</v>
      </c>
    </row>
    <row r="66" spans="1:11" ht="12.75" customHeight="1" x14ac:dyDescent="0.2">
      <c r="A66" s="327" t="s">
        <v>367</v>
      </c>
      <c r="B66" s="327"/>
      <c r="C66" s="327"/>
      <c r="D66" s="327"/>
      <c r="E66" s="327"/>
      <c r="F66" s="327"/>
      <c r="G66" s="15">
        <v>59</v>
      </c>
      <c r="H66" s="105">
        <f>H62-H65</f>
        <v>127575570</v>
      </c>
      <c r="I66" s="105">
        <f t="shared" ref="I66:K66" si="5">I62-I65</f>
        <v>78381487</v>
      </c>
      <c r="J66" s="105">
        <f t="shared" si="5"/>
        <v>211225590</v>
      </c>
      <c r="K66" s="105">
        <f t="shared" si="5"/>
        <v>56740507</v>
      </c>
    </row>
    <row r="67" spans="1:11" ht="12.75" customHeight="1" x14ac:dyDescent="0.2">
      <c r="A67" s="332" t="s">
        <v>368</v>
      </c>
      <c r="B67" s="332"/>
      <c r="C67" s="332"/>
      <c r="D67" s="332"/>
      <c r="E67" s="332"/>
      <c r="F67" s="332"/>
      <c r="G67" s="15">
        <v>60</v>
      </c>
      <c r="H67" s="105">
        <f>+IF((H62-H65)&gt;0,(H62-H65),0)</f>
        <v>127575570</v>
      </c>
      <c r="I67" s="105">
        <f t="shared" ref="I67:K67" si="6">+IF((I62-I65)&gt;0,(I62-I65),0)</f>
        <v>78381487</v>
      </c>
      <c r="J67" s="105">
        <f t="shared" si="6"/>
        <v>211225590</v>
      </c>
      <c r="K67" s="105">
        <f t="shared" si="6"/>
        <v>56740507</v>
      </c>
    </row>
    <row r="68" spans="1:11" ht="12.75" customHeight="1" x14ac:dyDescent="0.2">
      <c r="A68" s="332" t="s">
        <v>369</v>
      </c>
      <c r="B68" s="332"/>
      <c r="C68" s="332"/>
      <c r="D68" s="332"/>
      <c r="E68" s="332"/>
      <c r="F68" s="332"/>
      <c r="G68" s="15">
        <v>61</v>
      </c>
      <c r="H68" s="105">
        <f>+IF((H62-H65)&lt;0,(H62-H65),0)</f>
        <v>0</v>
      </c>
      <c r="I68" s="105">
        <f t="shared" ref="I68:K68" si="7">+IF((I62-I65)&lt;0,(I62-I65),0)</f>
        <v>0</v>
      </c>
      <c r="J68" s="105">
        <f t="shared" si="7"/>
        <v>0</v>
      </c>
      <c r="K68" s="105">
        <f t="shared" si="7"/>
        <v>0</v>
      </c>
    </row>
    <row r="69" spans="1:11" x14ac:dyDescent="0.2">
      <c r="A69" s="334" t="s">
        <v>152</v>
      </c>
      <c r="B69" s="334"/>
      <c r="C69" s="334"/>
      <c r="D69" s="334"/>
      <c r="E69" s="334"/>
      <c r="F69" s="334"/>
      <c r="G69" s="335"/>
      <c r="H69" s="335"/>
      <c r="I69" s="335"/>
      <c r="J69" s="336"/>
      <c r="K69" s="336"/>
    </row>
    <row r="70" spans="1:11" ht="22.15" customHeight="1" x14ac:dyDescent="0.2">
      <c r="A70" s="327" t="s">
        <v>370</v>
      </c>
      <c r="B70" s="327"/>
      <c r="C70" s="327"/>
      <c r="D70" s="327"/>
      <c r="E70" s="327"/>
      <c r="F70" s="327"/>
      <c r="G70" s="15">
        <v>62</v>
      </c>
      <c r="H70" s="105">
        <f>H71-H72</f>
        <v>0</v>
      </c>
      <c r="I70" s="105">
        <f>I71-I72</f>
        <v>0</v>
      </c>
      <c r="J70" s="105">
        <f>J71-J72</f>
        <v>0</v>
      </c>
      <c r="K70" s="105">
        <f>K71-K72</f>
        <v>0</v>
      </c>
    </row>
    <row r="71" spans="1:11" ht="12.75" customHeight="1" x14ac:dyDescent="0.2">
      <c r="A71" s="331" t="s">
        <v>153</v>
      </c>
      <c r="B71" s="331"/>
      <c r="C71" s="331"/>
      <c r="D71" s="331"/>
      <c r="E71" s="331"/>
      <c r="F71" s="331"/>
      <c r="G71" s="14">
        <v>63</v>
      </c>
      <c r="H71" s="106">
        <v>0</v>
      </c>
      <c r="I71" s="106">
        <v>0</v>
      </c>
      <c r="J71" s="106">
        <v>0</v>
      </c>
      <c r="K71" s="106">
        <v>0</v>
      </c>
    </row>
    <row r="72" spans="1:11" ht="12.75" customHeight="1" x14ac:dyDescent="0.2">
      <c r="A72" s="331" t="s">
        <v>154</v>
      </c>
      <c r="B72" s="331"/>
      <c r="C72" s="331"/>
      <c r="D72" s="331"/>
      <c r="E72" s="331"/>
      <c r="F72" s="331"/>
      <c r="G72" s="14">
        <v>64</v>
      </c>
      <c r="H72" s="106">
        <v>0</v>
      </c>
      <c r="I72" s="106">
        <v>0</v>
      </c>
      <c r="J72" s="106">
        <v>0</v>
      </c>
      <c r="K72" s="106">
        <v>0</v>
      </c>
    </row>
    <row r="73" spans="1:11" ht="12.75" customHeight="1" x14ac:dyDescent="0.2">
      <c r="A73" s="333" t="s">
        <v>155</v>
      </c>
      <c r="B73" s="333"/>
      <c r="C73" s="333"/>
      <c r="D73" s="333"/>
      <c r="E73" s="333"/>
      <c r="F73" s="333"/>
      <c r="G73" s="14">
        <v>65</v>
      </c>
      <c r="H73" s="106">
        <v>0</v>
      </c>
      <c r="I73" s="106">
        <v>0</v>
      </c>
      <c r="J73" s="106">
        <v>0</v>
      </c>
      <c r="K73" s="106">
        <v>0</v>
      </c>
    </row>
    <row r="74" spans="1:11" ht="12.75" customHeight="1" x14ac:dyDescent="0.2">
      <c r="A74" s="332" t="s">
        <v>371</v>
      </c>
      <c r="B74" s="332"/>
      <c r="C74" s="332"/>
      <c r="D74" s="332"/>
      <c r="E74" s="332"/>
      <c r="F74" s="332"/>
      <c r="G74" s="15">
        <v>66</v>
      </c>
      <c r="H74" s="128">
        <v>0</v>
      </c>
      <c r="I74" s="128">
        <v>0</v>
      </c>
      <c r="J74" s="128">
        <v>0</v>
      </c>
      <c r="K74" s="128">
        <v>0</v>
      </c>
    </row>
    <row r="75" spans="1:11" ht="12.75" customHeight="1" x14ac:dyDescent="0.2">
      <c r="A75" s="332" t="s">
        <v>372</v>
      </c>
      <c r="B75" s="332"/>
      <c r="C75" s="332"/>
      <c r="D75" s="332"/>
      <c r="E75" s="332"/>
      <c r="F75" s="332"/>
      <c r="G75" s="15">
        <v>67</v>
      </c>
      <c r="H75" s="128">
        <v>0</v>
      </c>
      <c r="I75" s="128">
        <v>0</v>
      </c>
      <c r="J75" s="128">
        <v>0</v>
      </c>
      <c r="K75" s="128">
        <v>0</v>
      </c>
    </row>
    <row r="76" spans="1:11" x14ac:dyDescent="0.2">
      <c r="A76" s="334" t="s">
        <v>156</v>
      </c>
      <c r="B76" s="334"/>
      <c r="C76" s="334"/>
      <c r="D76" s="334"/>
      <c r="E76" s="334"/>
      <c r="F76" s="334"/>
      <c r="G76" s="335"/>
      <c r="H76" s="335"/>
      <c r="I76" s="335"/>
      <c r="J76" s="336"/>
      <c r="K76" s="336"/>
    </row>
    <row r="77" spans="1:11" ht="12.75" customHeight="1" x14ac:dyDescent="0.2">
      <c r="A77" s="327" t="s">
        <v>373</v>
      </c>
      <c r="B77" s="327"/>
      <c r="C77" s="327"/>
      <c r="D77" s="327"/>
      <c r="E77" s="327"/>
      <c r="F77" s="327"/>
      <c r="G77" s="15">
        <v>68</v>
      </c>
      <c r="H77" s="128">
        <v>0</v>
      </c>
      <c r="I77" s="128">
        <v>0</v>
      </c>
      <c r="J77" s="128">
        <v>0</v>
      </c>
      <c r="K77" s="128">
        <v>0</v>
      </c>
    </row>
    <row r="78" spans="1:11" ht="12.75" customHeight="1" x14ac:dyDescent="0.2">
      <c r="A78" s="337" t="s">
        <v>374</v>
      </c>
      <c r="B78" s="337"/>
      <c r="C78" s="337"/>
      <c r="D78" s="337"/>
      <c r="E78" s="337"/>
      <c r="F78" s="337"/>
      <c r="G78" s="93">
        <v>69</v>
      </c>
      <c r="H78" s="107">
        <v>0</v>
      </c>
      <c r="I78" s="107">
        <v>0</v>
      </c>
      <c r="J78" s="107">
        <v>0</v>
      </c>
      <c r="K78" s="107">
        <v>0</v>
      </c>
    </row>
    <row r="79" spans="1:11" ht="12.75" customHeight="1" x14ac:dyDescent="0.2">
      <c r="A79" s="337" t="s">
        <v>375</v>
      </c>
      <c r="B79" s="337"/>
      <c r="C79" s="337"/>
      <c r="D79" s="337"/>
      <c r="E79" s="337"/>
      <c r="F79" s="337"/>
      <c r="G79" s="93">
        <v>70</v>
      </c>
      <c r="H79" s="107">
        <v>0</v>
      </c>
      <c r="I79" s="107">
        <v>0</v>
      </c>
      <c r="J79" s="107">
        <v>0</v>
      </c>
      <c r="K79" s="107">
        <v>0</v>
      </c>
    </row>
    <row r="80" spans="1:11" ht="12.75" customHeight="1" x14ac:dyDescent="0.2">
      <c r="A80" s="327" t="s">
        <v>376</v>
      </c>
      <c r="B80" s="327"/>
      <c r="C80" s="327"/>
      <c r="D80" s="327"/>
      <c r="E80" s="327"/>
      <c r="F80" s="327"/>
      <c r="G80" s="15">
        <v>71</v>
      </c>
      <c r="H80" s="128">
        <v>0</v>
      </c>
      <c r="I80" s="128">
        <v>0</v>
      </c>
      <c r="J80" s="128">
        <v>0</v>
      </c>
      <c r="K80" s="128">
        <v>0</v>
      </c>
    </row>
    <row r="81" spans="1:11" ht="12.75" customHeight="1" x14ac:dyDescent="0.2">
      <c r="A81" s="327" t="s">
        <v>377</v>
      </c>
      <c r="B81" s="327"/>
      <c r="C81" s="327"/>
      <c r="D81" s="327"/>
      <c r="E81" s="327"/>
      <c r="F81" s="327"/>
      <c r="G81" s="15">
        <v>72</v>
      </c>
      <c r="H81" s="128">
        <v>0</v>
      </c>
      <c r="I81" s="128">
        <v>0</v>
      </c>
      <c r="J81" s="128">
        <v>0</v>
      </c>
      <c r="K81" s="128">
        <v>0</v>
      </c>
    </row>
    <row r="82" spans="1:11" ht="12.75" customHeight="1" x14ac:dyDescent="0.2">
      <c r="A82" s="332" t="s">
        <v>378</v>
      </c>
      <c r="B82" s="332"/>
      <c r="C82" s="332"/>
      <c r="D82" s="332"/>
      <c r="E82" s="332"/>
      <c r="F82" s="332"/>
      <c r="G82" s="15">
        <v>73</v>
      </c>
      <c r="H82" s="128">
        <v>0</v>
      </c>
      <c r="I82" s="128">
        <v>0</v>
      </c>
      <c r="J82" s="128">
        <v>0</v>
      </c>
      <c r="K82" s="128">
        <v>0</v>
      </c>
    </row>
    <row r="83" spans="1:11" ht="12.75" customHeight="1" x14ac:dyDescent="0.2">
      <c r="A83" s="332" t="s">
        <v>379</v>
      </c>
      <c r="B83" s="332"/>
      <c r="C83" s="332"/>
      <c r="D83" s="332"/>
      <c r="E83" s="332"/>
      <c r="F83" s="332"/>
      <c r="G83" s="15">
        <v>74</v>
      </c>
      <c r="H83" s="128">
        <v>0</v>
      </c>
      <c r="I83" s="128">
        <v>0</v>
      </c>
      <c r="J83" s="128">
        <v>0</v>
      </c>
      <c r="K83" s="128">
        <v>0</v>
      </c>
    </row>
    <row r="84" spans="1:11" x14ac:dyDescent="0.2">
      <c r="A84" s="334" t="s">
        <v>112</v>
      </c>
      <c r="B84" s="334"/>
      <c r="C84" s="334"/>
      <c r="D84" s="334"/>
      <c r="E84" s="334"/>
      <c r="F84" s="334"/>
      <c r="G84" s="335"/>
      <c r="H84" s="335"/>
      <c r="I84" s="335"/>
      <c r="J84" s="336"/>
      <c r="K84" s="336"/>
    </row>
    <row r="85" spans="1:11" ht="12.75" customHeight="1" x14ac:dyDescent="0.2">
      <c r="A85" s="338" t="s">
        <v>380</v>
      </c>
      <c r="B85" s="338"/>
      <c r="C85" s="338"/>
      <c r="D85" s="338"/>
      <c r="E85" s="338"/>
      <c r="F85" s="338"/>
      <c r="G85" s="15">
        <v>75</v>
      </c>
      <c r="H85" s="108">
        <f>H86+H87</f>
        <v>127575570</v>
      </c>
      <c r="I85" s="108">
        <f>I86+I87</f>
        <v>78381487</v>
      </c>
      <c r="J85" s="108">
        <f>J86+J87</f>
        <v>211225590</v>
      </c>
      <c r="K85" s="108">
        <f>K86+K87</f>
        <v>57040507</v>
      </c>
    </row>
    <row r="86" spans="1:11" ht="12.75" customHeight="1" x14ac:dyDescent="0.2">
      <c r="A86" s="339" t="s">
        <v>157</v>
      </c>
      <c r="B86" s="339"/>
      <c r="C86" s="339"/>
      <c r="D86" s="339"/>
      <c r="E86" s="339"/>
      <c r="F86" s="339"/>
      <c r="G86" s="14">
        <v>76</v>
      </c>
      <c r="H86" s="211">
        <v>73888927</v>
      </c>
      <c r="I86" s="109">
        <v>48704005</v>
      </c>
      <c r="J86" s="109">
        <v>163100533</v>
      </c>
      <c r="K86" s="109">
        <v>40493894</v>
      </c>
    </row>
    <row r="87" spans="1:11" ht="12.75" customHeight="1" x14ac:dyDescent="0.2">
      <c r="A87" s="339" t="s">
        <v>158</v>
      </c>
      <c r="B87" s="339"/>
      <c r="C87" s="339"/>
      <c r="D87" s="339"/>
      <c r="E87" s="339"/>
      <c r="F87" s="339"/>
      <c r="G87" s="14">
        <v>77</v>
      </c>
      <c r="H87" s="211">
        <v>53686643</v>
      </c>
      <c r="I87" s="109">
        <v>29677482</v>
      </c>
      <c r="J87" s="109">
        <v>48125057</v>
      </c>
      <c r="K87" s="109">
        <v>16546613</v>
      </c>
    </row>
    <row r="88" spans="1:11" x14ac:dyDescent="0.2">
      <c r="A88" s="340" t="s">
        <v>114</v>
      </c>
      <c r="B88" s="340"/>
      <c r="C88" s="340"/>
      <c r="D88" s="340"/>
      <c r="E88" s="340"/>
      <c r="F88" s="340"/>
      <c r="G88" s="341"/>
      <c r="H88" s="341"/>
      <c r="I88" s="341"/>
      <c r="J88" s="336"/>
      <c r="K88" s="336"/>
    </row>
    <row r="89" spans="1:11" ht="12.75" customHeight="1" x14ac:dyDescent="0.2">
      <c r="A89" s="309" t="s">
        <v>159</v>
      </c>
      <c r="B89" s="309"/>
      <c r="C89" s="309"/>
      <c r="D89" s="309"/>
      <c r="E89" s="309"/>
      <c r="F89" s="309"/>
      <c r="G89" s="14">
        <v>78</v>
      </c>
      <c r="H89" s="212">
        <v>127575570</v>
      </c>
      <c r="I89" s="109">
        <v>78381487</v>
      </c>
      <c r="J89" s="109">
        <v>211225590</v>
      </c>
      <c r="K89" s="109">
        <v>57040507</v>
      </c>
    </row>
    <row r="90" spans="1:11" ht="24" customHeight="1" x14ac:dyDescent="0.2">
      <c r="A90" s="294" t="s">
        <v>436</v>
      </c>
      <c r="B90" s="294"/>
      <c r="C90" s="294"/>
      <c r="D90" s="294"/>
      <c r="E90" s="294"/>
      <c r="F90" s="294"/>
      <c r="G90" s="15">
        <v>79</v>
      </c>
      <c r="H90" s="126">
        <f>H91+H98</f>
        <v>-2405416</v>
      </c>
      <c r="I90" s="126">
        <f>I91+I98</f>
        <v>1422675</v>
      </c>
      <c r="J90" s="126">
        <f t="shared" ref="J90:K90" si="8">J91+J98</f>
        <v>441119</v>
      </c>
      <c r="K90" s="126">
        <f t="shared" si="8"/>
        <v>936349</v>
      </c>
    </row>
    <row r="91" spans="1:11" ht="24" customHeight="1" x14ac:dyDescent="0.2">
      <c r="A91" s="342" t="s">
        <v>443</v>
      </c>
      <c r="B91" s="342"/>
      <c r="C91" s="342"/>
      <c r="D91" s="342"/>
      <c r="E91" s="342"/>
      <c r="F91" s="342"/>
      <c r="G91" s="15">
        <v>80</v>
      </c>
      <c r="H91" s="126">
        <f>SUM(H92:H96)</f>
        <v>0</v>
      </c>
      <c r="I91" s="126">
        <f>SUM(I92:I96)</f>
        <v>0</v>
      </c>
      <c r="J91" s="126">
        <f t="shared" ref="J91:K91" si="9">SUM(J92:J96)</f>
        <v>0</v>
      </c>
      <c r="K91" s="126">
        <f t="shared" si="9"/>
        <v>0</v>
      </c>
    </row>
    <row r="92" spans="1:11" ht="25.5" customHeight="1" x14ac:dyDescent="0.2">
      <c r="A92" s="331" t="s">
        <v>381</v>
      </c>
      <c r="B92" s="331"/>
      <c r="C92" s="331"/>
      <c r="D92" s="331"/>
      <c r="E92" s="331"/>
      <c r="F92" s="331"/>
      <c r="G92" s="15">
        <v>81</v>
      </c>
      <c r="H92" s="109">
        <v>0</v>
      </c>
      <c r="I92" s="109">
        <v>0</v>
      </c>
      <c r="J92" s="109">
        <v>0</v>
      </c>
      <c r="K92" s="109">
        <v>0</v>
      </c>
    </row>
    <row r="93" spans="1:11" ht="38.25" customHeight="1" x14ac:dyDescent="0.2">
      <c r="A93" s="331" t="s">
        <v>382</v>
      </c>
      <c r="B93" s="331"/>
      <c r="C93" s="331"/>
      <c r="D93" s="331"/>
      <c r="E93" s="331"/>
      <c r="F93" s="331"/>
      <c r="G93" s="15">
        <v>82</v>
      </c>
      <c r="H93" s="109">
        <v>0</v>
      </c>
      <c r="I93" s="109">
        <v>0</v>
      </c>
      <c r="J93" s="109">
        <v>0</v>
      </c>
      <c r="K93" s="109">
        <v>0</v>
      </c>
    </row>
    <row r="94" spans="1:11" ht="38.25" customHeight="1" x14ac:dyDescent="0.2">
      <c r="A94" s="331" t="s">
        <v>383</v>
      </c>
      <c r="B94" s="331"/>
      <c r="C94" s="331"/>
      <c r="D94" s="331"/>
      <c r="E94" s="331"/>
      <c r="F94" s="331"/>
      <c r="G94" s="15">
        <v>83</v>
      </c>
      <c r="H94" s="109">
        <v>0</v>
      </c>
      <c r="I94" s="109">
        <v>0</v>
      </c>
      <c r="J94" s="109">
        <v>0</v>
      </c>
      <c r="K94" s="109">
        <v>0</v>
      </c>
    </row>
    <row r="95" spans="1:11" x14ac:dyDescent="0.2">
      <c r="A95" s="331" t="s">
        <v>384</v>
      </c>
      <c r="B95" s="331"/>
      <c r="C95" s="331"/>
      <c r="D95" s="331"/>
      <c r="E95" s="331"/>
      <c r="F95" s="331"/>
      <c r="G95" s="15">
        <v>84</v>
      </c>
      <c r="H95" s="109">
        <v>0</v>
      </c>
      <c r="I95" s="109">
        <v>0</v>
      </c>
      <c r="J95" s="109">
        <v>0</v>
      </c>
      <c r="K95" s="109">
        <v>0</v>
      </c>
    </row>
    <row r="96" spans="1:11" x14ac:dyDescent="0.2">
      <c r="A96" s="331" t="s">
        <v>385</v>
      </c>
      <c r="B96" s="331"/>
      <c r="C96" s="331"/>
      <c r="D96" s="331"/>
      <c r="E96" s="331"/>
      <c r="F96" s="331"/>
      <c r="G96" s="15">
        <v>85</v>
      </c>
      <c r="H96" s="109">
        <v>0</v>
      </c>
      <c r="I96" s="109">
        <v>0</v>
      </c>
      <c r="J96" s="109">
        <v>0</v>
      </c>
      <c r="K96" s="109">
        <v>0</v>
      </c>
    </row>
    <row r="97" spans="1:11" ht="26.25" customHeight="1" x14ac:dyDescent="0.2">
      <c r="A97" s="331" t="s">
        <v>386</v>
      </c>
      <c r="B97" s="331"/>
      <c r="C97" s="331"/>
      <c r="D97" s="331"/>
      <c r="E97" s="331"/>
      <c r="F97" s="331"/>
      <c r="G97" s="15">
        <v>86</v>
      </c>
      <c r="H97" s="109">
        <v>0</v>
      </c>
      <c r="I97" s="109">
        <v>0</v>
      </c>
      <c r="J97" s="109">
        <v>0</v>
      </c>
      <c r="K97" s="109">
        <v>0</v>
      </c>
    </row>
    <row r="98" spans="1:11" ht="25.5" customHeight="1" x14ac:dyDescent="0.2">
      <c r="A98" s="342" t="s">
        <v>437</v>
      </c>
      <c r="B98" s="342"/>
      <c r="C98" s="342"/>
      <c r="D98" s="342"/>
      <c r="E98" s="342"/>
      <c r="F98" s="342"/>
      <c r="G98" s="15">
        <v>87</v>
      </c>
      <c r="H98" s="126">
        <f>SUM(H99:H106)</f>
        <v>-2405416</v>
      </c>
      <c r="I98" s="126">
        <f>SUM(I99:I106)</f>
        <v>1422675</v>
      </c>
      <c r="J98" s="126">
        <f t="shared" ref="J98:K98" si="10">SUM(J99:J106)</f>
        <v>441119</v>
      </c>
      <c r="K98" s="126">
        <f t="shared" si="10"/>
        <v>936349</v>
      </c>
    </row>
    <row r="99" spans="1:11" x14ac:dyDescent="0.2">
      <c r="A99" s="343" t="s">
        <v>160</v>
      </c>
      <c r="B99" s="343"/>
      <c r="C99" s="343"/>
      <c r="D99" s="343"/>
      <c r="E99" s="343"/>
      <c r="F99" s="343"/>
      <c r="G99" s="14">
        <v>88</v>
      </c>
      <c r="H99" s="212">
        <v>-2405416</v>
      </c>
      <c r="I99" s="109">
        <v>1422675</v>
      </c>
      <c r="J99" s="109">
        <v>441119</v>
      </c>
      <c r="K99" s="109">
        <v>936349</v>
      </c>
    </row>
    <row r="100" spans="1:11" ht="36" customHeight="1" x14ac:dyDescent="0.2">
      <c r="A100" s="331" t="s">
        <v>387</v>
      </c>
      <c r="B100" s="331"/>
      <c r="C100" s="331"/>
      <c r="D100" s="331"/>
      <c r="E100" s="331"/>
      <c r="F100" s="331"/>
      <c r="G100" s="14">
        <v>89</v>
      </c>
      <c r="H100" s="109">
        <v>0</v>
      </c>
      <c r="I100" s="109">
        <v>0</v>
      </c>
      <c r="J100" s="109">
        <v>0</v>
      </c>
      <c r="K100" s="109">
        <v>0</v>
      </c>
    </row>
    <row r="101" spans="1:11" ht="22.15" customHeight="1" x14ac:dyDescent="0.2">
      <c r="A101" s="343" t="s">
        <v>161</v>
      </c>
      <c r="B101" s="343"/>
      <c r="C101" s="343"/>
      <c r="D101" s="343"/>
      <c r="E101" s="343"/>
      <c r="F101" s="343"/>
      <c r="G101" s="14">
        <v>90</v>
      </c>
      <c r="H101" s="109">
        <v>0</v>
      </c>
      <c r="I101" s="109">
        <v>0</v>
      </c>
      <c r="J101" s="109">
        <v>0</v>
      </c>
      <c r="K101" s="109">
        <v>0</v>
      </c>
    </row>
    <row r="102" spans="1:11" ht="22.15" customHeight="1" x14ac:dyDescent="0.2">
      <c r="A102" s="343" t="s">
        <v>162</v>
      </c>
      <c r="B102" s="343"/>
      <c r="C102" s="343"/>
      <c r="D102" s="343"/>
      <c r="E102" s="343"/>
      <c r="F102" s="343"/>
      <c r="G102" s="14">
        <v>91</v>
      </c>
      <c r="H102" s="109">
        <v>0</v>
      </c>
      <c r="I102" s="109">
        <v>0</v>
      </c>
      <c r="J102" s="109">
        <v>0</v>
      </c>
      <c r="K102" s="109">
        <v>0</v>
      </c>
    </row>
    <row r="103" spans="1:11" ht="22.15" customHeight="1" x14ac:dyDescent="0.2">
      <c r="A103" s="343" t="s">
        <v>163</v>
      </c>
      <c r="B103" s="343"/>
      <c r="C103" s="343"/>
      <c r="D103" s="343"/>
      <c r="E103" s="343"/>
      <c r="F103" s="343"/>
      <c r="G103" s="14">
        <v>92</v>
      </c>
      <c r="H103" s="109">
        <v>0</v>
      </c>
      <c r="I103" s="109">
        <v>0</v>
      </c>
      <c r="J103" s="109">
        <v>0</v>
      </c>
      <c r="K103" s="109">
        <v>0</v>
      </c>
    </row>
    <row r="104" spans="1:11" ht="12.75" customHeight="1" x14ac:dyDescent="0.2">
      <c r="A104" s="331" t="s">
        <v>388</v>
      </c>
      <c r="B104" s="331"/>
      <c r="C104" s="331"/>
      <c r="D104" s="331"/>
      <c r="E104" s="331"/>
      <c r="F104" s="331"/>
      <c r="G104" s="14">
        <v>93</v>
      </c>
      <c r="H104" s="109">
        <v>0</v>
      </c>
      <c r="I104" s="109">
        <v>0</v>
      </c>
      <c r="J104" s="109">
        <v>0</v>
      </c>
      <c r="K104" s="109">
        <v>0</v>
      </c>
    </row>
    <row r="105" spans="1:11" ht="26.25" customHeight="1" x14ac:dyDescent="0.2">
      <c r="A105" s="331" t="s">
        <v>389</v>
      </c>
      <c r="B105" s="331"/>
      <c r="C105" s="331"/>
      <c r="D105" s="331"/>
      <c r="E105" s="331"/>
      <c r="F105" s="331"/>
      <c r="G105" s="14">
        <v>94</v>
      </c>
      <c r="H105" s="109">
        <v>0</v>
      </c>
      <c r="I105" s="109">
        <v>0</v>
      </c>
      <c r="J105" s="109">
        <v>0</v>
      </c>
      <c r="K105" s="109">
        <v>0</v>
      </c>
    </row>
    <row r="106" spans="1:11" x14ac:dyDescent="0.2">
      <c r="A106" s="331" t="s">
        <v>390</v>
      </c>
      <c r="B106" s="331"/>
      <c r="C106" s="331"/>
      <c r="D106" s="331"/>
      <c r="E106" s="331"/>
      <c r="F106" s="331"/>
      <c r="G106" s="14">
        <v>95</v>
      </c>
      <c r="H106" s="109">
        <v>0</v>
      </c>
      <c r="I106" s="109">
        <v>0</v>
      </c>
      <c r="J106" s="109">
        <v>0</v>
      </c>
      <c r="K106" s="109">
        <v>0</v>
      </c>
    </row>
    <row r="107" spans="1:11" ht="24.75" customHeight="1" x14ac:dyDescent="0.2">
      <c r="A107" s="331" t="s">
        <v>391</v>
      </c>
      <c r="B107" s="331"/>
      <c r="C107" s="331"/>
      <c r="D107" s="331"/>
      <c r="E107" s="331"/>
      <c r="F107" s="331"/>
      <c r="G107" s="14">
        <v>96</v>
      </c>
      <c r="H107" s="109">
        <v>0</v>
      </c>
      <c r="I107" s="109">
        <v>0</v>
      </c>
      <c r="J107" s="109">
        <v>0</v>
      </c>
      <c r="K107" s="109">
        <v>0</v>
      </c>
    </row>
    <row r="108" spans="1:11" ht="22.9" customHeight="1" x14ac:dyDescent="0.2">
      <c r="A108" s="294" t="s">
        <v>438</v>
      </c>
      <c r="B108" s="294"/>
      <c r="C108" s="294"/>
      <c r="D108" s="294"/>
      <c r="E108" s="294"/>
      <c r="F108" s="294"/>
      <c r="G108" s="15">
        <v>97</v>
      </c>
      <c r="H108" s="126">
        <f>H91+H98-H107-H97</f>
        <v>-2405416</v>
      </c>
      <c r="I108" s="126">
        <f>I91+I98-I107-I97</f>
        <v>1422675</v>
      </c>
      <c r="J108" s="126">
        <f t="shared" ref="J108:K108" si="11">J91+J98-J107-J97</f>
        <v>441119</v>
      </c>
      <c r="K108" s="126">
        <f t="shared" si="11"/>
        <v>936349</v>
      </c>
    </row>
    <row r="109" spans="1:11" ht="12.75" customHeight="1" x14ac:dyDescent="0.2">
      <c r="A109" s="294" t="s">
        <v>392</v>
      </c>
      <c r="B109" s="294"/>
      <c r="C109" s="294"/>
      <c r="D109" s="294"/>
      <c r="E109" s="294"/>
      <c r="F109" s="294"/>
      <c r="G109" s="15">
        <v>98</v>
      </c>
      <c r="H109" s="108">
        <f>H89+H108</f>
        <v>125170154</v>
      </c>
      <c r="I109" s="108">
        <f>I89+I108</f>
        <v>79804162</v>
      </c>
      <c r="J109" s="108">
        <f t="shared" ref="J109:K109" si="12">J89+J108</f>
        <v>211666709</v>
      </c>
      <c r="K109" s="108">
        <f t="shared" si="12"/>
        <v>57976856</v>
      </c>
    </row>
    <row r="110" spans="1:11" x14ac:dyDescent="0.2">
      <c r="A110" s="334" t="s">
        <v>164</v>
      </c>
      <c r="B110" s="334"/>
      <c r="C110" s="334"/>
      <c r="D110" s="334"/>
      <c r="E110" s="334"/>
      <c r="F110" s="334"/>
      <c r="G110" s="335"/>
      <c r="H110" s="335"/>
      <c r="I110" s="335"/>
      <c r="J110" s="336"/>
      <c r="K110" s="336"/>
    </row>
    <row r="111" spans="1:11" ht="12.75" customHeight="1" x14ac:dyDescent="0.2">
      <c r="A111" s="338" t="s">
        <v>393</v>
      </c>
      <c r="B111" s="338"/>
      <c r="C111" s="338"/>
      <c r="D111" s="338"/>
      <c r="E111" s="338"/>
      <c r="F111" s="338"/>
      <c r="G111" s="15">
        <v>99</v>
      </c>
      <c r="H111" s="108">
        <f>H112+H113</f>
        <v>125170154</v>
      </c>
      <c r="I111" s="108">
        <f>I112+I113</f>
        <v>79804162</v>
      </c>
      <c r="J111" s="108">
        <f>J112+J113</f>
        <v>211666709</v>
      </c>
      <c r="K111" s="108">
        <f>K112+K113</f>
        <v>57676856</v>
      </c>
    </row>
    <row r="112" spans="1:11" ht="12.75" customHeight="1" x14ac:dyDescent="0.2">
      <c r="A112" s="339" t="s">
        <v>113</v>
      </c>
      <c r="B112" s="339"/>
      <c r="C112" s="339"/>
      <c r="D112" s="339"/>
      <c r="E112" s="339"/>
      <c r="F112" s="339"/>
      <c r="G112" s="14">
        <v>100</v>
      </c>
      <c r="H112" s="211">
        <v>72620551</v>
      </c>
      <c r="I112" s="109">
        <v>49454181</v>
      </c>
      <c r="J112" s="109">
        <v>163333135</v>
      </c>
      <c r="K112" s="109">
        <v>40687631</v>
      </c>
    </row>
    <row r="113" spans="1:11" ht="12.75" customHeight="1" x14ac:dyDescent="0.2">
      <c r="A113" s="339" t="s">
        <v>165</v>
      </c>
      <c r="B113" s="339"/>
      <c r="C113" s="339"/>
      <c r="D113" s="339"/>
      <c r="E113" s="339"/>
      <c r="F113" s="339"/>
      <c r="G113" s="14">
        <v>101</v>
      </c>
      <c r="H113" s="211">
        <v>52549603</v>
      </c>
      <c r="I113" s="109">
        <v>30349981</v>
      </c>
      <c r="J113" s="109">
        <v>48333574</v>
      </c>
      <c r="K113" s="109">
        <v>16989225</v>
      </c>
    </row>
  </sheetData>
  <sheetProtection algorithmName="SHA-512" hashValue="TS7HRjOSewfS6u/lH+YOFsdZSfpK0m/+zYzFhtg62pT1sXAnBggziRrCDCKIxei6zUJ/ZNPDBD6O0eK5aJCUFA==" saltValue="5lM7JEYsgYKtq7hBjmIJwQ=="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56000000000000005" right="0.17" top="0.75" bottom="0.79" header="0.5" footer="0.5"/>
  <pageSetup paperSize="9" scale="9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H17" sqref="H17"/>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344" t="s">
        <v>166</v>
      </c>
      <c r="B1" s="345"/>
      <c r="C1" s="345"/>
      <c r="D1" s="345"/>
      <c r="E1" s="345"/>
      <c r="F1" s="345"/>
      <c r="G1" s="345"/>
      <c r="H1" s="345"/>
      <c r="I1" s="345"/>
    </row>
    <row r="2" spans="1:9" x14ac:dyDescent="0.2">
      <c r="A2" s="346" t="s">
        <v>589</v>
      </c>
      <c r="B2" s="298"/>
      <c r="C2" s="298"/>
      <c r="D2" s="298"/>
      <c r="E2" s="298"/>
      <c r="F2" s="298"/>
      <c r="G2" s="298"/>
      <c r="H2" s="298"/>
      <c r="I2" s="298"/>
    </row>
    <row r="3" spans="1:9" x14ac:dyDescent="0.2">
      <c r="A3" s="348" t="s">
        <v>282</v>
      </c>
      <c r="B3" s="349"/>
      <c r="C3" s="349"/>
      <c r="D3" s="349"/>
      <c r="E3" s="349"/>
      <c r="F3" s="349"/>
      <c r="G3" s="349"/>
      <c r="H3" s="349"/>
      <c r="I3" s="349"/>
    </row>
    <row r="4" spans="1:9" x14ac:dyDescent="0.2">
      <c r="A4" s="347" t="s">
        <v>472</v>
      </c>
      <c r="B4" s="302"/>
      <c r="C4" s="302"/>
      <c r="D4" s="302"/>
      <c r="E4" s="302"/>
      <c r="F4" s="302"/>
      <c r="G4" s="302"/>
      <c r="H4" s="302"/>
      <c r="I4" s="303"/>
    </row>
    <row r="5" spans="1:9" ht="23.25" x14ac:dyDescent="0.2">
      <c r="A5" s="352" t="s">
        <v>2</v>
      </c>
      <c r="B5" s="307"/>
      <c r="C5" s="307"/>
      <c r="D5" s="307"/>
      <c r="E5" s="307"/>
      <c r="F5" s="307"/>
      <c r="G5" s="117" t="s">
        <v>103</v>
      </c>
      <c r="H5" s="118" t="s">
        <v>302</v>
      </c>
      <c r="I5" s="118" t="s">
        <v>279</v>
      </c>
    </row>
    <row r="6" spans="1:9" x14ac:dyDescent="0.2">
      <c r="A6" s="353">
        <v>1</v>
      </c>
      <c r="B6" s="307"/>
      <c r="C6" s="307"/>
      <c r="D6" s="307"/>
      <c r="E6" s="307"/>
      <c r="F6" s="307"/>
      <c r="G6" s="119">
        <v>2</v>
      </c>
      <c r="H6" s="118" t="s">
        <v>167</v>
      </c>
      <c r="I6" s="118" t="s">
        <v>168</v>
      </c>
    </row>
    <row r="7" spans="1:9" x14ac:dyDescent="0.2">
      <c r="A7" s="354" t="s">
        <v>169</v>
      </c>
      <c r="B7" s="354"/>
      <c r="C7" s="354"/>
      <c r="D7" s="354"/>
      <c r="E7" s="354"/>
      <c r="F7" s="354"/>
      <c r="G7" s="354"/>
      <c r="H7" s="354"/>
      <c r="I7" s="354"/>
    </row>
    <row r="8" spans="1:9" ht="12.75" customHeight="1" x14ac:dyDescent="0.2">
      <c r="A8" s="292" t="s">
        <v>170</v>
      </c>
      <c r="B8" s="292"/>
      <c r="C8" s="292"/>
      <c r="D8" s="292"/>
      <c r="E8" s="292"/>
      <c r="F8" s="292"/>
      <c r="G8" s="120">
        <v>1</v>
      </c>
      <c r="H8" s="121">
        <v>0</v>
      </c>
      <c r="I8" s="121">
        <v>0</v>
      </c>
    </row>
    <row r="9" spans="1:9" ht="12.75" customHeight="1" x14ac:dyDescent="0.2">
      <c r="A9" s="351" t="s">
        <v>171</v>
      </c>
      <c r="B9" s="351"/>
      <c r="C9" s="351"/>
      <c r="D9" s="351"/>
      <c r="E9" s="351"/>
      <c r="F9" s="351"/>
      <c r="G9" s="122">
        <v>2</v>
      </c>
      <c r="H9" s="123">
        <f>H10+H11+H12+H13+H14+H15+H16+H17</f>
        <v>0</v>
      </c>
      <c r="I9" s="123">
        <f>I10+I11+I12+I13+I14+I15+I16+I17</f>
        <v>0</v>
      </c>
    </row>
    <row r="10" spans="1:9" ht="12.75" customHeight="1" x14ac:dyDescent="0.2">
      <c r="A10" s="328" t="s">
        <v>172</v>
      </c>
      <c r="B10" s="328"/>
      <c r="C10" s="328"/>
      <c r="D10" s="328"/>
      <c r="E10" s="328"/>
      <c r="F10" s="328"/>
      <c r="G10" s="120">
        <v>3</v>
      </c>
      <c r="H10" s="121">
        <v>0</v>
      </c>
      <c r="I10" s="121">
        <v>0</v>
      </c>
    </row>
    <row r="11" spans="1:9" ht="22.15" customHeight="1" x14ac:dyDescent="0.2">
      <c r="A11" s="328" t="s">
        <v>173</v>
      </c>
      <c r="B11" s="328"/>
      <c r="C11" s="328"/>
      <c r="D11" s="328"/>
      <c r="E11" s="328"/>
      <c r="F11" s="328"/>
      <c r="G11" s="120">
        <v>4</v>
      </c>
      <c r="H11" s="121">
        <v>0</v>
      </c>
      <c r="I11" s="121">
        <v>0</v>
      </c>
    </row>
    <row r="12" spans="1:9" ht="23.45" customHeight="1" x14ac:dyDescent="0.2">
      <c r="A12" s="328" t="s">
        <v>174</v>
      </c>
      <c r="B12" s="328"/>
      <c r="C12" s="328"/>
      <c r="D12" s="328"/>
      <c r="E12" s="328"/>
      <c r="F12" s="328"/>
      <c r="G12" s="120">
        <v>5</v>
      </c>
      <c r="H12" s="121">
        <v>0</v>
      </c>
      <c r="I12" s="121">
        <v>0</v>
      </c>
    </row>
    <row r="13" spans="1:9" ht="12.75" customHeight="1" x14ac:dyDescent="0.2">
      <c r="A13" s="328" t="s">
        <v>175</v>
      </c>
      <c r="B13" s="328"/>
      <c r="C13" s="328"/>
      <c r="D13" s="328"/>
      <c r="E13" s="328"/>
      <c r="F13" s="328"/>
      <c r="G13" s="120">
        <v>6</v>
      </c>
      <c r="H13" s="121">
        <v>0</v>
      </c>
      <c r="I13" s="121">
        <v>0</v>
      </c>
    </row>
    <row r="14" spans="1:9" ht="12.75" customHeight="1" x14ac:dyDescent="0.2">
      <c r="A14" s="328" t="s">
        <v>176</v>
      </c>
      <c r="B14" s="328"/>
      <c r="C14" s="328"/>
      <c r="D14" s="328"/>
      <c r="E14" s="328"/>
      <c r="F14" s="328"/>
      <c r="G14" s="120">
        <v>7</v>
      </c>
      <c r="H14" s="121">
        <v>0</v>
      </c>
      <c r="I14" s="121">
        <v>0</v>
      </c>
    </row>
    <row r="15" spans="1:9" ht="12.75" customHeight="1" x14ac:dyDescent="0.2">
      <c r="A15" s="328" t="s">
        <v>177</v>
      </c>
      <c r="B15" s="328"/>
      <c r="C15" s="328"/>
      <c r="D15" s="328"/>
      <c r="E15" s="328"/>
      <c r="F15" s="328"/>
      <c r="G15" s="120">
        <v>8</v>
      </c>
      <c r="H15" s="121">
        <v>0</v>
      </c>
      <c r="I15" s="121">
        <v>0</v>
      </c>
    </row>
    <row r="16" spans="1:9" ht="12.75" customHeight="1" x14ac:dyDescent="0.2">
      <c r="A16" s="328" t="s">
        <v>178</v>
      </c>
      <c r="B16" s="328"/>
      <c r="C16" s="328"/>
      <c r="D16" s="328"/>
      <c r="E16" s="328"/>
      <c r="F16" s="328"/>
      <c r="G16" s="120">
        <v>9</v>
      </c>
      <c r="H16" s="121">
        <v>0</v>
      </c>
      <c r="I16" s="121">
        <v>0</v>
      </c>
    </row>
    <row r="17" spans="1:9" ht="25.15" customHeight="1" x14ac:dyDescent="0.2">
      <c r="A17" s="328" t="s">
        <v>179</v>
      </c>
      <c r="B17" s="328"/>
      <c r="C17" s="328"/>
      <c r="D17" s="328"/>
      <c r="E17" s="328"/>
      <c r="F17" s="328"/>
      <c r="G17" s="120">
        <v>10</v>
      </c>
      <c r="H17" s="121">
        <v>0</v>
      </c>
      <c r="I17" s="121">
        <v>0</v>
      </c>
    </row>
    <row r="18" spans="1:9" ht="28.15" customHeight="1" x14ac:dyDescent="0.2">
      <c r="A18" s="350" t="s">
        <v>307</v>
      </c>
      <c r="B18" s="350"/>
      <c r="C18" s="350"/>
      <c r="D18" s="350"/>
      <c r="E18" s="350"/>
      <c r="F18" s="350"/>
      <c r="G18" s="122">
        <v>11</v>
      </c>
      <c r="H18" s="123">
        <f>H8+H9</f>
        <v>0</v>
      </c>
      <c r="I18" s="123">
        <f>I8+I9</f>
        <v>0</v>
      </c>
    </row>
    <row r="19" spans="1:9" ht="12.75" customHeight="1" x14ac:dyDescent="0.2">
      <c r="A19" s="351" t="s">
        <v>180</v>
      </c>
      <c r="B19" s="351"/>
      <c r="C19" s="351"/>
      <c r="D19" s="351"/>
      <c r="E19" s="351"/>
      <c r="F19" s="351"/>
      <c r="G19" s="122">
        <v>12</v>
      </c>
      <c r="H19" s="123">
        <f>H20+H21+H22+H23</f>
        <v>0</v>
      </c>
      <c r="I19" s="123">
        <f>I20+I21+I22+I23</f>
        <v>0</v>
      </c>
    </row>
    <row r="20" spans="1:9" ht="12.75" customHeight="1" x14ac:dyDescent="0.2">
      <c r="A20" s="328" t="s">
        <v>181</v>
      </c>
      <c r="B20" s="328"/>
      <c r="C20" s="328"/>
      <c r="D20" s="328"/>
      <c r="E20" s="328"/>
      <c r="F20" s="328"/>
      <c r="G20" s="120">
        <v>13</v>
      </c>
      <c r="H20" s="121">
        <v>0</v>
      </c>
      <c r="I20" s="121">
        <v>0</v>
      </c>
    </row>
    <row r="21" spans="1:9" ht="12.75" customHeight="1" x14ac:dyDescent="0.2">
      <c r="A21" s="328" t="s">
        <v>182</v>
      </c>
      <c r="B21" s="328"/>
      <c r="C21" s="328"/>
      <c r="D21" s="328"/>
      <c r="E21" s="328"/>
      <c r="F21" s="328"/>
      <c r="G21" s="120">
        <v>14</v>
      </c>
      <c r="H21" s="121">
        <v>0</v>
      </c>
      <c r="I21" s="121">
        <v>0</v>
      </c>
    </row>
    <row r="22" spans="1:9" ht="12.75" customHeight="1" x14ac:dyDescent="0.2">
      <c r="A22" s="328" t="s">
        <v>183</v>
      </c>
      <c r="B22" s="328"/>
      <c r="C22" s="328"/>
      <c r="D22" s="328"/>
      <c r="E22" s="328"/>
      <c r="F22" s="328"/>
      <c r="G22" s="120">
        <v>15</v>
      </c>
      <c r="H22" s="121">
        <v>0</v>
      </c>
      <c r="I22" s="121">
        <v>0</v>
      </c>
    </row>
    <row r="23" spans="1:9" ht="12.75" customHeight="1" x14ac:dyDescent="0.2">
      <c r="A23" s="328" t="s">
        <v>184</v>
      </c>
      <c r="B23" s="328"/>
      <c r="C23" s="328"/>
      <c r="D23" s="328"/>
      <c r="E23" s="328"/>
      <c r="F23" s="328"/>
      <c r="G23" s="120">
        <v>16</v>
      </c>
      <c r="H23" s="121">
        <v>0</v>
      </c>
      <c r="I23" s="121">
        <v>0</v>
      </c>
    </row>
    <row r="24" spans="1:9" ht="12.75" customHeight="1" x14ac:dyDescent="0.2">
      <c r="A24" s="350" t="s">
        <v>185</v>
      </c>
      <c r="B24" s="350"/>
      <c r="C24" s="350"/>
      <c r="D24" s="350"/>
      <c r="E24" s="350"/>
      <c r="F24" s="350"/>
      <c r="G24" s="122">
        <v>17</v>
      </c>
      <c r="H24" s="123">
        <f>H18+H19</f>
        <v>0</v>
      </c>
      <c r="I24" s="123">
        <f>I18+I19</f>
        <v>0</v>
      </c>
    </row>
    <row r="25" spans="1:9" ht="12.75" customHeight="1" x14ac:dyDescent="0.2">
      <c r="A25" s="292" t="s">
        <v>186</v>
      </c>
      <c r="B25" s="292"/>
      <c r="C25" s="292"/>
      <c r="D25" s="292"/>
      <c r="E25" s="292"/>
      <c r="F25" s="292"/>
      <c r="G25" s="120">
        <v>18</v>
      </c>
      <c r="H25" s="121">
        <v>0</v>
      </c>
      <c r="I25" s="121">
        <v>0</v>
      </c>
    </row>
    <row r="26" spans="1:9" ht="12.75" customHeight="1" x14ac:dyDescent="0.2">
      <c r="A26" s="292" t="s">
        <v>187</v>
      </c>
      <c r="B26" s="292"/>
      <c r="C26" s="292"/>
      <c r="D26" s="292"/>
      <c r="E26" s="292"/>
      <c r="F26" s="292"/>
      <c r="G26" s="120">
        <v>19</v>
      </c>
      <c r="H26" s="121">
        <v>0</v>
      </c>
      <c r="I26" s="121">
        <v>0</v>
      </c>
    </row>
    <row r="27" spans="1:9" ht="25.9" customHeight="1" x14ac:dyDescent="0.2">
      <c r="A27" s="355" t="s">
        <v>188</v>
      </c>
      <c r="B27" s="355"/>
      <c r="C27" s="355"/>
      <c r="D27" s="355"/>
      <c r="E27" s="355"/>
      <c r="F27" s="355"/>
      <c r="G27" s="122">
        <v>20</v>
      </c>
      <c r="H27" s="123">
        <f>H24+H25+H26</f>
        <v>0</v>
      </c>
      <c r="I27" s="123">
        <f>I24+I25+I26</f>
        <v>0</v>
      </c>
    </row>
    <row r="28" spans="1:9" x14ac:dyDescent="0.2">
      <c r="A28" s="354" t="s">
        <v>189</v>
      </c>
      <c r="B28" s="354"/>
      <c r="C28" s="354"/>
      <c r="D28" s="354"/>
      <c r="E28" s="354"/>
      <c r="F28" s="354"/>
      <c r="G28" s="354"/>
      <c r="H28" s="354"/>
      <c r="I28" s="354"/>
    </row>
    <row r="29" spans="1:9" ht="30.6" customHeight="1" x14ac:dyDescent="0.2">
      <c r="A29" s="292" t="s">
        <v>190</v>
      </c>
      <c r="B29" s="292"/>
      <c r="C29" s="292"/>
      <c r="D29" s="292"/>
      <c r="E29" s="292"/>
      <c r="F29" s="292"/>
      <c r="G29" s="120">
        <v>21</v>
      </c>
      <c r="H29" s="124">
        <v>0</v>
      </c>
      <c r="I29" s="124">
        <v>0</v>
      </c>
    </row>
    <row r="30" spans="1:9" ht="12.75" customHeight="1" x14ac:dyDescent="0.2">
      <c r="A30" s="292" t="s">
        <v>191</v>
      </c>
      <c r="B30" s="292"/>
      <c r="C30" s="292"/>
      <c r="D30" s="292"/>
      <c r="E30" s="292"/>
      <c r="F30" s="292"/>
      <c r="G30" s="120">
        <v>22</v>
      </c>
      <c r="H30" s="124">
        <v>0</v>
      </c>
      <c r="I30" s="124">
        <v>0</v>
      </c>
    </row>
    <row r="31" spans="1:9" ht="12.75" customHeight="1" x14ac:dyDescent="0.2">
      <c r="A31" s="292" t="s">
        <v>192</v>
      </c>
      <c r="B31" s="292"/>
      <c r="C31" s="292"/>
      <c r="D31" s="292"/>
      <c r="E31" s="292"/>
      <c r="F31" s="292"/>
      <c r="G31" s="120">
        <v>23</v>
      </c>
      <c r="H31" s="124">
        <v>0</v>
      </c>
      <c r="I31" s="124">
        <v>0</v>
      </c>
    </row>
    <row r="32" spans="1:9" ht="12.75" customHeight="1" x14ac:dyDescent="0.2">
      <c r="A32" s="292" t="s">
        <v>193</v>
      </c>
      <c r="B32" s="292"/>
      <c r="C32" s="292"/>
      <c r="D32" s="292"/>
      <c r="E32" s="292"/>
      <c r="F32" s="292"/>
      <c r="G32" s="120">
        <v>24</v>
      </c>
      <c r="H32" s="124">
        <v>0</v>
      </c>
      <c r="I32" s="124">
        <v>0</v>
      </c>
    </row>
    <row r="33" spans="1:9" ht="12.75" customHeight="1" x14ac:dyDescent="0.2">
      <c r="A33" s="292" t="s">
        <v>194</v>
      </c>
      <c r="B33" s="292"/>
      <c r="C33" s="292"/>
      <c r="D33" s="292"/>
      <c r="E33" s="292"/>
      <c r="F33" s="292"/>
      <c r="G33" s="120">
        <v>25</v>
      </c>
      <c r="H33" s="124">
        <v>0</v>
      </c>
      <c r="I33" s="124">
        <v>0</v>
      </c>
    </row>
    <row r="34" spans="1:9" ht="12.75" customHeight="1" x14ac:dyDescent="0.2">
      <c r="A34" s="292" t="s">
        <v>195</v>
      </c>
      <c r="B34" s="292"/>
      <c r="C34" s="292"/>
      <c r="D34" s="292"/>
      <c r="E34" s="292"/>
      <c r="F34" s="292"/>
      <c r="G34" s="120">
        <v>26</v>
      </c>
      <c r="H34" s="124">
        <v>0</v>
      </c>
      <c r="I34" s="124">
        <v>0</v>
      </c>
    </row>
    <row r="35" spans="1:9" ht="26.45" customHeight="1" x14ac:dyDescent="0.2">
      <c r="A35" s="350" t="s">
        <v>196</v>
      </c>
      <c r="B35" s="350"/>
      <c r="C35" s="350"/>
      <c r="D35" s="350"/>
      <c r="E35" s="350"/>
      <c r="F35" s="350"/>
      <c r="G35" s="122">
        <v>27</v>
      </c>
      <c r="H35" s="125">
        <f>H29+H30+H31+H32+H33+H34</f>
        <v>0</v>
      </c>
      <c r="I35" s="125">
        <f>I29+I30+I31+I32+I33+I34</f>
        <v>0</v>
      </c>
    </row>
    <row r="36" spans="1:9" ht="22.9" customHeight="1" x14ac:dyDescent="0.2">
      <c r="A36" s="292" t="s">
        <v>197</v>
      </c>
      <c r="B36" s="292"/>
      <c r="C36" s="292"/>
      <c r="D36" s="292"/>
      <c r="E36" s="292"/>
      <c r="F36" s="292"/>
      <c r="G36" s="120">
        <v>28</v>
      </c>
      <c r="H36" s="124">
        <v>0</v>
      </c>
      <c r="I36" s="124">
        <v>0</v>
      </c>
    </row>
    <row r="37" spans="1:9" ht="12.75" customHeight="1" x14ac:dyDescent="0.2">
      <c r="A37" s="292" t="s">
        <v>198</v>
      </c>
      <c r="B37" s="292"/>
      <c r="C37" s="292"/>
      <c r="D37" s="292"/>
      <c r="E37" s="292"/>
      <c r="F37" s="292"/>
      <c r="G37" s="120">
        <v>29</v>
      </c>
      <c r="H37" s="124">
        <v>0</v>
      </c>
      <c r="I37" s="124">
        <v>0</v>
      </c>
    </row>
    <row r="38" spans="1:9" ht="12.75" customHeight="1" x14ac:dyDescent="0.2">
      <c r="A38" s="292" t="s">
        <v>199</v>
      </c>
      <c r="B38" s="292"/>
      <c r="C38" s="292"/>
      <c r="D38" s="292"/>
      <c r="E38" s="292"/>
      <c r="F38" s="292"/>
      <c r="G38" s="120">
        <v>30</v>
      </c>
      <c r="H38" s="124">
        <v>0</v>
      </c>
      <c r="I38" s="124">
        <v>0</v>
      </c>
    </row>
    <row r="39" spans="1:9" ht="12.75" customHeight="1" x14ac:dyDescent="0.2">
      <c r="A39" s="292" t="s">
        <v>200</v>
      </c>
      <c r="B39" s="292"/>
      <c r="C39" s="292"/>
      <c r="D39" s="292"/>
      <c r="E39" s="292"/>
      <c r="F39" s="292"/>
      <c r="G39" s="120">
        <v>31</v>
      </c>
      <c r="H39" s="124">
        <v>0</v>
      </c>
      <c r="I39" s="124">
        <v>0</v>
      </c>
    </row>
    <row r="40" spans="1:9" ht="12.75" customHeight="1" x14ac:dyDescent="0.2">
      <c r="A40" s="292" t="s">
        <v>201</v>
      </c>
      <c r="B40" s="292"/>
      <c r="C40" s="292"/>
      <c r="D40" s="292"/>
      <c r="E40" s="292"/>
      <c r="F40" s="292"/>
      <c r="G40" s="120">
        <v>32</v>
      </c>
      <c r="H40" s="124">
        <v>0</v>
      </c>
      <c r="I40" s="124">
        <v>0</v>
      </c>
    </row>
    <row r="41" spans="1:9" ht="24" customHeight="1" x14ac:dyDescent="0.2">
      <c r="A41" s="350" t="s">
        <v>202</v>
      </c>
      <c r="B41" s="350"/>
      <c r="C41" s="350"/>
      <c r="D41" s="350"/>
      <c r="E41" s="350"/>
      <c r="F41" s="350"/>
      <c r="G41" s="122">
        <v>33</v>
      </c>
      <c r="H41" s="125">
        <f>H36+H37+H38+H39+H40</f>
        <v>0</v>
      </c>
      <c r="I41" s="125">
        <f>I36+I37+I38+I39+I40</f>
        <v>0</v>
      </c>
    </row>
    <row r="42" spans="1:9" ht="29.45" customHeight="1" x14ac:dyDescent="0.2">
      <c r="A42" s="355" t="s">
        <v>203</v>
      </c>
      <c r="B42" s="355"/>
      <c r="C42" s="355"/>
      <c r="D42" s="355"/>
      <c r="E42" s="355"/>
      <c r="F42" s="355"/>
      <c r="G42" s="122">
        <v>34</v>
      </c>
      <c r="H42" s="125">
        <f>H35+H41</f>
        <v>0</v>
      </c>
      <c r="I42" s="125">
        <f>I35+I41</f>
        <v>0</v>
      </c>
    </row>
    <row r="43" spans="1:9" x14ac:dyDescent="0.2">
      <c r="A43" s="354" t="s">
        <v>204</v>
      </c>
      <c r="B43" s="354"/>
      <c r="C43" s="354"/>
      <c r="D43" s="354"/>
      <c r="E43" s="354"/>
      <c r="F43" s="354"/>
      <c r="G43" s="354"/>
      <c r="H43" s="354"/>
      <c r="I43" s="354"/>
    </row>
    <row r="44" spans="1:9" ht="12.75" customHeight="1" x14ac:dyDescent="0.2">
      <c r="A44" s="292" t="s">
        <v>205</v>
      </c>
      <c r="B44" s="292"/>
      <c r="C44" s="292"/>
      <c r="D44" s="292"/>
      <c r="E44" s="292"/>
      <c r="F44" s="292"/>
      <c r="G44" s="120">
        <v>35</v>
      </c>
      <c r="H44" s="124">
        <v>0</v>
      </c>
      <c r="I44" s="124">
        <v>0</v>
      </c>
    </row>
    <row r="45" spans="1:9" ht="25.15" customHeight="1" x14ac:dyDescent="0.2">
      <c r="A45" s="292" t="s">
        <v>206</v>
      </c>
      <c r="B45" s="292"/>
      <c r="C45" s="292"/>
      <c r="D45" s="292"/>
      <c r="E45" s="292"/>
      <c r="F45" s="292"/>
      <c r="G45" s="120">
        <v>36</v>
      </c>
      <c r="H45" s="124">
        <v>0</v>
      </c>
      <c r="I45" s="124">
        <v>0</v>
      </c>
    </row>
    <row r="46" spans="1:9" ht="12.75" customHeight="1" x14ac:dyDescent="0.2">
      <c r="A46" s="292" t="s">
        <v>207</v>
      </c>
      <c r="B46" s="292"/>
      <c r="C46" s="292"/>
      <c r="D46" s="292"/>
      <c r="E46" s="292"/>
      <c r="F46" s="292"/>
      <c r="G46" s="120">
        <v>37</v>
      </c>
      <c r="H46" s="124">
        <v>0</v>
      </c>
      <c r="I46" s="124">
        <v>0</v>
      </c>
    </row>
    <row r="47" spans="1:9" ht="12.75" customHeight="1" x14ac:dyDescent="0.2">
      <c r="A47" s="292" t="s">
        <v>208</v>
      </c>
      <c r="B47" s="292"/>
      <c r="C47" s="292"/>
      <c r="D47" s="292"/>
      <c r="E47" s="292"/>
      <c r="F47" s="292"/>
      <c r="G47" s="120">
        <v>38</v>
      </c>
      <c r="H47" s="124">
        <v>0</v>
      </c>
      <c r="I47" s="124">
        <v>0</v>
      </c>
    </row>
    <row r="48" spans="1:9" ht="22.15" customHeight="1" x14ac:dyDescent="0.2">
      <c r="A48" s="350" t="s">
        <v>209</v>
      </c>
      <c r="B48" s="350"/>
      <c r="C48" s="350"/>
      <c r="D48" s="350"/>
      <c r="E48" s="350"/>
      <c r="F48" s="350"/>
      <c r="G48" s="122">
        <v>39</v>
      </c>
      <c r="H48" s="125">
        <f>H44+H45+H46+H47</f>
        <v>0</v>
      </c>
      <c r="I48" s="125">
        <f>I44+I45+I46+I47</f>
        <v>0</v>
      </c>
    </row>
    <row r="49" spans="1:9" ht="24.6" customHeight="1" x14ac:dyDescent="0.2">
      <c r="A49" s="292" t="s">
        <v>306</v>
      </c>
      <c r="B49" s="292"/>
      <c r="C49" s="292"/>
      <c r="D49" s="292"/>
      <c r="E49" s="292"/>
      <c r="F49" s="292"/>
      <c r="G49" s="120">
        <v>40</v>
      </c>
      <c r="H49" s="124">
        <v>0</v>
      </c>
      <c r="I49" s="124">
        <v>0</v>
      </c>
    </row>
    <row r="50" spans="1:9" ht="12.75" customHeight="1" x14ac:dyDescent="0.2">
      <c r="A50" s="292" t="s">
        <v>210</v>
      </c>
      <c r="B50" s="292"/>
      <c r="C50" s="292"/>
      <c r="D50" s="292"/>
      <c r="E50" s="292"/>
      <c r="F50" s="292"/>
      <c r="G50" s="120">
        <v>41</v>
      </c>
      <c r="H50" s="124">
        <v>0</v>
      </c>
      <c r="I50" s="124">
        <v>0</v>
      </c>
    </row>
    <row r="51" spans="1:9" ht="12.75" customHeight="1" x14ac:dyDescent="0.2">
      <c r="A51" s="292" t="s">
        <v>211</v>
      </c>
      <c r="B51" s="292"/>
      <c r="C51" s="292"/>
      <c r="D51" s="292"/>
      <c r="E51" s="292"/>
      <c r="F51" s="292"/>
      <c r="G51" s="120">
        <v>42</v>
      </c>
      <c r="H51" s="124">
        <v>0</v>
      </c>
      <c r="I51" s="124">
        <v>0</v>
      </c>
    </row>
    <row r="52" spans="1:9" ht="22.9" customHeight="1" x14ac:dyDescent="0.2">
      <c r="A52" s="292" t="s">
        <v>212</v>
      </c>
      <c r="B52" s="292"/>
      <c r="C52" s="292"/>
      <c r="D52" s="292"/>
      <c r="E52" s="292"/>
      <c r="F52" s="292"/>
      <c r="G52" s="120">
        <v>43</v>
      </c>
      <c r="H52" s="124">
        <v>0</v>
      </c>
      <c r="I52" s="124">
        <v>0</v>
      </c>
    </row>
    <row r="53" spans="1:9" ht="12.75" customHeight="1" x14ac:dyDescent="0.2">
      <c r="A53" s="292" t="s">
        <v>213</v>
      </c>
      <c r="B53" s="292"/>
      <c r="C53" s="292"/>
      <c r="D53" s="292"/>
      <c r="E53" s="292"/>
      <c r="F53" s="292"/>
      <c r="G53" s="120">
        <v>44</v>
      </c>
      <c r="H53" s="124">
        <v>0</v>
      </c>
      <c r="I53" s="124">
        <v>0</v>
      </c>
    </row>
    <row r="54" spans="1:9" ht="30.6" customHeight="1" x14ac:dyDescent="0.2">
      <c r="A54" s="350" t="s">
        <v>214</v>
      </c>
      <c r="B54" s="350"/>
      <c r="C54" s="350"/>
      <c r="D54" s="350"/>
      <c r="E54" s="350"/>
      <c r="F54" s="350"/>
      <c r="G54" s="122">
        <v>45</v>
      </c>
      <c r="H54" s="125">
        <f>H49+H50+H51+H52+H53</f>
        <v>0</v>
      </c>
      <c r="I54" s="125">
        <f>I49+I50+I51+I52+I53</f>
        <v>0</v>
      </c>
    </row>
    <row r="55" spans="1:9" ht="29.45" customHeight="1" x14ac:dyDescent="0.2">
      <c r="A55" s="355" t="s">
        <v>215</v>
      </c>
      <c r="B55" s="355"/>
      <c r="C55" s="355"/>
      <c r="D55" s="355"/>
      <c r="E55" s="355"/>
      <c r="F55" s="355"/>
      <c r="G55" s="122">
        <v>46</v>
      </c>
      <c r="H55" s="125">
        <f>H48+H54</f>
        <v>0</v>
      </c>
      <c r="I55" s="125">
        <f>I48+I54</f>
        <v>0</v>
      </c>
    </row>
    <row r="56" spans="1:9" x14ac:dyDescent="0.2">
      <c r="A56" s="292" t="s">
        <v>216</v>
      </c>
      <c r="B56" s="292"/>
      <c r="C56" s="292"/>
      <c r="D56" s="292"/>
      <c r="E56" s="292"/>
      <c r="F56" s="292"/>
      <c r="G56" s="120">
        <v>47</v>
      </c>
      <c r="H56" s="124">
        <v>0</v>
      </c>
      <c r="I56" s="124">
        <v>0</v>
      </c>
    </row>
    <row r="57" spans="1:9" ht="26.45" customHeight="1" x14ac:dyDescent="0.2">
      <c r="A57" s="355" t="s">
        <v>217</v>
      </c>
      <c r="B57" s="355"/>
      <c r="C57" s="355"/>
      <c r="D57" s="355"/>
      <c r="E57" s="355"/>
      <c r="F57" s="355"/>
      <c r="G57" s="122">
        <v>48</v>
      </c>
      <c r="H57" s="125">
        <f>H27+H42+H55+H56</f>
        <v>0</v>
      </c>
      <c r="I57" s="125">
        <f>I27+I42+I55+I56</f>
        <v>0</v>
      </c>
    </row>
    <row r="58" spans="1:9" x14ac:dyDescent="0.2">
      <c r="A58" s="356" t="s">
        <v>218</v>
      </c>
      <c r="B58" s="356"/>
      <c r="C58" s="356"/>
      <c r="D58" s="356"/>
      <c r="E58" s="356"/>
      <c r="F58" s="356"/>
      <c r="G58" s="120">
        <v>49</v>
      </c>
      <c r="H58" s="124">
        <v>0</v>
      </c>
      <c r="I58" s="124">
        <v>0</v>
      </c>
    </row>
    <row r="59" spans="1:9" ht="31.15" customHeight="1" x14ac:dyDescent="0.2">
      <c r="A59" s="355" t="s">
        <v>219</v>
      </c>
      <c r="B59" s="355"/>
      <c r="C59" s="355"/>
      <c r="D59" s="355"/>
      <c r="E59" s="355"/>
      <c r="F59" s="355"/>
      <c r="G59" s="122">
        <v>50</v>
      </c>
      <c r="H59" s="125">
        <f>H57+H58</f>
        <v>0</v>
      </c>
      <c r="I59" s="125">
        <f>I57+I58</f>
        <v>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topLeftCell="A11" zoomScale="110" zoomScaleNormal="100" workbookViewId="0">
      <selection activeCell="I48" sqref="I48"/>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344" t="s">
        <v>220</v>
      </c>
      <c r="B1" s="345"/>
      <c r="C1" s="345"/>
      <c r="D1" s="345"/>
      <c r="E1" s="345"/>
      <c r="F1" s="345"/>
      <c r="G1" s="345"/>
      <c r="H1" s="345"/>
      <c r="I1" s="345"/>
    </row>
    <row r="2" spans="1:9" ht="12.75" customHeight="1" x14ac:dyDescent="0.2">
      <c r="A2" s="346" t="s">
        <v>589</v>
      </c>
      <c r="B2" s="298"/>
      <c r="C2" s="298"/>
      <c r="D2" s="298"/>
      <c r="E2" s="298"/>
      <c r="F2" s="298"/>
      <c r="G2" s="298"/>
      <c r="H2" s="298"/>
      <c r="I2" s="298"/>
    </row>
    <row r="3" spans="1:9" x14ac:dyDescent="0.2">
      <c r="A3" s="370" t="s">
        <v>282</v>
      </c>
      <c r="B3" s="371"/>
      <c r="C3" s="371"/>
      <c r="D3" s="371"/>
      <c r="E3" s="371"/>
      <c r="F3" s="371"/>
      <c r="G3" s="371"/>
      <c r="H3" s="371"/>
      <c r="I3" s="371"/>
    </row>
    <row r="4" spans="1:9" x14ac:dyDescent="0.2">
      <c r="A4" s="347" t="s">
        <v>472</v>
      </c>
      <c r="B4" s="302"/>
      <c r="C4" s="302"/>
      <c r="D4" s="302"/>
      <c r="E4" s="302"/>
      <c r="F4" s="302"/>
      <c r="G4" s="302"/>
      <c r="H4" s="302"/>
      <c r="I4" s="303"/>
    </row>
    <row r="5" spans="1:9" ht="24" thickBot="1" x14ac:dyDescent="0.25">
      <c r="A5" s="357" t="s">
        <v>2</v>
      </c>
      <c r="B5" s="358"/>
      <c r="C5" s="358"/>
      <c r="D5" s="358"/>
      <c r="E5" s="358"/>
      <c r="F5" s="359"/>
      <c r="G5" s="18" t="s">
        <v>103</v>
      </c>
      <c r="H5" s="26" t="s">
        <v>302</v>
      </c>
      <c r="I5" s="26" t="s">
        <v>279</v>
      </c>
    </row>
    <row r="6" spans="1:9" x14ac:dyDescent="0.2">
      <c r="A6" s="374">
        <v>1</v>
      </c>
      <c r="B6" s="375"/>
      <c r="C6" s="375"/>
      <c r="D6" s="375"/>
      <c r="E6" s="375"/>
      <c r="F6" s="376"/>
      <c r="G6" s="19">
        <v>2</v>
      </c>
      <c r="H6" s="27" t="s">
        <v>167</v>
      </c>
      <c r="I6" s="27" t="s">
        <v>168</v>
      </c>
    </row>
    <row r="7" spans="1:9" x14ac:dyDescent="0.2">
      <c r="A7" s="364" t="s">
        <v>169</v>
      </c>
      <c r="B7" s="365"/>
      <c r="C7" s="365"/>
      <c r="D7" s="365"/>
      <c r="E7" s="365"/>
      <c r="F7" s="365"/>
      <c r="G7" s="365"/>
      <c r="H7" s="365"/>
      <c r="I7" s="366"/>
    </row>
    <row r="8" spans="1:9" x14ac:dyDescent="0.2">
      <c r="A8" s="368" t="s">
        <v>221</v>
      </c>
      <c r="B8" s="368"/>
      <c r="C8" s="368"/>
      <c r="D8" s="368"/>
      <c r="E8" s="368"/>
      <c r="F8" s="368"/>
      <c r="G8" s="20">
        <v>1</v>
      </c>
      <c r="H8" s="29">
        <v>3361548431</v>
      </c>
      <c r="I8" s="29">
        <v>3395452032</v>
      </c>
    </row>
    <row r="9" spans="1:9" x14ac:dyDescent="0.2">
      <c r="A9" s="361" t="s">
        <v>222</v>
      </c>
      <c r="B9" s="361"/>
      <c r="C9" s="361"/>
      <c r="D9" s="361"/>
      <c r="E9" s="361"/>
      <c r="F9" s="361"/>
      <c r="G9" s="21">
        <v>2</v>
      </c>
      <c r="H9" s="30">
        <v>0</v>
      </c>
      <c r="I9" s="30">
        <v>0</v>
      </c>
    </row>
    <row r="10" spans="1:9" x14ac:dyDescent="0.2">
      <c r="A10" s="361" t="s">
        <v>223</v>
      </c>
      <c r="B10" s="361"/>
      <c r="C10" s="361"/>
      <c r="D10" s="361"/>
      <c r="E10" s="361"/>
      <c r="F10" s="361"/>
      <c r="G10" s="21">
        <v>3</v>
      </c>
      <c r="H10" s="30">
        <v>11511420</v>
      </c>
      <c r="I10" s="30">
        <v>5757753</v>
      </c>
    </row>
    <row r="11" spans="1:9" x14ac:dyDescent="0.2">
      <c r="A11" s="361" t="s">
        <v>224</v>
      </c>
      <c r="B11" s="361"/>
      <c r="C11" s="361"/>
      <c r="D11" s="361"/>
      <c r="E11" s="361"/>
      <c r="F11" s="361"/>
      <c r="G11" s="21">
        <v>4</v>
      </c>
      <c r="H11" s="30">
        <v>132121180</v>
      </c>
      <c r="I11" s="30">
        <v>110750346</v>
      </c>
    </row>
    <row r="12" spans="1:9" x14ac:dyDescent="0.2">
      <c r="A12" s="361" t="s">
        <v>394</v>
      </c>
      <c r="B12" s="361"/>
      <c r="C12" s="361"/>
      <c r="D12" s="361"/>
      <c r="E12" s="361"/>
      <c r="F12" s="361"/>
      <c r="G12" s="21">
        <v>5</v>
      </c>
      <c r="H12" s="30">
        <v>28174881</v>
      </c>
      <c r="I12" s="30">
        <v>47809047</v>
      </c>
    </row>
    <row r="13" spans="1:9" x14ac:dyDescent="0.2">
      <c r="A13" s="369" t="s">
        <v>395</v>
      </c>
      <c r="B13" s="369"/>
      <c r="C13" s="369"/>
      <c r="D13" s="369"/>
      <c r="E13" s="369"/>
      <c r="F13" s="369"/>
      <c r="G13" s="110">
        <v>6</v>
      </c>
      <c r="H13" s="113">
        <f>SUM(H8:H12)</f>
        <v>3533355912</v>
      </c>
      <c r="I13" s="113">
        <f>SUM(I8:I12)</f>
        <v>3559769178</v>
      </c>
    </row>
    <row r="14" spans="1:9" ht="12.75" customHeight="1" x14ac:dyDescent="0.2">
      <c r="A14" s="361" t="s">
        <v>396</v>
      </c>
      <c r="B14" s="361"/>
      <c r="C14" s="361"/>
      <c r="D14" s="361"/>
      <c r="E14" s="361"/>
      <c r="F14" s="361"/>
      <c r="G14" s="21">
        <v>7</v>
      </c>
      <c r="H14" s="30">
        <v>-2293052674</v>
      </c>
      <c r="I14" s="30">
        <v>-2727349684</v>
      </c>
    </row>
    <row r="15" spans="1:9" ht="12.75" customHeight="1" x14ac:dyDescent="0.2">
      <c r="A15" s="361" t="s">
        <v>397</v>
      </c>
      <c r="B15" s="361"/>
      <c r="C15" s="361"/>
      <c r="D15" s="361"/>
      <c r="E15" s="361"/>
      <c r="F15" s="361"/>
      <c r="G15" s="21">
        <v>8</v>
      </c>
      <c r="H15" s="30">
        <v>-644993182</v>
      </c>
      <c r="I15" s="30">
        <v>-670840365</v>
      </c>
    </row>
    <row r="16" spans="1:9" ht="12.75" customHeight="1" x14ac:dyDescent="0.2">
      <c r="A16" s="361" t="s">
        <v>398</v>
      </c>
      <c r="B16" s="361"/>
      <c r="C16" s="361"/>
      <c r="D16" s="361"/>
      <c r="E16" s="361"/>
      <c r="F16" s="361"/>
      <c r="G16" s="21">
        <v>9</v>
      </c>
      <c r="H16" s="30">
        <v>-10968402</v>
      </c>
      <c r="I16" s="30">
        <v>-16431290</v>
      </c>
    </row>
    <row r="17" spans="1:9" ht="12.75" customHeight="1" x14ac:dyDescent="0.2">
      <c r="A17" s="361" t="s">
        <v>399</v>
      </c>
      <c r="B17" s="361"/>
      <c r="C17" s="361"/>
      <c r="D17" s="361"/>
      <c r="E17" s="361"/>
      <c r="F17" s="361"/>
      <c r="G17" s="21">
        <v>10</v>
      </c>
      <c r="H17" s="30">
        <v>-5506530</v>
      </c>
      <c r="I17" s="30">
        <v>-3780093</v>
      </c>
    </row>
    <row r="18" spans="1:9" ht="12.75" customHeight="1" x14ac:dyDescent="0.2">
      <c r="A18" s="361" t="s">
        <v>400</v>
      </c>
      <c r="B18" s="361"/>
      <c r="C18" s="361"/>
      <c r="D18" s="361"/>
      <c r="E18" s="361"/>
      <c r="F18" s="361"/>
      <c r="G18" s="21">
        <v>11</v>
      </c>
      <c r="H18" s="30">
        <v>-22389205</v>
      </c>
      <c r="I18" s="30">
        <v>-19966494</v>
      </c>
    </row>
    <row r="19" spans="1:9" ht="12.75" customHeight="1" x14ac:dyDescent="0.2">
      <c r="A19" s="361" t="s">
        <v>401</v>
      </c>
      <c r="B19" s="361"/>
      <c r="C19" s="361"/>
      <c r="D19" s="361"/>
      <c r="E19" s="361"/>
      <c r="F19" s="361"/>
      <c r="G19" s="21">
        <v>12</v>
      </c>
      <c r="H19" s="30">
        <v>-247158483</v>
      </c>
      <c r="I19" s="30">
        <v>-219931986</v>
      </c>
    </row>
    <row r="20" spans="1:9" ht="26.25" customHeight="1" x14ac:dyDescent="0.2">
      <c r="A20" s="369" t="s">
        <v>402</v>
      </c>
      <c r="B20" s="369"/>
      <c r="C20" s="369"/>
      <c r="D20" s="369"/>
      <c r="E20" s="369"/>
      <c r="F20" s="369"/>
      <c r="G20" s="110">
        <v>13</v>
      </c>
      <c r="H20" s="113">
        <f>SUM(H14:H19)</f>
        <v>-3224068476</v>
      </c>
      <c r="I20" s="113">
        <f>SUM(I14:I19)</f>
        <v>-3658299912</v>
      </c>
    </row>
    <row r="21" spans="1:9" ht="27.6" customHeight="1" x14ac:dyDescent="0.2">
      <c r="A21" s="367" t="s">
        <v>403</v>
      </c>
      <c r="B21" s="367"/>
      <c r="C21" s="367"/>
      <c r="D21" s="367"/>
      <c r="E21" s="367"/>
      <c r="F21" s="367"/>
      <c r="G21" s="111">
        <v>14</v>
      </c>
      <c r="H21" s="31">
        <f>H13+H20</f>
        <v>309287436</v>
      </c>
      <c r="I21" s="31">
        <f>I13+I20</f>
        <v>-98530734</v>
      </c>
    </row>
    <row r="22" spans="1:9" x14ac:dyDescent="0.2">
      <c r="A22" s="364" t="s">
        <v>189</v>
      </c>
      <c r="B22" s="365"/>
      <c r="C22" s="365"/>
      <c r="D22" s="365"/>
      <c r="E22" s="365"/>
      <c r="F22" s="365"/>
      <c r="G22" s="365"/>
      <c r="H22" s="365"/>
      <c r="I22" s="366"/>
    </row>
    <row r="23" spans="1:9" ht="26.45" customHeight="1" x14ac:dyDescent="0.2">
      <c r="A23" s="368" t="s">
        <v>225</v>
      </c>
      <c r="B23" s="368"/>
      <c r="C23" s="368"/>
      <c r="D23" s="368"/>
      <c r="E23" s="368"/>
      <c r="F23" s="368"/>
      <c r="G23" s="20">
        <v>15</v>
      </c>
      <c r="H23" s="29">
        <v>2337046</v>
      </c>
      <c r="I23" s="29">
        <v>14659736</v>
      </c>
    </row>
    <row r="24" spans="1:9" ht="12.75" customHeight="1" x14ac:dyDescent="0.2">
      <c r="A24" s="361" t="s">
        <v>226</v>
      </c>
      <c r="B24" s="361"/>
      <c r="C24" s="361"/>
      <c r="D24" s="361"/>
      <c r="E24" s="361"/>
      <c r="F24" s="361"/>
      <c r="G24" s="20">
        <v>16</v>
      </c>
      <c r="H24" s="30">
        <v>26438083</v>
      </c>
      <c r="I24" s="30">
        <v>36667560</v>
      </c>
    </row>
    <row r="25" spans="1:9" ht="12.75" customHeight="1" x14ac:dyDescent="0.2">
      <c r="A25" s="361" t="s">
        <v>227</v>
      </c>
      <c r="B25" s="361"/>
      <c r="C25" s="361"/>
      <c r="D25" s="361"/>
      <c r="E25" s="361"/>
      <c r="F25" s="361"/>
      <c r="G25" s="20">
        <v>17</v>
      </c>
      <c r="H25" s="30">
        <v>6504502</v>
      </c>
      <c r="I25" s="30">
        <v>6501666</v>
      </c>
    </row>
    <row r="26" spans="1:9" ht="12.75" customHeight="1" x14ac:dyDescent="0.2">
      <c r="A26" s="361" t="s">
        <v>228</v>
      </c>
      <c r="B26" s="361"/>
      <c r="C26" s="361"/>
      <c r="D26" s="361"/>
      <c r="E26" s="361"/>
      <c r="F26" s="361"/>
      <c r="G26" s="20">
        <v>18</v>
      </c>
      <c r="H26" s="30">
        <v>16895003</v>
      </c>
      <c r="I26" s="30">
        <v>26217306</v>
      </c>
    </row>
    <row r="27" spans="1:9" ht="12.75" customHeight="1" x14ac:dyDescent="0.2">
      <c r="A27" s="361" t="s">
        <v>229</v>
      </c>
      <c r="B27" s="361"/>
      <c r="C27" s="361"/>
      <c r="D27" s="361"/>
      <c r="E27" s="361"/>
      <c r="F27" s="361"/>
      <c r="G27" s="20">
        <v>19</v>
      </c>
      <c r="H27" s="30">
        <v>283530306</v>
      </c>
      <c r="I27" s="30">
        <v>63499234</v>
      </c>
    </row>
    <row r="28" spans="1:9" ht="12.75" customHeight="1" x14ac:dyDescent="0.2">
      <c r="A28" s="361" t="s">
        <v>230</v>
      </c>
      <c r="B28" s="361"/>
      <c r="C28" s="361"/>
      <c r="D28" s="361"/>
      <c r="E28" s="361"/>
      <c r="F28" s="361"/>
      <c r="G28" s="20">
        <v>20</v>
      </c>
      <c r="H28" s="30">
        <v>20989308</v>
      </c>
      <c r="I28" s="30">
        <v>179498</v>
      </c>
    </row>
    <row r="29" spans="1:9" ht="24" customHeight="1" x14ac:dyDescent="0.2">
      <c r="A29" s="362" t="s">
        <v>404</v>
      </c>
      <c r="B29" s="362"/>
      <c r="C29" s="362"/>
      <c r="D29" s="362"/>
      <c r="E29" s="362"/>
      <c r="F29" s="362"/>
      <c r="G29" s="110">
        <v>21</v>
      </c>
      <c r="H29" s="114">
        <f>SUM(H23:H28)</f>
        <v>356694248</v>
      </c>
      <c r="I29" s="114">
        <f>SUM(I23:I28)</f>
        <v>147725000</v>
      </c>
    </row>
    <row r="30" spans="1:9" ht="27" customHeight="1" x14ac:dyDescent="0.2">
      <c r="A30" s="361" t="s">
        <v>231</v>
      </c>
      <c r="B30" s="361"/>
      <c r="C30" s="361"/>
      <c r="D30" s="361"/>
      <c r="E30" s="361"/>
      <c r="F30" s="361"/>
      <c r="G30" s="21">
        <v>22</v>
      </c>
      <c r="H30" s="30">
        <v>-85150700</v>
      </c>
      <c r="I30" s="30">
        <v>-71597790</v>
      </c>
    </row>
    <row r="31" spans="1:9" ht="12.75" customHeight="1" x14ac:dyDescent="0.2">
      <c r="A31" s="361" t="s">
        <v>232</v>
      </c>
      <c r="B31" s="361"/>
      <c r="C31" s="361"/>
      <c r="D31" s="361"/>
      <c r="E31" s="361"/>
      <c r="F31" s="361"/>
      <c r="G31" s="21">
        <v>23</v>
      </c>
      <c r="H31" s="30">
        <v>-24563515</v>
      </c>
      <c r="I31" s="30">
        <v>-12922848</v>
      </c>
    </row>
    <row r="32" spans="1:9" ht="12.75" customHeight="1" x14ac:dyDescent="0.2">
      <c r="A32" s="361" t="s">
        <v>405</v>
      </c>
      <c r="B32" s="361"/>
      <c r="C32" s="361"/>
      <c r="D32" s="361"/>
      <c r="E32" s="361"/>
      <c r="F32" s="361"/>
      <c r="G32" s="21">
        <v>24</v>
      </c>
      <c r="H32" s="30">
        <v>-56739740</v>
      </c>
      <c r="I32" s="30">
        <v>-108115450</v>
      </c>
    </row>
    <row r="33" spans="1:9" ht="12.75" customHeight="1" x14ac:dyDescent="0.2">
      <c r="A33" s="361" t="s">
        <v>233</v>
      </c>
      <c r="B33" s="361"/>
      <c r="C33" s="361"/>
      <c r="D33" s="361"/>
      <c r="E33" s="361"/>
      <c r="F33" s="361"/>
      <c r="G33" s="21">
        <v>25</v>
      </c>
      <c r="H33" s="30">
        <v>0</v>
      </c>
      <c r="I33" s="30">
        <v>0</v>
      </c>
    </row>
    <row r="34" spans="1:9" ht="12.75" customHeight="1" x14ac:dyDescent="0.2">
      <c r="A34" s="361" t="s">
        <v>234</v>
      </c>
      <c r="B34" s="361"/>
      <c r="C34" s="361"/>
      <c r="D34" s="361"/>
      <c r="E34" s="361"/>
      <c r="F34" s="361"/>
      <c r="G34" s="21">
        <v>26</v>
      </c>
      <c r="H34" s="30">
        <v>0</v>
      </c>
      <c r="I34" s="30">
        <v>-215738585</v>
      </c>
    </row>
    <row r="35" spans="1:9" ht="25.9" customHeight="1" x14ac:dyDescent="0.2">
      <c r="A35" s="362" t="s">
        <v>406</v>
      </c>
      <c r="B35" s="362"/>
      <c r="C35" s="362"/>
      <c r="D35" s="362"/>
      <c r="E35" s="362"/>
      <c r="F35" s="362"/>
      <c r="G35" s="110">
        <v>27</v>
      </c>
      <c r="H35" s="114">
        <f>SUM(H30:H34)</f>
        <v>-166453955</v>
      </c>
      <c r="I35" s="114">
        <f>SUM(I30:I34)</f>
        <v>-408374673</v>
      </c>
    </row>
    <row r="36" spans="1:9" ht="28.15" customHeight="1" x14ac:dyDescent="0.2">
      <c r="A36" s="367" t="s">
        <v>407</v>
      </c>
      <c r="B36" s="367"/>
      <c r="C36" s="367"/>
      <c r="D36" s="367"/>
      <c r="E36" s="367"/>
      <c r="F36" s="367"/>
      <c r="G36" s="111">
        <v>28</v>
      </c>
      <c r="H36" s="115">
        <f>H29+H35</f>
        <v>190240293</v>
      </c>
      <c r="I36" s="115">
        <f>I29+I35</f>
        <v>-260649673</v>
      </c>
    </row>
    <row r="37" spans="1:9" x14ac:dyDescent="0.2">
      <c r="A37" s="364" t="s">
        <v>204</v>
      </c>
      <c r="B37" s="365"/>
      <c r="C37" s="365"/>
      <c r="D37" s="365"/>
      <c r="E37" s="365"/>
      <c r="F37" s="365"/>
      <c r="G37" s="365">
        <v>0</v>
      </c>
      <c r="H37" s="365"/>
      <c r="I37" s="366"/>
    </row>
    <row r="38" spans="1:9" ht="12.75" customHeight="1" x14ac:dyDescent="0.2">
      <c r="A38" s="363" t="s">
        <v>235</v>
      </c>
      <c r="B38" s="363"/>
      <c r="C38" s="363"/>
      <c r="D38" s="363"/>
      <c r="E38" s="363"/>
      <c r="F38" s="363"/>
      <c r="G38" s="20">
        <v>29</v>
      </c>
      <c r="H38" s="29">
        <v>0</v>
      </c>
      <c r="I38" s="29">
        <v>9800</v>
      </c>
    </row>
    <row r="39" spans="1:9" ht="25.15" customHeight="1" x14ac:dyDescent="0.2">
      <c r="A39" s="360" t="s">
        <v>236</v>
      </c>
      <c r="B39" s="360"/>
      <c r="C39" s="360"/>
      <c r="D39" s="360"/>
      <c r="E39" s="360"/>
      <c r="F39" s="360"/>
      <c r="G39" s="21">
        <v>30</v>
      </c>
      <c r="H39" s="30">
        <v>0</v>
      </c>
      <c r="I39" s="30">
        <v>0</v>
      </c>
    </row>
    <row r="40" spans="1:9" ht="12.75" customHeight="1" x14ac:dyDescent="0.2">
      <c r="A40" s="360" t="s">
        <v>237</v>
      </c>
      <c r="B40" s="360"/>
      <c r="C40" s="360"/>
      <c r="D40" s="360"/>
      <c r="E40" s="360"/>
      <c r="F40" s="360"/>
      <c r="G40" s="21">
        <v>31</v>
      </c>
      <c r="H40" s="30">
        <v>51853339</v>
      </c>
      <c r="I40" s="30">
        <v>158983939</v>
      </c>
    </row>
    <row r="41" spans="1:9" ht="12.75" customHeight="1" x14ac:dyDescent="0.2">
      <c r="A41" s="360" t="s">
        <v>238</v>
      </c>
      <c r="B41" s="360"/>
      <c r="C41" s="360"/>
      <c r="D41" s="360"/>
      <c r="E41" s="360"/>
      <c r="F41" s="360"/>
      <c r="G41" s="21">
        <v>32</v>
      </c>
      <c r="H41" s="30">
        <v>1256818</v>
      </c>
      <c r="I41" s="30">
        <v>1495380</v>
      </c>
    </row>
    <row r="42" spans="1:9" ht="25.9" customHeight="1" x14ac:dyDescent="0.2">
      <c r="A42" s="362" t="s">
        <v>408</v>
      </c>
      <c r="B42" s="362"/>
      <c r="C42" s="362"/>
      <c r="D42" s="362"/>
      <c r="E42" s="362"/>
      <c r="F42" s="362"/>
      <c r="G42" s="110">
        <v>33</v>
      </c>
      <c r="H42" s="114">
        <f>H41+H40+H39+H38</f>
        <v>53110157</v>
      </c>
      <c r="I42" s="114">
        <f>I41+I40+I39+I38</f>
        <v>160489119</v>
      </c>
    </row>
    <row r="43" spans="1:9" ht="24.6" customHeight="1" x14ac:dyDescent="0.2">
      <c r="A43" s="360" t="s">
        <v>239</v>
      </c>
      <c r="B43" s="360"/>
      <c r="C43" s="360"/>
      <c r="D43" s="360"/>
      <c r="E43" s="360"/>
      <c r="F43" s="360"/>
      <c r="G43" s="21">
        <v>34</v>
      </c>
      <c r="H43" s="30">
        <v>-159965034</v>
      </c>
      <c r="I43" s="30">
        <v>-82455794</v>
      </c>
    </row>
    <row r="44" spans="1:9" ht="12.75" customHeight="1" x14ac:dyDescent="0.2">
      <c r="A44" s="360" t="s">
        <v>240</v>
      </c>
      <c r="B44" s="360"/>
      <c r="C44" s="360"/>
      <c r="D44" s="360"/>
      <c r="E44" s="360"/>
      <c r="F44" s="360"/>
      <c r="G44" s="21">
        <v>35</v>
      </c>
      <c r="H44" s="30">
        <v>-13117989</v>
      </c>
      <c r="I44" s="30">
        <v>-31690961</v>
      </c>
    </row>
    <row r="45" spans="1:9" ht="12.75" customHeight="1" x14ac:dyDescent="0.2">
      <c r="A45" s="360" t="s">
        <v>241</v>
      </c>
      <c r="B45" s="360"/>
      <c r="C45" s="360"/>
      <c r="D45" s="360"/>
      <c r="E45" s="360"/>
      <c r="F45" s="360"/>
      <c r="G45" s="21">
        <v>36</v>
      </c>
      <c r="H45" s="30">
        <v>-1577711</v>
      </c>
      <c r="I45" s="30">
        <v>-860059</v>
      </c>
    </row>
    <row r="46" spans="1:9" ht="21" customHeight="1" x14ac:dyDescent="0.2">
      <c r="A46" s="360" t="s">
        <v>242</v>
      </c>
      <c r="B46" s="360"/>
      <c r="C46" s="360"/>
      <c r="D46" s="360"/>
      <c r="E46" s="360"/>
      <c r="F46" s="360"/>
      <c r="G46" s="21">
        <v>37</v>
      </c>
      <c r="H46" s="30">
        <v>-4949816</v>
      </c>
      <c r="I46" s="30">
        <v>0</v>
      </c>
    </row>
    <row r="47" spans="1:9" ht="12.75" customHeight="1" x14ac:dyDescent="0.2">
      <c r="A47" s="360" t="s">
        <v>243</v>
      </c>
      <c r="B47" s="360"/>
      <c r="C47" s="360"/>
      <c r="D47" s="360"/>
      <c r="E47" s="360"/>
      <c r="F47" s="360"/>
      <c r="G47" s="21">
        <v>38</v>
      </c>
      <c r="H47" s="30">
        <v>-2026255</v>
      </c>
      <c r="I47" s="30">
        <v>-3513139</v>
      </c>
    </row>
    <row r="48" spans="1:9" ht="22.9" customHeight="1" x14ac:dyDescent="0.2">
      <c r="A48" s="362" t="s">
        <v>409</v>
      </c>
      <c r="B48" s="362"/>
      <c r="C48" s="362"/>
      <c r="D48" s="362"/>
      <c r="E48" s="362"/>
      <c r="F48" s="362"/>
      <c r="G48" s="110">
        <v>39</v>
      </c>
      <c r="H48" s="114">
        <f>H47+H46+H45+H44+H43</f>
        <v>-181636805</v>
      </c>
      <c r="I48" s="114">
        <f>I47+I46+I45+I44+I43</f>
        <v>-118519953</v>
      </c>
    </row>
    <row r="49" spans="1:9" ht="25.9" customHeight="1" x14ac:dyDescent="0.2">
      <c r="A49" s="373" t="s">
        <v>444</v>
      </c>
      <c r="B49" s="373"/>
      <c r="C49" s="373"/>
      <c r="D49" s="373"/>
      <c r="E49" s="373"/>
      <c r="F49" s="373"/>
      <c r="G49" s="110">
        <v>40</v>
      </c>
      <c r="H49" s="114">
        <f>H48+H42</f>
        <v>-128526648</v>
      </c>
      <c r="I49" s="114">
        <f>I48+I42</f>
        <v>41969166</v>
      </c>
    </row>
    <row r="50" spans="1:9" ht="12.75" customHeight="1" x14ac:dyDescent="0.2">
      <c r="A50" s="361" t="s">
        <v>244</v>
      </c>
      <c r="B50" s="361"/>
      <c r="C50" s="361"/>
      <c r="D50" s="361"/>
      <c r="E50" s="361"/>
      <c r="F50" s="361"/>
      <c r="G50" s="21">
        <v>41</v>
      </c>
      <c r="H50" s="30">
        <v>2960291</v>
      </c>
      <c r="I50" s="30">
        <v>-2705114</v>
      </c>
    </row>
    <row r="51" spans="1:9" ht="25.9" customHeight="1" x14ac:dyDescent="0.2">
      <c r="A51" s="373" t="s">
        <v>410</v>
      </c>
      <c r="B51" s="373"/>
      <c r="C51" s="373"/>
      <c r="D51" s="373"/>
      <c r="E51" s="373"/>
      <c r="F51" s="373"/>
      <c r="G51" s="110">
        <v>42</v>
      </c>
      <c r="H51" s="114">
        <f>H21+H36+H49+H50</f>
        <v>373961372</v>
      </c>
      <c r="I51" s="114">
        <f>I21+I36+I49+I50</f>
        <v>-319916355</v>
      </c>
    </row>
    <row r="52" spans="1:9" ht="12.75" customHeight="1" x14ac:dyDescent="0.2">
      <c r="A52" s="377" t="s">
        <v>218</v>
      </c>
      <c r="B52" s="377"/>
      <c r="C52" s="377"/>
      <c r="D52" s="377"/>
      <c r="E52" s="377"/>
      <c r="F52" s="377"/>
      <c r="G52" s="21">
        <v>43</v>
      </c>
      <c r="H52" s="30">
        <v>369785816</v>
      </c>
      <c r="I52" s="30">
        <v>743747188</v>
      </c>
    </row>
    <row r="53" spans="1:9" ht="31.9" customHeight="1" x14ac:dyDescent="0.2">
      <c r="A53" s="372" t="s">
        <v>411</v>
      </c>
      <c r="B53" s="372"/>
      <c r="C53" s="372"/>
      <c r="D53" s="372"/>
      <c r="E53" s="372"/>
      <c r="F53" s="372"/>
      <c r="G53" s="112">
        <v>44</v>
      </c>
      <c r="H53" s="116">
        <f>H52+H51</f>
        <v>743747188</v>
      </c>
      <c r="I53" s="116">
        <f>I52+I51</f>
        <v>423830833</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0.72" bottom="0.84"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5" zoomScaleNormal="100" zoomScaleSheetLayoutView="85" workbookViewId="0">
      <pane xSplit="7" ySplit="6" topLeftCell="H7" activePane="bottomRight" state="frozen"/>
      <selection pane="topRight" activeCell="H1" sqref="H1"/>
      <selection pane="bottomLeft" activeCell="A7" sqref="A7"/>
      <selection pane="bottomRight" activeCell="W14" sqref="W14"/>
    </sheetView>
  </sheetViews>
  <sheetFormatPr defaultRowHeight="12.75" x14ac:dyDescent="0.2"/>
  <cols>
    <col min="1" max="4" width="9.140625" style="1"/>
    <col min="5" max="5" width="10.140625" style="1" bestFit="1" customWidth="1"/>
    <col min="6" max="6" width="9.140625" style="1"/>
    <col min="7" max="7" width="10.2851562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78" t="s">
        <v>245</v>
      </c>
      <c r="B1" s="379"/>
      <c r="C1" s="379"/>
      <c r="D1" s="379"/>
      <c r="E1" s="379"/>
      <c r="F1" s="379"/>
      <c r="G1" s="379"/>
      <c r="H1" s="379"/>
      <c r="I1" s="379"/>
      <c r="J1" s="379"/>
      <c r="K1" s="32"/>
    </row>
    <row r="2" spans="1:25" ht="15.75" x14ac:dyDescent="0.2">
      <c r="A2" s="2"/>
      <c r="B2" s="3"/>
      <c r="C2" s="380" t="s">
        <v>246</v>
      </c>
      <c r="D2" s="380"/>
      <c r="E2" s="9">
        <v>44197</v>
      </c>
      <c r="F2" s="4" t="s">
        <v>0</v>
      </c>
      <c r="G2" s="9">
        <v>44561</v>
      </c>
      <c r="H2" s="34"/>
      <c r="I2" s="34"/>
      <c r="J2" s="34"/>
      <c r="K2" s="35"/>
      <c r="X2" s="36" t="s">
        <v>282</v>
      </c>
    </row>
    <row r="3" spans="1:25" ht="13.5" customHeight="1" thickBot="1" x14ac:dyDescent="0.25">
      <c r="A3" s="383" t="s">
        <v>247</v>
      </c>
      <c r="B3" s="384"/>
      <c r="C3" s="384"/>
      <c r="D3" s="384"/>
      <c r="E3" s="384"/>
      <c r="F3" s="384"/>
      <c r="G3" s="387" t="s">
        <v>3</v>
      </c>
      <c r="H3" s="389" t="s">
        <v>248</v>
      </c>
      <c r="I3" s="389"/>
      <c r="J3" s="389"/>
      <c r="K3" s="389"/>
      <c r="L3" s="389"/>
      <c r="M3" s="389"/>
      <c r="N3" s="389"/>
      <c r="O3" s="389"/>
      <c r="P3" s="389"/>
      <c r="Q3" s="389"/>
      <c r="R3" s="389"/>
      <c r="S3" s="389"/>
      <c r="T3" s="389"/>
      <c r="U3" s="389"/>
      <c r="V3" s="389"/>
      <c r="W3" s="389"/>
      <c r="X3" s="389" t="s">
        <v>249</v>
      </c>
      <c r="Y3" s="391" t="s">
        <v>250</v>
      </c>
    </row>
    <row r="4" spans="1:25" ht="90.75" thickBot="1" x14ac:dyDescent="0.25">
      <c r="A4" s="385"/>
      <c r="B4" s="386"/>
      <c r="C4" s="386"/>
      <c r="D4" s="386"/>
      <c r="E4" s="386"/>
      <c r="F4" s="386"/>
      <c r="G4" s="388"/>
      <c r="H4" s="37" t="s">
        <v>251</v>
      </c>
      <c r="I4" s="37" t="s">
        <v>252</v>
      </c>
      <c r="J4" s="37" t="s">
        <v>253</v>
      </c>
      <c r="K4" s="37" t="s">
        <v>254</v>
      </c>
      <c r="L4" s="37" t="s">
        <v>255</v>
      </c>
      <c r="M4" s="37" t="s">
        <v>256</v>
      </c>
      <c r="N4" s="37" t="s">
        <v>257</v>
      </c>
      <c r="O4" s="37" t="s">
        <v>258</v>
      </c>
      <c r="P4" s="127" t="s">
        <v>412</v>
      </c>
      <c r="Q4" s="37" t="s">
        <v>259</v>
      </c>
      <c r="R4" s="37" t="s">
        <v>260</v>
      </c>
      <c r="S4" s="127" t="s">
        <v>413</v>
      </c>
      <c r="T4" s="127" t="s">
        <v>414</v>
      </c>
      <c r="U4" s="37" t="s">
        <v>261</v>
      </c>
      <c r="V4" s="37" t="s">
        <v>262</v>
      </c>
      <c r="W4" s="37" t="s">
        <v>263</v>
      </c>
      <c r="X4" s="390"/>
      <c r="Y4" s="392"/>
    </row>
    <row r="5" spans="1:25" ht="22.5" x14ac:dyDescent="0.2">
      <c r="A5" s="393">
        <v>1</v>
      </c>
      <c r="B5" s="394"/>
      <c r="C5" s="394"/>
      <c r="D5" s="394"/>
      <c r="E5" s="394"/>
      <c r="F5" s="39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395" t="s">
        <v>264</v>
      </c>
      <c r="B6" s="395"/>
      <c r="C6" s="395"/>
      <c r="D6" s="395"/>
      <c r="E6" s="395"/>
      <c r="F6" s="395"/>
      <c r="G6" s="395"/>
      <c r="H6" s="395"/>
      <c r="I6" s="395"/>
      <c r="J6" s="395"/>
      <c r="K6" s="395"/>
      <c r="L6" s="395"/>
      <c r="M6" s="395"/>
      <c r="N6" s="396"/>
      <c r="O6" s="396"/>
      <c r="P6" s="396"/>
      <c r="Q6" s="396"/>
      <c r="R6" s="396"/>
      <c r="S6" s="396"/>
      <c r="T6" s="396"/>
      <c r="U6" s="396"/>
      <c r="V6" s="396"/>
      <c r="W6" s="396"/>
      <c r="X6" s="396"/>
      <c r="Y6" s="397"/>
    </row>
    <row r="7" spans="1:25" x14ac:dyDescent="0.2">
      <c r="A7" s="398" t="s">
        <v>299</v>
      </c>
      <c r="B7" s="398"/>
      <c r="C7" s="398"/>
      <c r="D7" s="398"/>
      <c r="E7" s="398"/>
      <c r="F7" s="398"/>
      <c r="G7" s="6">
        <v>1</v>
      </c>
      <c r="H7" s="41">
        <v>1208895930</v>
      </c>
      <c r="I7" s="41">
        <v>719579</v>
      </c>
      <c r="J7" s="41">
        <v>68577327</v>
      </c>
      <c r="K7" s="41">
        <v>35092359</v>
      </c>
      <c r="L7" s="41">
        <v>10919915</v>
      </c>
      <c r="M7" s="41">
        <v>440410513</v>
      </c>
      <c r="N7" s="41">
        <v>220450709</v>
      </c>
      <c r="O7" s="41">
        <v>0</v>
      </c>
      <c r="P7" s="41">
        <v>0</v>
      </c>
      <c r="Q7" s="41">
        <v>0</v>
      </c>
      <c r="R7" s="41">
        <v>0</v>
      </c>
      <c r="S7" s="41">
        <v>0</v>
      </c>
      <c r="T7" s="41">
        <v>0</v>
      </c>
      <c r="U7" s="41">
        <v>318917644</v>
      </c>
      <c r="V7" s="41">
        <v>27371314</v>
      </c>
      <c r="W7" s="42">
        <f>H7+I7+J7+K7-L7+M7+N7+O7+P7+Q7+R7+U7+V7</f>
        <v>2309515460</v>
      </c>
      <c r="X7" s="41">
        <v>262119300</v>
      </c>
      <c r="Y7" s="42">
        <f>W7+X7</f>
        <v>2571634760</v>
      </c>
    </row>
    <row r="8" spans="1:25" x14ac:dyDescent="0.2">
      <c r="A8" s="381" t="s">
        <v>265</v>
      </c>
      <c r="B8" s="381"/>
      <c r="C8" s="381"/>
      <c r="D8" s="381"/>
      <c r="E8" s="381"/>
      <c r="F8" s="381"/>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381" t="s">
        <v>266</v>
      </c>
      <c r="B9" s="381"/>
      <c r="C9" s="381"/>
      <c r="D9" s="381"/>
      <c r="E9" s="381"/>
      <c r="F9" s="381"/>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82" t="s">
        <v>300</v>
      </c>
      <c r="B10" s="382"/>
      <c r="C10" s="382"/>
      <c r="D10" s="382"/>
      <c r="E10" s="382"/>
      <c r="F10" s="382"/>
      <c r="G10" s="7">
        <v>4</v>
      </c>
      <c r="H10" s="42">
        <f>H7+H8+H9</f>
        <v>1208895930</v>
      </c>
      <c r="I10" s="42">
        <f t="shared" ref="I10:Y10" si="2">I7+I8+I9</f>
        <v>719579</v>
      </c>
      <c r="J10" s="42">
        <f t="shared" si="2"/>
        <v>68577327</v>
      </c>
      <c r="K10" s="42">
        <f>K7+K8+K9</f>
        <v>35092359</v>
      </c>
      <c r="L10" s="42">
        <f t="shared" si="2"/>
        <v>10919915</v>
      </c>
      <c r="M10" s="42">
        <f t="shared" si="2"/>
        <v>440410513</v>
      </c>
      <c r="N10" s="42">
        <f t="shared" si="2"/>
        <v>220450709</v>
      </c>
      <c r="O10" s="42">
        <f t="shared" si="2"/>
        <v>0</v>
      </c>
      <c r="P10" s="42">
        <f t="shared" si="2"/>
        <v>0</v>
      </c>
      <c r="Q10" s="42">
        <f t="shared" si="2"/>
        <v>0</v>
      </c>
      <c r="R10" s="42">
        <f t="shared" si="2"/>
        <v>0</v>
      </c>
      <c r="S10" s="42">
        <f t="shared" si="2"/>
        <v>0</v>
      </c>
      <c r="T10" s="42">
        <f t="shared" si="2"/>
        <v>0</v>
      </c>
      <c r="U10" s="42">
        <f t="shared" si="2"/>
        <v>318917644</v>
      </c>
      <c r="V10" s="42">
        <f t="shared" si="2"/>
        <v>27371314</v>
      </c>
      <c r="W10" s="42">
        <f t="shared" si="2"/>
        <v>2309515460</v>
      </c>
      <c r="X10" s="42">
        <f t="shared" si="2"/>
        <v>262119300</v>
      </c>
      <c r="Y10" s="42">
        <f t="shared" si="2"/>
        <v>2571634760</v>
      </c>
    </row>
    <row r="11" spans="1:25" x14ac:dyDescent="0.2">
      <c r="A11" s="381" t="s">
        <v>267</v>
      </c>
      <c r="B11" s="381"/>
      <c r="C11" s="381"/>
      <c r="D11" s="381"/>
      <c r="E11" s="381"/>
      <c r="F11" s="381"/>
      <c r="G11" s="6">
        <v>5</v>
      </c>
      <c r="H11" s="43">
        <v>0</v>
      </c>
      <c r="I11" s="43">
        <v>0</v>
      </c>
      <c r="J11" s="43">
        <v>0</v>
      </c>
      <c r="K11" s="43">
        <v>0</v>
      </c>
      <c r="L11" s="43">
        <v>0</v>
      </c>
      <c r="M11" s="43">
        <v>0</v>
      </c>
      <c r="N11" s="43">
        <v>0</v>
      </c>
      <c r="O11" s="43">
        <v>0</v>
      </c>
      <c r="P11" s="43">
        <v>0</v>
      </c>
      <c r="Q11" s="43">
        <v>0</v>
      </c>
      <c r="R11" s="43">
        <v>0</v>
      </c>
      <c r="S11" s="41">
        <v>0</v>
      </c>
      <c r="T11" s="41">
        <v>0</v>
      </c>
      <c r="U11" s="43">
        <v>0</v>
      </c>
      <c r="V11" s="41">
        <v>73888927</v>
      </c>
      <c r="W11" s="42">
        <f t="shared" ref="W11:W29" si="3">H11+I11+J11+K11-L11+M11+N11+O11+P11+Q11+R11+U11+V11+S11+T11</f>
        <v>73888927</v>
      </c>
      <c r="X11" s="41">
        <v>53686643</v>
      </c>
      <c r="Y11" s="42">
        <f t="shared" ref="Y11:Y29" si="4">W11+X11</f>
        <v>127575570</v>
      </c>
    </row>
    <row r="12" spans="1:25" x14ac:dyDescent="0.2">
      <c r="A12" s="381" t="s">
        <v>268</v>
      </c>
      <c r="B12" s="381"/>
      <c r="C12" s="381"/>
      <c r="D12" s="381"/>
      <c r="E12" s="381"/>
      <c r="F12" s="381"/>
      <c r="G12" s="6">
        <v>6</v>
      </c>
      <c r="H12" s="43">
        <v>0</v>
      </c>
      <c r="I12" s="43">
        <v>0</v>
      </c>
      <c r="J12" s="43">
        <v>0</v>
      </c>
      <c r="K12" s="43">
        <v>0</v>
      </c>
      <c r="L12" s="43">
        <v>0</v>
      </c>
      <c r="M12" s="43">
        <v>0</v>
      </c>
      <c r="N12" s="41">
        <v>-1119435</v>
      </c>
      <c r="O12" s="43">
        <v>0</v>
      </c>
      <c r="P12" s="43">
        <v>0</v>
      </c>
      <c r="Q12" s="43">
        <v>0</v>
      </c>
      <c r="R12" s="43">
        <v>0</v>
      </c>
      <c r="S12" s="41">
        <v>0</v>
      </c>
      <c r="T12" s="41">
        <v>-148941</v>
      </c>
      <c r="U12" s="43">
        <v>0</v>
      </c>
      <c r="V12" s="43">
        <v>0</v>
      </c>
      <c r="W12" s="42">
        <f t="shared" si="3"/>
        <v>-1268376</v>
      </c>
      <c r="X12" s="41">
        <v>-1137040</v>
      </c>
      <c r="Y12" s="42">
        <f t="shared" si="4"/>
        <v>-2405416</v>
      </c>
    </row>
    <row r="13" spans="1:25" ht="26.25" customHeight="1" x14ac:dyDescent="0.2">
      <c r="A13" s="381" t="s">
        <v>269</v>
      </c>
      <c r="B13" s="381"/>
      <c r="C13" s="381"/>
      <c r="D13" s="381"/>
      <c r="E13" s="381"/>
      <c r="F13" s="381"/>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81" t="s">
        <v>418</v>
      </c>
      <c r="B14" s="381"/>
      <c r="C14" s="381"/>
      <c r="D14" s="381"/>
      <c r="E14" s="381"/>
      <c r="F14" s="381"/>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381" t="s">
        <v>270</v>
      </c>
      <c r="B15" s="381"/>
      <c r="C15" s="381"/>
      <c r="D15" s="381"/>
      <c r="E15" s="381"/>
      <c r="F15" s="381"/>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81" t="s">
        <v>271</v>
      </c>
      <c r="B16" s="381"/>
      <c r="C16" s="381"/>
      <c r="D16" s="381"/>
      <c r="E16" s="381"/>
      <c r="F16" s="381"/>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81" t="s">
        <v>272</v>
      </c>
      <c r="B17" s="381"/>
      <c r="C17" s="381"/>
      <c r="D17" s="381"/>
      <c r="E17" s="381"/>
      <c r="F17" s="381"/>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81" t="s">
        <v>273</v>
      </c>
      <c r="B18" s="381"/>
      <c r="C18" s="381"/>
      <c r="D18" s="381"/>
      <c r="E18" s="381"/>
      <c r="F18" s="381"/>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81" t="s">
        <v>274</v>
      </c>
      <c r="B19" s="381"/>
      <c r="C19" s="381"/>
      <c r="D19" s="381"/>
      <c r="E19" s="381"/>
      <c r="F19" s="381"/>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381" t="s">
        <v>275</v>
      </c>
      <c r="B20" s="381"/>
      <c r="C20" s="381"/>
      <c r="D20" s="381"/>
      <c r="E20" s="381"/>
      <c r="F20" s="381"/>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81" t="s">
        <v>419</v>
      </c>
      <c r="B21" s="381"/>
      <c r="C21" s="381"/>
      <c r="D21" s="381"/>
      <c r="E21" s="381"/>
      <c r="F21" s="381"/>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81" t="s">
        <v>420</v>
      </c>
      <c r="B22" s="381"/>
      <c r="C22" s="381"/>
      <c r="D22" s="381"/>
      <c r="E22" s="381"/>
      <c r="F22" s="381"/>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81" t="s">
        <v>421</v>
      </c>
      <c r="B23" s="381"/>
      <c r="C23" s="381"/>
      <c r="D23" s="381"/>
      <c r="E23" s="381"/>
      <c r="F23" s="381"/>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81" t="s">
        <v>276</v>
      </c>
      <c r="B24" s="381"/>
      <c r="C24" s="381"/>
      <c r="D24" s="381"/>
      <c r="E24" s="381"/>
      <c r="F24" s="381"/>
      <c r="G24" s="6">
        <v>18</v>
      </c>
      <c r="H24" s="41">
        <v>0</v>
      </c>
      <c r="I24" s="41">
        <v>0</v>
      </c>
      <c r="J24" s="41">
        <v>0</v>
      </c>
      <c r="K24" s="41">
        <v>0</v>
      </c>
      <c r="L24" s="41">
        <v>4949792</v>
      </c>
      <c r="M24" s="41">
        <v>0</v>
      </c>
      <c r="N24" s="41">
        <v>0</v>
      </c>
      <c r="O24" s="41">
        <v>0</v>
      </c>
      <c r="P24" s="41">
        <v>0</v>
      </c>
      <c r="Q24" s="41">
        <v>0</v>
      </c>
      <c r="R24" s="41">
        <v>0</v>
      </c>
      <c r="S24" s="41">
        <v>0</v>
      </c>
      <c r="T24" s="41">
        <v>0</v>
      </c>
      <c r="U24" s="41">
        <v>0</v>
      </c>
      <c r="V24" s="41">
        <v>0</v>
      </c>
      <c r="W24" s="42">
        <f t="shared" si="3"/>
        <v>-4949792</v>
      </c>
      <c r="X24" s="41">
        <v>0</v>
      </c>
      <c r="Y24" s="42">
        <f t="shared" si="4"/>
        <v>-4949792</v>
      </c>
    </row>
    <row r="25" spans="1:25" x14ac:dyDescent="0.2">
      <c r="A25" s="381" t="s">
        <v>422</v>
      </c>
      <c r="B25" s="381"/>
      <c r="C25" s="381"/>
      <c r="D25" s="381"/>
      <c r="E25" s="381"/>
      <c r="F25" s="381"/>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81" t="s">
        <v>430</v>
      </c>
      <c r="B26" s="381"/>
      <c r="C26" s="381"/>
      <c r="D26" s="381"/>
      <c r="E26" s="381"/>
      <c r="F26" s="381"/>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-13096323</v>
      </c>
      <c r="Y26" s="42">
        <f t="shared" si="4"/>
        <v>-13096323</v>
      </c>
    </row>
    <row r="27" spans="1:25" ht="12.75" customHeight="1" x14ac:dyDescent="0.2">
      <c r="A27" s="381" t="s">
        <v>423</v>
      </c>
      <c r="B27" s="381"/>
      <c r="C27" s="381"/>
      <c r="D27" s="381"/>
      <c r="E27" s="381"/>
      <c r="F27" s="381"/>
      <c r="G27" s="6">
        <v>21</v>
      </c>
      <c r="H27" s="41">
        <v>0</v>
      </c>
      <c r="I27" s="41">
        <v>0</v>
      </c>
      <c r="J27" s="41">
        <v>0</v>
      </c>
      <c r="K27" s="41">
        <v>-574025</v>
      </c>
      <c r="L27" s="41">
        <v>0</v>
      </c>
      <c r="M27" s="41">
        <v>0</v>
      </c>
      <c r="N27" s="41">
        <v>0</v>
      </c>
      <c r="O27" s="41">
        <v>0</v>
      </c>
      <c r="P27" s="41">
        <v>0</v>
      </c>
      <c r="Q27" s="41">
        <v>0</v>
      </c>
      <c r="R27" s="41">
        <v>0</v>
      </c>
      <c r="S27" s="41">
        <v>0</v>
      </c>
      <c r="T27" s="41">
        <v>0</v>
      </c>
      <c r="U27" s="41">
        <v>3927203</v>
      </c>
      <c r="V27" s="41">
        <v>0</v>
      </c>
      <c r="W27" s="42">
        <f t="shared" si="3"/>
        <v>3353178</v>
      </c>
      <c r="X27" s="41">
        <v>-11591646</v>
      </c>
      <c r="Y27" s="42">
        <f t="shared" si="4"/>
        <v>-8238468</v>
      </c>
    </row>
    <row r="28" spans="1:25" ht="12.75" customHeight="1" x14ac:dyDescent="0.2">
      <c r="A28" s="381" t="s">
        <v>424</v>
      </c>
      <c r="B28" s="381"/>
      <c r="C28" s="381"/>
      <c r="D28" s="381"/>
      <c r="E28" s="381"/>
      <c r="F28" s="381"/>
      <c r="G28" s="6">
        <v>22</v>
      </c>
      <c r="H28" s="41">
        <v>0</v>
      </c>
      <c r="I28" s="41">
        <v>0</v>
      </c>
      <c r="J28" s="41">
        <v>2024354</v>
      </c>
      <c r="K28" s="41">
        <v>0</v>
      </c>
      <c r="L28" s="41">
        <v>0</v>
      </c>
      <c r="M28" s="41">
        <v>18469980</v>
      </c>
      <c r="N28" s="41">
        <v>10324639</v>
      </c>
      <c r="O28" s="41">
        <v>0</v>
      </c>
      <c r="P28" s="41">
        <v>0</v>
      </c>
      <c r="Q28" s="41">
        <v>0</v>
      </c>
      <c r="R28" s="41">
        <v>0</v>
      </c>
      <c r="S28" s="41">
        <v>0</v>
      </c>
      <c r="T28" s="41">
        <v>0</v>
      </c>
      <c r="U28" s="41">
        <v>-3447659</v>
      </c>
      <c r="V28" s="41">
        <v>-27371314</v>
      </c>
      <c r="W28" s="42">
        <f t="shared" si="3"/>
        <v>0</v>
      </c>
      <c r="X28" s="41">
        <v>0</v>
      </c>
      <c r="Y28" s="42">
        <f t="shared" si="4"/>
        <v>0</v>
      </c>
    </row>
    <row r="29" spans="1:25" ht="12.75" customHeight="1" x14ac:dyDescent="0.2">
      <c r="A29" s="381" t="s">
        <v>425</v>
      </c>
      <c r="B29" s="381"/>
      <c r="C29" s="381"/>
      <c r="D29" s="381"/>
      <c r="E29" s="381"/>
      <c r="F29" s="381"/>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99" t="s">
        <v>426</v>
      </c>
      <c r="B30" s="399"/>
      <c r="C30" s="399"/>
      <c r="D30" s="399"/>
      <c r="E30" s="399"/>
      <c r="F30" s="399"/>
      <c r="G30" s="8">
        <v>24</v>
      </c>
      <c r="H30" s="44">
        <f>SUM(H10:H29)</f>
        <v>1208895930</v>
      </c>
      <c r="I30" s="44">
        <f t="shared" ref="I30:Y30" si="5">SUM(I10:I29)</f>
        <v>719579</v>
      </c>
      <c r="J30" s="44">
        <f t="shared" si="5"/>
        <v>70601681</v>
      </c>
      <c r="K30" s="44">
        <f t="shared" si="5"/>
        <v>34518334</v>
      </c>
      <c r="L30" s="44">
        <f t="shared" si="5"/>
        <v>15869707</v>
      </c>
      <c r="M30" s="44">
        <f t="shared" si="5"/>
        <v>458880493</v>
      </c>
      <c r="N30" s="44">
        <f t="shared" si="5"/>
        <v>229655913</v>
      </c>
      <c r="O30" s="44">
        <f t="shared" si="5"/>
        <v>0</v>
      </c>
      <c r="P30" s="44">
        <f t="shared" si="5"/>
        <v>0</v>
      </c>
      <c r="Q30" s="44">
        <f t="shared" si="5"/>
        <v>0</v>
      </c>
      <c r="R30" s="44">
        <f t="shared" si="5"/>
        <v>0</v>
      </c>
      <c r="S30" s="44">
        <f t="shared" si="5"/>
        <v>0</v>
      </c>
      <c r="T30" s="44">
        <f t="shared" si="5"/>
        <v>-148941</v>
      </c>
      <c r="U30" s="44">
        <f t="shared" si="5"/>
        <v>319397188</v>
      </c>
      <c r="V30" s="44">
        <f t="shared" si="5"/>
        <v>73888927</v>
      </c>
      <c r="W30" s="44">
        <f t="shared" si="5"/>
        <v>2380539397</v>
      </c>
      <c r="X30" s="44">
        <f t="shared" si="5"/>
        <v>289980934</v>
      </c>
      <c r="Y30" s="44">
        <f t="shared" si="5"/>
        <v>2670520331</v>
      </c>
    </row>
    <row r="31" spans="1:25" x14ac:dyDescent="0.2">
      <c r="A31" s="400" t="s">
        <v>277</v>
      </c>
      <c r="B31" s="401"/>
      <c r="C31" s="401"/>
      <c r="D31" s="401"/>
      <c r="E31" s="401"/>
      <c r="F31" s="401"/>
      <c r="G31" s="401"/>
      <c r="H31" s="401"/>
      <c r="I31" s="401"/>
      <c r="J31" s="401"/>
      <c r="K31" s="401"/>
      <c r="L31" s="401"/>
      <c r="M31" s="401"/>
      <c r="N31" s="401"/>
      <c r="O31" s="401"/>
      <c r="P31" s="401"/>
      <c r="Q31" s="401"/>
      <c r="R31" s="401"/>
      <c r="S31" s="401"/>
      <c r="T31" s="401"/>
      <c r="U31" s="401"/>
      <c r="V31" s="401"/>
      <c r="W31" s="401"/>
      <c r="X31" s="401"/>
      <c r="Y31" s="401"/>
    </row>
    <row r="32" spans="1:25" ht="36.75" customHeight="1" x14ac:dyDescent="0.2">
      <c r="A32" s="402" t="s">
        <v>278</v>
      </c>
      <c r="B32" s="402"/>
      <c r="C32" s="402"/>
      <c r="D32" s="402"/>
      <c r="E32" s="402"/>
      <c r="F32" s="402"/>
      <c r="G32" s="7">
        <v>25</v>
      </c>
      <c r="H32" s="42">
        <f>SUM(H12:H20)</f>
        <v>0</v>
      </c>
      <c r="I32" s="42">
        <f t="shared" ref="I32:Y32" si="6">SUM(I12:I20)</f>
        <v>0</v>
      </c>
      <c r="J32" s="42">
        <f t="shared" si="6"/>
        <v>0</v>
      </c>
      <c r="K32" s="42">
        <f t="shared" si="6"/>
        <v>0</v>
      </c>
      <c r="L32" s="42">
        <f t="shared" si="6"/>
        <v>0</v>
      </c>
      <c r="M32" s="42">
        <f t="shared" si="6"/>
        <v>0</v>
      </c>
      <c r="N32" s="42">
        <f t="shared" si="6"/>
        <v>-1119435</v>
      </c>
      <c r="O32" s="42">
        <f t="shared" si="6"/>
        <v>0</v>
      </c>
      <c r="P32" s="42">
        <f t="shared" si="6"/>
        <v>0</v>
      </c>
      <c r="Q32" s="42">
        <f t="shared" si="6"/>
        <v>0</v>
      </c>
      <c r="R32" s="42">
        <f t="shared" si="6"/>
        <v>0</v>
      </c>
      <c r="S32" s="42">
        <f t="shared" ref="S32:T32" si="7">SUM(S12:S20)</f>
        <v>0</v>
      </c>
      <c r="T32" s="42">
        <f t="shared" si="7"/>
        <v>-148941</v>
      </c>
      <c r="U32" s="42">
        <f t="shared" si="6"/>
        <v>0</v>
      </c>
      <c r="V32" s="42">
        <f t="shared" si="6"/>
        <v>0</v>
      </c>
      <c r="W32" s="42">
        <f t="shared" si="6"/>
        <v>-1268376</v>
      </c>
      <c r="X32" s="42">
        <f t="shared" si="6"/>
        <v>-1137040</v>
      </c>
      <c r="Y32" s="42">
        <f t="shared" si="6"/>
        <v>-2405416</v>
      </c>
    </row>
    <row r="33" spans="1:25" ht="31.5" customHeight="1" x14ac:dyDescent="0.2">
      <c r="A33" s="402" t="s">
        <v>427</v>
      </c>
      <c r="B33" s="402"/>
      <c r="C33" s="402"/>
      <c r="D33" s="402"/>
      <c r="E33" s="402"/>
      <c r="F33" s="402"/>
      <c r="G33" s="7">
        <v>26</v>
      </c>
      <c r="H33" s="42">
        <f>H11+H32</f>
        <v>0</v>
      </c>
      <c r="I33" s="42">
        <f t="shared" ref="I33:Y33" si="8">I11+I32</f>
        <v>0</v>
      </c>
      <c r="J33" s="42">
        <f t="shared" si="8"/>
        <v>0</v>
      </c>
      <c r="K33" s="42">
        <f t="shared" si="8"/>
        <v>0</v>
      </c>
      <c r="L33" s="42">
        <f t="shared" si="8"/>
        <v>0</v>
      </c>
      <c r="M33" s="42">
        <f t="shared" si="8"/>
        <v>0</v>
      </c>
      <c r="N33" s="42">
        <f t="shared" si="8"/>
        <v>-1119435</v>
      </c>
      <c r="O33" s="42">
        <f t="shared" si="8"/>
        <v>0</v>
      </c>
      <c r="P33" s="42">
        <f t="shared" si="8"/>
        <v>0</v>
      </c>
      <c r="Q33" s="42">
        <f t="shared" si="8"/>
        <v>0</v>
      </c>
      <c r="R33" s="42">
        <f t="shared" si="8"/>
        <v>0</v>
      </c>
      <c r="S33" s="42">
        <f t="shared" ref="S33:T33" si="9">S11+S32</f>
        <v>0</v>
      </c>
      <c r="T33" s="42">
        <f t="shared" si="9"/>
        <v>-148941</v>
      </c>
      <c r="U33" s="42">
        <f t="shared" si="8"/>
        <v>0</v>
      </c>
      <c r="V33" s="42">
        <f t="shared" si="8"/>
        <v>73888927</v>
      </c>
      <c r="W33" s="42">
        <f t="shared" si="8"/>
        <v>72620551</v>
      </c>
      <c r="X33" s="42">
        <f t="shared" si="8"/>
        <v>52549603</v>
      </c>
      <c r="Y33" s="42">
        <f t="shared" si="8"/>
        <v>125170154</v>
      </c>
    </row>
    <row r="34" spans="1:25" ht="30.75" customHeight="1" x14ac:dyDescent="0.2">
      <c r="A34" s="403" t="s">
        <v>428</v>
      </c>
      <c r="B34" s="403"/>
      <c r="C34" s="403"/>
      <c r="D34" s="403"/>
      <c r="E34" s="403"/>
      <c r="F34" s="403"/>
      <c r="G34" s="8">
        <v>27</v>
      </c>
      <c r="H34" s="44">
        <f>SUM(H21:H29)</f>
        <v>0</v>
      </c>
      <c r="I34" s="44">
        <f t="shared" ref="I34:Y34" si="10">SUM(I21:I29)</f>
        <v>0</v>
      </c>
      <c r="J34" s="44">
        <f t="shared" si="10"/>
        <v>2024354</v>
      </c>
      <c r="K34" s="44">
        <f t="shared" si="10"/>
        <v>-574025</v>
      </c>
      <c r="L34" s="44">
        <f t="shared" si="10"/>
        <v>4949792</v>
      </c>
      <c r="M34" s="44">
        <f t="shared" si="10"/>
        <v>18469980</v>
      </c>
      <c r="N34" s="44">
        <f t="shared" si="10"/>
        <v>10324639</v>
      </c>
      <c r="O34" s="44">
        <f t="shared" si="10"/>
        <v>0</v>
      </c>
      <c r="P34" s="44">
        <f t="shared" si="10"/>
        <v>0</v>
      </c>
      <c r="Q34" s="44">
        <f t="shared" si="10"/>
        <v>0</v>
      </c>
      <c r="R34" s="44">
        <f t="shared" si="10"/>
        <v>0</v>
      </c>
      <c r="S34" s="44">
        <f t="shared" ref="S34:T34" si="11">SUM(S21:S29)</f>
        <v>0</v>
      </c>
      <c r="T34" s="44">
        <f t="shared" si="11"/>
        <v>0</v>
      </c>
      <c r="U34" s="44">
        <f t="shared" si="10"/>
        <v>479544</v>
      </c>
      <c r="V34" s="44">
        <f t="shared" si="10"/>
        <v>-27371314</v>
      </c>
      <c r="W34" s="44">
        <f t="shared" si="10"/>
        <v>-1596614</v>
      </c>
      <c r="X34" s="44">
        <f t="shared" si="10"/>
        <v>-24687969</v>
      </c>
      <c r="Y34" s="44">
        <f t="shared" si="10"/>
        <v>-26284583</v>
      </c>
    </row>
    <row r="35" spans="1:25" x14ac:dyDescent="0.2">
      <c r="A35" s="400" t="s">
        <v>279</v>
      </c>
      <c r="B35" s="404"/>
      <c r="C35" s="404"/>
      <c r="D35" s="404"/>
      <c r="E35" s="404"/>
      <c r="F35" s="404"/>
      <c r="G35" s="404"/>
      <c r="H35" s="404"/>
      <c r="I35" s="404"/>
      <c r="J35" s="404"/>
      <c r="K35" s="404"/>
      <c r="L35" s="404"/>
      <c r="M35" s="404"/>
      <c r="N35" s="404"/>
      <c r="O35" s="404"/>
      <c r="P35" s="404"/>
      <c r="Q35" s="404"/>
      <c r="R35" s="404"/>
      <c r="S35" s="404"/>
      <c r="T35" s="404"/>
      <c r="U35" s="404"/>
      <c r="V35" s="404"/>
      <c r="W35" s="404"/>
      <c r="X35" s="404"/>
      <c r="Y35" s="404"/>
    </row>
    <row r="36" spans="1:25" ht="12.75" customHeight="1" x14ac:dyDescent="0.2">
      <c r="A36" s="398" t="s">
        <v>301</v>
      </c>
      <c r="B36" s="398"/>
      <c r="C36" s="398"/>
      <c r="D36" s="398"/>
      <c r="E36" s="398"/>
      <c r="F36" s="398"/>
      <c r="G36" s="6">
        <v>28</v>
      </c>
      <c r="H36" s="41">
        <v>1208895930</v>
      </c>
      <c r="I36" s="41">
        <v>719579</v>
      </c>
      <c r="J36" s="41">
        <v>70601681</v>
      </c>
      <c r="K36" s="41">
        <v>34518334</v>
      </c>
      <c r="L36" s="41">
        <v>15869707</v>
      </c>
      <c r="M36" s="41">
        <v>458880493</v>
      </c>
      <c r="N36" s="41">
        <v>229655913</v>
      </c>
      <c r="O36" s="41">
        <v>0</v>
      </c>
      <c r="P36" s="41">
        <v>0</v>
      </c>
      <c r="Q36" s="41">
        <v>0</v>
      </c>
      <c r="R36" s="41">
        <v>0</v>
      </c>
      <c r="S36" s="41">
        <v>0</v>
      </c>
      <c r="T36" s="41">
        <v>-148941</v>
      </c>
      <c r="U36" s="41">
        <v>319397188</v>
      </c>
      <c r="V36" s="41">
        <v>73888927</v>
      </c>
      <c r="W36" s="45">
        <f>H36+I36+J36+K36-L36+M36+N36+O36+P36+Q36+R36+U36+V36+S36+T36</f>
        <v>2380539397</v>
      </c>
      <c r="X36" s="41">
        <v>289980934</v>
      </c>
      <c r="Y36" s="45">
        <f t="shared" ref="Y36:Y38" si="12">W36+X36</f>
        <v>2670520331</v>
      </c>
    </row>
    <row r="37" spans="1:25" ht="12.75" customHeight="1" x14ac:dyDescent="0.2">
      <c r="A37" s="381" t="s">
        <v>265</v>
      </c>
      <c r="B37" s="381"/>
      <c r="C37" s="381"/>
      <c r="D37" s="381"/>
      <c r="E37" s="381"/>
      <c r="F37" s="381"/>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81" t="s">
        <v>266</v>
      </c>
      <c r="B38" s="381"/>
      <c r="C38" s="381"/>
      <c r="D38" s="381"/>
      <c r="E38" s="381"/>
      <c r="F38" s="381"/>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82" t="s">
        <v>429</v>
      </c>
      <c r="B39" s="382"/>
      <c r="C39" s="382"/>
      <c r="D39" s="382"/>
      <c r="E39" s="382"/>
      <c r="F39" s="382"/>
      <c r="G39" s="7">
        <v>31</v>
      </c>
      <c r="H39" s="42">
        <f>H36+H37+H38</f>
        <v>1208895930</v>
      </c>
      <c r="I39" s="42">
        <f t="shared" ref="I39:Y39" si="14">I36+I37+I38</f>
        <v>719579</v>
      </c>
      <c r="J39" s="42">
        <f t="shared" si="14"/>
        <v>70601681</v>
      </c>
      <c r="K39" s="42">
        <f t="shared" si="14"/>
        <v>34518334</v>
      </c>
      <c r="L39" s="42">
        <f t="shared" si="14"/>
        <v>15869707</v>
      </c>
      <c r="M39" s="42">
        <f t="shared" si="14"/>
        <v>458880493</v>
      </c>
      <c r="N39" s="42">
        <f t="shared" si="14"/>
        <v>229655913</v>
      </c>
      <c r="O39" s="42">
        <f t="shared" si="14"/>
        <v>0</v>
      </c>
      <c r="P39" s="42">
        <f t="shared" si="14"/>
        <v>0</v>
      </c>
      <c r="Q39" s="42">
        <f t="shared" si="14"/>
        <v>0</v>
      </c>
      <c r="R39" s="42">
        <f t="shared" si="14"/>
        <v>0</v>
      </c>
      <c r="S39" s="42">
        <f t="shared" si="14"/>
        <v>0</v>
      </c>
      <c r="T39" s="42">
        <f t="shared" si="14"/>
        <v>-148941</v>
      </c>
      <c r="U39" s="42">
        <f t="shared" si="14"/>
        <v>319397188</v>
      </c>
      <c r="V39" s="42">
        <f t="shared" si="14"/>
        <v>73888927</v>
      </c>
      <c r="W39" s="42">
        <f t="shared" si="14"/>
        <v>2380539397</v>
      </c>
      <c r="X39" s="42">
        <f t="shared" si="14"/>
        <v>289980934</v>
      </c>
      <c r="Y39" s="42">
        <f t="shared" si="14"/>
        <v>2670520331</v>
      </c>
    </row>
    <row r="40" spans="1:25" ht="12.75" customHeight="1" x14ac:dyDescent="0.2">
      <c r="A40" s="381" t="s">
        <v>267</v>
      </c>
      <c r="B40" s="381"/>
      <c r="C40" s="381"/>
      <c r="D40" s="381"/>
      <c r="E40" s="381"/>
      <c r="F40" s="381"/>
      <c r="G40" s="6">
        <v>32</v>
      </c>
      <c r="H40" s="43">
        <v>0</v>
      </c>
      <c r="I40" s="43">
        <v>0</v>
      </c>
      <c r="J40" s="43">
        <v>0</v>
      </c>
      <c r="K40" s="43">
        <v>0</v>
      </c>
      <c r="L40" s="43">
        <v>0</v>
      </c>
      <c r="M40" s="43">
        <v>0</v>
      </c>
      <c r="N40" s="43">
        <v>0</v>
      </c>
      <c r="O40" s="43">
        <v>0</v>
      </c>
      <c r="P40" s="43">
        <v>0</v>
      </c>
      <c r="Q40" s="43">
        <v>0</v>
      </c>
      <c r="R40" s="43">
        <v>0</v>
      </c>
      <c r="S40" s="41">
        <v>0</v>
      </c>
      <c r="T40" s="41">
        <v>0</v>
      </c>
      <c r="U40" s="43">
        <v>0</v>
      </c>
      <c r="V40" s="41">
        <v>163100533</v>
      </c>
      <c r="W40" s="45">
        <f t="shared" ref="W40:W58" si="15">H40+I40+J40+K40-L40+M40+N40+O40+P40+Q40+R40+U40+V40+S40+T40</f>
        <v>163100533</v>
      </c>
      <c r="X40" s="41">
        <v>48125057</v>
      </c>
      <c r="Y40" s="45">
        <f t="shared" ref="Y40:Y58" si="16">W40+X40</f>
        <v>211225590</v>
      </c>
    </row>
    <row r="41" spans="1:25" ht="12.75" customHeight="1" x14ac:dyDescent="0.2">
      <c r="A41" s="381" t="s">
        <v>268</v>
      </c>
      <c r="B41" s="381"/>
      <c r="C41" s="381"/>
      <c r="D41" s="381"/>
      <c r="E41" s="381"/>
      <c r="F41" s="381"/>
      <c r="G41" s="6">
        <v>33</v>
      </c>
      <c r="H41" s="43">
        <v>0</v>
      </c>
      <c r="I41" s="43">
        <v>0</v>
      </c>
      <c r="J41" s="43">
        <v>0</v>
      </c>
      <c r="K41" s="43">
        <v>0</v>
      </c>
      <c r="L41" s="43">
        <v>0</v>
      </c>
      <c r="M41" s="43">
        <v>0</v>
      </c>
      <c r="N41" s="41">
        <v>0</v>
      </c>
      <c r="O41" s="43">
        <v>0</v>
      </c>
      <c r="P41" s="43">
        <v>0</v>
      </c>
      <c r="Q41" s="43">
        <v>0</v>
      </c>
      <c r="R41" s="43">
        <v>0</v>
      </c>
      <c r="S41" s="41">
        <v>0</v>
      </c>
      <c r="T41" s="41">
        <v>232601</v>
      </c>
      <c r="U41" s="43">
        <v>0</v>
      </c>
      <c r="V41" s="43">
        <v>0</v>
      </c>
      <c r="W41" s="45">
        <f t="shared" si="15"/>
        <v>232601</v>
      </c>
      <c r="X41" s="41">
        <v>208517</v>
      </c>
      <c r="Y41" s="45">
        <f t="shared" si="16"/>
        <v>441118</v>
      </c>
    </row>
    <row r="42" spans="1:25" ht="27" customHeight="1" x14ac:dyDescent="0.2">
      <c r="A42" s="381" t="s">
        <v>280</v>
      </c>
      <c r="B42" s="381"/>
      <c r="C42" s="381"/>
      <c r="D42" s="381"/>
      <c r="E42" s="381"/>
      <c r="F42" s="381"/>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81" t="s">
        <v>418</v>
      </c>
      <c r="B43" s="381"/>
      <c r="C43" s="381"/>
      <c r="D43" s="381"/>
      <c r="E43" s="381"/>
      <c r="F43" s="381"/>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381" t="s">
        <v>270</v>
      </c>
      <c r="B44" s="381"/>
      <c r="C44" s="381"/>
      <c r="D44" s="381"/>
      <c r="E44" s="381"/>
      <c r="F44" s="381"/>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81" t="s">
        <v>271</v>
      </c>
      <c r="B45" s="381"/>
      <c r="C45" s="381"/>
      <c r="D45" s="381"/>
      <c r="E45" s="381"/>
      <c r="F45" s="38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81" t="s">
        <v>281</v>
      </c>
      <c r="B46" s="381"/>
      <c r="C46" s="381"/>
      <c r="D46" s="381"/>
      <c r="E46" s="381"/>
      <c r="F46" s="38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81" t="s">
        <v>273</v>
      </c>
      <c r="B47" s="381"/>
      <c r="C47" s="381"/>
      <c r="D47" s="381"/>
      <c r="E47" s="381"/>
      <c r="F47" s="38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81" t="s">
        <v>274</v>
      </c>
      <c r="B48" s="381"/>
      <c r="C48" s="381"/>
      <c r="D48" s="381"/>
      <c r="E48" s="381"/>
      <c r="F48" s="381"/>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381" t="s">
        <v>275</v>
      </c>
      <c r="B49" s="381"/>
      <c r="C49" s="381"/>
      <c r="D49" s="381"/>
      <c r="E49" s="381"/>
      <c r="F49" s="381"/>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81" t="s">
        <v>419</v>
      </c>
      <c r="B50" s="381"/>
      <c r="C50" s="381"/>
      <c r="D50" s="381"/>
      <c r="E50" s="381"/>
      <c r="F50" s="381"/>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81" t="s">
        <v>420</v>
      </c>
      <c r="B51" s="381"/>
      <c r="C51" s="381"/>
      <c r="D51" s="381"/>
      <c r="E51" s="381"/>
      <c r="F51" s="381"/>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81" t="s">
        <v>421</v>
      </c>
      <c r="B52" s="381"/>
      <c r="C52" s="381"/>
      <c r="D52" s="381"/>
      <c r="E52" s="381"/>
      <c r="F52" s="381"/>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81" t="s">
        <v>276</v>
      </c>
      <c r="B53" s="381"/>
      <c r="C53" s="381"/>
      <c r="D53" s="381"/>
      <c r="E53" s="381"/>
      <c r="F53" s="381"/>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381" t="s">
        <v>422</v>
      </c>
      <c r="B54" s="381"/>
      <c r="C54" s="381"/>
      <c r="D54" s="381"/>
      <c r="E54" s="381"/>
      <c r="F54" s="381"/>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81" t="s">
        <v>430</v>
      </c>
      <c r="B55" s="381"/>
      <c r="C55" s="381"/>
      <c r="D55" s="381"/>
      <c r="E55" s="381"/>
      <c r="F55" s="381"/>
      <c r="G55" s="6">
        <v>47</v>
      </c>
      <c r="H55" s="41">
        <v>0</v>
      </c>
      <c r="I55" s="41">
        <v>0</v>
      </c>
      <c r="J55" s="41">
        <v>0</v>
      </c>
      <c r="K55" s="41">
        <v>0</v>
      </c>
      <c r="L55" s="41">
        <v>0</v>
      </c>
      <c r="M55" s="41">
        <v>0</v>
      </c>
      <c r="N55" s="41">
        <v>0</v>
      </c>
      <c r="O55" s="41">
        <v>0</v>
      </c>
      <c r="P55" s="41">
        <v>0</v>
      </c>
      <c r="Q55" s="41">
        <v>0</v>
      </c>
      <c r="R55" s="41">
        <v>0</v>
      </c>
      <c r="S55" s="41">
        <v>0</v>
      </c>
      <c r="T55" s="41">
        <v>0</v>
      </c>
      <c r="U55" s="41">
        <v>-14763604</v>
      </c>
      <c r="V55" s="41">
        <v>0</v>
      </c>
      <c r="W55" s="45">
        <f t="shared" si="15"/>
        <v>-14763604</v>
      </c>
      <c r="X55" s="41">
        <v>-16978617</v>
      </c>
      <c r="Y55" s="45">
        <f t="shared" si="16"/>
        <v>-31742221</v>
      </c>
    </row>
    <row r="56" spans="1:25" ht="12.75" customHeight="1" x14ac:dyDescent="0.2">
      <c r="A56" s="381" t="s">
        <v>423</v>
      </c>
      <c r="B56" s="381"/>
      <c r="C56" s="381"/>
      <c r="D56" s="381"/>
      <c r="E56" s="381"/>
      <c r="F56" s="381"/>
      <c r="G56" s="6">
        <v>48</v>
      </c>
      <c r="H56" s="41">
        <v>0</v>
      </c>
      <c r="I56" s="41">
        <v>0</v>
      </c>
      <c r="J56" s="41">
        <v>0</v>
      </c>
      <c r="K56" s="41">
        <v>0</v>
      </c>
      <c r="L56" s="41">
        <v>0</v>
      </c>
      <c r="M56" s="41">
        <v>0</v>
      </c>
      <c r="N56" s="41">
        <v>0</v>
      </c>
      <c r="O56" s="41">
        <v>0</v>
      </c>
      <c r="P56" s="41">
        <v>0</v>
      </c>
      <c r="Q56" s="41">
        <v>0</v>
      </c>
      <c r="R56" s="41">
        <v>0</v>
      </c>
      <c r="S56" s="41">
        <v>0</v>
      </c>
      <c r="T56" s="41">
        <v>0</v>
      </c>
      <c r="U56" s="41">
        <v>-1693245</v>
      </c>
      <c r="V56" s="41">
        <v>0</v>
      </c>
      <c r="W56" s="45">
        <f t="shared" si="15"/>
        <v>-1693245</v>
      </c>
      <c r="X56" s="41">
        <v>-5219659</v>
      </c>
      <c r="Y56" s="45">
        <f t="shared" si="16"/>
        <v>-6912904</v>
      </c>
    </row>
    <row r="57" spans="1:25" ht="12.75" customHeight="1" x14ac:dyDescent="0.2">
      <c r="A57" s="381" t="s">
        <v>431</v>
      </c>
      <c r="B57" s="381"/>
      <c r="C57" s="381"/>
      <c r="D57" s="381"/>
      <c r="E57" s="381"/>
      <c r="F57" s="381"/>
      <c r="G57" s="6">
        <v>49</v>
      </c>
      <c r="H57" s="41">
        <v>0</v>
      </c>
      <c r="I57" s="41">
        <v>0</v>
      </c>
      <c r="J57" s="41">
        <v>-58657</v>
      </c>
      <c r="K57" s="41">
        <v>0</v>
      </c>
      <c r="L57" s="41">
        <v>0</v>
      </c>
      <c r="M57" s="41">
        <v>21251391</v>
      </c>
      <c r="N57" s="41">
        <v>6620239</v>
      </c>
      <c r="O57" s="41">
        <v>0</v>
      </c>
      <c r="P57" s="41">
        <v>0</v>
      </c>
      <c r="Q57" s="41">
        <v>0</v>
      </c>
      <c r="R57" s="41">
        <v>0</v>
      </c>
      <c r="S57" s="41">
        <v>0</v>
      </c>
      <c r="T57" s="41">
        <v>0</v>
      </c>
      <c r="U57" s="41">
        <v>46075954</v>
      </c>
      <c r="V57" s="41">
        <v>-73888927</v>
      </c>
      <c r="W57" s="45">
        <f t="shared" si="15"/>
        <v>0</v>
      </c>
      <c r="X57" s="41">
        <v>0</v>
      </c>
      <c r="Y57" s="45">
        <f t="shared" si="16"/>
        <v>0</v>
      </c>
    </row>
    <row r="58" spans="1:25" ht="12.75" customHeight="1" x14ac:dyDescent="0.2">
      <c r="A58" s="381" t="s">
        <v>425</v>
      </c>
      <c r="B58" s="381"/>
      <c r="C58" s="381"/>
      <c r="D58" s="381"/>
      <c r="E58" s="381"/>
      <c r="F58" s="381"/>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99" t="s">
        <v>432</v>
      </c>
      <c r="B59" s="399"/>
      <c r="C59" s="399"/>
      <c r="D59" s="399"/>
      <c r="E59" s="399"/>
      <c r="F59" s="399"/>
      <c r="G59" s="8">
        <v>51</v>
      </c>
      <c r="H59" s="44">
        <f>SUM(H39:H58)</f>
        <v>1208895930</v>
      </c>
      <c r="I59" s="44">
        <f t="shared" ref="I59:Y59" si="17">SUM(I39:I58)</f>
        <v>719579</v>
      </c>
      <c r="J59" s="44">
        <f t="shared" si="17"/>
        <v>70543024</v>
      </c>
      <c r="K59" s="44">
        <f t="shared" si="17"/>
        <v>34518334</v>
      </c>
      <c r="L59" s="44">
        <f t="shared" si="17"/>
        <v>15869707</v>
      </c>
      <c r="M59" s="44">
        <f t="shared" si="17"/>
        <v>480131884</v>
      </c>
      <c r="N59" s="44">
        <f t="shared" si="17"/>
        <v>236276152</v>
      </c>
      <c r="O59" s="44">
        <f t="shared" si="17"/>
        <v>0</v>
      </c>
      <c r="P59" s="44">
        <f t="shared" si="17"/>
        <v>0</v>
      </c>
      <c r="Q59" s="44">
        <f t="shared" si="17"/>
        <v>0</v>
      </c>
      <c r="R59" s="44">
        <f t="shared" si="17"/>
        <v>0</v>
      </c>
      <c r="S59" s="44">
        <f t="shared" si="17"/>
        <v>0</v>
      </c>
      <c r="T59" s="44">
        <f t="shared" si="17"/>
        <v>83660</v>
      </c>
      <c r="U59" s="44">
        <f t="shared" si="17"/>
        <v>349016293</v>
      </c>
      <c r="V59" s="44">
        <f t="shared" si="17"/>
        <v>163100533</v>
      </c>
      <c r="W59" s="44">
        <f t="shared" si="17"/>
        <v>2527415682</v>
      </c>
      <c r="X59" s="44">
        <f t="shared" si="17"/>
        <v>316116232</v>
      </c>
      <c r="Y59" s="44">
        <f t="shared" si="17"/>
        <v>2843531914</v>
      </c>
    </row>
    <row r="60" spans="1:25" x14ac:dyDescent="0.2">
      <c r="A60" s="400" t="s">
        <v>277</v>
      </c>
      <c r="B60" s="401"/>
      <c r="C60" s="401"/>
      <c r="D60" s="401"/>
      <c r="E60" s="401"/>
      <c r="F60" s="401"/>
      <c r="G60" s="401"/>
      <c r="H60" s="401"/>
      <c r="I60" s="401"/>
      <c r="J60" s="401"/>
      <c r="K60" s="401"/>
      <c r="L60" s="401"/>
      <c r="M60" s="401"/>
      <c r="N60" s="401"/>
      <c r="O60" s="401"/>
      <c r="P60" s="401"/>
      <c r="Q60" s="401"/>
      <c r="R60" s="401"/>
      <c r="S60" s="401"/>
      <c r="T60" s="401"/>
      <c r="U60" s="401"/>
      <c r="V60" s="401"/>
      <c r="W60" s="401"/>
      <c r="X60" s="401"/>
      <c r="Y60" s="401"/>
    </row>
    <row r="61" spans="1:25" ht="31.5" customHeight="1" x14ac:dyDescent="0.2">
      <c r="A61" s="402" t="s">
        <v>433</v>
      </c>
      <c r="B61" s="402"/>
      <c r="C61" s="402"/>
      <c r="D61" s="402"/>
      <c r="E61" s="402"/>
      <c r="F61" s="402"/>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232601</v>
      </c>
      <c r="U61" s="45">
        <f t="shared" si="18"/>
        <v>0</v>
      </c>
      <c r="V61" s="45">
        <f t="shared" si="18"/>
        <v>0</v>
      </c>
      <c r="W61" s="45">
        <f t="shared" si="18"/>
        <v>232601</v>
      </c>
      <c r="X61" s="45">
        <f t="shared" si="18"/>
        <v>208517</v>
      </c>
      <c r="Y61" s="45">
        <f t="shared" si="18"/>
        <v>441118</v>
      </c>
    </row>
    <row r="62" spans="1:25" ht="27.75" customHeight="1" x14ac:dyDescent="0.2">
      <c r="A62" s="402" t="s">
        <v>434</v>
      </c>
      <c r="B62" s="402"/>
      <c r="C62" s="402"/>
      <c r="D62" s="402"/>
      <c r="E62" s="402"/>
      <c r="F62" s="402"/>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232601</v>
      </c>
      <c r="U62" s="45">
        <f t="shared" si="20"/>
        <v>0</v>
      </c>
      <c r="V62" s="45">
        <f t="shared" si="20"/>
        <v>163100533</v>
      </c>
      <c r="W62" s="45">
        <f t="shared" si="20"/>
        <v>163333134</v>
      </c>
      <c r="X62" s="45">
        <f t="shared" si="20"/>
        <v>48333574</v>
      </c>
      <c r="Y62" s="45">
        <f t="shared" si="20"/>
        <v>211666708</v>
      </c>
    </row>
    <row r="63" spans="1:25" ht="29.25" customHeight="1" x14ac:dyDescent="0.2">
      <c r="A63" s="403" t="s">
        <v>435</v>
      </c>
      <c r="B63" s="403"/>
      <c r="C63" s="403"/>
      <c r="D63" s="403"/>
      <c r="E63" s="403"/>
      <c r="F63" s="403"/>
      <c r="G63" s="8">
        <v>54</v>
      </c>
      <c r="H63" s="46">
        <f>SUM(H50:H58)</f>
        <v>0</v>
      </c>
      <c r="I63" s="46">
        <f t="shared" ref="I63:Y63" si="22">SUM(I50:I58)</f>
        <v>0</v>
      </c>
      <c r="J63" s="46">
        <f t="shared" si="22"/>
        <v>-58657</v>
      </c>
      <c r="K63" s="46">
        <f t="shared" si="22"/>
        <v>0</v>
      </c>
      <c r="L63" s="46">
        <f t="shared" si="22"/>
        <v>0</v>
      </c>
      <c r="M63" s="46">
        <f t="shared" si="22"/>
        <v>21251391</v>
      </c>
      <c r="N63" s="46">
        <f t="shared" si="22"/>
        <v>6620239</v>
      </c>
      <c r="O63" s="46">
        <f t="shared" si="22"/>
        <v>0</v>
      </c>
      <c r="P63" s="46">
        <f t="shared" si="22"/>
        <v>0</v>
      </c>
      <c r="Q63" s="46">
        <f t="shared" si="22"/>
        <v>0</v>
      </c>
      <c r="R63" s="46">
        <f t="shared" si="22"/>
        <v>0</v>
      </c>
      <c r="S63" s="46">
        <f t="shared" ref="S63:T63" si="23">SUM(S50:S58)</f>
        <v>0</v>
      </c>
      <c r="T63" s="46">
        <f t="shared" si="23"/>
        <v>0</v>
      </c>
      <c r="U63" s="46">
        <f t="shared" si="22"/>
        <v>29619105</v>
      </c>
      <c r="V63" s="46">
        <f t="shared" si="22"/>
        <v>-73888927</v>
      </c>
      <c r="W63" s="46">
        <f t="shared" si="22"/>
        <v>-16456849</v>
      </c>
      <c r="X63" s="46">
        <f t="shared" si="22"/>
        <v>-22198276</v>
      </c>
      <c r="Y63" s="46">
        <f t="shared" si="22"/>
        <v>-38655125</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51181102362204722" right="0.55118110236220474" top="0.39370078740157483" bottom="0.23622047244094491" header="0.27559055118110237" footer="0.31496062992125984"/>
  <pageSetup paperSize="9" scale="4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30684-065E-46A1-BC96-BFAE78CB3280}">
  <dimension ref="A1:I197"/>
  <sheetViews>
    <sheetView topLeftCell="A46" workbookViewId="0">
      <selection activeCell="B56" sqref="B56"/>
    </sheetView>
  </sheetViews>
  <sheetFormatPr defaultRowHeight="12.75" x14ac:dyDescent="0.2"/>
  <cols>
    <col min="1" max="1" width="49" style="159" customWidth="1"/>
    <col min="2" max="2" width="18.42578125" style="159" customWidth="1"/>
    <col min="3" max="3" width="2.85546875" style="159" customWidth="1"/>
    <col min="4" max="4" width="18.42578125" style="159" customWidth="1"/>
    <col min="5" max="5" width="15.140625" customWidth="1"/>
  </cols>
  <sheetData>
    <row r="1" spans="1:8" x14ac:dyDescent="0.2">
      <c r="A1" s="185" t="s">
        <v>473</v>
      </c>
    </row>
    <row r="3" spans="1:8" x14ac:dyDescent="0.2">
      <c r="A3" s="185" t="s">
        <v>474</v>
      </c>
    </row>
    <row r="4" spans="1:8" x14ac:dyDescent="0.2">
      <c r="A4" s="159" t="s">
        <v>475</v>
      </c>
    </row>
    <row r="6" spans="1:8" x14ac:dyDescent="0.2">
      <c r="A6" s="185" t="s">
        <v>581</v>
      </c>
    </row>
    <row r="8" spans="1:8" x14ac:dyDescent="0.2">
      <c r="A8" s="186" t="s">
        <v>476</v>
      </c>
    </row>
    <row r="9" spans="1:8" x14ac:dyDescent="0.2">
      <c r="A9" s="186"/>
    </row>
    <row r="10" spans="1:8" x14ac:dyDescent="0.2">
      <c r="A10" s="186" t="s">
        <v>477</v>
      </c>
    </row>
    <row r="11" spans="1:8" ht="12.75" customHeight="1" x14ac:dyDescent="0.2">
      <c r="A11" s="414" t="s">
        <v>577</v>
      </c>
      <c r="B11" s="414"/>
      <c r="C11" s="414"/>
      <c r="D11" s="414"/>
      <c r="E11" s="163"/>
      <c r="F11" s="163"/>
      <c r="G11" s="163"/>
      <c r="H11" s="163"/>
    </row>
    <row r="12" spans="1:8" ht="12.75" customHeight="1" x14ac:dyDescent="0.2">
      <c r="A12" s="417" t="s">
        <v>573</v>
      </c>
      <c r="B12" s="417"/>
      <c r="C12" s="417"/>
      <c r="D12" s="417"/>
      <c r="E12" s="165"/>
      <c r="F12" s="165"/>
      <c r="G12" s="165"/>
      <c r="H12" s="165"/>
    </row>
    <row r="13" spans="1:8" ht="12.75" customHeight="1" x14ac:dyDescent="0.2">
      <c r="A13" s="415" t="s">
        <v>574</v>
      </c>
      <c r="B13" s="415"/>
      <c r="C13" s="415"/>
      <c r="D13" s="415"/>
      <c r="E13" s="165"/>
      <c r="F13" s="165"/>
      <c r="G13" s="165"/>
      <c r="H13" s="165"/>
    </row>
    <row r="14" spans="1:8" ht="14.25" customHeight="1" x14ac:dyDescent="0.2">
      <c r="A14" s="415" t="s">
        <v>575</v>
      </c>
      <c r="B14" s="415"/>
      <c r="C14" s="415"/>
      <c r="D14" s="415"/>
      <c r="E14" s="165"/>
      <c r="F14" s="165"/>
      <c r="G14" s="165"/>
      <c r="H14" s="165"/>
    </row>
    <row r="15" spans="1:8" x14ac:dyDescent="0.2">
      <c r="A15" s="416" t="s">
        <v>572</v>
      </c>
      <c r="B15" s="416"/>
      <c r="C15" s="416"/>
      <c r="D15" s="416"/>
      <c r="E15" s="167"/>
      <c r="F15" s="167"/>
      <c r="G15" s="167"/>
      <c r="H15" s="167"/>
    </row>
    <row r="16" spans="1:8" x14ac:dyDescent="0.2">
      <c r="A16" s="187"/>
      <c r="B16" s="187"/>
      <c r="C16" s="187"/>
      <c r="D16" s="187"/>
      <c r="E16" s="167"/>
      <c r="F16" s="167"/>
      <c r="G16" s="167"/>
      <c r="H16" s="167"/>
    </row>
    <row r="17" spans="1:8" x14ac:dyDescent="0.2">
      <c r="A17" s="186" t="s">
        <v>478</v>
      </c>
      <c r="B17" s="186"/>
      <c r="C17" s="186"/>
      <c r="D17" s="186"/>
      <c r="E17" s="140"/>
      <c r="F17" s="140"/>
      <c r="G17" s="140"/>
      <c r="H17" s="140"/>
    </row>
    <row r="18" spans="1:8" s="207" customFormat="1" ht="25.5" customHeight="1" x14ac:dyDescent="0.2">
      <c r="A18" s="406" t="s">
        <v>598</v>
      </c>
      <c r="B18" s="406"/>
      <c r="C18" s="406"/>
      <c r="D18" s="406"/>
      <c r="E18" s="184"/>
      <c r="F18" s="184"/>
      <c r="G18" s="184"/>
      <c r="H18" s="184"/>
    </row>
    <row r="19" spans="1:8" ht="15.75" customHeight="1" x14ac:dyDescent="0.2">
      <c r="A19" s="405" t="s">
        <v>479</v>
      </c>
      <c r="B19" s="405"/>
      <c r="C19" s="405"/>
      <c r="D19" s="405"/>
      <c r="E19" s="165"/>
      <c r="F19" s="165"/>
      <c r="G19" s="165"/>
      <c r="H19" s="165"/>
    </row>
    <row r="20" spans="1:8" ht="25.5" customHeight="1" x14ac:dyDescent="0.2">
      <c r="A20" s="405" t="s">
        <v>576</v>
      </c>
      <c r="B20" s="405"/>
      <c r="C20" s="405"/>
      <c r="D20" s="405"/>
      <c r="E20" s="165"/>
      <c r="F20" s="165"/>
      <c r="G20" s="165"/>
      <c r="H20" s="165"/>
    </row>
    <row r="21" spans="1:8" x14ac:dyDescent="0.2">
      <c r="A21" s="188" t="s">
        <v>480</v>
      </c>
      <c r="B21" s="188"/>
      <c r="C21" s="188"/>
      <c r="D21" s="188"/>
      <c r="E21" s="167"/>
      <c r="F21" s="167"/>
      <c r="G21" s="167"/>
      <c r="H21" s="167"/>
    </row>
    <row r="22" spans="1:8" x14ac:dyDescent="0.2">
      <c r="A22" s="188"/>
      <c r="B22" s="188"/>
      <c r="C22" s="188"/>
      <c r="D22" s="188"/>
      <c r="E22" s="167"/>
      <c r="F22" s="167"/>
      <c r="G22" s="167"/>
      <c r="H22" s="167"/>
    </row>
    <row r="23" spans="1:8" x14ac:dyDescent="0.2">
      <c r="A23" s="186" t="s">
        <v>481</v>
      </c>
      <c r="B23" s="186"/>
      <c r="C23" s="186"/>
      <c r="D23" s="186"/>
      <c r="E23" s="140"/>
      <c r="F23" s="140"/>
      <c r="G23" s="140"/>
      <c r="H23" s="140"/>
    </row>
    <row r="24" spans="1:8" s="207" customFormat="1" ht="27" customHeight="1" x14ac:dyDescent="0.2">
      <c r="A24" s="406" t="s">
        <v>591</v>
      </c>
      <c r="B24" s="406"/>
      <c r="C24" s="406"/>
      <c r="D24" s="406"/>
      <c r="E24" s="184"/>
      <c r="F24" s="184"/>
      <c r="G24" s="184"/>
      <c r="H24" s="184"/>
    </row>
    <row r="25" spans="1:8" s="207" customFormat="1" ht="25.5" customHeight="1" x14ac:dyDescent="0.2">
      <c r="A25" s="406" t="s">
        <v>592</v>
      </c>
      <c r="B25" s="406"/>
      <c r="C25" s="406"/>
      <c r="D25" s="406"/>
      <c r="E25" s="184"/>
      <c r="F25" s="184"/>
      <c r="G25" s="184"/>
      <c r="H25" s="184"/>
    </row>
    <row r="26" spans="1:8" x14ac:dyDescent="0.2">
      <c r="A26" s="189"/>
    </row>
    <row r="27" spans="1:8" x14ac:dyDescent="0.2">
      <c r="A27" s="186" t="s">
        <v>482</v>
      </c>
      <c r="B27" s="186"/>
      <c r="C27" s="186"/>
      <c r="D27" s="186"/>
      <c r="E27" s="140"/>
      <c r="F27" s="140"/>
      <c r="G27" s="140"/>
      <c r="H27" s="140"/>
    </row>
    <row r="28" spans="1:8" x14ac:dyDescent="0.2">
      <c r="A28" s="186"/>
      <c r="B28" s="186"/>
      <c r="C28" s="186"/>
      <c r="D28" s="186"/>
      <c r="E28" s="140"/>
      <c r="F28" s="140"/>
      <c r="G28" s="140"/>
      <c r="H28" s="140"/>
    </row>
    <row r="29" spans="1:8" x14ac:dyDescent="0.2">
      <c r="A29" s="186" t="s">
        <v>560</v>
      </c>
      <c r="B29" s="186"/>
      <c r="C29" s="186"/>
      <c r="D29" s="186"/>
      <c r="E29" s="140"/>
      <c r="F29" s="140"/>
      <c r="G29" s="140"/>
      <c r="H29" s="140"/>
    </row>
    <row r="30" spans="1:8" ht="39.75" customHeight="1" x14ac:dyDescent="0.2">
      <c r="A30" s="405" t="s">
        <v>582</v>
      </c>
      <c r="B30" s="405"/>
      <c r="C30" s="405"/>
      <c r="D30" s="405"/>
      <c r="E30" s="165"/>
      <c r="F30" s="165"/>
      <c r="G30" s="165"/>
      <c r="H30" s="165"/>
    </row>
    <row r="31" spans="1:8" ht="58.5" customHeight="1" x14ac:dyDescent="0.2">
      <c r="A31" s="405" t="s">
        <v>483</v>
      </c>
      <c r="B31" s="405"/>
      <c r="C31" s="405"/>
      <c r="D31" s="405"/>
      <c r="E31" s="164"/>
      <c r="F31" s="164"/>
      <c r="G31" s="164"/>
      <c r="H31" s="164"/>
    </row>
    <row r="32" spans="1:8" ht="41.25" customHeight="1" x14ac:dyDescent="0.2">
      <c r="A32" s="405" t="s">
        <v>484</v>
      </c>
      <c r="B32" s="405"/>
      <c r="C32" s="405"/>
      <c r="D32" s="405"/>
      <c r="E32" s="165"/>
      <c r="F32" s="165"/>
      <c r="G32" s="165"/>
      <c r="H32" s="165"/>
    </row>
    <row r="33" spans="1:8" ht="12.75" customHeight="1" x14ac:dyDescent="0.2">
      <c r="A33" s="190"/>
      <c r="B33" s="190"/>
      <c r="C33" s="190"/>
      <c r="D33" s="190"/>
      <c r="E33" s="165"/>
      <c r="F33" s="165"/>
      <c r="G33" s="165"/>
      <c r="H33" s="165"/>
    </row>
    <row r="34" spans="1:8" x14ac:dyDescent="0.2">
      <c r="A34" s="186" t="s">
        <v>485</v>
      </c>
      <c r="B34" s="186"/>
      <c r="C34" s="186"/>
      <c r="D34" s="186"/>
      <c r="E34" s="140"/>
      <c r="F34" s="140"/>
      <c r="G34" s="140"/>
      <c r="H34" s="140"/>
    </row>
    <row r="35" spans="1:8" ht="41.25" customHeight="1" x14ac:dyDescent="0.2">
      <c r="A35" s="405" t="s">
        <v>486</v>
      </c>
      <c r="B35" s="405"/>
      <c r="C35" s="405"/>
      <c r="D35" s="405"/>
      <c r="E35" s="165"/>
      <c r="F35" s="165"/>
      <c r="G35" s="165"/>
      <c r="H35" s="165"/>
    </row>
    <row r="36" spans="1:8" ht="12.75" customHeight="1" x14ac:dyDescent="0.2">
      <c r="A36" s="202"/>
      <c r="B36" s="202"/>
      <c r="C36" s="202"/>
      <c r="D36" s="202"/>
      <c r="E36" s="165"/>
      <c r="F36" s="165"/>
      <c r="G36" s="165"/>
      <c r="H36" s="165"/>
    </row>
    <row r="37" spans="1:8" x14ac:dyDescent="0.2">
      <c r="A37" s="186" t="s">
        <v>487</v>
      </c>
      <c r="B37" s="186"/>
      <c r="C37" s="186"/>
      <c r="D37" s="186"/>
      <c r="E37" s="140"/>
      <c r="F37" s="140"/>
      <c r="G37" s="140"/>
      <c r="H37" s="140"/>
    </row>
    <row r="38" spans="1:8" ht="42" customHeight="1" x14ac:dyDescent="0.2">
      <c r="A38" s="405" t="s">
        <v>583</v>
      </c>
      <c r="B38" s="405"/>
      <c r="C38" s="405"/>
      <c r="D38" s="405"/>
      <c r="E38" s="165"/>
      <c r="F38" s="165"/>
      <c r="G38" s="165"/>
      <c r="H38" s="165"/>
    </row>
    <row r="39" spans="1:8" ht="12.75" customHeight="1" x14ac:dyDescent="0.2">
      <c r="A39" s="224"/>
      <c r="B39" s="224"/>
      <c r="C39" s="224"/>
      <c r="D39" s="224"/>
      <c r="E39" s="165"/>
      <c r="F39" s="165"/>
      <c r="G39" s="165"/>
      <c r="H39" s="165"/>
    </row>
    <row r="40" spans="1:8" x14ac:dyDescent="0.2">
      <c r="A40" s="186" t="s">
        <v>488</v>
      </c>
      <c r="B40" s="186"/>
      <c r="C40" s="186"/>
      <c r="D40" s="186"/>
      <c r="E40" s="140"/>
      <c r="F40" s="140"/>
      <c r="G40" s="140"/>
      <c r="H40" s="140"/>
    </row>
    <row r="41" spans="1:8" ht="54" customHeight="1" x14ac:dyDescent="0.2">
      <c r="A41" s="405" t="s">
        <v>570</v>
      </c>
      <c r="B41" s="405"/>
      <c r="C41" s="405"/>
      <c r="D41" s="405"/>
      <c r="E41" s="165"/>
      <c r="F41" s="165"/>
      <c r="G41" s="165"/>
      <c r="H41" s="165"/>
    </row>
    <row r="42" spans="1:8" ht="12.75" customHeight="1" x14ac:dyDescent="0.2">
      <c r="A42" s="190"/>
      <c r="B42" s="190"/>
      <c r="C42" s="190"/>
      <c r="D42" s="190"/>
      <c r="E42" s="165"/>
      <c r="F42" s="165"/>
      <c r="G42" s="165"/>
      <c r="H42" s="165"/>
    </row>
    <row r="43" spans="1:8" x14ac:dyDescent="0.2">
      <c r="A43" s="186" t="s">
        <v>489</v>
      </c>
      <c r="B43" s="186"/>
      <c r="C43" s="186"/>
      <c r="D43" s="186"/>
      <c r="E43" s="140"/>
      <c r="F43" s="140"/>
      <c r="G43" s="140"/>
      <c r="H43" s="140"/>
    </row>
    <row r="44" spans="1:8" ht="12.75" customHeight="1" x14ac:dyDescent="0.2">
      <c r="A44" s="405" t="s">
        <v>490</v>
      </c>
      <c r="B44" s="405"/>
      <c r="C44" s="405"/>
      <c r="D44" s="405"/>
      <c r="E44" s="165"/>
      <c r="F44" s="165"/>
      <c r="G44" s="165"/>
      <c r="H44" s="165"/>
    </row>
    <row r="46" spans="1:8" x14ac:dyDescent="0.2">
      <c r="A46" s="186" t="s">
        <v>491</v>
      </c>
      <c r="B46" s="186"/>
      <c r="C46" s="186"/>
      <c r="D46" s="186"/>
      <c r="E46" s="140"/>
      <c r="F46" s="140"/>
      <c r="G46" s="140"/>
      <c r="H46" s="140"/>
    </row>
    <row r="48" spans="1:8" ht="13.5" customHeight="1" x14ac:dyDescent="0.2">
      <c r="A48" s="141"/>
      <c r="B48" s="168" t="s">
        <v>580</v>
      </c>
      <c r="D48" s="168" t="s">
        <v>492</v>
      </c>
    </row>
    <row r="49" spans="1:4" ht="23.25" customHeight="1" x14ac:dyDescent="0.2">
      <c r="A49" s="141"/>
      <c r="B49" s="156" t="s">
        <v>493</v>
      </c>
      <c r="D49" s="156" t="s">
        <v>493</v>
      </c>
    </row>
    <row r="50" spans="1:4" x14ac:dyDescent="0.2">
      <c r="A50" s="142" t="s">
        <v>494</v>
      </c>
      <c r="B50" s="169"/>
      <c r="D50" s="169"/>
    </row>
    <row r="51" spans="1:4" x14ac:dyDescent="0.2">
      <c r="A51" s="143" t="s">
        <v>605</v>
      </c>
      <c r="B51" s="170">
        <v>100</v>
      </c>
      <c r="D51" s="170">
        <v>100</v>
      </c>
    </row>
    <row r="52" spans="1:4" x14ac:dyDescent="0.2">
      <c r="A52" s="143" t="s">
        <v>495</v>
      </c>
      <c r="B52" s="170">
        <v>100</v>
      </c>
      <c r="D52" s="170">
        <v>100</v>
      </c>
    </row>
    <row r="53" spans="1:4" x14ac:dyDescent="0.2">
      <c r="A53" s="143" t="s">
        <v>496</v>
      </c>
      <c r="B53" s="170">
        <v>100</v>
      </c>
      <c r="D53" s="170">
        <v>100</v>
      </c>
    </row>
    <row r="54" spans="1:4" x14ac:dyDescent="0.2">
      <c r="A54" s="143" t="s">
        <v>497</v>
      </c>
      <c r="B54" s="170">
        <v>100</v>
      </c>
      <c r="D54" s="170">
        <v>100</v>
      </c>
    </row>
    <row r="55" spans="1:4" x14ac:dyDescent="0.2">
      <c r="A55" s="143" t="s">
        <v>498</v>
      </c>
      <c r="B55" s="170">
        <v>100</v>
      </c>
      <c r="D55" s="170">
        <v>100</v>
      </c>
    </row>
    <row r="56" spans="1:4" x14ac:dyDescent="0.2">
      <c r="A56" s="143" t="s">
        <v>499</v>
      </c>
      <c r="B56" s="170">
        <v>100</v>
      </c>
      <c r="D56" s="170">
        <v>100</v>
      </c>
    </row>
    <row r="57" spans="1:4" x14ac:dyDescent="0.2">
      <c r="A57" s="143" t="s">
        <v>564</v>
      </c>
      <c r="B57" s="170">
        <v>100</v>
      </c>
      <c r="D57" s="170">
        <v>100</v>
      </c>
    </row>
    <row r="58" spans="1:4" x14ac:dyDescent="0.2">
      <c r="A58" s="143" t="s">
        <v>500</v>
      </c>
      <c r="B58" s="170">
        <v>100</v>
      </c>
      <c r="D58" s="170">
        <v>100</v>
      </c>
    </row>
    <row r="59" spans="1:4" x14ac:dyDescent="0.2">
      <c r="A59" s="144" t="s">
        <v>531</v>
      </c>
      <c r="B59" s="179">
        <v>90.3</v>
      </c>
      <c r="D59" s="179">
        <v>90.3</v>
      </c>
    </row>
    <row r="60" spans="1:4" x14ac:dyDescent="0.2">
      <c r="A60" s="144" t="s">
        <v>532</v>
      </c>
      <c r="B60" s="179">
        <v>9.6999999999999993</v>
      </c>
      <c r="D60" s="179">
        <v>9.6999999999999993</v>
      </c>
    </row>
    <row r="61" spans="1:4" x14ac:dyDescent="0.2">
      <c r="A61" s="143" t="s">
        <v>501</v>
      </c>
      <c r="B61" s="170">
        <v>75.040000000000006</v>
      </c>
      <c r="D61" s="170">
        <v>75.040000000000006</v>
      </c>
    </row>
    <row r="62" spans="1:4" x14ac:dyDescent="0.2">
      <c r="A62" s="143" t="s">
        <v>502</v>
      </c>
      <c r="B62" s="170">
        <v>97.64</v>
      </c>
      <c r="D62" s="170">
        <v>88.98</v>
      </c>
    </row>
    <row r="63" spans="1:4" x14ac:dyDescent="0.2">
      <c r="A63" s="143" t="s">
        <v>503</v>
      </c>
      <c r="B63" s="170">
        <v>99.77</v>
      </c>
      <c r="D63" s="170">
        <v>99.77</v>
      </c>
    </row>
    <row r="64" spans="1:4" x14ac:dyDescent="0.2">
      <c r="A64" s="143" t="s">
        <v>504</v>
      </c>
      <c r="B64" s="170">
        <v>67.900000000000006</v>
      </c>
      <c r="D64" s="170">
        <v>67.900000000000006</v>
      </c>
    </row>
    <row r="65" spans="1:6" x14ac:dyDescent="0.2">
      <c r="A65" s="143" t="s">
        <v>567</v>
      </c>
      <c r="B65" s="170">
        <v>100</v>
      </c>
      <c r="D65" s="209" t="s">
        <v>565</v>
      </c>
    </row>
    <row r="66" spans="1:6" x14ac:dyDescent="0.2">
      <c r="A66" s="143" t="s">
        <v>579</v>
      </c>
      <c r="B66" s="170">
        <v>100</v>
      </c>
      <c r="D66" s="209" t="s">
        <v>565</v>
      </c>
    </row>
    <row r="67" spans="1:6" ht="24" x14ac:dyDescent="0.2">
      <c r="A67" s="176" t="s">
        <v>566</v>
      </c>
      <c r="B67" s="227">
        <v>51</v>
      </c>
      <c r="D67" s="209" t="s">
        <v>565</v>
      </c>
    </row>
    <row r="68" spans="1:6" ht="36" customHeight="1" x14ac:dyDescent="0.2">
      <c r="A68" s="213" t="s">
        <v>569</v>
      </c>
      <c r="B68" s="209" t="s">
        <v>565</v>
      </c>
      <c r="D68" s="170">
        <v>100</v>
      </c>
    </row>
    <row r="69" spans="1:6" x14ac:dyDescent="0.2">
      <c r="A69" s="173"/>
      <c r="D69" s="170"/>
    </row>
    <row r="70" spans="1:6" x14ac:dyDescent="0.2">
      <c r="A70" s="142" t="s">
        <v>505</v>
      </c>
      <c r="B70" s="170"/>
      <c r="D70" s="170"/>
    </row>
    <row r="71" spans="1:6" ht="25.5" x14ac:dyDescent="0.2">
      <c r="A71" s="203" t="s">
        <v>506</v>
      </c>
      <c r="B71" s="170">
        <v>100</v>
      </c>
      <c r="D71" s="170">
        <v>100</v>
      </c>
    </row>
    <row r="72" spans="1:6" ht="24" x14ac:dyDescent="0.2">
      <c r="A72" s="174" t="s">
        <v>507</v>
      </c>
      <c r="B72" s="170"/>
      <c r="D72" s="170"/>
    </row>
    <row r="73" spans="1:6" x14ac:dyDescent="0.2">
      <c r="A73" s="175"/>
      <c r="B73" s="170"/>
      <c r="D73" s="170"/>
    </row>
    <row r="74" spans="1:6" x14ac:dyDescent="0.2">
      <c r="A74" s="142" t="s">
        <v>508</v>
      </c>
      <c r="B74" s="170"/>
      <c r="D74" s="170"/>
    </row>
    <row r="75" spans="1:6" ht="24" x14ac:dyDescent="0.2">
      <c r="A75" s="176" t="s">
        <v>509</v>
      </c>
      <c r="B75" s="170">
        <v>85</v>
      </c>
      <c r="D75" s="170">
        <v>85</v>
      </c>
    </row>
    <row r="76" spans="1:6" ht="24" x14ac:dyDescent="0.2">
      <c r="A76" s="176" t="s">
        <v>510</v>
      </c>
      <c r="B76" s="170">
        <v>100</v>
      </c>
      <c r="D76" s="170">
        <v>100</v>
      </c>
    </row>
    <row r="77" spans="1:6" x14ac:dyDescent="0.2">
      <c r="A77" s="141"/>
      <c r="B77" s="141"/>
      <c r="C77" s="141"/>
      <c r="D77" s="141"/>
    </row>
    <row r="78" spans="1:6" ht="51" customHeight="1" x14ac:dyDescent="0.2">
      <c r="A78" s="412" t="s">
        <v>562</v>
      </c>
      <c r="B78" s="412"/>
      <c r="C78" s="412"/>
      <c r="D78" s="412"/>
      <c r="E78" s="145"/>
      <c r="F78" s="145"/>
    </row>
    <row r="80" spans="1:6" ht="12.75" customHeight="1" x14ac:dyDescent="0.2">
      <c r="A80" s="411"/>
      <c r="B80" s="168" t="s">
        <v>580</v>
      </c>
      <c r="D80" s="168" t="s">
        <v>492</v>
      </c>
    </row>
    <row r="81" spans="1:8" ht="21" customHeight="1" x14ac:dyDescent="0.2">
      <c r="A81" s="411"/>
      <c r="B81" s="156" t="s">
        <v>511</v>
      </c>
      <c r="D81" s="156" t="s">
        <v>511</v>
      </c>
    </row>
    <row r="82" spans="1:8" x14ac:dyDescent="0.2">
      <c r="A82" s="175" t="s">
        <v>503</v>
      </c>
      <c r="B82" s="147">
        <v>61.97</v>
      </c>
      <c r="D82" s="171">
        <v>61.97</v>
      </c>
    </row>
    <row r="83" spans="1:8" x14ac:dyDescent="0.2">
      <c r="A83" s="175" t="s">
        <v>504</v>
      </c>
      <c r="B83" s="147">
        <v>52.73</v>
      </c>
      <c r="D83" s="172">
        <v>52.73</v>
      </c>
    </row>
    <row r="84" spans="1:8" x14ac:dyDescent="0.2">
      <c r="A84" s="175"/>
      <c r="B84" s="147"/>
      <c r="D84" s="172"/>
    </row>
    <row r="85" spans="1:8" x14ac:dyDescent="0.2">
      <c r="A85" s="175"/>
      <c r="B85" s="147"/>
      <c r="D85" s="172"/>
    </row>
    <row r="86" spans="1:8" x14ac:dyDescent="0.2">
      <c r="A86" s="176"/>
      <c r="B86" s="147"/>
      <c r="D86" s="172"/>
    </row>
    <row r="87" spans="1:8" ht="12.75" customHeight="1" x14ac:dyDescent="0.2">
      <c r="A87" s="413" t="s">
        <v>512</v>
      </c>
      <c r="B87" s="413"/>
      <c r="C87" s="413"/>
      <c r="D87" s="413"/>
      <c r="E87" s="178"/>
      <c r="F87" s="178"/>
      <c r="G87" s="178"/>
      <c r="H87" s="178"/>
    </row>
    <row r="88" spans="1:8" x14ac:dyDescent="0.2">
      <c r="A88" s="191"/>
      <c r="B88" s="191"/>
      <c r="C88" s="191"/>
      <c r="D88" s="191"/>
      <c r="E88" s="177"/>
      <c r="F88" s="177"/>
      <c r="G88" s="177"/>
      <c r="H88" s="177"/>
    </row>
    <row r="89" spans="1:8" ht="25.5" customHeight="1" x14ac:dyDescent="0.2">
      <c r="A89" s="410" t="s">
        <v>513</v>
      </c>
      <c r="B89" s="410"/>
      <c r="C89" s="410"/>
      <c r="D89" s="410"/>
      <c r="E89" s="165"/>
      <c r="F89" s="165"/>
      <c r="G89" s="165"/>
      <c r="H89" s="165"/>
    </row>
    <row r="90" spans="1:8" ht="27.75" customHeight="1" x14ac:dyDescent="0.2">
      <c r="A90" s="406" t="s">
        <v>514</v>
      </c>
      <c r="B90" s="406"/>
      <c r="C90" s="406"/>
      <c r="D90" s="406"/>
      <c r="E90" s="165"/>
      <c r="F90" s="165"/>
      <c r="G90" s="165"/>
      <c r="H90" s="165"/>
    </row>
    <row r="91" spans="1:8" ht="25.5" customHeight="1" x14ac:dyDescent="0.2">
      <c r="A91" s="406" t="s">
        <v>515</v>
      </c>
      <c r="B91" s="406"/>
      <c r="C91" s="406"/>
      <c r="D91" s="406"/>
      <c r="E91" s="167"/>
      <c r="F91" s="167"/>
      <c r="G91" s="167"/>
      <c r="H91" s="167"/>
    </row>
    <row r="92" spans="1:8" ht="25.5" customHeight="1" x14ac:dyDescent="0.2">
      <c r="A92" s="406" t="s">
        <v>516</v>
      </c>
      <c r="B92" s="406"/>
      <c r="C92" s="406"/>
      <c r="D92" s="406"/>
      <c r="E92" s="165"/>
      <c r="F92" s="165"/>
      <c r="G92" s="165"/>
      <c r="H92" s="165"/>
    </row>
    <row r="93" spans="1:8" ht="25.5" customHeight="1" x14ac:dyDescent="0.2">
      <c r="A93" s="406" t="s">
        <v>517</v>
      </c>
      <c r="B93" s="406"/>
      <c r="C93" s="406"/>
      <c r="D93" s="406"/>
      <c r="E93" s="167"/>
      <c r="F93" s="167"/>
      <c r="G93" s="167"/>
      <c r="H93" s="167"/>
    </row>
    <row r="94" spans="1:8" ht="25.5" customHeight="1" x14ac:dyDescent="0.2">
      <c r="A94" s="406" t="s">
        <v>518</v>
      </c>
      <c r="B94" s="406"/>
      <c r="C94" s="406"/>
      <c r="D94" s="406"/>
      <c r="E94" s="166"/>
      <c r="F94" s="166"/>
      <c r="G94" s="166"/>
      <c r="H94" s="166"/>
    </row>
    <row r="95" spans="1:8" ht="39.75" customHeight="1" x14ac:dyDescent="0.2">
      <c r="A95" s="406" t="s">
        <v>519</v>
      </c>
      <c r="B95" s="406"/>
      <c r="C95" s="406"/>
      <c r="D95" s="406"/>
      <c r="E95" s="164"/>
      <c r="F95" s="164"/>
      <c r="G95" s="164"/>
      <c r="H95" s="164"/>
    </row>
    <row r="96" spans="1:8" ht="25.5" customHeight="1" x14ac:dyDescent="0.2">
      <c r="A96" s="406" t="s">
        <v>520</v>
      </c>
      <c r="B96" s="406"/>
      <c r="C96" s="406"/>
      <c r="D96" s="406"/>
      <c r="E96" s="165"/>
      <c r="F96" s="165"/>
      <c r="G96" s="165"/>
      <c r="H96" s="165"/>
    </row>
    <row r="97" spans="1:8" ht="12.75" customHeight="1" x14ac:dyDescent="0.2">
      <c r="A97" s="190"/>
      <c r="B97" s="190"/>
      <c r="C97" s="190"/>
      <c r="D97" s="190"/>
      <c r="E97" s="165"/>
      <c r="F97" s="165"/>
      <c r="G97" s="165"/>
      <c r="H97" s="165"/>
    </row>
    <row r="98" spans="1:8" x14ac:dyDescent="0.2">
      <c r="A98" s="192" t="s">
        <v>571</v>
      </c>
      <c r="B98" s="192"/>
      <c r="C98" s="192"/>
      <c r="D98" s="192"/>
      <c r="E98" s="180"/>
      <c r="F98" s="180"/>
      <c r="G98" s="180"/>
      <c r="H98" s="180"/>
    </row>
    <row r="99" spans="1:8" ht="25.5" customHeight="1" x14ac:dyDescent="0.2">
      <c r="A99" s="405" t="s">
        <v>521</v>
      </c>
      <c r="B99" s="405"/>
      <c r="C99" s="405"/>
      <c r="D99" s="405"/>
      <c r="E99" s="165"/>
      <c r="F99" s="165"/>
      <c r="G99" s="165"/>
      <c r="H99" s="165"/>
    </row>
    <row r="101" spans="1:8" ht="24" x14ac:dyDescent="0.2">
      <c r="A101" s="146"/>
      <c r="B101" s="148" t="s">
        <v>584</v>
      </c>
      <c r="D101" s="148" t="s">
        <v>585</v>
      </c>
    </row>
    <row r="102" spans="1:8" x14ac:dyDescent="0.2">
      <c r="A102" s="146"/>
      <c r="B102" s="150" t="s">
        <v>522</v>
      </c>
      <c r="D102" s="150" t="s">
        <v>522</v>
      </c>
    </row>
    <row r="103" spans="1:8" x14ac:dyDescent="0.2">
      <c r="A103" s="146"/>
      <c r="B103" s="152"/>
      <c r="D103" s="152"/>
    </row>
    <row r="104" spans="1:8" x14ac:dyDescent="0.2">
      <c r="A104" s="146" t="s">
        <v>523</v>
      </c>
      <c r="B104" s="153">
        <v>1565887736</v>
      </c>
      <c r="D104" s="153">
        <v>1331729000</v>
      </c>
    </row>
    <row r="105" spans="1:8" x14ac:dyDescent="0.2">
      <c r="A105" s="146" t="s">
        <v>524</v>
      </c>
      <c r="B105" s="153">
        <v>323272785</v>
      </c>
      <c r="D105" s="153">
        <v>278569000</v>
      </c>
    </row>
    <row r="106" spans="1:8" x14ac:dyDescent="0.2">
      <c r="A106" s="146" t="s">
        <v>525</v>
      </c>
      <c r="B106" s="153">
        <v>449080236</v>
      </c>
      <c r="D106" s="153">
        <v>151870000</v>
      </c>
    </row>
    <row r="107" spans="1:8" x14ac:dyDescent="0.2">
      <c r="A107" s="146" t="s">
        <v>526</v>
      </c>
      <c r="B107" s="153">
        <v>681532353</v>
      </c>
      <c r="D107" s="153">
        <v>759350000</v>
      </c>
    </row>
    <row r="108" spans="1:8" x14ac:dyDescent="0.2">
      <c r="A108" s="146" t="s">
        <v>563</v>
      </c>
      <c r="B108" s="153">
        <v>143602882</v>
      </c>
      <c r="D108" s="153">
        <v>132417000</v>
      </c>
    </row>
    <row r="109" spans="1:8" x14ac:dyDescent="0.2">
      <c r="A109" s="146" t="s">
        <v>527</v>
      </c>
      <c r="B109" s="153">
        <v>314627616</v>
      </c>
      <c r="D109" s="153">
        <v>318623000</v>
      </c>
    </row>
    <row r="110" spans="1:8" ht="13.5" thickBot="1" x14ac:dyDescent="0.25">
      <c r="A110" s="154" t="s">
        <v>528</v>
      </c>
      <c r="B110" s="155">
        <f>SUM(B104:B109)</f>
        <v>3478003608</v>
      </c>
      <c r="D110" s="155">
        <f>SUM(D104:D109)</f>
        <v>2972558000</v>
      </c>
    </row>
    <row r="111" spans="1:8" ht="12.75" customHeight="1" thickTop="1" x14ac:dyDescent="0.2">
      <c r="A111" s="146"/>
      <c r="B111" s="153"/>
      <c r="D111" s="153"/>
    </row>
    <row r="112" spans="1:8" x14ac:dyDescent="0.2">
      <c r="A112" s="146" t="s">
        <v>529</v>
      </c>
      <c r="B112" s="153">
        <v>96792658</v>
      </c>
      <c r="D112" s="153">
        <v>104724000</v>
      </c>
    </row>
    <row r="113" spans="1:9" x14ac:dyDescent="0.2">
      <c r="A113" s="146" t="s">
        <v>530</v>
      </c>
      <c r="B113" s="153">
        <v>3381210945</v>
      </c>
      <c r="D113" s="153">
        <v>2867834000</v>
      </c>
    </row>
    <row r="114" spans="1:9" ht="13.5" thickBot="1" x14ac:dyDescent="0.25">
      <c r="A114" s="154" t="s">
        <v>528</v>
      </c>
      <c r="B114" s="155">
        <f>SUM(B112:B113)</f>
        <v>3478003603</v>
      </c>
      <c r="D114" s="155">
        <f>SUM(D112:D113)</f>
        <v>2972558000</v>
      </c>
    </row>
    <row r="115" spans="1:9" ht="13.5" thickTop="1" x14ac:dyDescent="0.2"/>
    <row r="116" spans="1:9" x14ac:dyDescent="0.2">
      <c r="A116" s="186" t="s">
        <v>533</v>
      </c>
      <c r="B116" s="186"/>
      <c r="C116" s="186"/>
      <c r="D116" s="186"/>
      <c r="E116" s="140"/>
      <c r="F116" s="140"/>
      <c r="G116" s="140"/>
      <c r="H116" s="140"/>
    </row>
    <row r="117" spans="1:9" x14ac:dyDescent="0.2">
      <c r="A117" s="186"/>
      <c r="B117" s="186"/>
      <c r="C117" s="186"/>
      <c r="D117" s="186"/>
      <c r="E117" s="140"/>
      <c r="F117" s="140"/>
      <c r="G117" s="140"/>
      <c r="H117" s="140"/>
    </row>
    <row r="118" spans="1:9" ht="26.25" customHeight="1" x14ac:dyDescent="0.2">
      <c r="A118" s="405" t="s">
        <v>590</v>
      </c>
      <c r="B118" s="405"/>
      <c r="C118" s="405"/>
      <c r="D118" s="405"/>
      <c r="E118" s="165"/>
      <c r="F118" s="165"/>
      <c r="G118" s="165"/>
      <c r="H118" s="165"/>
    </row>
    <row r="119" spans="1:9" x14ac:dyDescent="0.2">
      <c r="E119" s="207"/>
      <c r="F119" s="207"/>
      <c r="G119" s="207"/>
      <c r="H119" s="207"/>
      <c r="I119" s="207"/>
    </row>
    <row r="120" spans="1:9" x14ac:dyDescent="0.2">
      <c r="A120" s="193" t="s">
        <v>534</v>
      </c>
    </row>
    <row r="121" spans="1:9" x14ac:dyDescent="0.2">
      <c r="A121" s="193"/>
    </row>
    <row r="122" spans="1:9" ht="41.25" customHeight="1" x14ac:dyDescent="0.2">
      <c r="A122" s="406" t="s">
        <v>593</v>
      </c>
      <c r="B122" s="406"/>
      <c r="C122" s="406"/>
      <c r="D122" s="406"/>
      <c r="E122" s="165"/>
      <c r="F122" s="165"/>
      <c r="G122" s="165"/>
      <c r="H122" s="165"/>
    </row>
    <row r="123" spans="1:9" ht="15" customHeight="1" x14ac:dyDescent="0.2">
      <c r="A123" s="224"/>
      <c r="B123" s="224"/>
      <c r="C123" s="224"/>
      <c r="D123" s="224"/>
      <c r="E123" s="165"/>
      <c r="F123" s="165"/>
      <c r="G123" s="165"/>
      <c r="H123" s="165"/>
    </row>
    <row r="124" spans="1:9" x14ac:dyDescent="0.2">
      <c r="A124" s="193" t="s">
        <v>535</v>
      </c>
    </row>
    <row r="125" spans="1:9" ht="24" x14ac:dyDescent="0.2">
      <c r="B125" s="148" t="s">
        <v>584</v>
      </c>
      <c r="D125" s="148" t="s">
        <v>585</v>
      </c>
    </row>
    <row r="126" spans="1:9" x14ac:dyDescent="0.2">
      <c r="B126" s="150" t="s">
        <v>522</v>
      </c>
      <c r="D126" s="150" t="s">
        <v>522</v>
      </c>
    </row>
    <row r="127" spans="1:9" x14ac:dyDescent="0.2">
      <c r="B127" s="146"/>
      <c r="D127" s="146"/>
    </row>
    <row r="128" spans="1:9" x14ac:dyDescent="0.2">
      <c r="A128" s="154" t="s">
        <v>536</v>
      </c>
      <c r="B128" s="228">
        <v>163101</v>
      </c>
      <c r="D128" s="214">
        <v>73889</v>
      </c>
    </row>
    <row r="129" spans="1:8" x14ac:dyDescent="0.2">
      <c r="A129" s="146"/>
      <c r="B129" s="146"/>
      <c r="D129" s="146"/>
    </row>
    <row r="130" spans="1:8" x14ac:dyDescent="0.2">
      <c r="A130" s="146" t="s">
        <v>537</v>
      </c>
      <c r="B130" s="215">
        <v>2545449</v>
      </c>
      <c r="C130" s="216"/>
      <c r="D130" s="215">
        <v>2547936</v>
      </c>
    </row>
    <row r="131" spans="1:8" x14ac:dyDescent="0.2">
      <c r="A131" s="146"/>
      <c r="B131" s="146"/>
      <c r="D131" s="146"/>
    </row>
    <row r="132" spans="1:8" ht="13.5" thickBot="1" x14ac:dyDescent="0.25">
      <c r="A132" s="154" t="s">
        <v>538</v>
      </c>
      <c r="B132" s="157">
        <v>64.08</v>
      </c>
      <c r="D132" s="201">
        <v>29</v>
      </c>
    </row>
    <row r="133" spans="1:8" ht="13.5" thickTop="1" x14ac:dyDescent="0.2"/>
    <row r="134" spans="1:8" x14ac:dyDescent="0.2">
      <c r="A134" s="407" t="s">
        <v>561</v>
      </c>
      <c r="B134" s="407"/>
      <c r="C134" s="407"/>
      <c r="D134" s="407"/>
    </row>
    <row r="135" spans="1:8" ht="14.25" customHeight="1" x14ac:dyDescent="0.2">
      <c r="A135" s="199" t="s">
        <v>539</v>
      </c>
      <c r="B135" s="199"/>
      <c r="C135" s="199"/>
      <c r="D135" s="199"/>
      <c r="E135" s="158"/>
      <c r="F135" s="158"/>
      <c r="G135" s="158"/>
      <c r="H135" s="158"/>
    </row>
    <row r="136" spans="1:8" s="207" customFormat="1" ht="25.5" customHeight="1" x14ac:dyDescent="0.2">
      <c r="A136" s="408" t="s">
        <v>597</v>
      </c>
      <c r="B136" s="408"/>
      <c r="C136" s="408"/>
      <c r="D136" s="408"/>
      <c r="E136" s="198"/>
      <c r="F136" s="198"/>
      <c r="G136" s="198"/>
      <c r="H136" s="198"/>
    </row>
    <row r="137" spans="1:8" s="207" customFormat="1" x14ac:dyDescent="0.2"/>
    <row r="138" spans="1:8" s="207" customFormat="1" x14ac:dyDescent="0.2">
      <c r="A138" s="194" t="s">
        <v>540</v>
      </c>
      <c r="B138" s="159"/>
      <c r="C138" s="159"/>
      <c r="D138" s="159"/>
    </row>
    <row r="139" spans="1:8" s="207" customFormat="1" x14ac:dyDescent="0.2">
      <c r="A139" s="194"/>
      <c r="B139" s="159"/>
      <c r="C139" s="159"/>
      <c r="D139" s="159"/>
    </row>
    <row r="140" spans="1:8" s="207" customFormat="1" ht="24.75" customHeight="1" x14ac:dyDescent="0.2">
      <c r="A140" s="406" t="s">
        <v>594</v>
      </c>
      <c r="B140" s="406"/>
      <c r="C140" s="406"/>
      <c r="D140" s="406"/>
      <c r="E140" s="184"/>
      <c r="F140" s="184"/>
      <c r="G140" s="184"/>
      <c r="H140" s="184"/>
    </row>
    <row r="141" spans="1:8" s="207" customFormat="1" x14ac:dyDescent="0.2">
      <c r="A141" s="159"/>
      <c r="B141" s="159"/>
      <c r="C141" s="159"/>
      <c r="D141" s="159"/>
    </row>
    <row r="142" spans="1:8" x14ac:dyDescent="0.2">
      <c r="A142" s="194" t="s">
        <v>541</v>
      </c>
    </row>
    <row r="143" spans="1:8" x14ac:dyDescent="0.2">
      <c r="A143" s="194"/>
    </row>
    <row r="144" spans="1:8" ht="51.75" customHeight="1" x14ac:dyDescent="0.2">
      <c r="A144" s="409" t="s">
        <v>586</v>
      </c>
      <c r="B144" s="409"/>
      <c r="C144" s="409"/>
      <c r="D144" s="409"/>
      <c r="E144" s="165"/>
      <c r="F144" s="165"/>
      <c r="G144" s="165"/>
      <c r="H144" s="165"/>
    </row>
    <row r="146" spans="1:8" x14ac:dyDescent="0.2">
      <c r="A146" s="194" t="s">
        <v>559</v>
      </c>
    </row>
    <row r="148" spans="1:8" x14ac:dyDescent="0.2">
      <c r="A148" s="146"/>
      <c r="B148" s="151" t="s">
        <v>580</v>
      </c>
      <c r="D148" s="151" t="s">
        <v>492</v>
      </c>
    </row>
    <row r="149" spans="1:8" x14ac:dyDescent="0.2">
      <c r="A149" s="146"/>
      <c r="B149" s="150" t="s">
        <v>522</v>
      </c>
      <c r="D149" s="150" t="s">
        <v>522</v>
      </c>
    </row>
    <row r="150" spans="1:8" x14ac:dyDescent="0.2">
      <c r="A150" s="154" t="s">
        <v>542</v>
      </c>
      <c r="B150" s="146"/>
      <c r="D150" s="146"/>
    </row>
    <row r="151" spans="1:8" x14ac:dyDescent="0.2">
      <c r="A151" s="146" t="s">
        <v>543</v>
      </c>
      <c r="B151" s="149">
        <v>100912</v>
      </c>
      <c r="D151" s="149">
        <v>120406</v>
      </c>
    </row>
    <row r="152" spans="1:8" x14ac:dyDescent="0.2">
      <c r="A152" s="146" t="s">
        <v>544</v>
      </c>
      <c r="B152" s="149">
        <v>199014</v>
      </c>
      <c r="D152" s="149">
        <v>104533</v>
      </c>
    </row>
    <row r="153" spans="1:8" ht="13.5" thickBot="1" x14ac:dyDescent="0.25">
      <c r="A153" s="146"/>
      <c r="B153" s="160">
        <f>SUM(B151:B152)</f>
        <v>299926</v>
      </c>
      <c r="D153" s="160">
        <f>SUM(D151:D152)</f>
        <v>224939</v>
      </c>
    </row>
    <row r="154" spans="1:8" ht="13.5" thickTop="1" x14ac:dyDescent="0.2">
      <c r="A154" s="146"/>
      <c r="B154" s="149"/>
    </row>
    <row r="155" spans="1:8" ht="39.75" customHeight="1" x14ac:dyDescent="0.2">
      <c r="A155" s="408" t="s">
        <v>595</v>
      </c>
      <c r="B155" s="408"/>
      <c r="C155" s="408"/>
      <c r="D155" s="408"/>
      <c r="E155" s="158"/>
      <c r="F155" s="158"/>
      <c r="G155" s="158"/>
      <c r="H155" s="158"/>
    </row>
    <row r="156" spans="1:8" ht="12.75" customHeight="1" x14ac:dyDescent="0.2">
      <c r="A156" s="200"/>
      <c r="B156" s="200"/>
      <c r="C156" s="200"/>
      <c r="D156" s="200"/>
      <c r="E156" s="181"/>
      <c r="F156" s="181"/>
      <c r="G156" s="181"/>
      <c r="H156" s="181"/>
    </row>
    <row r="157" spans="1:8" x14ac:dyDescent="0.2">
      <c r="A157" s="188" t="s">
        <v>549</v>
      </c>
      <c r="B157" s="188"/>
      <c r="C157" s="188"/>
      <c r="D157" s="188"/>
      <c r="E157" s="167"/>
      <c r="F157" s="167"/>
      <c r="G157" s="167"/>
      <c r="H157" s="167"/>
    </row>
    <row r="159" spans="1:8" x14ac:dyDescent="0.2">
      <c r="A159" s="146"/>
      <c r="B159" s="151" t="s">
        <v>580</v>
      </c>
    </row>
    <row r="160" spans="1:8" x14ac:dyDescent="0.2">
      <c r="A160" s="146"/>
      <c r="B160" s="150" t="s">
        <v>522</v>
      </c>
    </row>
    <row r="161" spans="1:8" x14ac:dyDescent="0.2">
      <c r="A161" s="146" t="s">
        <v>545</v>
      </c>
      <c r="B161" s="149">
        <v>199014</v>
      </c>
    </row>
    <row r="162" spans="1:8" x14ac:dyDescent="0.2">
      <c r="A162" s="146" t="s">
        <v>546</v>
      </c>
      <c r="B162" s="149">
        <v>5851</v>
      </c>
    </row>
    <row r="163" spans="1:8" x14ac:dyDescent="0.2">
      <c r="A163" s="146" t="s">
        <v>547</v>
      </c>
      <c r="B163" s="149">
        <v>32551</v>
      </c>
    </row>
    <row r="164" spans="1:8" x14ac:dyDescent="0.2">
      <c r="A164" s="146" t="s">
        <v>548</v>
      </c>
      <c r="B164" s="149">
        <v>62510</v>
      </c>
    </row>
    <row r="165" spans="1:8" ht="13.5" thickBot="1" x14ac:dyDescent="0.25">
      <c r="A165" s="146"/>
      <c r="B165" s="160">
        <f>SUM(B161:B164)</f>
        <v>299926</v>
      </c>
    </row>
    <row r="166" spans="1:8" ht="13.5" thickTop="1" x14ac:dyDescent="0.2"/>
    <row r="167" spans="1:8" x14ac:dyDescent="0.2">
      <c r="A167" s="186" t="s">
        <v>550</v>
      </c>
      <c r="B167" s="186"/>
      <c r="C167" s="186"/>
      <c r="D167" s="186"/>
      <c r="E167" s="140"/>
      <c r="F167" s="140"/>
      <c r="G167" s="140"/>
      <c r="H167" s="140"/>
    </row>
    <row r="168" spans="1:8" ht="195.75" customHeight="1" x14ac:dyDescent="0.2">
      <c r="A168" s="406" t="s">
        <v>596</v>
      </c>
      <c r="B168" s="406"/>
      <c r="C168" s="406"/>
      <c r="D168" s="406"/>
      <c r="E168" s="184"/>
      <c r="F168" s="184"/>
      <c r="G168" s="184"/>
      <c r="H168" s="184"/>
    </row>
    <row r="169" spans="1:8" ht="24" customHeight="1" x14ac:dyDescent="0.2">
      <c r="A169" s="405" t="s">
        <v>551</v>
      </c>
      <c r="B169" s="405"/>
      <c r="C169" s="405"/>
      <c r="D169" s="405"/>
      <c r="E169" s="165"/>
      <c r="F169" s="165"/>
      <c r="G169" s="165"/>
      <c r="H169" s="165"/>
    </row>
    <row r="170" spans="1:8" ht="12.75" customHeight="1" x14ac:dyDescent="0.2">
      <c r="A170" s="190"/>
      <c r="B170" s="190"/>
      <c r="C170" s="190"/>
      <c r="D170" s="190"/>
      <c r="E170" s="165"/>
      <c r="F170" s="165"/>
      <c r="G170" s="165"/>
      <c r="H170" s="165"/>
    </row>
    <row r="171" spans="1:8" x14ac:dyDescent="0.2">
      <c r="B171" s="151" t="s">
        <v>580</v>
      </c>
      <c r="D171" s="151" t="s">
        <v>492</v>
      </c>
    </row>
    <row r="172" spans="1:8" x14ac:dyDescent="0.2">
      <c r="B172" s="150" t="s">
        <v>522</v>
      </c>
      <c r="D172" s="150" t="s">
        <v>522</v>
      </c>
    </row>
    <row r="173" spans="1:8" x14ac:dyDescent="0.2">
      <c r="A173" s="154" t="s">
        <v>552</v>
      </c>
      <c r="B173" s="149"/>
      <c r="D173" s="149"/>
    </row>
    <row r="174" spans="1:8" x14ac:dyDescent="0.2">
      <c r="A174" s="146" t="s">
        <v>553</v>
      </c>
      <c r="B174" s="149">
        <v>53910</v>
      </c>
      <c r="D174" s="149">
        <v>41971</v>
      </c>
    </row>
    <row r="175" spans="1:8" x14ac:dyDescent="0.2">
      <c r="A175" s="146" t="s">
        <v>554</v>
      </c>
      <c r="B175" s="149">
        <v>2322</v>
      </c>
      <c r="D175" s="149">
        <v>694</v>
      </c>
    </row>
    <row r="176" spans="1:8" ht="13.5" thickBot="1" x14ac:dyDescent="0.25">
      <c r="A176" s="146"/>
      <c r="B176" s="160">
        <f>SUM(B173:B175)</f>
        <v>56232</v>
      </c>
      <c r="D176" s="160">
        <f>SUM(D173:D175)</f>
        <v>42665</v>
      </c>
    </row>
    <row r="177" spans="1:4" ht="13.5" thickTop="1" x14ac:dyDescent="0.2">
      <c r="A177" s="154" t="s">
        <v>555</v>
      </c>
      <c r="B177" s="149"/>
      <c r="D177" s="149"/>
    </row>
    <row r="178" spans="1:4" x14ac:dyDescent="0.2">
      <c r="A178" s="146" t="s">
        <v>553</v>
      </c>
      <c r="B178" s="162">
        <v>13192</v>
      </c>
      <c r="D178" s="149">
        <v>69865</v>
      </c>
    </row>
    <row r="179" spans="1:4" x14ac:dyDescent="0.2">
      <c r="A179" s="146" t="s">
        <v>554</v>
      </c>
      <c r="B179" s="162">
        <v>49</v>
      </c>
      <c r="D179" s="162">
        <v>0</v>
      </c>
    </row>
    <row r="180" spans="1:4" ht="13.5" thickBot="1" x14ac:dyDescent="0.25">
      <c r="A180" s="146"/>
      <c r="B180" s="217">
        <f>SUM(B178:B179)</f>
        <v>13241</v>
      </c>
      <c r="D180" s="160">
        <f>SUM(D178:D179)</f>
        <v>69865</v>
      </c>
    </row>
    <row r="181" spans="1:4" ht="13.5" thickTop="1" x14ac:dyDescent="0.2">
      <c r="A181" s="146"/>
      <c r="B181" s="149"/>
      <c r="D181" s="149"/>
    </row>
    <row r="182" spans="1:4" ht="24" x14ac:dyDescent="0.2">
      <c r="A182" s="146"/>
      <c r="B182" s="148" t="s">
        <v>584</v>
      </c>
      <c r="D182" s="148" t="s">
        <v>585</v>
      </c>
    </row>
    <row r="183" spans="1:4" x14ac:dyDescent="0.2">
      <c r="A183" s="146"/>
      <c r="B183" s="150" t="s">
        <v>522</v>
      </c>
      <c r="D183" s="150" t="s">
        <v>522</v>
      </c>
    </row>
    <row r="184" spans="1:4" x14ac:dyDescent="0.2">
      <c r="A184" s="154" t="s">
        <v>556</v>
      </c>
      <c r="B184" s="149"/>
      <c r="D184" s="149"/>
    </row>
    <row r="185" spans="1:4" x14ac:dyDescent="0.2">
      <c r="A185" s="146" t="s">
        <v>553</v>
      </c>
      <c r="B185" s="149">
        <v>95312</v>
      </c>
      <c r="D185" s="149">
        <v>101540</v>
      </c>
    </row>
    <row r="186" spans="1:4" x14ac:dyDescent="0.2">
      <c r="A186" s="146" t="s">
        <v>554</v>
      </c>
      <c r="B186" s="149">
        <v>1481</v>
      </c>
      <c r="D186" s="149">
        <v>3182</v>
      </c>
    </row>
    <row r="187" spans="1:4" ht="13.5" thickBot="1" x14ac:dyDescent="0.25">
      <c r="A187" s="146"/>
      <c r="B187" s="160">
        <f>SUM(B185:B186)</f>
        <v>96793</v>
      </c>
      <c r="D187" s="160">
        <f>SUM(D185:D186)</f>
        <v>104722</v>
      </c>
    </row>
    <row r="188" spans="1:4" ht="13.5" thickTop="1" x14ac:dyDescent="0.2">
      <c r="A188" s="154" t="s">
        <v>557</v>
      </c>
      <c r="B188" s="161"/>
      <c r="D188" s="161"/>
    </row>
    <row r="189" spans="1:4" x14ac:dyDescent="0.2">
      <c r="A189" s="146" t="s">
        <v>553</v>
      </c>
      <c r="B189" s="182">
        <v>100066</v>
      </c>
      <c r="C189" s="195"/>
      <c r="D189" s="182">
        <v>178883</v>
      </c>
    </row>
    <row r="190" spans="1:4" ht="15" x14ac:dyDescent="0.25">
      <c r="A190" s="146" t="s">
        <v>554</v>
      </c>
      <c r="B190" s="183">
        <v>217</v>
      </c>
      <c r="C190" s="196"/>
      <c r="D190" s="183">
        <v>63</v>
      </c>
    </row>
    <row r="191" spans="1:4" ht="13.5" thickBot="1" x14ac:dyDescent="0.25">
      <c r="B191" s="197">
        <f>SUM(B189:B190)</f>
        <v>100283</v>
      </c>
      <c r="C191" s="185"/>
      <c r="D191" s="197">
        <f>SUM(D189:D190)</f>
        <v>178946</v>
      </c>
    </row>
    <row r="192" spans="1:4" ht="13.5" thickTop="1" x14ac:dyDescent="0.2"/>
    <row r="193" spans="1:8" x14ac:dyDescent="0.2">
      <c r="A193" s="193" t="s">
        <v>558</v>
      </c>
    </row>
    <row r="194" spans="1:8" x14ac:dyDescent="0.2">
      <c r="A194" s="193"/>
    </row>
    <row r="195" spans="1:8" ht="41.25" customHeight="1" x14ac:dyDescent="0.2">
      <c r="A195" s="405" t="s">
        <v>587</v>
      </c>
      <c r="B195" s="405"/>
      <c r="C195" s="405"/>
      <c r="D195" s="405"/>
      <c r="E195" s="165"/>
      <c r="F195" s="165"/>
      <c r="G195" s="165"/>
      <c r="H195" s="165"/>
    </row>
    <row r="197" spans="1:8" ht="30" customHeight="1" x14ac:dyDescent="0.2">
      <c r="A197" s="405"/>
      <c r="B197" s="405"/>
      <c r="C197" s="405"/>
      <c r="D197" s="405"/>
    </row>
  </sheetData>
  <mergeCells count="40">
    <mergeCell ref="A11:D11"/>
    <mergeCell ref="A13:D13"/>
    <mergeCell ref="A14:D14"/>
    <mergeCell ref="A32:D32"/>
    <mergeCell ref="A15:D15"/>
    <mergeCell ref="A18:D18"/>
    <mergeCell ref="A19:D19"/>
    <mergeCell ref="A20:D20"/>
    <mergeCell ref="A24:D24"/>
    <mergeCell ref="A25:D25"/>
    <mergeCell ref="A12:D12"/>
    <mergeCell ref="A35:D35"/>
    <mergeCell ref="A38:D38"/>
    <mergeCell ref="A30:D30"/>
    <mergeCell ref="A31:D31"/>
    <mergeCell ref="A168:D168"/>
    <mergeCell ref="A99:D99"/>
    <mergeCell ref="A118:D118"/>
    <mergeCell ref="A89:D89"/>
    <mergeCell ref="A90:D90"/>
    <mergeCell ref="A91:D91"/>
    <mergeCell ref="A92:D92"/>
    <mergeCell ref="A80:A81"/>
    <mergeCell ref="A78:D78"/>
    <mergeCell ref="A44:D44"/>
    <mergeCell ref="A41:D41"/>
    <mergeCell ref="A87:D87"/>
    <mergeCell ref="A197:D197"/>
    <mergeCell ref="A93:D93"/>
    <mergeCell ref="A94:D94"/>
    <mergeCell ref="A95:D95"/>
    <mergeCell ref="A96:D96"/>
    <mergeCell ref="A134:D134"/>
    <mergeCell ref="A169:D169"/>
    <mergeCell ref="A195:D195"/>
    <mergeCell ref="A155:D155"/>
    <mergeCell ref="A122:D122"/>
    <mergeCell ref="A136:D136"/>
    <mergeCell ref="A140:D140"/>
    <mergeCell ref="A144:D144"/>
  </mergeCells>
  <pageMargins left="0.70866141732283472" right="0.70866141732283472" top="0.56000000000000005" bottom="0.74803149606299213" header="0.31496062992125984" footer="0.31496062992125984"/>
  <pageSetup paperSize="9" fitToHeight="0" orientation="portrait"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CA013944B7EE40A95B1C8C541A93BE" ma:contentTypeVersion="13" ma:contentTypeDescription="Create a new document." ma:contentTypeScope="" ma:versionID="af44425cc99e4931d1b47d4d41db4a32">
  <xsd:schema xmlns:xsd="http://www.w3.org/2001/XMLSchema" xmlns:xs="http://www.w3.org/2001/XMLSchema" xmlns:p="http://schemas.microsoft.com/office/2006/metadata/properties" xmlns:ns2="ff7022f0-7135-4745-88ac-b0711da4c21f" xmlns:ns3="aa2aacec-9352-4d97-80ca-94620611eeb8" targetNamespace="http://schemas.microsoft.com/office/2006/metadata/properties" ma:root="true" ma:fieldsID="5d944e073f578b8921759de406770b35" ns2:_="" ns3:_="">
    <xsd:import namespace="ff7022f0-7135-4745-88ac-b0711da4c21f"/>
    <xsd:import namespace="aa2aacec-9352-4d97-80ca-94620611ee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7022f0-7135-4745-88ac-b0711da4c21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2aacec-9352-4d97-80ca-94620611ee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sharepoint/v3"/>
    <ds:schemaRef ds:uri="91e2413d-4f9f-4554-973b-b8912a6f9304"/>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DDA15DFE-A904-4A73-AE18-E38D50D19B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7022f0-7135-4745-88ac-b0711da4c21f"/>
    <ds:schemaRef ds:uri="aa2aacec-9352-4d97-80ca-94620611ee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PK!Print_Titles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Jasminka Belačić</cp:lastModifiedBy>
  <cp:lastPrinted>2022-02-21T14:36:33Z</cp:lastPrinted>
  <dcterms:created xsi:type="dcterms:W3CDTF">2008-10-17T11:51:54Z</dcterms:created>
  <dcterms:modified xsi:type="dcterms:W3CDTF">2022-02-24T10:58:46Z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0x0101004FCA013944B7EE40A95B1C8C541A93BE</vt:lpwstr>
  </property>
  <property fmtid="{D5CDD505-2E9C-101B-9397-08002B2CF9AE}" pid="3" name="_dlc_DocIdItemGuid">
    <vt:lpwstr>24ffe254-9b77-4343-931b-213128e158b8</vt:lpwstr>
  </property>
</Properties>
</file>