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2/III kvartal/objava/"/>
    </mc:Choice>
  </mc:AlternateContent>
  <xr:revisionPtr revIDLastSave="0" documentId="14_{95949655-1990-4296-B0F4-56F4D9F1C30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5" i="24" l="1"/>
  <c r="D127" i="24"/>
  <c r="B127" i="24"/>
  <c r="D120" i="24"/>
  <c r="D117" i="24"/>
  <c r="D124" i="24" l="1"/>
  <c r="B120" i="24"/>
  <c r="B117" i="24"/>
  <c r="B124" i="24" l="1"/>
  <c r="B126" i="24" s="1"/>
  <c r="B128" i="24" s="1"/>
  <c r="D126" i="24"/>
  <c r="D128" i="24" s="1"/>
  <c r="D212" i="24" l="1"/>
  <c r="B212" i="24"/>
  <c r="D208" i="24"/>
  <c r="B208" i="24"/>
  <c r="D201" i="24"/>
  <c r="B201" i="24"/>
  <c r="D197" i="24"/>
  <c r="B197" i="24"/>
  <c r="D173" i="24"/>
  <c r="B173" i="24"/>
  <c r="D132" i="24"/>
  <c r="B132" i="24"/>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H21" i="21"/>
  <c r="J60" i="26"/>
  <c r="J14" i="26"/>
  <c r="J61" i="26" s="1"/>
  <c r="I14" i="26"/>
  <c r="I61" i="26" s="1"/>
  <c r="I60" i="26"/>
  <c r="H60" i="26"/>
  <c r="H14" i="26"/>
  <c r="H61" i="26" s="1"/>
  <c r="I21" i="21"/>
  <c r="H36" i="21"/>
  <c r="I36" i="21"/>
  <c r="H49" i="21"/>
  <c r="I49" i="21"/>
  <c r="K64" i="26" l="1"/>
  <c r="K62" i="26"/>
  <c r="K68" i="26" s="1"/>
  <c r="K63" i="26"/>
  <c r="I62" i="26"/>
  <c r="I67" i="26" s="1"/>
  <c r="J63" i="26"/>
  <c r="J62" i="26"/>
  <c r="J68" i="26" s="1"/>
  <c r="J64" i="26"/>
  <c r="H63" i="26"/>
  <c r="I64" i="26"/>
  <c r="I63" i="26"/>
  <c r="H62" i="26"/>
  <c r="H68" i="26" s="1"/>
  <c r="H64" i="26"/>
  <c r="I51" i="21"/>
  <c r="I53" i="21" s="1"/>
  <c r="H51" i="21"/>
  <c r="H53" i="21" s="1"/>
  <c r="I68" i="26" l="1"/>
  <c r="K66" i="26"/>
  <c r="K67" i="26"/>
  <c r="I66"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<sst xmlns="http://schemas.openxmlformats.org/spreadsheetml/2006/main" count="745" uniqueCount="622">
  <si>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</si>
  <si>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</si>
  <si>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</si>
  <si>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</si>
  <si>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</si>
  <si>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</si>
  <si>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</si>
  <si>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</si>
  <si>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</si>
  <si>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</si>
  <si>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</si>
  <si>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</si>
  <si>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</si>
  <si>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</si>
  <si>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</si>
  <si>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</si>
  <si>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</si>
  <si>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</si>
  <si>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</si>
  <si>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</si>
  <si>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</si>
  <si>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</si>
  <si>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</si>
  <si>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</si>
  <si>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</si>
  <si>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</si>
  <si>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</si>
  <si>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</si>
  <si>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</si>
  <si>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</si>
  <si>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</si>
  <si>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</si>
  <si>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</si>
  <si>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</si>
  <si>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</si>
  <si>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</si>
  <si>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</si>
  <si>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</si>
  <si>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</si>
  <si>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</si>
  <si>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</si>
  <si>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</si>
  <si>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</si>
  <si>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</si>
  <si>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</si>
  <si>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</si>
  <si>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</si>
  <si>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</si>
  <si>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</si>
  <si>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</si>
  <si>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</si>
  <si>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</si>
  <si>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</si>
  <si>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</si>
  <si>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</si>
  <si>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</si>
  <si>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</si>
  <si>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</si>
  <si>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</si>
  <si>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</si>
  <si>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</si>
  <si>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</si>
  <si>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</si>
  <si>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</si>
  <si>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</si>
  <si>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</si>
  <si>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</si>
  <si>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</si>
  <si>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</si>
  <si>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</si>
  <si>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</si>
  <si>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</si>
  <si>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</si>
  <si>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</si>
  <si>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</si>
  <si>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</si>
  <si>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</si>
  <si>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</si>
  <si>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</si>
  <si>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</si>
  <si>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</si>
  <si>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</si>
  <si>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</si>
  <si>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</si>
  <si>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</si>
  <si>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</si>
  <si>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</si>
  <si>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</si>
  <si>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</si>
  <si>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</si>
  <si>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</si>
  <si>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</si>
  <si>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</si>
  <si>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</si>
  <si>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</si>
  <si>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</si>
  <si>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</si>
  <si>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</si>
  <si>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</si>
  <si>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</si>
  <si>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</si>
  <si>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</si>
  <si>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</si>
  <si>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</si>
  <si>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</si>
  <si>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</si>
  <si>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</si>
  <si>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</si>
  <si>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</si>
  <si>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</si>
  <si>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</si>
  <si>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</si>
  <si>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</si>
  <si>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</si>
  <si>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</si>
  <si>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</si>
  <si>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</si>
  <si>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</si>
  <si>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</si>
  <si>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</si>
  <si>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</si>
  <si>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</si>
  <si>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</si>
  <si>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</si>
  <si>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</si>
  <si>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</si>
  <si>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</si>
  <si>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</si>
  <si>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</si>
  <si>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</si>
  <si>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</si>
  <si>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</si>
  <si>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</si>
  <si>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</si>
  <si>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</si>
  <si>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</si>
  <si>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</si>
  <si>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</si>
  <si>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</si>
  <si>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</si>
  <si>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</si>
  <si>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</si>
  <si>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</si>
  <si>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</si>
  <si>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</si>
  <si>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</si>
  <si>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</si>
  <si>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</si>
  <si>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</si>
  <si>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</si>
  <si>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</si>
  <si>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</si>
  <si>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</si>
  <si>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</si>
  <si>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</si>
  <si>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</si>
  <si>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</si>
  <si>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</si>
  <si>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</si>
  <si>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</si>
  <si>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</si>
  <si>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</si>
  <si>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</si>
  <si>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</si>
  <si>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</si>
  <si>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</si>
  <si>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</si>
  <si>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</si>
  <si>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</si>
  <si>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</si>
  <si>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</si>
  <si>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</si>
  <si>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</si>
  <si>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</si>
  <si>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</si>
  <si>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</si>
  <si>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</si>
  <si>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</si>
  <si>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</si>
  <si>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</si>
  <si>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</si>
  <si>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</si>
  <si>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</si>
  <si>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</si>
  <si>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</si>
  <si>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</si>
  <si>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</si>
  <si>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</si>
  <si>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</si>
  <si>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</si>
  <si>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</si>
  <si>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</si>
  <si>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</si>
  <si>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</si>
  <si>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</si>
  <si>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</si>
  <si>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</si>
  <si>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</si>
  <si>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</si>
  <si>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</si>
  <si>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</si>
  <si>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</si>
  <si>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</si>
  <si>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</si>
  <si>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</si>
  <si>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</si>
  <si>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</si>
  <si>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</si>
  <si>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</si>
  <si>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</si>
  <si>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</si>
  <si>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</si>
  <si>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</si>
  <si>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</si>
  <si>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</si>
  <si>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</si>
  <si>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</si>
  <si>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</si>
  <si>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</si>
  <si>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</si>
  <si>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</si>
  <si>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</si>
  <si>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</si>
  <si>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</si>
  <si>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</si>
  <si>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</si>
  <si>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</si>
  <si>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</si>
  <si>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</si>
  <si>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</si>
  <si>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</si>
  <si>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</si>
  <si>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</si>
  <si>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</si>
  <si>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</si>
  <si>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</si>
  <si>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</si>
  <si>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</si>
  <si>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</si>
  <si>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</si>
  <si>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</si>
  <si>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</si>
  <si>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</si>
  <si>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</si>
  <si>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</si>
  <si>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</si>
  <si>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</si>
  <si>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</si>
  <si>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</si>
  <si>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</si>
  <si>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</si>
  <si>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</si>
  <si>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</si>
  <si>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</si>
  <si>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</si>
  <si>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</si>
  <si>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</si>
  <si>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</si>
  <si>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</si>
  <si>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</si>
  <si>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</si>
  <si>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</si>
  <si>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</si>
  <si>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</si>
  <si>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</si>
  <si>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</si>
  <si>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</si>
  <si>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</si>
  <si>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</si>
  <si>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</si>
  <si>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</si>
  <si>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</si>
  <si>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</si>
  <si>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</si>
  <si>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</si>
  <si>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</si>
  <si>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</si>
  <si>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</si>
  <si>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</si>
  <si>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</si>
  <si>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</si>
  <si>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</si>
  <si>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</si>
  <si>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</si>
  <si>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</si>
  <si>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</si>
  <si>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</si>
  <si>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</si>
  <si>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</si>
  <si>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</si>
  <si>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</si>
  <si>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</si>
  <si>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</si>
  <si>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</si>
  <si>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</si>
  <si>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</si>
  <si>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</si>
  <si>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</si>
  <si>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</si>
  <si>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</si>
  <si>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</si>
  <si>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</si>
  <si>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</si>
  <si>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</si>
  <si>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</si>
  <si>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</si>
  <si>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</si>
  <si>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</si>
  <si>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</si>
  <si>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</si>
  <si>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</si>
  <si>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</si>
  <si>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</si>
  <si>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</si>
  <si>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</si>
  <si>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</si>
  <si>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</si>
  <si>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</si>
  <si>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</si>
  <si>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</si>
  <si>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</si>
  <si>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</si>
  <si>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</si>
  <si>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</si>
  <si>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</si>
  <si>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</si>
  <si>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</si>
  <si>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</si>
  <si>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</si>
  <si>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</si>
  <si>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</si>
  <si>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</si>
  <si>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</si>
  <si>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</si>
  <si>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</si>
  <si>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</si>
  <si>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</si>
  <si>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</si>
  <si>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</si>
  <si>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</si>
  <si>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</si>
  <si>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</si>
  <si>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</si>
  <si>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</si>
  <si>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</si>
  <si>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</si>
  <si>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</si>
  <si>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</si>
  <si>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</si>
  <si>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</si>
  <si>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</si>
  <si>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</si>
  <si>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</si>
  <si>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</si>
  <si>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</si>
  <si>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</si>
  <si>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</si>
  <si>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</si>
  <si>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</si>
  <si>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</si>
  <si>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</si>
  <si>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</si>
  <si>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</si>
  <si>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</si>
  <si>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</si>
  <si>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</si>
  <si>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</si>
  <si>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</si>
  <si>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</si>
  <si>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</si>
  <si>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</si>
  <si>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</si>
  <si>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</si>
  <si>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</si>
  <si>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</si>
  <si>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</si>
  <si>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</si>
  <si>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</si>
  <si>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</si>
  <si>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</si>
  <si>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</si>
  <si>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</si>
  <si>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</si>
  <si>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</si>
  <si>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</si>
  <si>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</si>
  <si>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</si>
  <si>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</si>
  <si>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</si>
  <si>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</si>
  <si>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</si>
  <si>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</si>
  <si>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</si>
  <si>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</si>
  <si>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</si>
  <si>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</si>
  <si>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</si>
  <si>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</si>
  <si>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</si>
  <si>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</si>
  <si>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</si>
  <si>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</si>
  <si>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</si>
  <si>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</si>
  <si>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</si>
  <si>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</si>
  <si>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</si>
  <si>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</si>
  <si>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</si>
  <si>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</si>
  <si>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</si>
  <si>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</si>
  <si>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</si>
  <si>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</si>
  <si>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</si>
  <si>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</si>
  <si>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</si>
  <si>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</si>
  <si>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</si>
  <si>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</si>
  <si>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</si>
  <si>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</si>
  <si>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</si>
  <si>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</si>
  <si>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</si>
  <si>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</si>
  <si>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</si>
  <si>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</si>
  <si>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</si>
  <si>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</si>
  <si>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</si>
  <si>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</si>
  <si>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</si>
  <si>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</si>
  <si>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</si>
  <si>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</si>
  <si>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</si>
  <si>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</si>
  <si>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</si>
  <si>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</si>
  <si>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</si>
  <si>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</si>
  <si>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</si>
  <si>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</si>
  <si>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</si>
  <si>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</si>
  <si>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</si>
  <si>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</si>
  <si>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080040936</t>
  </si>
  <si>
    <t>45050126417</t>
  </si>
  <si>
    <t>74780000HOSHMRAWOI15</t>
  </si>
  <si>
    <t>501</t>
  </si>
  <si>
    <t>KONČAR - ELEKTROINDUSTRIJA d.d.</t>
  </si>
  <si>
    <t>ZAGREB</t>
  </si>
  <si>
    <t>FALLEROVO ŠETALIŠTE 22</t>
  </si>
  <si>
    <t>koncar.finance@koncar.hr</t>
  </si>
  <si>
    <t>www.koncar.hr</t>
  </si>
  <si>
    <t>Končar - Energetika i usluge d.o.o.</t>
  </si>
  <si>
    <t>Zagreb</t>
  </si>
  <si>
    <t>Končar - Motori i električni sustavi d.o.o.</t>
  </si>
  <si>
    <t>Končar - Generatori i motori d.o.o.</t>
  </si>
  <si>
    <t xml:space="preserve">Končar - Obnovljivi izvori d.o.o. </t>
  </si>
  <si>
    <t>Končar - Mjerni transformatori d.d.</t>
  </si>
  <si>
    <t>Končar - Distributivni i specijalni transf. d.d.</t>
  </si>
  <si>
    <t>Končar - Aparati i postrojenja d.o.o.</t>
  </si>
  <si>
    <t>Končar - Električna vozila d.d.</t>
  </si>
  <si>
    <t>Končar - Inženjering d.o.o. za proizvodnju i usluge</t>
  </si>
  <si>
    <t>Končar - Metalne konstrukcije d.o.o.</t>
  </si>
  <si>
    <t>Končar - Ulaganja d.o.o.</t>
  </si>
  <si>
    <t>Končar - Digital d.o.o.</t>
  </si>
  <si>
    <t>Marina Markušić</t>
  </si>
  <si>
    <t>01 3667 175</t>
  </si>
  <si>
    <t>marina.markusic@koncar.hr</t>
  </si>
  <si>
    <t>KPMG Croatia d.o.o.</t>
  </si>
  <si>
    <t>Igor Gošek</t>
  </si>
  <si>
    <t>Obveznik: GRUPA KONČAR - ELEKTROINDUSTRIJA</t>
  </si>
  <si>
    <t>BILJEŠKE UZ FINANCIJSKE IZVJEŠTAJE - TFI</t>
  </si>
  <si>
    <t>Naziv izdavatelja: Končar - Elektroindustrija d.d.</t>
  </si>
  <si>
    <t>OIB: 45050126417</t>
  </si>
  <si>
    <t>1.  OPĆI PODACI</t>
  </si>
  <si>
    <t>Djelatnost</t>
  </si>
  <si>
    <r>
      <t>Glavna područa djelovanja Grupe Končar (dalje: „Grupa</t>
    </r>
    <r>
      <rPr>
        <sz val="10"/>
        <rFont val="Calibri"/>
        <family val="2"/>
        <charset val="238"/>
      </rPr>
      <t>ˮ</t>
    </r>
    <r>
      <rPr>
        <sz val="10"/>
        <rFont val="Arial"/>
        <family val="2"/>
        <charset val="238"/>
      </rPr>
      <t>) su:</t>
    </r>
  </si>
  <si>
    <t xml:space="preserve"> - proizvodnja električne energije,</t>
  </si>
  <si>
    <t xml:space="preserve"> - prijenos i distribcija električe energije,</t>
  </si>
  <si>
    <t xml:space="preserve"> - tračnička vozila i infrastruktura,</t>
  </si>
  <si>
    <t xml:space="preserve"> - digitalna rješenja i platforme.</t>
  </si>
  <si>
    <t>Struktura Grupe</t>
  </si>
  <si>
    <r>
      <t>Matica Grupe je Končar – Elektroindustrija d.d. (OIB: 45050126417), Zagreb, Fallerovo šetalište 22 (dalje: „Društvo</t>
    </r>
    <r>
      <rPr>
        <sz val="10"/>
        <rFont val="Calibri"/>
        <family val="2"/>
        <charset val="238"/>
      </rPr>
      <t>ˮ</t>
    </r>
    <r>
      <rPr>
        <sz val="10"/>
        <rFont val="Arial"/>
        <family val="2"/>
        <charset val="238"/>
      </rPr>
      <t>).</t>
    </r>
  </si>
  <si>
    <t>Društvo se bavi upravljanjem društvima u svom vlasništvu.</t>
  </si>
  <si>
    <t>Broj zaposlenih</t>
  </si>
  <si>
    <t>2.  OSNOVA SASTAVLJANJA I RAČUNOVODSTVENE POLITIKE</t>
  </si>
  <si>
    <t>Osnova sastavljanja</t>
  </si>
  <si>
    <t>Godišnji konsolidirani izvještaji Grupe dostupni su na službenim stranicama Zagrebačke burze (www.zse.hr), Hrvatske agencije za nadzor financijskih usluga (www.hanfa.hr) i web stranicama Društva (www.koncar.hr).</t>
  </si>
  <si>
    <t>Vremenska neograničenost poslovanja</t>
  </si>
  <si>
    <t>Uprava Društva smatra kako Grupa raspolaže s dovoljno resursa za nastavak rada u doglednoj budućnosti te nije utvrdila značajne neizvjesnosti vezane uz poslovne događaje i uvjete koji mogu dovesti u sumnju vremensku neograničenost poslovanja Grupe.</t>
  </si>
  <si>
    <t>Značajne računovodstvene politike</t>
  </si>
  <si>
    <t>Ključne računovodstvene procjene</t>
  </si>
  <si>
    <t xml:space="preserve">U pripremi  konsolidiranih financijskih izvještaja, Uprava je koristila prosudbe i procjene koje utječu na primjenu računovodstvenih politika i evidentirane iznose imovine i obveza, prihoda i rashoda. Proizašle računovodstvene procjene su, po definiciji, u rijetkim slučajevima izjednačene sa stvarnim rezultatima. Ključne računovodstvene procjene su iste kao one opisane u posljednjem godišnjem financijskom izvješću. </t>
  </si>
  <si>
    <t>Sezonski utjecaj</t>
  </si>
  <si>
    <t>Grupa nije izložena značajnim sezonskim ili cikličkim promjenama u svom poslovanju.</t>
  </si>
  <si>
    <t>3. OVISNA DRUŠTVA</t>
  </si>
  <si>
    <t>31.12.2021.</t>
  </si>
  <si>
    <t>Udio u glasačkim pravima (%)</t>
  </si>
  <si>
    <t>Ovisna društva registrirana u Hrvatskoj koja se konsolidiraju:</t>
  </si>
  <si>
    <t>Končar - Motori i električni sustavi d.o.o., Zagreb</t>
  </si>
  <si>
    <t>Končar - Energetika i usluge d.o.o., Zagreb</t>
  </si>
  <si>
    <t>Končar - Obnovljivi izvori d.o.o., Zagreb</t>
  </si>
  <si>
    <t xml:space="preserve">    Direktno vlasništvo</t>
  </si>
  <si>
    <t xml:space="preserve">    Indirektno vlasništvo</t>
  </si>
  <si>
    <t>Končar - Električna vozila d.d., Zagreb</t>
  </si>
  <si>
    <t>Končar - Mjerni transformatori d.d., Zagreb</t>
  </si>
  <si>
    <t>Končar - Distributivni i specijalni transformatori d.d., Zagreb</t>
  </si>
  <si>
    <t>-</t>
  </si>
  <si>
    <t>Končar - Digital, d.o.o., Zagreb</t>
  </si>
  <si>
    <r>
      <t xml:space="preserve">Napredna energetska rješenja d.o.o., Zagreb </t>
    </r>
    <r>
      <rPr>
        <i/>
        <sz val="9"/>
        <color rgb="FF000000"/>
        <rFont val="Arial"/>
        <family val="2"/>
        <charset val="238"/>
      </rPr>
      <t>(Indirektno vlasništvo kroz ovisno društvo Končar – Ulaganja d.o.o.)</t>
    </r>
  </si>
  <si>
    <r>
      <t xml:space="preserve">Konell d.o.o., Sofija, Bugarska </t>
    </r>
    <r>
      <rPr>
        <i/>
        <sz val="9"/>
        <color rgb="FF000000"/>
        <rFont val="Arial"/>
        <family val="2"/>
        <charset val="238"/>
      </rPr>
      <t>(Indirektno vlasništvo kroz ovisno društvo Končar – Električna vozila d.d.)</t>
    </r>
  </si>
  <si>
    <r>
      <t xml:space="preserve">Vjetroelektrana Rust d.o.o. </t>
    </r>
    <r>
      <rPr>
        <i/>
        <sz val="9"/>
        <color rgb="FF000000"/>
        <rFont val="Arial"/>
        <family val="2"/>
        <charset val="238"/>
      </rPr>
      <t>(Indirektno vlasništvo kroz ovisno društvo Končar – Obnovljivi izvori d.o.o.)</t>
    </r>
  </si>
  <si>
    <t>Kod nekoliko ovisnih društava, Grupa ima kontrolu kroz većinu glasačkih prava. Međutim vlasnički udio u navedenim društvima ne korespondira udjelu u glasačkim pravima budući da navedena društva imaju i preferencijalne dionice koje imaju sva prava kao i redovne dionice, osim prava glasa. Udio u vlasništvu navedenih društava je kako slijedi:</t>
  </si>
  <si>
    <t>Udio u vlasništvu (%)</t>
  </si>
  <si>
    <t>4. INFORMACIJE O POSLOVNIM SEGMENTIMA</t>
  </si>
  <si>
    <t xml:space="preserve">Grupa je za potrebe upravljanja organizirana u poslovne jedinice prema kriteriju srodnosti pojedinih grupa proizvoda te su u tu svrhu utvrđeni izvještajni segmenti. Izvještajni segmenti Grupe utvrđeni su kako slijedi: </t>
  </si>
  <si>
    <t xml:space="preserve">Izvještajni segmenti sastavni su dio internih financijskih izvještaja. Interne financijske izvještaje redovito pregledava Uprava Društva koja je i glavni donositelj poslovnih odluka te koja na osnovu njih ocjenjuje uspješnost poslovanja te donosi poslovne odluke. </t>
  </si>
  <si>
    <t xml:space="preserve">Prihodi od prodaje po segmentima </t>
  </si>
  <si>
    <t>HRK' 000</t>
  </si>
  <si>
    <t>Ostalo</t>
  </si>
  <si>
    <t>Ukupni prihodi iz ugovora s kupcima</t>
  </si>
  <si>
    <t>Povezana društva</t>
  </si>
  <si>
    <t>Nepovezana društva</t>
  </si>
  <si>
    <t>5.  OSTALI POSLOVNI PRIHODI I RASHODI</t>
  </si>
  <si>
    <t>6. KAPITALIZIRANI TROŠKOVI PLAĆA</t>
  </si>
  <si>
    <t>7.  ZARADA PO DIONICI</t>
  </si>
  <si>
    <t>Neto dobit pripisana vlasnicima matice</t>
  </si>
  <si>
    <t>Ponderirani prosječni broj dionica</t>
  </si>
  <si>
    <t>8. DUGOTRAJNA MATERIJALNA I NEMATERIJALNA IMOVINA</t>
  </si>
  <si>
    <t>9. ZALIHE</t>
  </si>
  <si>
    <t>10. KAPITAL I REZERVE</t>
  </si>
  <si>
    <t>11. OBVEZE PO KREDITIMA</t>
  </si>
  <si>
    <t>Obeze po kreditima</t>
  </si>
  <si>
    <t>Dugoročne</t>
  </si>
  <si>
    <t>Kratkoročne</t>
  </si>
  <si>
    <t>Obveze po kreditima dospijevaju na plaćanje kako slijedi:</t>
  </si>
  <si>
    <t>Unutar jedne godine</t>
  </si>
  <si>
    <t>Od 1 do 2 godine</t>
  </si>
  <si>
    <t>Od 2 do 5 godina</t>
  </si>
  <si>
    <t>Iznad 5 godina</t>
  </si>
  <si>
    <t>12. TRANSAKCIJE S POVEZANIM STRANAMA</t>
  </si>
  <si>
    <t>Potraživanja</t>
  </si>
  <si>
    <t>Pridružena društva</t>
  </si>
  <si>
    <t>Zajednički pothvati</t>
  </si>
  <si>
    <t>Obveze</t>
  </si>
  <si>
    <t>Prihodi od prodaje</t>
  </si>
  <si>
    <t>Poslovni rashodi</t>
  </si>
  <si>
    <t>13. DOGAĐAJI NAKON DATUMA BILANCE</t>
  </si>
  <si>
    <t>Konsolidirani financijski izvještaji ne uključuju sve podatke i objave koji su obavezni za godišnje konsolidirane financijske izvještaje te ih se treba čitati zajedno s godišnjim konsolidiranim financijskim izvještajima Grupe na dan 31. prosinca 2021. Godišnji konsolidirani financijski izvještaji Grupe sastavljeni su sukladno Međunarodnim standardima financijskog izvještavanja (MSFI) koje je odobrila EU.</t>
  </si>
  <si>
    <t>Prijenos i distribucija električne energije</t>
  </si>
  <si>
    <t>Tračnička vozila i infrastruktura</t>
  </si>
  <si>
    <t>Digitalna rješenja</t>
  </si>
  <si>
    <t>- tračnička vozila i infrastruktura - izgradnja i prodaja tračničkih vozila poput vlakova i tramvaja, te povezane usluge održavanja</t>
  </si>
  <si>
    <t>- digitalna rješenja- digitalna rješenja, digitalne usluge, digitalizacija proizvoda i proizvodnje, sustavi poslovne podrške, ICT infrastruktura i usluge.</t>
  </si>
  <si>
    <t>Proizvodnja električne energije</t>
  </si>
  <si>
    <t xml:space="preserve"> - prijenos</t>
  </si>
  <si>
    <t xml:space="preserve"> - distribucija</t>
  </si>
  <si>
    <t xml:space="preserve"> - tračnička vozila</t>
  </si>
  <si>
    <t xml:space="preserve"> - izgradnja i modernizacija željezničke infrastrukture</t>
  </si>
  <si>
    <t>Ukupno izvještajni segmenti</t>
  </si>
  <si>
    <t>Eliminacije internih odnosa</t>
  </si>
  <si>
    <t>Prihodi iz ugovora s kupcima</t>
  </si>
  <si>
    <t>- prijenos i distribucija električne energije - proizvodnja i prodaja distributivnih, specijalnih, mjernih i ostalih transformatora, transformatorskih kotlova, transformatorske stanice, oprema za primarnu i sekundarnu distribuciju električne energije, niskonaponska postrojenja, sustavi monitoringa, usluge dijagnostike, ispitivanja i tehničkog nadzora</t>
  </si>
  <si>
    <t>Ostalo obuhvaća djelatnost najma nekretnina koje nisu u funkciji osnovne djelatnosti, te dijela proizvodnje malih motora i električnih strojeva, te ne predstavlja odvojeni poslovni segment.</t>
  </si>
  <si>
    <t xml:space="preserve">Slijedi analiza prihoda od prodaje Grupe po izvještajnim segmentima koji su prikazani u skladu s MSFI 8 Poslovni segmenti. </t>
  </si>
  <si>
    <t>Končar - Institut za elektrotehniku d.o.o.</t>
  </si>
  <si>
    <t xml:space="preserve"> </t>
  </si>
  <si>
    <t>Končar - Inženjering d.o.o., Zagreb</t>
  </si>
  <si>
    <t>Končar - Generatori i motori d.o.o., Zagreb</t>
  </si>
  <si>
    <t>Končar - Metalne konstrukcije do.o., Zagreb</t>
  </si>
  <si>
    <t>Končar – Aparati i postrojenja d.o.o.</t>
  </si>
  <si>
    <t>Končar - Elektronika i informatika d.o.o., Zagreb</t>
  </si>
  <si>
    <t xml:space="preserve">Končar - Institut za elektrotehniku d.o.o., Zagreb </t>
  </si>
  <si>
    <t xml:space="preserve">Grupa ima jedno pridruženo društvo u Hrvatskoj. </t>
  </si>
  <si>
    <t>U Grupi, uz Maticu, djeluje 11 ovisnih društava iz temeljne djelatnosti, te 3 ovisna društva posebnih djelatnosti i to na istraživanju i razvoju proizvoda i infrastrukturnim uslugama i ulaganjima.</t>
  </si>
  <si>
    <t>Društva u indirektnom vladništvu registrirana izvan Hrvatske koja se konsolidiraju:</t>
  </si>
  <si>
    <t>Društva u indiretknom vlasništvu koja se ne konsolidiraju zbog nematerijalnosti:</t>
  </si>
  <si>
    <t>Društva u indirektnom vlasništvu u Hrvatskoj koja se konsolidriraju:</t>
  </si>
  <si>
    <t>Osnovna i razrijeđena zarada po dionici u kn</t>
  </si>
  <si>
    <t>Končar - Elektronika i informatika d.o.o.</t>
  </si>
  <si>
    <r>
      <t>Power Engineering Transformatory Sp. z o.o. (PET), Poznan, Poljska</t>
    </r>
    <r>
      <rPr>
        <i/>
        <sz val="9"/>
        <color rgb="FF000000"/>
        <rFont val="Arial"/>
        <family val="2"/>
        <charset val="238"/>
      </rPr>
      <t xml:space="preserve"> (Indirektno vlasništvo kroz ovisno društvo Končar – Distributivni i specijalni transformatori d.d.)                </t>
    </r>
  </si>
  <si>
    <r>
      <t xml:space="preserve">Dalekovod d.d., Zagreb  </t>
    </r>
    <r>
      <rPr>
        <i/>
        <sz val="9"/>
        <color rgb="FF000000"/>
        <rFont val="Arial"/>
        <family val="2"/>
        <charset val="238"/>
      </rPr>
      <t>(indirektno vlasništvo kroz društvo Napredna energetska rješenja d.o.o.)</t>
    </r>
  </si>
  <si>
    <r>
      <t xml:space="preserve">Proizvodnja MK d.o.o., Velika Gorica </t>
    </r>
    <r>
      <rPr>
        <i/>
        <sz val="9"/>
        <color rgb="FF000000"/>
        <rFont val="Arial"/>
        <family val="2"/>
        <charset val="238"/>
      </rPr>
      <t>(indirektno vlasništvo kroz društvo Dalekovod d.d.)</t>
    </r>
  </si>
  <si>
    <r>
      <t xml:space="preserve">Proizvodnja OSO d.o.o., Velika Gorica </t>
    </r>
    <r>
      <rPr>
        <i/>
        <sz val="9"/>
        <color rgb="FF000000"/>
        <rFont val="Arial"/>
        <family val="2"/>
        <charset val="238"/>
      </rPr>
      <t>(indirektno vlasništvo kroz društvo Dalekovod d.d.)</t>
    </r>
  </si>
  <si>
    <r>
      <t xml:space="preserve">Dalekovod Projekt d.o.o., Zagreb </t>
    </r>
    <r>
      <rPr>
        <i/>
        <sz val="9"/>
        <color rgb="FF000000"/>
        <rFont val="Arial"/>
        <family val="2"/>
        <charset val="238"/>
      </rPr>
      <t>(indirektno vlasništvo kroz društvo Dalekovod d.d.)</t>
    </r>
  </si>
  <si>
    <r>
      <t xml:space="preserve">Dalekovod EMU d.o.o., Vela Luka </t>
    </r>
    <r>
      <rPr>
        <i/>
        <sz val="9"/>
        <color rgb="FF000000"/>
        <rFont val="Arial"/>
        <family val="2"/>
        <charset val="238"/>
      </rPr>
      <t>(indirektno vlasništvo kroz društvo Dalekovod d.d.)</t>
    </r>
  </si>
  <si>
    <r>
      <t xml:space="preserve">EL-RA d.o.o., Vela Luka </t>
    </r>
    <r>
      <rPr>
        <i/>
        <sz val="9"/>
        <color rgb="FF000000"/>
        <rFont val="Arial"/>
        <family val="2"/>
        <charset val="238"/>
      </rPr>
      <t>(indirektno vlasništvo kroz društvo Dalekovod d.d.)</t>
    </r>
  </si>
  <si>
    <t>Dalekovod Adria d.o.o., Zagreb (indirektno vlasništvo kroz društvo Dalekovod d.d.)</t>
  </si>
  <si>
    <r>
      <t>Cinčaonica usluge d.o.o. u likvidaciji, Dugo selo</t>
    </r>
    <r>
      <rPr>
        <i/>
        <sz val="9"/>
        <color rgb="FF000000"/>
        <rFont val="Arial"/>
        <family val="2"/>
        <charset val="238"/>
      </rPr>
      <t xml:space="preserve"> (indirektno vlasništvo kroz društvo Dalekovod d.d.)</t>
    </r>
  </si>
  <si>
    <r>
      <t xml:space="preserve">Dalekovod Mostar d.o.o., Mostar, BIH </t>
    </r>
    <r>
      <rPr>
        <i/>
        <sz val="9"/>
        <color rgb="FF000000"/>
        <rFont val="Arial"/>
        <family val="2"/>
        <charset val="238"/>
      </rPr>
      <t>(indirektno vlasništvo kroz društvo Dalekovod d.d.)</t>
    </r>
  </si>
  <si>
    <r>
      <rPr>
        <sz val="9"/>
        <color rgb="FF000000"/>
        <rFont val="Arial"/>
        <family val="2"/>
        <charset val="238"/>
      </rPr>
      <t>Dalekovod Ljubljana d.o.o., Ljubljana, Slovenija</t>
    </r>
    <r>
      <rPr>
        <i/>
        <sz val="9"/>
        <color rgb="FF000000"/>
        <rFont val="Arial"/>
        <family val="2"/>
        <charset val="238"/>
      </rPr>
      <t xml:space="preserve"> </t>
    </r>
    <r>
      <rPr>
        <sz val="9"/>
        <color rgb="FF000000"/>
        <rFont val="Arial"/>
        <family val="2"/>
        <charset val="238"/>
      </rPr>
      <t>(indirektno vlasništvo kroz društvo Dalekovod d.d.)</t>
    </r>
  </si>
  <si>
    <r>
      <t xml:space="preserve">Dalekovod Norge AS, Oslo, Norveška </t>
    </r>
    <r>
      <rPr>
        <i/>
        <sz val="9"/>
        <color rgb="FF000000"/>
        <rFont val="Arial"/>
        <family val="2"/>
        <charset val="238"/>
      </rPr>
      <t>(indirektno vlasništvo kroz društvo Dalekovod d.d.)</t>
    </r>
  </si>
  <si>
    <r>
      <t xml:space="preserve">Dalekovod Ukrajina d.o.o., Kijev, Ukrajina </t>
    </r>
    <r>
      <rPr>
        <i/>
        <sz val="9"/>
        <color rgb="FF000000"/>
        <rFont val="Arial"/>
        <family val="2"/>
        <charset val="238"/>
      </rPr>
      <t>(indirektno vlasništvo kroz društvo Dalekovod d.d.)</t>
    </r>
  </si>
  <si>
    <t>stanje na dan 30.09.2022</t>
  </si>
  <si>
    <t>u razdoblju 01.01.2022 do 30.09.2022</t>
  </si>
  <si>
    <t>ž</t>
  </si>
  <si>
    <t>Konsolidirani financijski izvještaji za  razdoblje 1-9.2022. godine sastavljeni su sukladno Međunarodnom računovodstvenom standardu 34 – Financijsko izvještavanje u toku godine, kojeg je odobrila Europska unija (EU).</t>
  </si>
  <si>
    <t>Konsolidirani financijski izvještaji za razdoblje 1-9. 2022. godine pripremljeni su na temelju istih računovodstvenih politika, prikaza i metoda izračuna koji su se koristili prilikom pripreme godišnjih konsolidiranih financijskih izvještaja Grupe na dan 31. prosinca 2021. godine.</t>
  </si>
  <si>
    <t>30.9.2022.</t>
  </si>
  <si>
    <t>01.01.2022. do 30.09.2022.</t>
  </si>
  <si>
    <t>01.01.2021. do 30.09.2021.</t>
  </si>
  <si>
    <t>01.01.2021. do 30.09.2022.</t>
  </si>
  <si>
    <t>30.09.2022.</t>
  </si>
  <si>
    <t xml:space="preserve">Nakon datuma izvještavanja, do datuma odobrenja financijskih izvještaja, nije bilo događaja koji bi značajno utjecali na  konsolidirane financijske izvještaje Grupe za razdoblje 1-9.2022. godine, koji bi, slijedom toga, trebali biti objavljeni. </t>
  </si>
  <si>
    <t>Temeljni (upisani) kapital utvrđen je u nominalnoj vrijednosti u iznosu od 1.208.895.930 kuna (31. prosinca 2021.: 1.208.895.930 kuna) i sastoji se od 2.572.119 dionica nominalne vrijednosti 470 kuna. Redovne dionice Društva uvrštene su na Službeno tržište Zagrebačke burze pod oznakom KOEI-R-A. Društvo na 31.09.2022. godine posjeduje 25.979 vlastitih dionica (31.prosinca 2021.: 26.670 dionica).</t>
  </si>
  <si>
    <t>Strane se smatraju povezanim ako jedna strana ima sposobnost kontrole nad drugom stranom, ako je pod zajedničkom kontrolom ili ima značajan utjecaj na poslovanje druge strane. Grupa je također u značajnom vlasništvu Republike Hrvatske i ostalih društava pod kontrolom ili značajnim utjecajem Republike Hrvatske. Sukladno tome, Grupa je u povezanom odnosu s državnim institucijama i ostalim društvima u većinskom državnom vlasništvu ili društvima u kojima država ima značajan utjecaj. U svrhu objava transakcija s povezanim društvima, Grupa ne smatra rutinske transakcije (kao plaćanje poreza, pristojbi i sl.) s radnim lokalnim komunalnim društvima (u direktnom ili indirektnom vlasništvu države) ili s drugim državnim tijelima transakcijama s povezanim društvima. Značajnije transakcije koje Grupa ima s državnim poduzećima odnose se na opskrbu električnom i toplinskom energijom i slične usluge. Izuzev navedenih transakcija, Grupa je u razdoblju 1-9.2022. godine ostvarila prihode od prodaje državnim institucijama i ostalim društvima u većinskom državnom vlasništvu ili društvima u kojima država ima značajan utjecaj u ukupnom iznosu od 879,8 milijuna kuna (1-9. 2021: 570,3 milijuna kuna), a koji se većinom odnose na prihode od inženjering poslova, tračničkih vozila te industrijske elektronike.</t>
  </si>
  <si>
    <t>Uukupnim prihodima od prodaje učešće Grupe Dalekovod je 13,3%, odnosno 524,32 milijuna kuna.</t>
  </si>
  <si>
    <t>Na dan 30. rujna 2022. godine Grupa je imala 4.776 zaposlenika, dok je na dan 31. prosinca 2021. godine imala 3.640 zaposlenika. Razlog tolikog broja povaćanja zaposlenih je integriranje Grupe Dalekovod u poslovanje Grupe Končar s 1. travnjem 2022. godine. Grupa Dalekovod na dan 30. rujna 2022. ima 1.094 zaposlenih.</t>
  </si>
  <si>
    <t>Prosječan broj zaposlenih u razdoblju 1-9.2022. godine iznosio je 4.336  (isto razdoblje 2021. godine: 3.616).</t>
  </si>
  <si>
    <t>Ostali poslovni prihodi iznose 195,48 milijuna kuna i odnose se na prihode od prodaje imovine, na prihode od naknda šteta te jednokratan efekt transakcije vezan uz dokapitalizaciju Dalekovoda.</t>
  </si>
  <si>
    <t>U razdoblju 1-9. 2022. godine društva grupe kapitalizirala su plaće u ukupnom iznosu  8.390 tisuća kuna (neto plaće 5.045 tisuća kuna, porez, prirez i doprinosi iz plaća 2.278 tisuća kuna, te doprinosi na plaću u iznosu od 1.067 tisuća kuna).</t>
  </si>
  <si>
    <t xml:space="preserve">U razdoblju 1-9.2022. godine Grupa je nabavila 157.549 tisuća kuna imovine (1-9.2021.: 70.315 tisuća kuna). Trošak amortizacije u razdoblju 1-9.2022. godine iznosio je 93.749 tisuća kuna (1-9.2021. godine: 72.713 tisuća kuna).  </t>
  </si>
  <si>
    <t>U razdoblju 1-9. 2022. godine Grupa je iskazala vrijednosno usklađenje zaliha u iznosu od 5.265 tisuća kuna (1-9. 2021. godine: 3.812 tisuća kuna).</t>
  </si>
  <si>
    <t>Bankovni krediti osigurani su zalogom nad nekretninama i pokretninama. Sadašnja vrijednost nekretnina na kojima su upisana založna prava iznosi 154.854 tisuća kuna, a sadašnja vrijednost pokretnina na kojima su upisana založna prava iznosi 36.978 tisuća kuna.</t>
  </si>
  <si>
    <t>30.09.2021.</t>
  </si>
  <si>
    <t>Izvještajno razdoblje: 01.01.2022. do 30.09.2022.</t>
  </si>
  <si>
    <t>- proizvodnja električne energije - proizvodnja i revitalizacija  generatora, izgradnja i revitalizacija HE, izgradnja solarnih elektrana, proizvodnja pretvarača, proizvodnja i instalacija vjetroagregata, upravljanje, održavanje i servisi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</si>
</sst>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Calibri"/>
      <family val="2"/>
      <charset val="238"/>
    </font>
    <font>
      <b/>
      <sz val="9"/>
      <color rgb="FF000000"/>
      <name val="Arial"/>
      <family val="2"/>
      <charset val="238"/>
    </font>
    <font>
      <sz val="9"/>
      <color rgb="FF000000"/>
      <name val="Arial"/>
      <family val="2"/>
      <charset val="238"/>
    </font>
    <font>
      <i/>
      <sz val="9"/>
      <color rgb="FF000000"/>
      <name val="Arial"/>
      <family val="2"/>
      <charset val="238"/>
    </font>
    <font>
      <i/>
      <sz val="10"/>
      <name val="Arial"/>
      <family val="2"/>
      <charset val="238"/>
    </font>
    <font>
      <b/>
      <sz val="9.5"/>
      <name val="Arial"/>
      <family val="2"/>
      <charset val="238"/>
    </font>
    <font>
      <sz val="10"/>
      <color rgb="FF000000"/>
      <name val="Times New Roman"/>
      <family val="1"/>
      <charset val="238"/>
    </font>
    <font>
      <sz val="9.5"/>
      <color rgb="FF000000"/>
      <name val="Arial"/>
      <family val="2"/>
      <charset val="238"/>
    </font>
    <font>
      <sz val="10"/>
      <color rgb="FF000000"/>
      <name val="Arial"/>
      <family val="2"/>
      <charset val="238"/>
    </font>
    <font>
      <sz val="11"/>
      <color rgb="FF000000"/>
      <name val="Calibri"/>
      <family val="2"/>
      <charset val="238"/>
    </font>
  </fonts>
  <fills count="2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lightGray">
        <fgColor theme="0"/>
        <bgColor theme="0"/>
      </patternFill>
    </fill>
    <fill>
      <patternFill patternType="solid">
        <fgColor indexed="65"/>
        <bgColor theme="0" tint="-0.14993743705557422"/>
      </patternFill>
    </fill>
    <fill>
      <patternFill patternType="solid">
        <fgColor theme="0"/>
        <bgColor rgb="FF000000"/>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40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6" borderId="36" xfId="0" applyFont="1" applyFill="1" applyBorder="1" applyAlignment="1" applyProtection="1">
      <alignment horizontal="center" vertical="center"/>
      <protection locked="0"/>
    </xf>
    <xf numFmtId="0" fontId="4" fillId="17" borderId="38" xfId="0" applyFont="1" applyFill="1" applyBorder="1" applyAlignment="1" applyProtection="1">
      <alignment horizontal="center" vertical="center"/>
      <protection locked="0"/>
    </xf>
    <xf numFmtId="0" fontId="4" fillId="18" borderId="34" xfId="4" applyFont="1" applyFill="1" applyBorder="1" applyAlignment="1" applyProtection="1">
      <alignment horizontal="right" vertical="center"/>
      <protection locked="0"/>
    </xf>
    <xf numFmtId="0" fontId="4" fillId="18" borderId="0" xfId="4" applyFont="1" applyFill="1" applyAlignment="1" applyProtection="1">
      <alignment horizontal="right" vertical="center"/>
      <protection locked="0"/>
    </xf>
    <xf numFmtId="0" fontId="4" fillId="18" borderId="35" xfId="4" applyFont="1" applyFill="1" applyBorder="1" applyAlignment="1" applyProtection="1">
      <alignment horizontal="center" vertical="center"/>
      <protection locked="0"/>
    </xf>
    <xf numFmtId="0" fontId="4" fillId="19" borderId="34" xfId="0" applyFont="1" applyFill="1" applyBorder="1" applyAlignment="1" applyProtection="1">
      <alignment horizontal="right" vertical="center"/>
      <protection locked="0"/>
    </xf>
    <xf numFmtId="0" fontId="4" fillId="19" borderId="0" xfId="0" applyFont="1" applyFill="1" applyAlignment="1" applyProtection="1">
      <alignment horizontal="right" vertical="center"/>
      <protection locked="0"/>
    </xf>
    <xf numFmtId="0" fontId="4" fillId="19" borderId="35" xfId="0" applyFont="1" applyFill="1" applyBorder="1" applyAlignment="1" applyProtection="1">
      <alignment horizontal="center" vertical="center"/>
      <protection locked="0"/>
    </xf>
    <xf numFmtId="0" fontId="4" fillId="14" borderId="34" xfId="4" applyFont="1" applyFill="1" applyBorder="1" applyAlignment="1" applyProtection="1">
      <alignment horizontal="right" vertical="center"/>
      <protection locked="0"/>
    </xf>
    <xf numFmtId="0" fontId="4" fillId="14" borderId="0" xfId="4" applyFont="1" applyFill="1" applyAlignment="1" applyProtection="1">
      <alignment horizontal="right" vertical="center"/>
      <protection locked="0"/>
    </xf>
    <xf numFmtId="0" fontId="4" fillId="14" borderId="35" xfId="4" applyFont="1" applyFill="1" applyBorder="1" applyAlignment="1" applyProtection="1">
      <alignment horizontal="center" vertical="center"/>
      <protection locked="0"/>
    </xf>
    <xf numFmtId="1" fontId="4" fillId="17" borderId="38" xfId="0" applyNumberFormat="1" applyFont="1" applyFill="1" applyBorder="1" applyAlignment="1" applyProtection="1">
      <alignment horizontal="center" vertical="center"/>
      <protection locked="0"/>
    </xf>
    <xf numFmtId="3" fontId="3" fillId="0" borderId="33" xfId="0" applyNumberFormat="1" applyFont="1" applyBorder="1" applyAlignment="1" applyProtection="1">
      <alignment vertical="center"/>
      <protection locked="0"/>
    </xf>
    <xf numFmtId="3" fontId="3" fillId="0" borderId="33" xfId="0" applyNumberFormat="1" applyFont="1" applyBorder="1" applyAlignment="1" applyProtection="1">
      <alignment vertical="center"/>
      <protection locked="0" hidden="1"/>
    </xf>
    <xf numFmtId="3" fontId="5" fillId="0" borderId="39" xfId="0" applyNumberFormat="1" applyFont="1" applyBorder="1" applyAlignment="1" applyProtection="1">
      <alignment vertical="center"/>
      <protection locked="0"/>
    </xf>
    <xf numFmtId="0" fontId="2" fillId="0" borderId="0" xfId="0" applyFont="1" applyAlignment="1">
      <alignment vertical="top" wrapText="1"/>
    </xf>
    <xf numFmtId="3" fontId="37" fillId="11" borderId="0" xfId="0" applyNumberFormat="1" applyFont="1" applyFill="1"/>
    <xf numFmtId="3" fontId="36" fillId="11" borderId="40" xfId="0" applyNumberFormat="1" applyFont="1" applyFill="1" applyBorder="1"/>
    <xf numFmtId="0" fontId="37" fillId="20" borderId="0" xfId="0" applyFont="1" applyFill="1"/>
    <xf numFmtId="0" fontId="2" fillId="20" borderId="0" xfId="0" applyFont="1" applyFill="1" applyAlignment="1">
      <alignment horizontal="left" vertical="center" wrapText="1"/>
    </xf>
    <xf numFmtId="0" fontId="0" fillId="11" borderId="0" xfId="0" applyFill="1"/>
    <xf numFmtId="0" fontId="6" fillId="20" borderId="0" xfId="0" applyFont="1" applyFill="1" applyAlignment="1">
      <alignment horizontal="justify" vertical="center"/>
    </xf>
    <xf numFmtId="0" fontId="0" fillId="20" borderId="0" xfId="0" applyFill="1"/>
    <xf numFmtId="0" fontId="37" fillId="20" borderId="2" xfId="0" applyFont="1" applyFill="1" applyBorder="1" applyAlignment="1">
      <alignment horizontal="right"/>
    </xf>
    <xf numFmtId="0" fontId="36" fillId="20" borderId="0" xfId="0" applyFont="1" applyFill="1"/>
    <xf numFmtId="3" fontId="37" fillId="20" borderId="0" xfId="0" applyNumberFormat="1" applyFont="1" applyFill="1"/>
    <xf numFmtId="3" fontId="36" fillId="20" borderId="40" xfId="0" applyNumberFormat="1" applyFont="1" applyFill="1" applyBorder="1"/>
    <xf numFmtId="0" fontId="2" fillId="20" borderId="0" xfId="0" applyFont="1" applyFill="1" applyAlignment="1">
      <alignment vertical="center"/>
    </xf>
    <xf numFmtId="3" fontId="37" fillId="20" borderId="0" xfId="0" applyNumberFormat="1" applyFont="1" applyFill="1" applyAlignment="1">
      <alignment horizontal="right"/>
    </xf>
    <xf numFmtId="0" fontId="29" fillId="11" borderId="0" xfId="4" applyFont="1" applyFill="1" applyProtection="1">
      <protection locked="0"/>
    </xf>
    <xf numFmtId="166" fontId="0" fillId="0" borderId="0" xfId="0" applyNumberFormat="1"/>
    <xf numFmtId="0" fontId="37" fillId="20" borderId="0" xfId="0" applyFont="1" applyFill="1" applyAlignment="1">
      <alignment horizontal="right"/>
    </xf>
    <xf numFmtId="0" fontId="6" fillId="20" borderId="0" xfId="0" applyFont="1" applyFill="1" applyAlignment="1">
      <alignment vertical="center"/>
    </xf>
    <xf numFmtId="0" fontId="40" fillId="20" borderId="0" xfId="0" applyFont="1" applyFill="1" applyAlignment="1">
      <alignment horizontal="justify" vertical="center"/>
    </xf>
    <xf numFmtId="0" fontId="6" fillId="20" borderId="0" xfId="0" applyFont="1" applyFill="1"/>
    <xf numFmtId="0" fontId="2" fillId="20" borderId="0" xfId="0" applyFont="1" applyFill="1" applyAlignment="1">
      <alignment horizontal="left" vertical="center"/>
    </xf>
    <xf numFmtId="0" fontId="2" fillId="20" borderId="0" xfId="0" applyFont="1" applyFill="1" applyAlignment="1">
      <alignment horizontal="justify" vertical="center"/>
    </xf>
    <xf numFmtId="0" fontId="41" fillId="20" borderId="0" xfId="0" applyFont="1" applyFill="1" applyAlignment="1">
      <alignment vertical="center" wrapText="1"/>
    </xf>
    <xf numFmtId="0" fontId="36" fillId="20" borderId="0" xfId="0" applyFont="1" applyFill="1" applyAlignment="1">
      <alignment horizontal="center" vertical="center" wrapText="1"/>
    </xf>
    <xf numFmtId="0" fontId="37" fillId="20" borderId="5" xfId="0" applyFont="1" applyFill="1" applyBorder="1" applyAlignment="1">
      <alignment horizontal="right" vertical="center" wrapText="1"/>
    </xf>
    <xf numFmtId="0" fontId="36" fillId="20" borderId="0" xfId="0" applyFont="1" applyFill="1" applyAlignment="1">
      <alignment vertical="center"/>
    </xf>
    <xf numFmtId="0" fontId="37" fillId="20" borderId="0" xfId="0" applyFont="1" applyFill="1" applyAlignment="1">
      <alignment vertical="center"/>
    </xf>
    <xf numFmtId="2" fontId="37" fillId="20" borderId="0" xfId="0" applyNumberFormat="1" applyFont="1" applyFill="1" applyAlignment="1">
      <alignment vertical="center" wrapText="1"/>
    </xf>
    <xf numFmtId="0" fontId="38" fillId="20" borderId="0" xfId="0" applyFont="1" applyFill="1" applyAlignment="1">
      <alignment vertical="center"/>
    </xf>
    <xf numFmtId="2" fontId="38" fillId="20" borderId="0" xfId="0" applyNumberFormat="1" applyFont="1" applyFill="1" applyAlignment="1">
      <alignment horizontal="right" vertical="center" wrapText="1"/>
    </xf>
    <xf numFmtId="2" fontId="37" fillId="20" borderId="0" xfId="0" applyNumberFormat="1" applyFont="1" applyFill="1" applyAlignment="1">
      <alignment horizontal="right" vertical="center" wrapText="1"/>
    </xf>
    <xf numFmtId="0" fontId="37" fillId="20" borderId="0" xfId="0" applyFont="1" applyFill="1" applyAlignment="1">
      <alignment horizontal="left" vertical="center" wrapText="1"/>
    </xf>
    <xf numFmtId="2" fontId="37" fillId="11" borderId="0" xfId="0" applyNumberFormat="1" applyFont="1" applyFill="1" applyAlignment="1">
      <alignment vertical="center" wrapText="1"/>
    </xf>
    <xf numFmtId="0" fontId="36" fillId="20" borderId="0" xfId="0" applyFont="1" applyFill="1" applyAlignment="1">
      <alignment horizontal="left" vertical="center"/>
    </xf>
    <xf numFmtId="0" fontId="42" fillId="20" borderId="0" xfId="0" applyFont="1" applyFill="1" applyAlignment="1">
      <alignment vertical="center" wrapText="1"/>
    </xf>
    <xf numFmtId="0" fontId="38" fillId="20" borderId="0" xfId="0" applyFont="1" applyFill="1" applyAlignment="1">
      <alignment horizontal="left" vertical="center" wrapText="1"/>
    </xf>
    <xf numFmtId="0" fontId="37" fillId="20" borderId="0" xfId="0" applyFont="1" applyFill="1" applyAlignment="1">
      <alignment horizontal="left" vertical="center"/>
    </xf>
    <xf numFmtId="0" fontId="37" fillId="20" borderId="0" xfId="0" applyFont="1" applyFill="1" applyAlignment="1">
      <alignment horizontal="center" vertical="center" wrapText="1"/>
    </xf>
    <xf numFmtId="0" fontId="6" fillId="20" borderId="0" xfId="0" applyFont="1" applyFill="1" applyAlignment="1">
      <alignment horizontal="left" vertical="center" wrapText="1"/>
    </xf>
    <xf numFmtId="0" fontId="39" fillId="20" borderId="0" xfId="0" applyFont="1" applyFill="1" applyAlignment="1">
      <alignment vertical="center"/>
    </xf>
    <xf numFmtId="3" fontId="37" fillId="20" borderId="0" xfId="0" applyNumberFormat="1" applyFont="1" applyFill="1" applyAlignment="1">
      <alignment horizontal="right" wrapText="1"/>
    </xf>
    <xf numFmtId="0" fontId="2" fillId="20" borderId="0" xfId="0" applyFont="1" applyFill="1" applyAlignment="1">
      <alignment wrapText="1"/>
    </xf>
    <xf numFmtId="41" fontId="37" fillId="20" borderId="0" xfId="0" applyNumberFormat="1" applyFont="1" applyFill="1"/>
    <xf numFmtId="0" fontId="29" fillId="11" borderId="34" xfId="4" applyFont="1" applyFill="1" applyBorder="1" applyProtection="1">
      <protection locked="0"/>
    </xf>
    <xf numFmtId="0" fontId="29" fillId="11" borderId="0" xfId="4" applyFont="1" applyFill="1" applyAlignment="1" applyProtection="1">
      <alignment vertical="top"/>
      <protection locked="0"/>
    </xf>
    <xf numFmtId="0" fontId="29" fillId="11" borderId="35" xfId="4" applyFont="1" applyFill="1" applyBorder="1" applyProtection="1">
      <protection locked="0"/>
    </xf>
    <xf numFmtId="0" fontId="2" fillId="0" borderId="0" xfId="0" applyFont="1"/>
    <xf numFmtId="0" fontId="37" fillId="11" borderId="0" xfId="0" applyFont="1" applyFill="1"/>
    <xf numFmtId="0" fontId="2" fillId="11" borderId="0" xfId="0" applyFont="1" applyFill="1" applyAlignment="1">
      <alignment horizontal="left" wrapText="1"/>
    </xf>
    <xf numFmtId="0" fontId="2" fillId="11" borderId="0" xfId="0" applyFont="1" applyFill="1" applyAlignment="1">
      <alignment vertical="center"/>
    </xf>
    <xf numFmtId="3" fontId="37" fillId="11" borderId="0" xfId="0" applyNumberFormat="1" applyFont="1" applyFill="1" applyAlignment="1">
      <alignment horizontal="right"/>
    </xf>
    <xf numFmtId="0" fontId="37" fillId="11" borderId="2" xfId="0" applyFont="1" applyFill="1" applyBorder="1" applyAlignment="1">
      <alignment horizontal="right"/>
    </xf>
    <xf numFmtId="166" fontId="36" fillId="11" borderId="0" xfId="0" applyNumberFormat="1" applyFont="1" applyFill="1"/>
    <xf numFmtId="166" fontId="37" fillId="11" borderId="0" xfId="0" applyNumberFormat="1" applyFont="1" applyFill="1"/>
    <xf numFmtId="166" fontId="36" fillId="11" borderId="41" xfId="0" applyNumberFormat="1" applyFont="1" applyFill="1" applyBorder="1"/>
    <xf numFmtId="41" fontId="37" fillId="11" borderId="0" xfId="0" applyNumberFormat="1" applyFont="1" applyFill="1"/>
    <xf numFmtId="41" fontId="36" fillId="11" borderId="40" xfId="0" applyNumberFormat="1" applyFont="1" applyFill="1" applyBorder="1"/>
    <xf numFmtId="3" fontId="0" fillId="20" borderId="0" xfId="0" applyNumberFormat="1" applyFill="1"/>
    <xf numFmtId="0" fontId="2" fillId="20" borderId="0" xfId="0" applyFont="1" applyFill="1"/>
    <xf numFmtId="3" fontId="2" fillId="20" borderId="0" xfId="0" applyNumberFormat="1" applyFont="1" applyFill="1"/>
    <xf numFmtId="3" fontId="44" fillId="20" borderId="0" xfId="0" applyNumberFormat="1" applyFont="1" applyFill="1"/>
    <xf numFmtId="3" fontId="6" fillId="20" borderId="40" xfId="0" applyNumberFormat="1" applyFont="1" applyFill="1" applyBorder="1"/>
    <xf numFmtId="0" fontId="4" fillId="0" borderId="38" xfId="4" applyFont="1" applyBorder="1" applyAlignment="1" applyProtection="1">
      <alignment horizontal="center" vertical="center"/>
      <protection locked="0"/>
    </xf>
    <xf numFmtId="166" fontId="36" fillId="20" borderId="1" xfId="0" applyNumberFormat="1" applyFont="1" applyFill="1" applyBorder="1"/>
    <xf numFmtId="166" fontId="36" fillId="20" borderId="41" xfId="0" applyNumberFormat="1" applyFont="1" applyFill="1" applyBorder="1"/>
    <xf numFmtId="166" fontId="36" fillId="20" borderId="42" xfId="0" applyNumberFormat="1" applyFont="1" applyFill="1" applyBorder="1"/>
    <xf numFmtId="166" fontId="37" fillId="20" borderId="0" xfId="0" applyNumberFormat="1" applyFont="1" applyFill="1"/>
    <xf numFmtId="166" fontId="36" fillId="20" borderId="40" xfId="0" applyNumberFormat="1" applyFont="1" applyFill="1" applyBorder="1"/>
    <xf numFmtId="167" fontId="36" fillId="20" borderId="2" xfId="0" applyNumberFormat="1" applyFont="1" applyFill="1" applyBorder="1" applyAlignment="1">
      <alignment vertical="center"/>
    </xf>
    <xf numFmtId="3" fontId="37" fillId="20" borderId="0" xfId="0" applyNumberFormat="1" applyFont="1" applyFill="1" applyAlignment="1">
      <alignment horizontal="right" vertical="center" wrapText="1"/>
    </xf>
    <xf numFmtId="0" fontId="43" fillId="20" borderId="0" xfId="0" applyFont="1" applyFill="1"/>
    <xf numFmtId="3" fontId="37" fillId="11" borderId="0" xfId="0" applyNumberFormat="1" applyFont="1" applyFill="1" applyAlignment="1">
      <alignment horizontal="right" vertical="center" wrapText="1"/>
    </xf>
    <xf numFmtId="168" fontId="36" fillId="20" borderId="40" xfId="0" applyNumberFormat="1" applyFont="1" applyFill="1" applyBorder="1" applyAlignment="1">
      <alignment vertical="center"/>
    </xf>
    <xf numFmtId="169" fontId="36" fillId="20" borderId="40" xfId="0" applyNumberFormat="1" applyFont="1" applyFill="1" applyBorder="1" applyAlignment="1">
      <alignment vertical="center"/>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36" xfId="0"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29" fillId="11" borderId="0" xfId="4" applyFont="1" applyFill="1"/>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36" xfId="0"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20" borderId="0" xfId="0" applyFont="1" applyFill="1" applyAlignment="1">
      <alignment horizontal="left" vertical="center" wrapText="1"/>
    </xf>
    <xf numFmtId="0" fontId="2" fillId="0" borderId="0" xfId="0" applyFont="1" applyAlignment="1">
      <alignment horizontal="left" vertical="center" wrapText="1"/>
    </xf>
    <xf numFmtId="0" fontId="2" fillId="11" borderId="0" xfId="0" applyFont="1" applyFill="1" applyAlignment="1">
      <alignment horizontal="left" vertical="center" wrapText="1"/>
    </xf>
    <xf numFmtId="49" fontId="2" fillId="20" borderId="0" xfId="0" applyNumberFormat="1" applyFont="1" applyFill="1" applyAlignment="1">
      <alignment horizontal="left" vertical="top" wrapText="1"/>
    </xf>
    <xf numFmtId="49" fontId="2" fillId="11" borderId="0" xfId="0" applyNumberFormat="1" applyFont="1" applyFill="1" applyAlignment="1">
      <alignment horizontal="left" vertical="center" wrapText="1"/>
    </xf>
    <xf numFmtId="49" fontId="2" fillId="20" borderId="0" xfId="0" applyNumberFormat="1" applyFont="1" applyFill="1" applyAlignment="1">
      <alignment horizontal="left" vertical="center" wrapText="1"/>
    </xf>
    <xf numFmtId="49" fontId="2" fillId="20" borderId="0" xfId="0" applyNumberFormat="1" applyFont="1" applyFill="1" applyAlignment="1">
      <alignment horizontal="left" vertical="center"/>
    </xf>
    <xf numFmtId="0" fontId="42" fillId="20" borderId="0" xfId="0" applyFont="1" applyFill="1" applyAlignment="1">
      <alignment horizontal="left" vertical="center" wrapText="1"/>
    </xf>
    <xf numFmtId="0" fontId="37" fillId="20" borderId="0" xfId="0" applyFont="1" applyFill="1" applyAlignment="1">
      <alignment vertical="center" wrapText="1"/>
    </xf>
    <xf numFmtId="0" fontId="6" fillId="20" borderId="0" xfId="0" applyFont="1" applyFill="1" applyAlignment="1">
      <alignment horizontal="left" vertical="center" wrapText="1"/>
    </xf>
    <xf numFmtId="0" fontId="2" fillId="11" borderId="0" xfId="0" applyFont="1" applyFill="1" applyAlignment="1">
      <alignment vertical="center" wrapText="1"/>
    </xf>
    <xf numFmtId="0" fontId="2" fillId="11" borderId="0" xfId="0" applyFont="1" applyFill="1" applyAlignment="1">
      <alignment horizontal="left" wrapText="1"/>
    </xf>
    <xf numFmtId="0" fontId="6" fillId="11" borderId="0" xfId="0" applyFont="1" applyFill="1" applyAlignment="1">
      <alignment horizontal="left" vertical="center"/>
    </xf>
    <xf numFmtId="0" fontId="43" fillId="0" borderId="0" xfId="0" applyFont="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2"/>
  <sheetViews>
    <sheetView tabSelected="1" workbookViewId="0">
      <selection activeCell="E29" sqref="E29:F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264" t="s">
        <v>308</v>
      </c>
      <c r="B1" s="265"/>
      <c r="C1" s="265"/>
      <c r="D1" s="43"/>
      <c r="E1" s="43"/>
      <c r="F1" s="43"/>
      <c r="G1" s="43"/>
      <c r="H1" s="43"/>
      <c r="I1" s="43"/>
      <c r="J1" s="44"/>
    </row>
    <row r="2" spans="1:20" ht="14.45" customHeight="1" x14ac:dyDescent="0.25">
      <c r="A2" s="266" t="s">
        <v>324</v>
      </c>
      <c r="B2" s="267"/>
      <c r="C2" s="267"/>
      <c r="D2" s="267"/>
      <c r="E2" s="267"/>
      <c r="F2" s="267"/>
      <c r="G2" s="267"/>
      <c r="H2" s="267"/>
      <c r="I2" s="267"/>
      <c r="J2" s="268"/>
      <c r="N2" s="91">
        <v>1</v>
      </c>
    </row>
    <row r="3" spans="1:20" x14ac:dyDescent="0.25">
      <c r="A3" s="46"/>
      <c r="B3" s="47"/>
      <c r="C3" s="47"/>
      <c r="D3" s="47"/>
      <c r="E3" s="47"/>
      <c r="F3" s="47"/>
      <c r="G3" s="47"/>
      <c r="H3" s="47"/>
      <c r="I3" s="47"/>
      <c r="J3" s="48"/>
      <c r="N3" s="91">
        <v>2</v>
      </c>
    </row>
    <row r="4" spans="1:20" ht="33.6" customHeight="1" x14ac:dyDescent="0.25">
      <c r="A4" s="269" t="s">
        <v>309</v>
      </c>
      <c r="B4" s="270"/>
      <c r="C4" s="270"/>
      <c r="D4" s="270"/>
      <c r="E4" s="271">
        <v>44562</v>
      </c>
      <c r="F4" s="272"/>
      <c r="G4" s="49" t="s">
        <v>0</v>
      </c>
      <c r="H4" s="271">
        <v>44834</v>
      </c>
      <c r="I4" s="272"/>
      <c r="J4" s="50"/>
      <c r="N4" s="91">
        <v>3</v>
      </c>
    </row>
    <row r="5" spans="1:20" s="51" customFormat="1" ht="10.15" customHeight="1" x14ac:dyDescent="0.25">
      <c r="A5" s="273"/>
      <c r="B5" s="274"/>
      <c r="C5" s="274"/>
      <c r="D5" s="274"/>
      <c r="E5" s="274"/>
      <c r="F5" s="274"/>
      <c r="G5" s="274"/>
      <c r="H5" s="274"/>
      <c r="I5" s="274"/>
      <c r="J5" s="275"/>
      <c r="N5" s="91">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330</v>
      </c>
      <c r="C8" s="54"/>
      <c r="D8" s="54"/>
      <c r="E8" s="60">
        <v>3</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260" t="s">
        <v>331</v>
      </c>
      <c r="B10" s="261"/>
      <c r="C10" s="261"/>
      <c r="D10" s="261"/>
      <c r="E10" s="261"/>
      <c r="F10" s="261"/>
      <c r="G10" s="261"/>
      <c r="H10" s="261"/>
      <c r="I10" s="261"/>
      <c r="J10" s="62"/>
    </row>
    <row r="11" spans="1:20" ht="24.6" customHeight="1" x14ac:dyDescent="0.25">
      <c r="A11" s="248" t="s">
        <v>310</v>
      </c>
      <c r="B11" s="262"/>
      <c r="C11" s="254" t="s">
        <v>600</v>
      </c>
      <c r="D11" s="255"/>
      <c r="E11" s="63"/>
      <c r="F11" s="216" t="s">
        <v>332</v>
      </c>
      <c r="G11" s="258"/>
      <c r="H11" s="230" t="s">
        <v>447</v>
      </c>
      <c r="I11" s="231"/>
      <c r="J11" s="64"/>
    </row>
    <row r="12" spans="1:20" ht="14.45" customHeight="1" x14ac:dyDescent="0.25">
      <c r="A12" s="65"/>
      <c r="B12" s="66"/>
      <c r="C12" s="66"/>
      <c r="D12" s="66"/>
      <c r="E12" s="263"/>
      <c r="F12" s="263"/>
      <c r="G12" s="263"/>
      <c r="H12" s="263"/>
      <c r="I12" s="67"/>
      <c r="J12" s="64"/>
    </row>
    <row r="13" spans="1:20" ht="21" customHeight="1" x14ac:dyDescent="0.25">
      <c r="A13" s="215" t="s">
        <v>325</v>
      </c>
      <c r="B13" s="258"/>
      <c r="C13" s="254" t="s">
        <v>448</v>
      </c>
      <c r="D13" s="255"/>
      <c r="E13" s="276"/>
      <c r="F13" s="263"/>
      <c r="G13" s="263"/>
      <c r="H13" s="263"/>
      <c r="I13" s="67"/>
      <c r="J13" s="64"/>
    </row>
    <row r="14" spans="1:20" ht="10.9" customHeight="1" x14ac:dyDescent="0.25">
      <c r="A14" s="63"/>
      <c r="B14" s="67"/>
      <c r="C14" s="66"/>
      <c r="D14" s="66"/>
      <c r="E14" s="227"/>
      <c r="F14" s="227"/>
      <c r="G14" s="227"/>
      <c r="H14" s="227"/>
      <c r="I14" s="66"/>
      <c r="J14" s="68"/>
    </row>
    <row r="15" spans="1:20" ht="22.9" customHeight="1" x14ac:dyDescent="0.25">
      <c r="A15" s="215" t="s">
        <v>311</v>
      </c>
      <c r="B15" s="258"/>
      <c r="C15" s="254" t="s">
        <v>449</v>
      </c>
      <c r="D15" s="255"/>
      <c r="E15" s="259"/>
      <c r="F15" s="250"/>
      <c r="G15" s="69" t="s">
        <v>333</v>
      </c>
      <c r="H15" s="230" t="s">
        <v>450</v>
      </c>
      <c r="I15" s="231"/>
      <c r="J15" s="70"/>
    </row>
    <row r="16" spans="1:20" ht="10.9" customHeight="1" x14ac:dyDescent="0.25">
      <c r="A16" s="63"/>
      <c r="B16" s="67"/>
      <c r="C16" s="66"/>
      <c r="D16" s="66"/>
      <c r="E16" s="227"/>
      <c r="F16" s="227"/>
      <c r="G16" s="227"/>
      <c r="H16" s="227"/>
      <c r="I16" s="66"/>
      <c r="J16" s="68"/>
    </row>
    <row r="17" spans="1:10" ht="22.9" customHeight="1" x14ac:dyDescent="0.25">
      <c r="A17" s="71"/>
      <c r="B17" s="69" t="s">
        <v>334</v>
      </c>
      <c r="C17" s="254" t="s">
        <v>451</v>
      </c>
      <c r="D17" s="255"/>
      <c r="E17" s="72"/>
      <c r="F17" s="72"/>
      <c r="G17" s="72"/>
      <c r="H17" s="72"/>
      <c r="I17" s="72"/>
      <c r="J17" s="70"/>
    </row>
    <row r="18" spans="1:10" x14ac:dyDescent="0.25">
      <c r="A18" s="256"/>
      <c r="B18" s="257"/>
      <c r="C18" s="227"/>
      <c r="D18" s="227"/>
      <c r="E18" s="227"/>
      <c r="F18" s="227"/>
      <c r="G18" s="227"/>
      <c r="H18" s="227"/>
      <c r="I18" s="66"/>
      <c r="J18" s="68"/>
    </row>
    <row r="19" spans="1:10" x14ac:dyDescent="0.25">
      <c r="A19" s="248" t="s">
        <v>312</v>
      </c>
      <c r="B19" s="249"/>
      <c r="C19" s="220" t="s">
        <v>452</v>
      </c>
      <c r="D19" s="221"/>
      <c r="E19" s="221"/>
      <c r="F19" s="221"/>
      <c r="G19" s="221"/>
      <c r="H19" s="221"/>
      <c r="I19" s="221"/>
      <c r="J19" s="222"/>
    </row>
    <row r="20" spans="1:10" x14ac:dyDescent="0.25">
      <c r="A20" s="65"/>
      <c r="B20" s="66"/>
      <c r="C20" s="73"/>
      <c r="D20" s="66"/>
      <c r="E20" s="227"/>
      <c r="F20" s="227"/>
      <c r="G20" s="227"/>
      <c r="H20" s="227"/>
      <c r="I20" s="66"/>
      <c r="J20" s="68"/>
    </row>
    <row r="21" spans="1:10" x14ac:dyDescent="0.25">
      <c r="A21" s="248" t="s">
        <v>313</v>
      </c>
      <c r="B21" s="249"/>
      <c r="C21" s="230">
        <v>10000</v>
      </c>
      <c r="D21" s="231"/>
      <c r="E21" s="227"/>
      <c r="F21" s="227"/>
      <c r="G21" s="220" t="s">
        <v>453</v>
      </c>
      <c r="H21" s="221"/>
      <c r="I21" s="221"/>
      <c r="J21" s="222"/>
    </row>
    <row r="22" spans="1:10" x14ac:dyDescent="0.25">
      <c r="A22" s="65"/>
      <c r="B22" s="66"/>
      <c r="C22" s="66"/>
      <c r="D22" s="66"/>
      <c r="E22" s="227"/>
      <c r="F22" s="227"/>
      <c r="G22" s="227"/>
      <c r="H22" s="227"/>
      <c r="I22" s="66"/>
      <c r="J22" s="68"/>
    </row>
    <row r="23" spans="1:10" x14ac:dyDescent="0.25">
      <c r="A23" s="248" t="s">
        <v>314</v>
      </c>
      <c r="B23" s="249"/>
      <c r="C23" s="220" t="s">
        <v>454</v>
      </c>
      <c r="D23" s="221"/>
      <c r="E23" s="221"/>
      <c r="F23" s="221"/>
      <c r="G23" s="221"/>
      <c r="H23" s="221"/>
      <c r="I23" s="221"/>
      <c r="J23" s="222"/>
    </row>
    <row r="24" spans="1:10" x14ac:dyDescent="0.25">
      <c r="A24" s="65"/>
      <c r="B24" s="66"/>
      <c r="C24" s="66"/>
      <c r="D24" s="66"/>
      <c r="E24" s="227"/>
      <c r="F24" s="227"/>
      <c r="G24" s="227"/>
      <c r="H24" s="227"/>
      <c r="I24" s="66"/>
      <c r="J24" s="68"/>
    </row>
    <row r="25" spans="1:10" x14ac:dyDescent="0.25">
      <c r="A25" s="248" t="s">
        <v>315</v>
      </c>
      <c r="B25" s="249"/>
      <c r="C25" s="251" t="s">
        <v>455</v>
      </c>
      <c r="D25" s="252"/>
      <c r="E25" s="252"/>
      <c r="F25" s="252"/>
      <c r="G25" s="252"/>
      <c r="H25" s="252"/>
      <c r="I25" s="252"/>
      <c r="J25" s="253"/>
    </row>
    <row r="26" spans="1:10" x14ac:dyDescent="0.25">
      <c r="A26" s="65"/>
      <c r="B26" s="66"/>
      <c r="C26" s="73"/>
      <c r="D26" s="66"/>
      <c r="E26" s="227"/>
      <c r="F26" s="227"/>
      <c r="G26" s="227"/>
      <c r="H26" s="227"/>
      <c r="I26" s="66"/>
      <c r="J26" s="68"/>
    </row>
    <row r="27" spans="1:10" x14ac:dyDescent="0.25">
      <c r="A27" s="248" t="s">
        <v>316</v>
      </c>
      <c r="B27" s="249"/>
      <c r="C27" s="251" t="s">
        <v>456</v>
      </c>
      <c r="D27" s="252"/>
      <c r="E27" s="252"/>
      <c r="F27" s="252"/>
      <c r="G27" s="252"/>
      <c r="H27" s="252"/>
      <c r="I27" s="252"/>
      <c r="J27" s="253"/>
    </row>
    <row r="28" spans="1:10" ht="13.9" customHeight="1" x14ac:dyDescent="0.25">
      <c r="A28" s="65"/>
      <c r="B28" s="66"/>
      <c r="C28" s="73"/>
      <c r="D28" s="66"/>
      <c r="E28" s="227"/>
      <c r="F28" s="227"/>
      <c r="G28" s="227"/>
      <c r="H28" s="227"/>
      <c r="I28" s="66"/>
      <c r="J28" s="68"/>
    </row>
    <row r="29" spans="1:10" ht="22.9" customHeight="1" x14ac:dyDescent="0.25">
      <c r="A29" s="215" t="s">
        <v>326</v>
      </c>
      <c r="B29" s="249"/>
      <c r="C29" s="200">
        <v>4776</v>
      </c>
      <c r="D29" s="75"/>
      <c r="E29" s="223"/>
      <c r="F29" s="223"/>
      <c r="G29" s="223"/>
      <c r="H29" s="223"/>
      <c r="I29" s="76"/>
      <c r="J29" s="77"/>
    </row>
    <row r="30" spans="1:10" x14ac:dyDescent="0.25">
      <c r="A30" s="65"/>
      <c r="B30" s="66"/>
      <c r="C30" s="66"/>
      <c r="D30" s="66"/>
      <c r="E30" s="227"/>
      <c r="F30" s="227"/>
      <c r="G30" s="227"/>
      <c r="H30" s="227"/>
      <c r="I30" s="76"/>
      <c r="J30" s="77"/>
    </row>
    <row r="31" spans="1:10" x14ac:dyDescent="0.25">
      <c r="A31" s="248" t="s">
        <v>317</v>
      </c>
      <c r="B31" s="249"/>
      <c r="C31" s="88" t="s">
        <v>337</v>
      </c>
      <c r="D31" s="247" t="s">
        <v>335</v>
      </c>
      <c r="E31" s="228"/>
      <c r="F31" s="228"/>
      <c r="G31" s="228"/>
      <c r="H31" s="66"/>
      <c r="I31" s="78" t="s">
        <v>336</v>
      </c>
      <c r="J31" s="79" t="s">
        <v>337</v>
      </c>
    </row>
    <row r="32" spans="1:10" x14ac:dyDescent="0.25">
      <c r="A32" s="248"/>
      <c r="B32" s="249"/>
      <c r="C32" s="80"/>
      <c r="D32" s="49"/>
      <c r="E32" s="250"/>
      <c r="F32" s="250"/>
      <c r="G32" s="250"/>
      <c r="H32" s="250"/>
      <c r="I32" s="76"/>
      <c r="J32" s="77"/>
    </row>
    <row r="33" spans="1:10" x14ac:dyDescent="0.25">
      <c r="A33" s="248" t="s">
        <v>327</v>
      </c>
      <c r="B33" s="249"/>
      <c r="C33" s="74" t="s">
        <v>339</v>
      </c>
      <c r="D33" s="247" t="s">
        <v>338</v>
      </c>
      <c r="E33" s="228"/>
      <c r="F33" s="228"/>
      <c r="G33" s="228"/>
      <c r="H33" s="72"/>
      <c r="I33" s="78" t="s">
        <v>339</v>
      </c>
      <c r="J33" s="79" t="s">
        <v>340</v>
      </c>
    </row>
    <row r="34" spans="1:10" x14ac:dyDescent="0.25">
      <c r="A34" s="65"/>
      <c r="B34" s="66"/>
      <c r="C34" s="66"/>
      <c r="D34" s="66"/>
      <c r="E34" s="227"/>
      <c r="F34" s="227"/>
      <c r="G34" s="227"/>
      <c r="H34" s="227"/>
      <c r="I34" s="66"/>
      <c r="J34" s="68"/>
    </row>
    <row r="35" spans="1:10" x14ac:dyDescent="0.25">
      <c r="A35" s="247" t="s">
        <v>328</v>
      </c>
      <c r="B35" s="228"/>
      <c r="C35" s="228"/>
      <c r="D35" s="228"/>
      <c r="E35" s="228" t="s">
        <v>318</v>
      </c>
      <c r="F35" s="228"/>
      <c r="G35" s="228"/>
      <c r="H35" s="228"/>
      <c r="I35" s="228"/>
      <c r="J35" s="81" t="s">
        <v>319</v>
      </c>
    </row>
    <row r="36" spans="1:10" x14ac:dyDescent="0.25">
      <c r="A36" s="65"/>
      <c r="B36" s="66"/>
      <c r="C36" s="66"/>
      <c r="D36" s="66"/>
      <c r="E36" s="227"/>
      <c r="F36" s="227"/>
      <c r="G36" s="227"/>
      <c r="H36" s="227"/>
      <c r="I36" s="66"/>
      <c r="J36" s="77"/>
    </row>
    <row r="37" spans="1:10" x14ac:dyDescent="0.25">
      <c r="A37" s="243" t="s">
        <v>457</v>
      </c>
      <c r="B37" s="244"/>
      <c r="C37" s="244"/>
      <c r="D37" s="244"/>
      <c r="E37" s="243" t="s">
        <v>458</v>
      </c>
      <c r="F37" s="244"/>
      <c r="G37" s="244"/>
      <c r="H37" s="244"/>
      <c r="I37" s="245"/>
      <c r="J37" s="123">
        <v>1343068</v>
      </c>
    </row>
    <row r="38" spans="1:10" x14ac:dyDescent="0.25">
      <c r="A38" s="181"/>
      <c r="B38" s="152"/>
      <c r="C38" s="182"/>
      <c r="D38" s="246"/>
      <c r="E38" s="246"/>
      <c r="F38" s="246"/>
      <c r="G38" s="246"/>
      <c r="H38" s="246"/>
      <c r="I38" s="246"/>
      <c r="J38" s="183"/>
    </row>
    <row r="39" spans="1:10" x14ac:dyDescent="0.25">
      <c r="A39" s="212" t="s">
        <v>570</v>
      </c>
      <c r="B39" s="213"/>
      <c r="C39" s="213"/>
      <c r="D39" s="214"/>
      <c r="E39" s="212" t="s">
        <v>458</v>
      </c>
      <c r="F39" s="213"/>
      <c r="G39" s="213"/>
      <c r="H39" s="213"/>
      <c r="I39" s="214"/>
      <c r="J39" s="124">
        <v>3645363</v>
      </c>
    </row>
    <row r="40" spans="1:10" x14ac:dyDescent="0.25">
      <c r="A40" s="65"/>
      <c r="B40" s="66"/>
      <c r="C40" s="73"/>
      <c r="D40" s="242"/>
      <c r="E40" s="242"/>
      <c r="F40" s="242"/>
      <c r="G40" s="242"/>
      <c r="H40" s="242"/>
      <c r="I40" s="242"/>
      <c r="J40" s="68"/>
    </row>
    <row r="41" spans="1:10" x14ac:dyDescent="0.25">
      <c r="A41" s="212" t="s">
        <v>584</v>
      </c>
      <c r="B41" s="213"/>
      <c r="C41" s="213"/>
      <c r="D41" s="214"/>
      <c r="E41" s="212" t="s">
        <v>458</v>
      </c>
      <c r="F41" s="213"/>
      <c r="G41" s="213"/>
      <c r="H41" s="213"/>
      <c r="I41" s="214"/>
      <c r="J41" s="124">
        <v>3282899</v>
      </c>
    </row>
    <row r="42" spans="1:10" x14ac:dyDescent="0.25">
      <c r="A42" s="65"/>
      <c r="B42" s="66"/>
      <c r="C42" s="73"/>
      <c r="D42" s="82"/>
      <c r="E42" s="242"/>
      <c r="F42" s="242"/>
      <c r="G42" s="242"/>
      <c r="H42" s="242"/>
      <c r="I42" s="67"/>
      <c r="J42" s="68"/>
    </row>
    <row r="43" spans="1:10" x14ac:dyDescent="0.25">
      <c r="A43" s="212" t="s">
        <v>459</v>
      </c>
      <c r="B43" s="213"/>
      <c r="C43" s="213"/>
      <c r="D43" s="214"/>
      <c r="E43" s="212" t="s">
        <v>458</v>
      </c>
      <c r="F43" s="213"/>
      <c r="G43" s="213"/>
      <c r="H43" s="213"/>
      <c r="I43" s="214"/>
      <c r="J43" s="124">
        <v>3282678</v>
      </c>
    </row>
    <row r="44" spans="1:10" x14ac:dyDescent="0.25">
      <c r="A44" s="65"/>
      <c r="B44" s="66"/>
      <c r="C44" s="73"/>
      <c r="D44" s="82"/>
      <c r="E44" s="242"/>
      <c r="F44" s="242"/>
      <c r="G44" s="242"/>
      <c r="H44" s="242"/>
      <c r="I44" s="67"/>
      <c r="J44" s="68"/>
    </row>
    <row r="45" spans="1:10" x14ac:dyDescent="0.25">
      <c r="A45" s="212" t="s">
        <v>460</v>
      </c>
      <c r="B45" s="213"/>
      <c r="C45" s="213"/>
      <c r="D45" s="214"/>
      <c r="E45" s="212" t="s">
        <v>458</v>
      </c>
      <c r="F45" s="213"/>
      <c r="G45" s="213"/>
      <c r="H45" s="213"/>
      <c r="I45" s="214"/>
      <c r="J45" s="124">
        <v>1356216</v>
      </c>
    </row>
    <row r="46" spans="1:10" x14ac:dyDescent="0.25">
      <c r="A46" s="83"/>
      <c r="B46" s="73"/>
      <c r="C46" s="234"/>
      <c r="D46" s="234"/>
      <c r="E46" s="227"/>
      <c r="F46" s="227"/>
      <c r="G46" s="234"/>
      <c r="H46" s="234"/>
      <c r="I46" s="234"/>
      <c r="J46" s="68"/>
    </row>
    <row r="47" spans="1:10" x14ac:dyDescent="0.25">
      <c r="A47" s="212" t="s">
        <v>461</v>
      </c>
      <c r="B47" s="213"/>
      <c r="C47" s="213"/>
      <c r="D47" s="214"/>
      <c r="E47" s="212" t="s">
        <v>458</v>
      </c>
      <c r="F47" s="213"/>
      <c r="G47" s="213"/>
      <c r="H47" s="213"/>
      <c r="I47" s="214"/>
      <c r="J47" s="124">
        <v>2435071</v>
      </c>
    </row>
    <row r="48" spans="1:10" x14ac:dyDescent="0.25">
      <c r="A48" s="125"/>
      <c r="B48" s="126"/>
      <c r="C48" s="126"/>
      <c r="D48" s="126"/>
      <c r="E48" s="126"/>
      <c r="F48" s="126"/>
      <c r="G48" s="126"/>
      <c r="H48" s="126"/>
      <c r="I48" s="126"/>
      <c r="J48" s="127"/>
    </row>
    <row r="49" spans="1:10" x14ac:dyDescent="0.25">
      <c r="A49" s="212" t="s">
        <v>462</v>
      </c>
      <c r="B49" s="213"/>
      <c r="C49" s="213"/>
      <c r="D49" s="214"/>
      <c r="E49" s="212" t="s">
        <v>458</v>
      </c>
      <c r="F49" s="213"/>
      <c r="G49" s="213"/>
      <c r="H49" s="213"/>
      <c r="I49" s="214"/>
      <c r="J49" s="124">
        <v>3654656</v>
      </c>
    </row>
    <row r="50" spans="1:10" x14ac:dyDescent="0.25">
      <c r="A50" s="128"/>
      <c r="B50" s="129"/>
      <c r="C50" s="129"/>
      <c r="D50" s="129"/>
      <c r="E50" s="129"/>
      <c r="F50" s="129"/>
      <c r="G50" s="129"/>
      <c r="H50" s="129"/>
      <c r="I50" s="129"/>
      <c r="J50" s="130"/>
    </row>
    <row r="51" spans="1:10" x14ac:dyDescent="0.25">
      <c r="A51" s="212" t="s">
        <v>463</v>
      </c>
      <c r="B51" s="213"/>
      <c r="C51" s="213"/>
      <c r="D51" s="214"/>
      <c r="E51" s="212" t="s">
        <v>458</v>
      </c>
      <c r="F51" s="213"/>
      <c r="G51" s="213"/>
      <c r="H51" s="213"/>
      <c r="I51" s="214"/>
      <c r="J51" s="124">
        <v>3654664</v>
      </c>
    </row>
    <row r="52" spans="1:10" x14ac:dyDescent="0.25">
      <c r="A52" s="131"/>
      <c r="B52" s="132"/>
      <c r="C52" s="132"/>
      <c r="D52" s="132"/>
      <c r="E52" s="132"/>
      <c r="F52" s="132"/>
      <c r="G52" s="132"/>
      <c r="H52" s="132"/>
      <c r="I52" s="132"/>
      <c r="J52" s="133"/>
    </row>
    <row r="53" spans="1:10" x14ac:dyDescent="0.25">
      <c r="A53" s="212" t="s">
        <v>464</v>
      </c>
      <c r="B53" s="213"/>
      <c r="C53" s="213"/>
      <c r="D53" s="214"/>
      <c r="E53" s="212" t="s">
        <v>458</v>
      </c>
      <c r="F53" s="213"/>
      <c r="G53" s="213"/>
      <c r="H53" s="213"/>
      <c r="I53" s="214"/>
      <c r="J53" s="124">
        <v>3641287</v>
      </c>
    </row>
    <row r="54" spans="1:10" x14ac:dyDescent="0.25">
      <c r="A54" s="128"/>
      <c r="B54" s="129"/>
      <c r="C54" s="129"/>
      <c r="D54" s="129"/>
      <c r="E54" s="129"/>
      <c r="F54" s="129"/>
      <c r="G54" s="129"/>
      <c r="H54" s="129"/>
      <c r="I54" s="129"/>
      <c r="J54" s="130"/>
    </row>
    <row r="55" spans="1:10" x14ac:dyDescent="0.25">
      <c r="A55" s="212" t="s">
        <v>465</v>
      </c>
      <c r="B55" s="213"/>
      <c r="C55" s="213"/>
      <c r="D55" s="214"/>
      <c r="E55" s="212" t="s">
        <v>458</v>
      </c>
      <c r="F55" s="213"/>
      <c r="G55" s="213"/>
      <c r="H55" s="213"/>
      <c r="I55" s="214"/>
      <c r="J55" s="124">
        <v>3282660</v>
      </c>
    </row>
    <row r="56" spans="1:10" x14ac:dyDescent="0.25">
      <c r="A56" s="128"/>
      <c r="B56" s="129"/>
      <c r="C56" s="129"/>
      <c r="D56" s="129"/>
      <c r="E56" s="129"/>
      <c r="F56" s="129"/>
      <c r="G56" s="129"/>
      <c r="H56" s="129"/>
      <c r="I56" s="129"/>
      <c r="J56" s="130"/>
    </row>
    <row r="57" spans="1:10" x14ac:dyDescent="0.25">
      <c r="A57" s="212" t="s">
        <v>466</v>
      </c>
      <c r="B57" s="213"/>
      <c r="C57" s="213"/>
      <c r="D57" s="214"/>
      <c r="E57" s="212" t="s">
        <v>458</v>
      </c>
      <c r="F57" s="213"/>
      <c r="G57" s="213"/>
      <c r="H57" s="213"/>
      <c r="I57" s="214"/>
      <c r="J57" s="124">
        <v>3654354</v>
      </c>
    </row>
    <row r="58" spans="1:10" x14ac:dyDescent="0.25">
      <c r="A58" s="128"/>
      <c r="B58" s="129"/>
      <c r="C58" s="129"/>
      <c r="D58" s="129"/>
      <c r="E58" s="129"/>
      <c r="F58" s="129"/>
      <c r="G58" s="129"/>
      <c r="H58" s="129"/>
      <c r="I58" s="129"/>
      <c r="J58" s="130"/>
    </row>
    <row r="59" spans="1:10" x14ac:dyDescent="0.25">
      <c r="A59" s="212" t="s">
        <v>467</v>
      </c>
      <c r="B59" s="213"/>
      <c r="C59" s="213"/>
      <c r="D59" s="214"/>
      <c r="E59" s="212" t="s">
        <v>458</v>
      </c>
      <c r="F59" s="213"/>
      <c r="G59" s="213"/>
      <c r="H59" s="213"/>
      <c r="I59" s="214"/>
      <c r="J59" s="124">
        <v>1114328</v>
      </c>
    </row>
    <row r="60" spans="1:10" x14ac:dyDescent="0.25">
      <c r="A60" s="128"/>
      <c r="B60" s="129"/>
      <c r="C60" s="129"/>
      <c r="D60" s="129"/>
      <c r="E60" s="129"/>
      <c r="F60" s="129"/>
      <c r="G60" s="129"/>
      <c r="H60" s="129"/>
      <c r="I60" s="129"/>
      <c r="J60" s="130"/>
    </row>
    <row r="61" spans="1:10" x14ac:dyDescent="0.25">
      <c r="A61" s="212" t="s">
        <v>468</v>
      </c>
      <c r="B61" s="213"/>
      <c r="C61" s="213"/>
      <c r="D61" s="214"/>
      <c r="E61" s="212" t="s">
        <v>458</v>
      </c>
      <c r="F61" s="213"/>
      <c r="G61" s="213"/>
      <c r="H61" s="213"/>
      <c r="I61" s="214"/>
      <c r="J61" s="134">
        <v>5423392</v>
      </c>
    </row>
    <row r="62" spans="1:10" x14ac:dyDescent="0.25">
      <c r="A62" s="128"/>
      <c r="B62" s="129"/>
      <c r="C62" s="129"/>
      <c r="D62" s="129"/>
      <c r="E62" s="129"/>
      <c r="F62" s="129"/>
      <c r="G62" s="129"/>
      <c r="H62" s="129"/>
      <c r="I62" s="129"/>
      <c r="J62" s="130"/>
    </row>
    <row r="63" spans="1:10" x14ac:dyDescent="0.25">
      <c r="A63" s="212" t="s">
        <v>469</v>
      </c>
      <c r="B63" s="213"/>
      <c r="C63" s="213"/>
      <c r="D63" s="214"/>
      <c r="E63" s="212" t="s">
        <v>458</v>
      </c>
      <c r="F63" s="213"/>
      <c r="G63" s="213"/>
      <c r="H63" s="213"/>
      <c r="I63" s="214"/>
      <c r="J63" s="124">
        <v>5478421</v>
      </c>
    </row>
    <row r="64" spans="1:10" x14ac:dyDescent="0.25">
      <c r="A64" s="128"/>
      <c r="B64" s="129"/>
      <c r="C64" s="129"/>
      <c r="D64" s="129"/>
      <c r="E64" s="129"/>
      <c r="F64" s="129"/>
      <c r="G64" s="129"/>
      <c r="H64" s="129"/>
      <c r="I64" s="129"/>
      <c r="J64" s="130"/>
    </row>
    <row r="65" spans="1:10" x14ac:dyDescent="0.25">
      <c r="A65" s="212"/>
      <c r="B65" s="213"/>
      <c r="C65" s="213"/>
      <c r="D65" s="214"/>
      <c r="E65" s="212"/>
      <c r="F65" s="213"/>
      <c r="G65" s="213"/>
      <c r="H65" s="213"/>
      <c r="I65" s="214"/>
      <c r="J65" s="124"/>
    </row>
    <row r="66" spans="1:10" x14ac:dyDescent="0.25">
      <c r="A66" s="83"/>
      <c r="B66" s="73"/>
      <c r="C66" s="73"/>
      <c r="D66" s="66"/>
      <c r="E66" s="241"/>
      <c r="F66" s="241"/>
      <c r="G66" s="234"/>
      <c r="H66" s="234"/>
      <c r="I66" s="66"/>
      <c r="J66" s="68"/>
    </row>
    <row r="67" spans="1:10" x14ac:dyDescent="0.25">
      <c r="A67" s="212"/>
      <c r="B67" s="213"/>
      <c r="C67" s="213"/>
      <c r="D67" s="214"/>
      <c r="E67" s="212"/>
      <c r="F67" s="213"/>
      <c r="G67" s="213"/>
      <c r="H67" s="213"/>
      <c r="I67" s="214"/>
      <c r="J67" s="74"/>
    </row>
    <row r="68" spans="1:10" x14ac:dyDescent="0.25">
      <c r="A68" s="83"/>
      <c r="B68" s="73"/>
      <c r="C68" s="73"/>
      <c r="D68" s="66"/>
      <c r="E68" s="227"/>
      <c r="F68" s="227"/>
      <c r="G68" s="234"/>
      <c r="H68" s="234"/>
      <c r="I68" s="66"/>
      <c r="J68" s="84" t="s">
        <v>341</v>
      </c>
    </row>
    <row r="69" spans="1:10" x14ac:dyDescent="0.25">
      <c r="A69" s="83"/>
      <c r="B69" s="73"/>
      <c r="C69" s="73"/>
      <c r="D69" s="66"/>
      <c r="E69" s="227"/>
      <c r="F69" s="227"/>
      <c r="G69" s="234"/>
      <c r="H69" s="234"/>
      <c r="I69" s="66"/>
      <c r="J69" s="84" t="s">
        <v>342</v>
      </c>
    </row>
    <row r="70" spans="1:10" ht="14.45" customHeight="1" x14ac:dyDescent="0.25">
      <c r="A70" s="215" t="s">
        <v>320</v>
      </c>
      <c r="B70" s="216"/>
      <c r="C70" s="230" t="s">
        <v>342</v>
      </c>
      <c r="D70" s="231"/>
      <c r="E70" s="232" t="s">
        <v>343</v>
      </c>
      <c r="F70" s="233"/>
      <c r="G70" s="220"/>
      <c r="H70" s="221"/>
      <c r="I70" s="221"/>
      <c r="J70" s="222"/>
    </row>
    <row r="71" spans="1:10" x14ac:dyDescent="0.25">
      <c r="A71" s="83"/>
      <c r="B71" s="73"/>
      <c r="C71" s="234"/>
      <c r="D71" s="234"/>
      <c r="E71" s="227"/>
      <c r="F71" s="227"/>
      <c r="G71" s="235" t="s">
        <v>344</v>
      </c>
      <c r="H71" s="235"/>
      <c r="I71" s="235"/>
      <c r="J71" s="57"/>
    </row>
    <row r="72" spans="1:10" ht="13.9" customHeight="1" x14ac:dyDescent="0.25">
      <c r="A72" s="215" t="s">
        <v>321</v>
      </c>
      <c r="B72" s="216"/>
      <c r="C72" s="220" t="s">
        <v>470</v>
      </c>
      <c r="D72" s="221"/>
      <c r="E72" s="221"/>
      <c r="F72" s="221"/>
      <c r="G72" s="221"/>
      <c r="H72" s="221"/>
      <c r="I72" s="221"/>
      <c r="J72" s="222"/>
    </row>
    <row r="73" spans="1:10" x14ac:dyDescent="0.25">
      <c r="A73" s="65"/>
      <c r="B73" s="66"/>
      <c r="C73" s="223" t="s">
        <v>322</v>
      </c>
      <c r="D73" s="223"/>
      <c r="E73" s="223"/>
      <c r="F73" s="223"/>
      <c r="G73" s="223"/>
      <c r="H73" s="223"/>
      <c r="I73" s="223"/>
      <c r="J73" s="68"/>
    </row>
    <row r="74" spans="1:10" x14ac:dyDescent="0.25">
      <c r="A74" s="215" t="s">
        <v>323</v>
      </c>
      <c r="B74" s="216"/>
      <c r="C74" s="224" t="s">
        <v>471</v>
      </c>
      <c r="D74" s="225"/>
      <c r="E74" s="226"/>
      <c r="F74" s="227"/>
      <c r="G74" s="227"/>
      <c r="H74" s="228"/>
      <c r="I74" s="228"/>
      <c r="J74" s="229"/>
    </row>
    <row r="75" spans="1:10" x14ac:dyDescent="0.25">
      <c r="A75" s="65"/>
      <c r="B75" s="66"/>
      <c r="C75" s="73"/>
      <c r="D75" s="66"/>
      <c r="E75" s="227"/>
      <c r="F75" s="227"/>
      <c r="G75" s="227"/>
      <c r="H75" s="227"/>
      <c r="I75" s="66"/>
      <c r="J75" s="68"/>
    </row>
    <row r="76" spans="1:10" ht="14.45" customHeight="1" x14ac:dyDescent="0.25">
      <c r="A76" s="215" t="s">
        <v>315</v>
      </c>
      <c r="B76" s="216"/>
      <c r="C76" s="238" t="s">
        <v>472</v>
      </c>
      <c r="D76" s="239"/>
      <c r="E76" s="239"/>
      <c r="F76" s="239"/>
      <c r="G76" s="239"/>
      <c r="H76" s="239"/>
      <c r="I76" s="239"/>
      <c r="J76" s="240"/>
    </row>
    <row r="77" spans="1:10" x14ac:dyDescent="0.25">
      <c r="A77" s="65"/>
      <c r="B77" s="66"/>
      <c r="C77" s="66"/>
      <c r="D77" s="66"/>
      <c r="E77" s="227"/>
      <c r="F77" s="227"/>
      <c r="G77" s="227"/>
      <c r="H77" s="227"/>
      <c r="I77" s="66"/>
      <c r="J77" s="68"/>
    </row>
    <row r="78" spans="1:10" x14ac:dyDescent="0.25">
      <c r="A78" s="215" t="s">
        <v>345</v>
      </c>
      <c r="B78" s="216"/>
      <c r="C78" s="217" t="s">
        <v>473</v>
      </c>
      <c r="D78" s="218"/>
      <c r="E78" s="218"/>
      <c r="F78" s="218"/>
      <c r="G78" s="218"/>
      <c r="H78" s="218"/>
      <c r="I78" s="218"/>
      <c r="J78" s="219"/>
    </row>
    <row r="79" spans="1:10" ht="14.45" customHeight="1" x14ac:dyDescent="0.25">
      <c r="A79" s="65"/>
      <c r="B79" s="66"/>
      <c r="C79" s="236" t="s">
        <v>346</v>
      </c>
      <c r="D79" s="236"/>
      <c r="E79" s="236"/>
      <c r="F79" s="236"/>
      <c r="G79" s="66"/>
      <c r="H79" s="66"/>
      <c r="I79" s="66"/>
      <c r="J79" s="68"/>
    </row>
    <row r="80" spans="1:10" x14ac:dyDescent="0.25">
      <c r="A80" s="215" t="s">
        <v>347</v>
      </c>
      <c r="B80" s="216"/>
      <c r="C80" s="217" t="s">
        <v>474</v>
      </c>
      <c r="D80" s="218"/>
      <c r="E80" s="218"/>
      <c r="F80" s="218"/>
      <c r="G80" s="218"/>
      <c r="H80" s="218"/>
      <c r="I80" s="218"/>
      <c r="J80" s="219"/>
    </row>
    <row r="81" spans="1:10" ht="14.45" customHeight="1" x14ac:dyDescent="0.25">
      <c r="A81" s="85"/>
      <c r="B81" s="86"/>
      <c r="C81" s="237" t="s">
        <v>348</v>
      </c>
      <c r="D81" s="237"/>
      <c r="E81" s="237"/>
      <c r="F81" s="237"/>
      <c r="G81" s="237"/>
      <c r="H81" s="86"/>
      <c r="I81" s="86"/>
      <c r="J81" s="87"/>
    </row>
    <row r="88" spans="1:10" ht="27" customHeight="1" x14ac:dyDescent="0.25"/>
    <row r="92"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40:I40"/>
    <mergeCell ref="A41:D41"/>
    <mergeCell ref="E41:I41"/>
    <mergeCell ref="E42:F42"/>
    <mergeCell ref="G42:H42"/>
    <mergeCell ref="D38:I38"/>
    <mergeCell ref="A39:D39"/>
    <mergeCell ref="E39:I39"/>
    <mergeCell ref="C46:D46"/>
    <mergeCell ref="E46:F46"/>
    <mergeCell ref="G46:I46"/>
    <mergeCell ref="A47:D47"/>
    <mergeCell ref="E47:I47"/>
    <mergeCell ref="E66:F66"/>
    <mergeCell ref="G66:H66"/>
    <mergeCell ref="A49:D49"/>
    <mergeCell ref="E49:I49"/>
    <mergeCell ref="A51:D51"/>
    <mergeCell ref="E51:I51"/>
    <mergeCell ref="A53:D53"/>
    <mergeCell ref="E53:I53"/>
    <mergeCell ref="A55:D55"/>
    <mergeCell ref="E55:I55"/>
    <mergeCell ref="A57:D57"/>
    <mergeCell ref="E57:I57"/>
    <mergeCell ref="A59:D59"/>
    <mergeCell ref="E59:I59"/>
    <mergeCell ref="A61:D61"/>
    <mergeCell ref="E61:I61"/>
    <mergeCell ref="A63:D63"/>
    <mergeCell ref="E63:I63"/>
    <mergeCell ref="A65:D65"/>
    <mergeCell ref="C79:F79"/>
    <mergeCell ref="A80:B80"/>
    <mergeCell ref="C80:J80"/>
    <mergeCell ref="C81:G81"/>
    <mergeCell ref="E75:F75"/>
    <mergeCell ref="G75:H75"/>
    <mergeCell ref="A76:B76"/>
    <mergeCell ref="C76:J76"/>
    <mergeCell ref="E77:F77"/>
    <mergeCell ref="G77:H77"/>
    <mergeCell ref="E65:I65"/>
    <mergeCell ref="A78:B78"/>
    <mergeCell ref="C78:J78"/>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67:D67"/>
    <mergeCell ref="E67:I67"/>
    <mergeCell ref="E68:F68"/>
    <mergeCell ref="G68:H68"/>
    <mergeCell ref="E69:F69"/>
    <mergeCell ref="G69:H69"/>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41" top="0.53" bottom="0.4" header="0.3" footer="0.3"/>
  <pageSetup paperSize="9" scale="6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5" zoomScale="110" zoomScaleNormal="100" zoomScaleSheetLayoutView="110" workbookViewId="0">
      <selection activeCell="H134" sqref="H134:I134"/>
    </sheetView>
  </sheetViews>
  <sheetFormatPr defaultColWidth="8.85546875" defaultRowHeight="12.75" x14ac:dyDescent="0.2"/>
  <cols>
    <col min="8" max="9" width="16.42578125" style="22" customWidth="1"/>
    <col min="10" max="10" width="10.28515625" bestFit="1" customWidth="1"/>
  </cols>
  <sheetData>
    <row r="1" spans="1:9" x14ac:dyDescent="0.2">
      <c r="A1" s="284" t="s">
        <v>1</v>
      </c>
      <c r="B1" s="285"/>
      <c r="C1" s="285"/>
      <c r="D1" s="285"/>
      <c r="E1" s="285"/>
      <c r="F1" s="285"/>
      <c r="G1" s="285"/>
      <c r="H1" s="285"/>
      <c r="I1" s="285"/>
    </row>
    <row r="2" spans="1:9" x14ac:dyDescent="0.2">
      <c r="A2" s="286" t="s">
        <v>598</v>
      </c>
      <c r="B2" s="287"/>
      <c r="C2" s="287"/>
      <c r="D2" s="287"/>
      <c r="E2" s="287"/>
      <c r="F2" s="287"/>
      <c r="G2" s="287"/>
      <c r="H2" s="287"/>
      <c r="I2" s="287"/>
    </row>
    <row r="3" spans="1:9" x14ac:dyDescent="0.2">
      <c r="A3" s="288" t="s">
        <v>282</v>
      </c>
      <c r="B3" s="288"/>
      <c r="C3" s="288"/>
      <c r="D3" s="288"/>
      <c r="E3" s="288"/>
      <c r="F3" s="288"/>
      <c r="G3" s="288"/>
      <c r="H3" s="288"/>
      <c r="I3" s="288"/>
    </row>
    <row r="4" spans="1:9" x14ac:dyDescent="0.2">
      <c r="A4" s="289" t="s">
        <v>475</v>
      </c>
      <c r="B4" s="290"/>
      <c r="C4" s="290"/>
      <c r="D4" s="290"/>
      <c r="E4" s="290"/>
      <c r="F4" s="290"/>
      <c r="G4" s="290"/>
      <c r="H4" s="290"/>
      <c r="I4" s="291"/>
    </row>
    <row r="5" spans="1:9" ht="45" x14ac:dyDescent="0.2">
      <c r="A5" s="294" t="s">
        <v>2</v>
      </c>
      <c r="B5" s="295"/>
      <c r="C5" s="295"/>
      <c r="D5" s="295"/>
      <c r="E5" s="295"/>
      <c r="F5" s="295"/>
      <c r="G5" s="10" t="s">
        <v>101</v>
      </c>
      <c r="H5" s="12" t="s">
        <v>297</v>
      </c>
      <c r="I5" s="12" t="s">
        <v>298</v>
      </c>
    </row>
    <row r="6" spans="1:9" x14ac:dyDescent="0.2">
      <c r="A6" s="292">
        <v>1</v>
      </c>
      <c r="B6" s="293"/>
      <c r="C6" s="293"/>
      <c r="D6" s="293"/>
      <c r="E6" s="293"/>
      <c r="F6" s="293"/>
      <c r="G6" s="11">
        <v>2</v>
      </c>
      <c r="H6" s="12">
        <v>3</v>
      </c>
      <c r="I6" s="12">
        <v>4</v>
      </c>
    </row>
    <row r="7" spans="1:9" x14ac:dyDescent="0.2">
      <c r="A7" s="296"/>
      <c r="B7" s="296"/>
      <c r="C7" s="296"/>
      <c r="D7" s="296"/>
      <c r="E7" s="296"/>
      <c r="F7" s="296"/>
      <c r="G7" s="296"/>
      <c r="H7" s="296"/>
      <c r="I7" s="296"/>
    </row>
    <row r="8" spans="1:9" ht="12.75" customHeight="1" x14ac:dyDescent="0.2">
      <c r="A8" s="278" t="s">
        <v>4</v>
      </c>
      <c r="B8" s="278"/>
      <c r="C8" s="278"/>
      <c r="D8" s="278"/>
      <c r="E8" s="278"/>
      <c r="F8" s="278"/>
      <c r="G8" s="13">
        <v>1</v>
      </c>
      <c r="H8" s="20">
        <v>0</v>
      </c>
      <c r="I8" s="20">
        <v>0</v>
      </c>
    </row>
    <row r="9" spans="1:9" ht="12.75" customHeight="1" x14ac:dyDescent="0.2">
      <c r="A9" s="279" t="s">
        <v>303</v>
      </c>
      <c r="B9" s="279"/>
      <c r="C9" s="279"/>
      <c r="D9" s="279"/>
      <c r="E9" s="279"/>
      <c r="F9" s="279"/>
      <c r="G9" s="14">
        <v>2</v>
      </c>
      <c r="H9" s="21">
        <f>H10+H17+H27+H38+H43</f>
        <v>1502885341</v>
      </c>
      <c r="I9" s="21">
        <f>I10+I17+I27+I38+I43</f>
        <v>1983060525</v>
      </c>
    </row>
    <row r="10" spans="1:9" ht="12.75" customHeight="1" x14ac:dyDescent="0.2">
      <c r="A10" s="281" t="s">
        <v>5</v>
      </c>
      <c r="B10" s="281"/>
      <c r="C10" s="281"/>
      <c r="D10" s="281"/>
      <c r="E10" s="281"/>
      <c r="F10" s="281"/>
      <c r="G10" s="14">
        <v>3</v>
      </c>
      <c r="H10" s="21">
        <f>H11+H12+H13+H14+H15+H16</f>
        <v>50281675</v>
      </c>
      <c r="I10" s="21">
        <f>I11+I12+I13+I14+I15+I16</f>
        <v>90165758</v>
      </c>
    </row>
    <row r="11" spans="1:9" ht="12.75" customHeight="1" x14ac:dyDescent="0.2">
      <c r="A11" s="277" t="s">
        <v>6</v>
      </c>
      <c r="B11" s="277"/>
      <c r="C11" s="277"/>
      <c r="D11" s="277"/>
      <c r="E11" s="277"/>
      <c r="F11" s="277"/>
      <c r="G11" s="13">
        <v>4</v>
      </c>
      <c r="H11" s="20">
        <v>23441820</v>
      </c>
      <c r="I11" s="20">
        <v>19950203</v>
      </c>
    </row>
    <row r="12" spans="1:9" ht="22.9" customHeight="1" x14ac:dyDescent="0.2">
      <c r="A12" s="277" t="s">
        <v>7</v>
      </c>
      <c r="B12" s="277"/>
      <c r="C12" s="277"/>
      <c r="D12" s="277"/>
      <c r="E12" s="277"/>
      <c r="F12" s="277"/>
      <c r="G12" s="13">
        <v>5</v>
      </c>
      <c r="H12" s="20">
        <v>13639257</v>
      </c>
      <c r="I12" s="20">
        <v>45198907</v>
      </c>
    </row>
    <row r="13" spans="1:9" ht="12.75" customHeight="1" x14ac:dyDescent="0.2">
      <c r="A13" s="277" t="s">
        <v>8</v>
      </c>
      <c r="B13" s="277"/>
      <c r="C13" s="277"/>
      <c r="D13" s="277"/>
      <c r="E13" s="277"/>
      <c r="F13" s="277"/>
      <c r="G13" s="13">
        <v>6</v>
      </c>
      <c r="H13" s="20">
        <v>7342331</v>
      </c>
      <c r="I13" s="20">
        <v>8555331</v>
      </c>
    </row>
    <row r="14" spans="1:9" ht="12.75" customHeight="1" x14ac:dyDescent="0.2">
      <c r="A14" s="277" t="s">
        <v>9</v>
      </c>
      <c r="B14" s="277"/>
      <c r="C14" s="277"/>
      <c r="D14" s="277"/>
      <c r="E14" s="277"/>
      <c r="F14" s="277"/>
      <c r="G14" s="13">
        <v>7</v>
      </c>
      <c r="H14" s="20">
        <v>0</v>
      </c>
      <c r="I14" s="20">
        <v>0</v>
      </c>
    </row>
    <row r="15" spans="1:9" ht="12.75" customHeight="1" x14ac:dyDescent="0.2">
      <c r="A15" s="277" t="s">
        <v>10</v>
      </c>
      <c r="B15" s="277"/>
      <c r="C15" s="277"/>
      <c r="D15" s="277"/>
      <c r="E15" s="277"/>
      <c r="F15" s="277"/>
      <c r="G15" s="13">
        <v>8</v>
      </c>
      <c r="H15" s="20">
        <v>5857012</v>
      </c>
      <c r="I15" s="20">
        <v>16461317</v>
      </c>
    </row>
    <row r="16" spans="1:9" ht="12.75" customHeight="1" x14ac:dyDescent="0.2">
      <c r="A16" s="277" t="s">
        <v>11</v>
      </c>
      <c r="B16" s="277"/>
      <c r="C16" s="277"/>
      <c r="D16" s="277"/>
      <c r="E16" s="277"/>
      <c r="F16" s="277"/>
      <c r="G16" s="13">
        <v>9</v>
      </c>
      <c r="H16" s="20">
        <v>1255</v>
      </c>
      <c r="I16" s="20">
        <v>0</v>
      </c>
    </row>
    <row r="17" spans="1:9" ht="12.75" customHeight="1" x14ac:dyDescent="0.2">
      <c r="A17" s="281" t="s">
        <v>12</v>
      </c>
      <c r="B17" s="281"/>
      <c r="C17" s="281"/>
      <c r="D17" s="281"/>
      <c r="E17" s="281"/>
      <c r="F17" s="281"/>
      <c r="G17" s="14">
        <v>10</v>
      </c>
      <c r="H17" s="21">
        <f>H18+H19+H20+H21+H22+H23+H24+H25+H26</f>
        <v>1128124352</v>
      </c>
      <c r="I17" s="21">
        <f>I18+I19+I20+I21+I22+I23+I24+I25+I26</f>
        <v>1506156369</v>
      </c>
    </row>
    <row r="18" spans="1:9" ht="12.75" customHeight="1" x14ac:dyDescent="0.2">
      <c r="A18" s="277" t="s">
        <v>13</v>
      </c>
      <c r="B18" s="277"/>
      <c r="C18" s="277"/>
      <c r="D18" s="277"/>
      <c r="E18" s="277"/>
      <c r="F18" s="277"/>
      <c r="G18" s="13">
        <v>11</v>
      </c>
      <c r="H18" s="20">
        <v>153078764</v>
      </c>
      <c r="I18" s="20">
        <v>305165284</v>
      </c>
    </row>
    <row r="19" spans="1:9" ht="12.75" customHeight="1" x14ac:dyDescent="0.2">
      <c r="A19" s="277" t="s">
        <v>14</v>
      </c>
      <c r="B19" s="277"/>
      <c r="C19" s="277"/>
      <c r="D19" s="277"/>
      <c r="E19" s="277"/>
      <c r="F19" s="277"/>
      <c r="G19" s="13">
        <v>12</v>
      </c>
      <c r="H19" s="20">
        <v>423354403</v>
      </c>
      <c r="I19" s="20">
        <v>474708385</v>
      </c>
    </row>
    <row r="20" spans="1:9" ht="12.75" customHeight="1" x14ac:dyDescent="0.2">
      <c r="A20" s="277" t="s">
        <v>15</v>
      </c>
      <c r="B20" s="277"/>
      <c r="C20" s="277"/>
      <c r="D20" s="277"/>
      <c r="E20" s="277"/>
      <c r="F20" s="277"/>
      <c r="G20" s="13">
        <v>13</v>
      </c>
      <c r="H20" s="20">
        <v>282923461</v>
      </c>
      <c r="I20" s="20">
        <v>403224954</v>
      </c>
    </row>
    <row r="21" spans="1:9" ht="12.75" customHeight="1" x14ac:dyDescent="0.2">
      <c r="A21" s="277" t="s">
        <v>16</v>
      </c>
      <c r="B21" s="277"/>
      <c r="C21" s="277"/>
      <c r="D21" s="277"/>
      <c r="E21" s="277"/>
      <c r="F21" s="277"/>
      <c r="G21" s="13">
        <v>14</v>
      </c>
      <c r="H21" s="20">
        <v>61709713</v>
      </c>
      <c r="I21" s="20">
        <v>96569353</v>
      </c>
    </row>
    <row r="22" spans="1:9" ht="12.75" customHeight="1" x14ac:dyDescent="0.2">
      <c r="A22" s="277" t="s">
        <v>17</v>
      </c>
      <c r="B22" s="277"/>
      <c r="C22" s="277"/>
      <c r="D22" s="277"/>
      <c r="E22" s="277"/>
      <c r="F22" s="277"/>
      <c r="G22" s="13">
        <v>15</v>
      </c>
      <c r="H22" s="20">
        <v>0</v>
      </c>
      <c r="I22" s="20">
        <v>0</v>
      </c>
    </row>
    <row r="23" spans="1:9" ht="12.75" customHeight="1" x14ac:dyDescent="0.2">
      <c r="A23" s="277" t="s">
        <v>18</v>
      </c>
      <c r="B23" s="277"/>
      <c r="C23" s="277"/>
      <c r="D23" s="277"/>
      <c r="E23" s="277"/>
      <c r="F23" s="277"/>
      <c r="G23" s="13">
        <v>16</v>
      </c>
      <c r="H23" s="20">
        <v>7290898</v>
      </c>
      <c r="I23" s="20">
        <v>54601125</v>
      </c>
    </row>
    <row r="24" spans="1:9" ht="12.75" customHeight="1" x14ac:dyDescent="0.2">
      <c r="A24" s="277" t="s">
        <v>19</v>
      </c>
      <c r="B24" s="277"/>
      <c r="C24" s="277"/>
      <c r="D24" s="277"/>
      <c r="E24" s="277"/>
      <c r="F24" s="277"/>
      <c r="G24" s="13">
        <v>17</v>
      </c>
      <c r="H24" s="20">
        <v>82354481</v>
      </c>
      <c r="I24" s="20">
        <v>68108972</v>
      </c>
    </row>
    <row r="25" spans="1:9" ht="12.75" customHeight="1" x14ac:dyDescent="0.2">
      <c r="A25" s="277" t="s">
        <v>20</v>
      </c>
      <c r="B25" s="277"/>
      <c r="C25" s="277"/>
      <c r="D25" s="277"/>
      <c r="E25" s="277"/>
      <c r="F25" s="277"/>
      <c r="G25" s="13">
        <v>18</v>
      </c>
      <c r="H25" s="20">
        <v>2119205</v>
      </c>
      <c r="I25" s="20">
        <v>2296713</v>
      </c>
    </row>
    <row r="26" spans="1:9" ht="12.75" customHeight="1" x14ac:dyDescent="0.2">
      <c r="A26" s="277" t="s">
        <v>21</v>
      </c>
      <c r="B26" s="277"/>
      <c r="C26" s="277"/>
      <c r="D26" s="277"/>
      <c r="E26" s="277"/>
      <c r="F26" s="277"/>
      <c r="G26" s="13">
        <v>19</v>
      </c>
      <c r="H26" s="20">
        <v>115293427</v>
      </c>
      <c r="I26" s="20">
        <v>101481583</v>
      </c>
    </row>
    <row r="27" spans="1:9" ht="12.75" customHeight="1" x14ac:dyDescent="0.2">
      <c r="A27" s="281" t="s">
        <v>22</v>
      </c>
      <c r="B27" s="281"/>
      <c r="C27" s="281"/>
      <c r="D27" s="281"/>
      <c r="E27" s="281"/>
      <c r="F27" s="281"/>
      <c r="G27" s="14">
        <v>20</v>
      </c>
      <c r="H27" s="21">
        <f>SUM(H28:H37)</f>
        <v>275512196</v>
      </c>
      <c r="I27" s="21">
        <f>SUM(I28:I37)</f>
        <v>292414117</v>
      </c>
    </row>
    <row r="28" spans="1:9" ht="12.75" customHeight="1" x14ac:dyDescent="0.2">
      <c r="A28" s="277" t="s">
        <v>23</v>
      </c>
      <c r="B28" s="277"/>
      <c r="C28" s="277"/>
      <c r="D28" s="277"/>
      <c r="E28" s="277"/>
      <c r="F28" s="277"/>
      <c r="G28" s="13">
        <v>21</v>
      </c>
      <c r="H28" s="20">
        <v>9882280</v>
      </c>
      <c r="I28" s="20">
        <v>9882280</v>
      </c>
    </row>
    <row r="29" spans="1:9" ht="12.75" customHeight="1" x14ac:dyDescent="0.2">
      <c r="A29" s="277" t="s">
        <v>24</v>
      </c>
      <c r="B29" s="277"/>
      <c r="C29" s="277"/>
      <c r="D29" s="277"/>
      <c r="E29" s="277"/>
      <c r="F29" s="277"/>
      <c r="G29" s="13">
        <v>22</v>
      </c>
      <c r="H29" s="20">
        <v>0</v>
      </c>
      <c r="I29" s="20">
        <v>0</v>
      </c>
    </row>
    <row r="30" spans="1:9" ht="12.75" customHeight="1" x14ac:dyDescent="0.2">
      <c r="A30" s="277" t="s">
        <v>25</v>
      </c>
      <c r="B30" s="277"/>
      <c r="C30" s="277"/>
      <c r="D30" s="277"/>
      <c r="E30" s="277"/>
      <c r="F30" s="277"/>
      <c r="G30" s="13">
        <v>23</v>
      </c>
      <c r="H30" s="20">
        <v>0</v>
      </c>
      <c r="I30" s="20">
        <v>0</v>
      </c>
    </row>
    <row r="31" spans="1:9" ht="24" customHeight="1" x14ac:dyDescent="0.2">
      <c r="A31" s="277" t="s">
        <v>26</v>
      </c>
      <c r="B31" s="277"/>
      <c r="C31" s="277"/>
      <c r="D31" s="277"/>
      <c r="E31" s="277"/>
      <c r="F31" s="277"/>
      <c r="G31" s="13">
        <v>24</v>
      </c>
      <c r="H31" s="20">
        <v>236796078</v>
      </c>
      <c r="I31" s="20">
        <v>245672104</v>
      </c>
    </row>
    <row r="32" spans="1:9" ht="23.45" customHeight="1" x14ac:dyDescent="0.2">
      <c r="A32" s="277" t="s">
        <v>27</v>
      </c>
      <c r="B32" s="277"/>
      <c r="C32" s="277"/>
      <c r="D32" s="277"/>
      <c r="E32" s="277"/>
      <c r="F32" s="277"/>
      <c r="G32" s="13">
        <v>25</v>
      </c>
      <c r="H32" s="20">
        <v>0</v>
      </c>
      <c r="I32" s="20">
        <v>0</v>
      </c>
    </row>
    <row r="33" spans="1:9" ht="21.6" customHeight="1" x14ac:dyDescent="0.2">
      <c r="A33" s="277" t="s">
        <v>28</v>
      </c>
      <c r="B33" s="277"/>
      <c r="C33" s="277"/>
      <c r="D33" s="277"/>
      <c r="E33" s="277"/>
      <c r="F33" s="277"/>
      <c r="G33" s="13">
        <v>26</v>
      </c>
      <c r="H33" s="20">
        <v>0</v>
      </c>
      <c r="I33" s="20">
        <v>0</v>
      </c>
    </row>
    <row r="34" spans="1:9" ht="12.75" customHeight="1" x14ac:dyDescent="0.2">
      <c r="A34" s="277" t="s">
        <v>29</v>
      </c>
      <c r="B34" s="277"/>
      <c r="C34" s="277"/>
      <c r="D34" s="277"/>
      <c r="E34" s="277"/>
      <c r="F34" s="277"/>
      <c r="G34" s="13">
        <v>27</v>
      </c>
      <c r="H34" s="20">
        <v>2475644</v>
      </c>
      <c r="I34" s="20">
        <v>2334767</v>
      </c>
    </row>
    <row r="35" spans="1:9" ht="12.75" customHeight="1" x14ac:dyDescent="0.2">
      <c r="A35" s="277" t="s">
        <v>30</v>
      </c>
      <c r="B35" s="277"/>
      <c r="C35" s="277"/>
      <c r="D35" s="277"/>
      <c r="E35" s="277"/>
      <c r="F35" s="277"/>
      <c r="G35" s="13">
        <v>28</v>
      </c>
      <c r="H35" s="20">
        <v>2497574</v>
      </c>
      <c r="I35" s="20">
        <v>9671503</v>
      </c>
    </row>
    <row r="36" spans="1:9" ht="12.75" customHeight="1" x14ac:dyDescent="0.2">
      <c r="A36" s="277" t="s">
        <v>31</v>
      </c>
      <c r="B36" s="277"/>
      <c r="C36" s="277"/>
      <c r="D36" s="277"/>
      <c r="E36" s="277"/>
      <c r="F36" s="277"/>
      <c r="G36" s="13">
        <v>29</v>
      </c>
      <c r="H36" s="20">
        <v>20503106</v>
      </c>
      <c r="I36" s="20">
        <v>21481606</v>
      </c>
    </row>
    <row r="37" spans="1:9" ht="12.75" customHeight="1" x14ac:dyDescent="0.2">
      <c r="A37" s="277" t="s">
        <v>32</v>
      </c>
      <c r="B37" s="277"/>
      <c r="C37" s="277"/>
      <c r="D37" s="277"/>
      <c r="E37" s="277"/>
      <c r="F37" s="277"/>
      <c r="G37" s="13">
        <v>30</v>
      </c>
      <c r="H37" s="20">
        <v>3357514</v>
      </c>
      <c r="I37" s="20">
        <v>3371857</v>
      </c>
    </row>
    <row r="38" spans="1:9" ht="12.75" customHeight="1" x14ac:dyDescent="0.2">
      <c r="A38" s="281" t="s">
        <v>33</v>
      </c>
      <c r="B38" s="281"/>
      <c r="C38" s="281"/>
      <c r="D38" s="281"/>
      <c r="E38" s="281"/>
      <c r="F38" s="281"/>
      <c r="G38" s="14">
        <v>31</v>
      </c>
      <c r="H38" s="21">
        <f>H39+H40+H41+H42</f>
        <v>14744079</v>
      </c>
      <c r="I38" s="21">
        <f>I39+I40+I41+I42</f>
        <v>58766676</v>
      </c>
    </row>
    <row r="39" spans="1:9" ht="12.75" customHeight="1" x14ac:dyDescent="0.2">
      <c r="A39" s="277" t="s">
        <v>34</v>
      </c>
      <c r="B39" s="277"/>
      <c r="C39" s="277"/>
      <c r="D39" s="277"/>
      <c r="E39" s="277"/>
      <c r="F39" s="277"/>
      <c r="G39" s="13">
        <v>32</v>
      </c>
      <c r="H39" s="20">
        <v>0</v>
      </c>
      <c r="I39" s="20">
        <v>0</v>
      </c>
    </row>
    <row r="40" spans="1:9" ht="12.75" customHeight="1" x14ac:dyDescent="0.2">
      <c r="A40" s="277" t="s">
        <v>35</v>
      </c>
      <c r="B40" s="277"/>
      <c r="C40" s="277"/>
      <c r="D40" s="277"/>
      <c r="E40" s="277"/>
      <c r="F40" s="277"/>
      <c r="G40" s="13">
        <v>33</v>
      </c>
      <c r="H40" s="20">
        <v>0</v>
      </c>
      <c r="I40" s="20">
        <v>0</v>
      </c>
    </row>
    <row r="41" spans="1:9" ht="12.75" customHeight="1" x14ac:dyDescent="0.2">
      <c r="A41" s="277" t="s">
        <v>36</v>
      </c>
      <c r="B41" s="277"/>
      <c r="C41" s="277"/>
      <c r="D41" s="277"/>
      <c r="E41" s="277"/>
      <c r="F41" s="277"/>
      <c r="G41" s="13">
        <v>34</v>
      </c>
      <c r="H41" s="20">
        <v>14719851</v>
      </c>
      <c r="I41" s="20">
        <v>12351749</v>
      </c>
    </row>
    <row r="42" spans="1:9" ht="12.75" customHeight="1" x14ac:dyDescent="0.2">
      <c r="A42" s="277" t="s">
        <v>37</v>
      </c>
      <c r="B42" s="277"/>
      <c r="C42" s="277"/>
      <c r="D42" s="277"/>
      <c r="E42" s="277"/>
      <c r="F42" s="277"/>
      <c r="G42" s="13">
        <v>35</v>
      </c>
      <c r="H42" s="20">
        <v>24228</v>
      </c>
      <c r="I42" s="20">
        <v>46414927</v>
      </c>
    </row>
    <row r="43" spans="1:9" ht="12.75" customHeight="1" x14ac:dyDescent="0.2">
      <c r="A43" s="277" t="s">
        <v>38</v>
      </c>
      <c r="B43" s="277"/>
      <c r="C43" s="277"/>
      <c r="D43" s="277"/>
      <c r="E43" s="277"/>
      <c r="F43" s="277"/>
      <c r="G43" s="13">
        <v>36</v>
      </c>
      <c r="H43" s="20">
        <v>34223039</v>
      </c>
      <c r="I43" s="20">
        <v>35557605</v>
      </c>
    </row>
    <row r="44" spans="1:9" ht="12.75" customHeight="1" x14ac:dyDescent="0.2">
      <c r="A44" s="279" t="s">
        <v>304</v>
      </c>
      <c r="B44" s="279"/>
      <c r="C44" s="279"/>
      <c r="D44" s="279"/>
      <c r="E44" s="279"/>
      <c r="F44" s="279"/>
      <c r="G44" s="14">
        <v>37</v>
      </c>
      <c r="H44" s="21">
        <f>H45+H53+H60+H70</f>
        <v>2926581656</v>
      </c>
      <c r="I44" s="21">
        <f>I45+I53+I60+I70</f>
        <v>3683460603</v>
      </c>
    </row>
    <row r="45" spans="1:9" ht="12.75" customHeight="1" x14ac:dyDescent="0.2">
      <c r="A45" s="281" t="s">
        <v>39</v>
      </c>
      <c r="B45" s="281"/>
      <c r="C45" s="281"/>
      <c r="D45" s="281"/>
      <c r="E45" s="281"/>
      <c r="F45" s="281"/>
      <c r="G45" s="14">
        <v>38</v>
      </c>
      <c r="H45" s="21">
        <f>SUM(H46:H52)</f>
        <v>987085333</v>
      </c>
      <c r="I45" s="21">
        <f>SUM(I46:I52)</f>
        <v>1428491255</v>
      </c>
    </row>
    <row r="46" spans="1:9" ht="12.75" customHeight="1" x14ac:dyDescent="0.2">
      <c r="A46" s="277" t="s">
        <v>40</v>
      </c>
      <c r="B46" s="277"/>
      <c r="C46" s="277"/>
      <c r="D46" s="277"/>
      <c r="E46" s="277"/>
      <c r="F46" s="277"/>
      <c r="G46" s="13">
        <v>39</v>
      </c>
      <c r="H46" s="20">
        <v>497075569</v>
      </c>
      <c r="I46" s="20">
        <v>849355133</v>
      </c>
    </row>
    <row r="47" spans="1:9" ht="12.75" customHeight="1" x14ac:dyDescent="0.2">
      <c r="A47" s="277" t="s">
        <v>41</v>
      </c>
      <c r="B47" s="277"/>
      <c r="C47" s="277"/>
      <c r="D47" s="277"/>
      <c r="E47" s="277"/>
      <c r="F47" s="277"/>
      <c r="G47" s="13">
        <v>40</v>
      </c>
      <c r="H47" s="20">
        <v>286011805</v>
      </c>
      <c r="I47" s="20">
        <v>337850696</v>
      </c>
    </row>
    <row r="48" spans="1:9" ht="12.75" customHeight="1" x14ac:dyDescent="0.2">
      <c r="A48" s="277" t="s">
        <v>42</v>
      </c>
      <c r="B48" s="277"/>
      <c r="C48" s="277"/>
      <c r="D48" s="277"/>
      <c r="E48" s="277"/>
      <c r="F48" s="277"/>
      <c r="G48" s="13">
        <v>41</v>
      </c>
      <c r="H48" s="20">
        <v>79653664</v>
      </c>
      <c r="I48" s="20">
        <v>147119969</v>
      </c>
    </row>
    <row r="49" spans="1:9" ht="12.75" customHeight="1" x14ac:dyDescent="0.2">
      <c r="A49" s="277" t="s">
        <v>43</v>
      </c>
      <c r="B49" s="277"/>
      <c r="C49" s="277"/>
      <c r="D49" s="277"/>
      <c r="E49" s="277"/>
      <c r="F49" s="277"/>
      <c r="G49" s="13">
        <v>42</v>
      </c>
      <c r="H49" s="20">
        <v>991303</v>
      </c>
      <c r="I49" s="20">
        <v>4259711</v>
      </c>
    </row>
    <row r="50" spans="1:9" ht="12.75" customHeight="1" x14ac:dyDescent="0.2">
      <c r="A50" s="277" t="s">
        <v>44</v>
      </c>
      <c r="B50" s="277"/>
      <c r="C50" s="277"/>
      <c r="D50" s="277"/>
      <c r="E50" s="277"/>
      <c r="F50" s="277"/>
      <c r="G50" s="13">
        <v>43</v>
      </c>
      <c r="H50" s="20">
        <v>70416953</v>
      </c>
      <c r="I50" s="20">
        <v>72145284</v>
      </c>
    </row>
    <row r="51" spans="1:9" ht="12.75" customHeight="1" x14ac:dyDescent="0.2">
      <c r="A51" s="277" t="s">
        <v>45</v>
      </c>
      <c r="B51" s="277"/>
      <c r="C51" s="277"/>
      <c r="D51" s="277"/>
      <c r="E51" s="277"/>
      <c r="F51" s="277"/>
      <c r="G51" s="13">
        <v>44</v>
      </c>
      <c r="H51" s="20">
        <v>52936039</v>
      </c>
      <c r="I51" s="20">
        <v>17760462</v>
      </c>
    </row>
    <row r="52" spans="1:9" ht="12.75" customHeight="1" x14ac:dyDescent="0.2">
      <c r="A52" s="277" t="s">
        <v>46</v>
      </c>
      <c r="B52" s="277"/>
      <c r="C52" s="277"/>
      <c r="D52" s="277"/>
      <c r="E52" s="277"/>
      <c r="F52" s="277"/>
      <c r="G52" s="13">
        <v>45</v>
      </c>
      <c r="H52" s="20">
        <v>0</v>
      </c>
      <c r="I52" s="20">
        <v>0</v>
      </c>
    </row>
    <row r="53" spans="1:9" ht="12.75" customHeight="1" x14ac:dyDescent="0.2">
      <c r="A53" s="281" t="s">
        <v>47</v>
      </c>
      <c r="B53" s="281"/>
      <c r="C53" s="281"/>
      <c r="D53" s="281"/>
      <c r="E53" s="281"/>
      <c r="F53" s="281"/>
      <c r="G53" s="14">
        <v>46</v>
      </c>
      <c r="H53" s="21">
        <f>SUM(H54:H59)</f>
        <v>1213609164</v>
      </c>
      <c r="I53" s="21">
        <f>SUM(I54:I59)</f>
        <v>1850637944</v>
      </c>
    </row>
    <row r="54" spans="1:9" ht="12.75" customHeight="1" x14ac:dyDescent="0.2">
      <c r="A54" s="277" t="s">
        <v>48</v>
      </c>
      <c r="B54" s="277"/>
      <c r="C54" s="277"/>
      <c r="D54" s="277"/>
      <c r="E54" s="277"/>
      <c r="F54" s="277"/>
      <c r="G54" s="13">
        <v>47</v>
      </c>
      <c r="H54" s="20">
        <v>0</v>
      </c>
      <c r="I54" s="20">
        <v>0</v>
      </c>
    </row>
    <row r="55" spans="1:9" ht="12.75" customHeight="1" x14ac:dyDescent="0.2">
      <c r="A55" s="277" t="s">
        <v>49</v>
      </c>
      <c r="B55" s="277"/>
      <c r="C55" s="277"/>
      <c r="D55" s="277"/>
      <c r="E55" s="277"/>
      <c r="F55" s="277"/>
      <c r="G55" s="13">
        <v>48</v>
      </c>
      <c r="H55" s="20">
        <v>55571385</v>
      </c>
      <c r="I55" s="20">
        <v>41200762</v>
      </c>
    </row>
    <row r="56" spans="1:9" ht="12.75" customHeight="1" x14ac:dyDescent="0.2">
      <c r="A56" s="277" t="s">
        <v>50</v>
      </c>
      <c r="B56" s="277"/>
      <c r="C56" s="277"/>
      <c r="D56" s="277"/>
      <c r="E56" s="277"/>
      <c r="F56" s="277"/>
      <c r="G56" s="13">
        <v>49</v>
      </c>
      <c r="H56" s="20">
        <v>995792393</v>
      </c>
      <c r="I56" s="20">
        <v>1473659055</v>
      </c>
    </row>
    <row r="57" spans="1:9" ht="12.75" customHeight="1" x14ac:dyDescent="0.2">
      <c r="A57" s="277" t="s">
        <v>51</v>
      </c>
      <c r="B57" s="277"/>
      <c r="C57" s="277"/>
      <c r="D57" s="277"/>
      <c r="E57" s="277"/>
      <c r="F57" s="277"/>
      <c r="G57" s="13">
        <v>50</v>
      </c>
      <c r="H57" s="20">
        <v>678444</v>
      </c>
      <c r="I57" s="20">
        <v>2284690</v>
      </c>
    </row>
    <row r="58" spans="1:9" ht="12.75" customHeight="1" x14ac:dyDescent="0.2">
      <c r="A58" s="277" t="s">
        <v>52</v>
      </c>
      <c r="B58" s="277"/>
      <c r="C58" s="277"/>
      <c r="D58" s="277"/>
      <c r="E58" s="277"/>
      <c r="F58" s="277"/>
      <c r="G58" s="13">
        <v>51</v>
      </c>
      <c r="H58" s="20">
        <v>36365969</v>
      </c>
      <c r="I58" s="20">
        <v>91899018</v>
      </c>
    </row>
    <row r="59" spans="1:9" ht="12.75" customHeight="1" x14ac:dyDescent="0.2">
      <c r="A59" s="277" t="s">
        <v>53</v>
      </c>
      <c r="B59" s="277"/>
      <c r="C59" s="277"/>
      <c r="D59" s="277"/>
      <c r="E59" s="277"/>
      <c r="F59" s="277"/>
      <c r="G59" s="13">
        <v>52</v>
      </c>
      <c r="H59" s="20">
        <v>125200973</v>
      </c>
      <c r="I59" s="20">
        <v>241594419</v>
      </c>
    </row>
    <row r="60" spans="1:9" ht="12.75" customHeight="1" x14ac:dyDescent="0.2">
      <c r="A60" s="281" t="s">
        <v>54</v>
      </c>
      <c r="B60" s="281"/>
      <c r="C60" s="281"/>
      <c r="D60" s="281"/>
      <c r="E60" s="281"/>
      <c r="F60" s="281"/>
      <c r="G60" s="14">
        <v>53</v>
      </c>
      <c r="H60" s="21">
        <f>SUM(H61:H69)</f>
        <v>302056346</v>
      </c>
      <c r="I60" s="21">
        <f>SUM(I61:I69)</f>
        <v>16735726</v>
      </c>
    </row>
    <row r="61" spans="1:9" ht="12.75" customHeight="1" x14ac:dyDescent="0.2">
      <c r="A61" s="277" t="s">
        <v>23</v>
      </c>
      <c r="B61" s="277"/>
      <c r="C61" s="277"/>
      <c r="D61" s="277"/>
      <c r="E61" s="277"/>
      <c r="F61" s="277"/>
      <c r="G61" s="13">
        <v>54</v>
      </c>
      <c r="H61" s="20">
        <v>0</v>
      </c>
      <c r="I61" s="20">
        <v>0</v>
      </c>
    </row>
    <row r="62" spans="1:9" ht="27.6" customHeight="1" x14ac:dyDescent="0.2">
      <c r="A62" s="277" t="s">
        <v>24</v>
      </c>
      <c r="B62" s="277"/>
      <c r="C62" s="277"/>
      <c r="D62" s="277"/>
      <c r="E62" s="277"/>
      <c r="F62" s="277"/>
      <c r="G62" s="13">
        <v>55</v>
      </c>
      <c r="H62" s="20">
        <v>0</v>
      </c>
      <c r="I62" s="20">
        <v>0</v>
      </c>
    </row>
    <row r="63" spans="1:9" ht="12.75" customHeight="1" x14ac:dyDescent="0.2">
      <c r="A63" s="277" t="s">
        <v>25</v>
      </c>
      <c r="B63" s="277"/>
      <c r="C63" s="277"/>
      <c r="D63" s="277"/>
      <c r="E63" s="277"/>
      <c r="F63" s="277"/>
      <c r="G63" s="13">
        <v>56</v>
      </c>
      <c r="H63" s="20">
        <v>0</v>
      </c>
      <c r="I63" s="20">
        <v>0</v>
      </c>
    </row>
    <row r="64" spans="1:9" ht="25.9" customHeight="1" x14ac:dyDescent="0.2">
      <c r="A64" s="277" t="s">
        <v>55</v>
      </c>
      <c r="B64" s="277"/>
      <c r="C64" s="277"/>
      <c r="D64" s="277"/>
      <c r="E64" s="277"/>
      <c r="F64" s="277"/>
      <c r="G64" s="13">
        <v>57</v>
      </c>
      <c r="H64" s="20">
        <v>0</v>
      </c>
      <c r="I64" s="20">
        <v>0</v>
      </c>
    </row>
    <row r="65" spans="1:9" ht="21.6" customHeight="1" x14ac:dyDescent="0.2">
      <c r="A65" s="277" t="s">
        <v>27</v>
      </c>
      <c r="B65" s="277"/>
      <c r="C65" s="277"/>
      <c r="D65" s="277"/>
      <c r="E65" s="277"/>
      <c r="F65" s="277"/>
      <c r="G65" s="13">
        <v>58</v>
      </c>
      <c r="H65" s="20">
        <v>0</v>
      </c>
      <c r="I65" s="20">
        <v>0</v>
      </c>
    </row>
    <row r="66" spans="1:9" ht="21.6" customHeight="1" x14ac:dyDescent="0.2">
      <c r="A66" s="277" t="s">
        <v>28</v>
      </c>
      <c r="B66" s="277"/>
      <c r="C66" s="277"/>
      <c r="D66" s="277"/>
      <c r="E66" s="277"/>
      <c r="F66" s="277"/>
      <c r="G66" s="13">
        <v>59</v>
      </c>
      <c r="H66" s="20">
        <v>0</v>
      </c>
      <c r="I66" s="20">
        <v>0</v>
      </c>
    </row>
    <row r="67" spans="1:9" ht="12.75" customHeight="1" x14ac:dyDescent="0.2">
      <c r="A67" s="277" t="s">
        <v>29</v>
      </c>
      <c r="B67" s="277"/>
      <c r="C67" s="277"/>
      <c r="D67" s="277"/>
      <c r="E67" s="277"/>
      <c r="F67" s="277"/>
      <c r="G67" s="13">
        <v>60</v>
      </c>
      <c r="H67" s="20">
        <v>0</v>
      </c>
      <c r="I67" s="20">
        <v>0</v>
      </c>
    </row>
    <row r="68" spans="1:9" ht="12.75" customHeight="1" x14ac:dyDescent="0.2">
      <c r="A68" s="277" t="s">
        <v>30</v>
      </c>
      <c r="B68" s="277"/>
      <c r="C68" s="277"/>
      <c r="D68" s="277"/>
      <c r="E68" s="277"/>
      <c r="F68" s="277"/>
      <c r="G68" s="13">
        <v>61</v>
      </c>
      <c r="H68" s="20">
        <v>121468792</v>
      </c>
      <c r="I68" s="20">
        <v>16284193</v>
      </c>
    </row>
    <row r="69" spans="1:9" ht="12.75" customHeight="1" x14ac:dyDescent="0.2">
      <c r="A69" s="277" t="s">
        <v>56</v>
      </c>
      <c r="B69" s="277"/>
      <c r="C69" s="277"/>
      <c r="D69" s="277"/>
      <c r="E69" s="277"/>
      <c r="F69" s="277"/>
      <c r="G69" s="13">
        <v>62</v>
      </c>
      <c r="H69" s="20">
        <v>180587554</v>
      </c>
      <c r="I69" s="20">
        <v>451533</v>
      </c>
    </row>
    <row r="70" spans="1:9" ht="12.75" customHeight="1" x14ac:dyDescent="0.2">
      <c r="A70" s="277" t="s">
        <v>57</v>
      </c>
      <c r="B70" s="277"/>
      <c r="C70" s="277"/>
      <c r="D70" s="277"/>
      <c r="E70" s="277"/>
      <c r="F70" s="277"/>
      <c r="G70" s="13">
        <v>63</v>
      </c>
      <c r="H70" s="20">
        <v>423830813</v>
      </c>
      <c r="I70" s="20">
        <v>387595678</v>
      </c>
    </row>
    <row r="71" spans="1:9" ht="12.75" customHeight="1" x14ac:dyDescent="0.2">
      <c r="A71" s="278" t="s">
        <v>58</v>
      </c>
      <c r="B71" s="278"/>
      <c r="C71" s="278"/>
      <c r="D71" s="278"/>
      <c r="E71" s="278"/>
      <c r="F71" s="278"/>
      <c r="G71" s="13">
        <v>64</v>
      </c>
      <c r="H71" s="20">
        <v>17836520</v>
      </c>
      <c r="I71" s="20">
        <v>28507781</v>
      </c>
    </row>
    <row r="72" spans="1:9" ht="12.75" customHeight="1" x14ac:dyDescent="0.2">
      <c r="A72" s="279" t="s">
        <v>305</v>
      </c>
      <c r="B72" s="279"/>
      <c r="C72" s="279"/>
      <c r="D72" s="279"/>
      <c r="E72" s="279"/>
      <c r="F72" s="279"/>
      <c r="G72" s="14">
        <v>65</v>
      </c>
      <c r="H72" s="21">
        <f>H8+H9+H44+H71</f>
        <v>4447303517</v>
      </c>
      <c r="I72" s="21">
        <f>I8+I9+I44+I71</f>
        <v>5695028909</v>
      </c>
    </row>
    <row r="73" spans="1:9" ht="12.75" customHeight="1" x14ac:dyDescent="0.2">
      <c r="A73" s="278" t="s">
        <v>59</v>
      </c>
      <c r="B73" s="278"/>
      <c r="C73" s="278"/>
      <c r="D73" s="278"/>
      <c r="E73" s="278"/>
      <c r="F73" s="278"/>
      <c r="G73" s="13">
        <v>66</v>
      </c>
      <c r="H73" s="20">
        <v>4853437636</v>
      </c>
      <c r="I73" s="20">
        <v>4022417227</v>
      </c>
    </row>
    <row r="74" spans="1:9" x14ac:dyDescent="0.2">
      <c r="A74" s="282" t="s">
        <v>60</v>
      </c>
      <c r="B74" s="283"/>
      <c r="C74" s="283"/>
      <c r="D74" s="283"/>
      <c r="E74" s="283"/>
      <c r="F74" s="283"/>
      <c r="G74" s="283"/>
      <c r="H74" s="283"/>
      <c r="I74" s="283"/>
    </row>
    <row r="75" spans="1:9" ht="12.75" customHeight="1" x14ac:dyDescent="0.2">
      <c r="A75" s="279" t="s">
        <v>353</v>
      </c>
      <c r="B75" s="279"/>
      <c r="C75" s="279"/>
      <c r="D75" s="279"/>
      <c r="E75" s="279"/>
      <c r="F75" s="279"/>
      <c r="G75" s="14">
        <v>67</v>
      </c>
      <c r="H75" s="94">
        <f>H76+H77+H78+H84+H85+H91+H94+H97</f>
        <v>2843641423</v>
      </c>
      <c r="I75" s="94">
        <f>I76+I77+I78+I84+I85+I91+I94+I97</f>
        <v>3197759210</v>
      </c>
    </row>
    <row r="76" spans="1:9" ht="12.75" customHeight="1" x14ac:dyDescent="0.2">
      <c r="A76" s="277" t="s">
        <v>61</v>
      </c>
      <c r="B76" s="277"/>
      <c r="C76" s="277"/>
      <c r="D76" s="277"/>
      <c r="E76" s="277"/>
      <c r="F76" s="277"/>
      <c r="G76" s="13">
        <v>68</v>
      </c>
      <c r="H76" s="135">
        <v>1208895930</v>
      </c>
      <c r="I76" s="20">
        <v>1208895930</v>
      </c>
    </row>
    <row r="77" spans="1:9" ht="12.75" customHeight="1" x14ac:dyDescent="0.2">
      <c r="A77" s="277" t="s">
        <v>62</v>
      </c>
      <c r="B77" s="277"/>
      <c r="C77" s="277"/>
      <c r="D77" s="277"/>
      <c r="E77" s="277"/>
      <c r="F77" s="277"/>
      <c r="G77" s="13">
        <v>69</v>
      </c>
      <c r="H77" s="135">
        <v>719579</v>
      </c>
      <c r="I77" s="20">
        <v>719579</v>
      </c>
    </row>
    <row r="78" spans="1:9" ht="12.75" customHeight="1" x14ac:dyDescent="0.2">
      <c r="A78" s="281" t="s">
        <v>63</v>
      </c>
      <c r="B78" s="281"/>
      <c r="C78" s="281"/>
      <c r="D78" s="281"/>
      <c r="E78" s="281"/>
      <c r="F78" s="281"/>
      <c r="G78" s="14">
        <v>70</v>
      </c>
      <c r="H78" s="94">
        <f>SUM(H79:H83)</f>
        <v>805599688</v>
      </c>
      <c r="I78" s="94">
        <f>SUM(I79:I83)</f>
        <v>842460991</v>
      </c>
    </row>
    <row r="79" spans="1:9" ht="12.75" customHeight="1" x14ac:dyDescent="0.2">
      <c r="A79" s="277" t="s">
        <v>64</v>
      </c>
      <c r="B79" s="277"/>
      <c r="C79" s="277"/>
      <c r="D79" s="277"/>
      <c r="E79" s="277"/>
      <c r="F79" s="277"/>
      <c r="G79" s="13">
        <v>71</v>
      </c>
      <c r="H79" s="135">
        <v>70543024</v>
      </c>
      <c r="I79" s="20">
        <v>72799858</v>
      </c>
    </row>
    <row r="80" spans="1:9" ht="12.75" customHeight="1" x14ac:dyDescent="0.2">
      <c r="A80" s="277" t="s">
        <v>65</v>
      </c>
      <c r="B80" s="277"/>
      <c r="C80" s="277"/>
      <c r="D80" s="277"/>
      <c r="E80" s="277"/>
      <c r="F80" s="277"/>
      <c r="G80" s="13">
        <v>72</v>
      </c>
      <c r="H80" s="135">
        <v>34518334</v>
      </c>
      <c r="I80" s="20">
        <v>34107162</v>
      </c>
    </row>
    <row r="81" spans="1:9" ht="12.75" customHeight="1" x14ac:dyDescent="0.2">
      <c r="A81" s="277" t="s">
        <v>66</v>
      </c>
      <c r="B81" s="277"/>
      <c r="C81" s="277"/>
      <c r="D81" s="277"/>
      <c r="E81" s="277"/>
      <c r="F81" s="277"/>
      <c r="G81" s="13">
        <v>73</v>
      </c>
      <c r="H81" s="135">
        <v>-15869707</v>
      </c>
      <c r="I81" s="20">
        <v>-15458535</v>
      </c>
    </row>
    <row r="82" spans="1:9" ht="12.75" customHeight="1" x14ac:dyDescent="0.2">
      <c r="A82" s="277" t="s">
        <v>67</v>
      </c>
      <c r="B82" s="277"/>
      <c r="C82" s="277"/>
      <c r="D82" s="277"/>
      <c r="E82" s="277"/>
      <c r="F82" s="277"/>
      <c r="G82" s="13">
        <v>74</v>
      </c>
      <c r="H82" s="135">
        <v>480131885</v>
      </c>
      <c r="I82" s="20">
        <v>511382824</v>
      </c>
    </row>
    <row r="83" spans="1:9" ht="12.75" customHeight="1" x14ac:dyDescent="0.2">
      <c r="A83" s="277" t="s">
        <v>68</v>
      </c>
      <c r="B83" s="277"/>
      <c r="C83" s="277"/>
      <c r="D83" s="277"/>
      <c r="E83" s="277"/>
      <c r="F83" s="277"/>
      <c r="G83" s="13">
        <v>75</v>
      </c>
      <c r="H83" s="135">
        <v>236276152</v>
      </c>
      <c r="I83" s="20">
        <v>239629682</v>
      </c>
    </row>
    <row r="84" spans="1:9" ht="12.75" customHeight="1" x14ac:dyDescent="0.2">
      <c r="A84" s="280" t="s">
        <v>69</v>
      </c>
      <c r="B84" s="280"/>
      <c r="C84" s="280"/>
      <c r="D84" s="280"/>
      <c r="E84" s="280"/>
      <c r="F84" s="280"/>
      <c r="G84" s="89">
        <v>76</v>
      </c>
      <c r="H84" s="135">
        <v>0</v>
      </c>
      <c r="I84" s="90">
        <v>0</v>
      </c>
    </row>
    <row r="85" spans="1:9" ht="12.75" customHeight="1" x14ac:dyDescent="0.2">
      <c r="A85" s="281" t="s">
        <v>445</v>
      </c>
      <c r="B85" s="281"/>
      <c r="C85" s="281"/>
      <c r="D85" s="281"/>
      <c r="E85" s="281"/>
      <c r="F85" s="281"/>
      <c r="G85" s="14">
        <v>77</v>
      </c>
      <c r="H85" s="21">
        <f>H86+H87+H88+H89+H90</f>
        <v>-114657</v>
      </c>
      <c r="I85" s="21">
        <f>I86+I87+I88+I89+I90</f>
        <v>-390459</v>
      </c>
    </row>
    <row r="86" spans="1:9" ht="25.5" customHeight="1" x14ac:dyDescent="0.2">
      <c r="A86" s="277" t="s">
        <v>446</v>
      </c>
      <c r="B86" s="277"/>
      <c r="C86" s="277"/>
      <c r="D86" s="277"/>
      <c r="E86" s="277"/>
      <c r="F86" s="277"/>
      <c r="G86" s="13">
        <v>78</v>
      </c>
      <c r="H86" s="20">
        <v>0</v>
      </c>
      <c r="I86" s="20">
        <v>0</v>
      </c>
    </row>
    <row r="87" spans="1:9" ht="12.75" customHeight="1" x14ac:dyDescent="0.2">
      <c r="A87" s="277" t="s">
        <v>70</v>
      </c>
      <c r="B87" s="277"/>
      <c r="C87" s="277"/>
      <c r="D87" s="277"/>
      <c r="E87" s="277"/>
      <c r="F87" s="277"/>
      <c r="G87" s="13">
        <v>79</v>
      </c>
      <c r="H87" s="20">
        <v>0</v>
      </c>
      <c r="I87" s="20">
        <v>0</v>
      </c>
    </row>
    <row r="88" spans="1:9" ht="12.75" customHeight="1" x14ac:dyDescent="0.2">
      <c r="A88" s="277" t="s">
        <v>71</v>
      </c>
      <c r="B88" s="277"/>
      <c r="C88" s="277"/>
      <c r="D88" s="277"/>
      <c r="E88" s="277"/>
      <c r="F88" s="277"/>
      <c r="G88" s="13">
        <v>80</v>
      </c>
      <c r="H88" s="20">
        <v>0</v>
      </c>
      <c r="I88" s="20">
        <v>0</v>
      </c>
    </row>
    <row r="89" spans="1:9" ht="12.75" customHeight="1" x14ac:dyDescent="0.2">
      <c r="A89" s="277" t="s">
        <v>349</v>
      </c>
      <c r="B89" s="277"/>
      <c r="C89" s="277"/>
      <c r="D89" s="277"/>
      <c r="E89" s="277"/>
      <c r="F89" s="277"/>
      <c r="G89" s="13">
        <v>81</v>
      </c>
      <c r="H89" s="20">
        <v>0</v>
      </c>
      <c r="I89" s="20">
        <v>0</v>
      </c>
    </row>
    <row r="90" spans="1:9" ht="12.75" customHeight="1" x14ac:dyDescent="0.2">
      <c r="A90" s="277" t="s">
        <v>350</v>
      </c>
      <c r="B90" s="277"/>
      <c r="C90" s="277"/>
      <c r="D90" s="277"/>
      <c r="E90" s="277"/>
      <c r="F90" s="277"/>
      <c r="G90" s="13">
        <v>82</v>
      </c>
      <c r="H90" s="20">
        <v>-114657</v>
      </c>
      <c r="I90" s="20">
        <v>-390459</v>
      </c>
    </row>
    <row r="91" spans="1:9" ht="12.75" customHeight="1" x14ac:dyDescent="0.2">
      <c r="A91" s="281" t="s">
        <v>351</v>
      </c>
      <c r="B91" s="281"/>
      <c r="C91" s="281"/>
      <c r="D91" s="281"/>
      <c r="E91" s="281"/>
      <c r="F91" s="281"/>
      <c r="G91" s="14">
        <v>83</v>
      </c>
      <c r="H91" s="21">
        <f>H92-H93</f>
        <v>349185016</v>
      </c>
      <c r="I91" s="21">
        <f>I92-I93</f>
        <v>443990630</v>
      </c>
    </row>
    <row r="92" spans="1:9" ht="12.75" customHeight="1" x14ac:dyDescent="0.2">
      <c r="A92" s="277" t="s">
        <v>72</v>
      </c>
      <c r="B92" s="277"/>
      <c r="C92" s="277"/>
      <c r="D92" s="277"/>
      <c r="E92" s="277"/>
      <c r="F92" s="277"/>
      <c r="G92" s="13">
        <v>84</v>
      </c>
      <c r="H92" s="135">
        <v>349185016</v>
      </c>
      <c r="I92" s="20">
        <v>443990630</v>
      </c>
    </row>
    <row r="93" spans="1:9" ht="12.75" customHeight="1" x14ac:dyDescent="0.2">
      <c r="A93" s="277" t="s">
        <v>73</v>
      </c>
      <c r="B93" s="277"/>
      <c r="C93" s="277"/>
      <c r="D93" s="277"/>
      <c r="E93" s="277"/>
      <c r="F93" s="277"/>
      <c r="G93" s="13">
        <v>85</v>
      </c>
      <c r="H93" s="135">
        <v>0</v>
      </c>
      <c r="I93" s="20">
        <v>0</v>
      </c>
    </row>
    <row r="94" spans="1:9" ht="12.75" customHeight="1" x14ac:dyDescent="0.2">
      <c r="A94" s="281" t="s">
        <v>352</v>
      </c>
      <c r="B94" s="281"/>
      <c r="C94" s="281"/>
      <c r="D94" s="281"/>
      <c r="E94" s="281"/>
      <c r="F94" s="281"/>
      <c r="G94" s="14">
        <v>86</v>
      </c>
      <c r="H94" s="21">
        <f>H95-H96</f>
        <v>163945197</v>
      </c>
      <c r="I94" s="21">
        <f>I95-I96</f>
        <v>184189137</v>
      </c>
    </row>
    <row r="95" spans="1:9" ht="12.75" customHeight="1" x14ac:dyDescent="0.2">
      <c r="A95" s="277" t="s">
        <v>74</v>
      </c>
      <c r="B95" s="277"/>
      <c r="C95" s="277"/>
      <c r="D95" s="277"/>
      <c r="E95" s="277"/>
      <c r="F95" s="277"/>
      <c r="G95" s="13">
        <v>87</v>
      </c>
      <c r="H95" s="135">
        <v>163945197</v>
      </c>
      <c r="I95" s="20">
        <v>184189137</v>
      </c>
    </row>
    <row r="96" spans="1:9" ht="12.75" customHeight="1" x14ac:dyDescent="0.2">
      <c r="A96" s="277" t="s">
        <v>75</v>
      </c>
      <c r="B96" s="277"/>
      <c r="C96" s="277"/>
      <c r="D96" s="277"/>
      <c r="E96" s="277"/>
      <c r="F96" s="277"/>
      <c r="G96" s="13">
        <v>88</v>
      </c>
      <c r="H96" s="135">
        <v>0</v>
      </c>
      <c r="I96" s="20">
        <v>0</v>
      </c>
    </row>
    <row r="97" spans="1:9" ht="12.75" customHeight="1" x14ac:dyDescent="0.2">
      <c r="A97" s="277" t="s">
        <v>76</v>
      </c>
      <c r="B97" s="277"/>
      <c r="C97" s="277"/>
      <c r="D97" s="277"/>
      <c r="E97" s="277"/>
      <c r="F97" s="277"/>
      <c r="G97" s="13">
        <v>89</v>
      </c>
      <c r="H97" s="135">
        <v>315410670</v>
      </c>
      <c r="I97" s="20">
        <v>517893402</v>
      </c>
    </row>
    <row r="98" spans="1:9" ht="12.75" customHeight="1" x14ac:dyDescent="0.2">
      <c r="A98" s="279" t="s">
        <v>354</v>
      </c>
      <c r="B98" s="279"/>
      <c r="C98" s="279"/>
      <c r="D98" s="279"/>
      <c r="E98" s="279"/>
      <c r="F98" s="279"/>
      <c r="G98" s="14">
        <v>90</v>
      </c>
      <c r="H98" s="21">
        <f>SUM(H99:H104)</f>
        <v>178661356</v>
      </c>
      <c r="I98" s="21">
        <f>SUM(I99:I104)</f>
        <v>200876324</v>
      </c>
    </row>
    <row r="99" spans="1:9" ht="12.75" customHeight="1" x14ac:dyDescent="0.2">
      <c r="A99" s="277" t="s">
        <v>77</v>
      </c>
      <c r="B99" s="277"/>
      <c r="C99" s="277"/>
      <c r="D99" s="277"/>
      <c r="E99" s="277"/>
      <c r="F99" s="277"/>
      <c r="G99" s="13">
        <v>91</v>
      </c>
      <c r="H99" s="135">
        <v>38356892</v>
      </c>
      <c r="I99" s="20">
        <v>43640753</v>
      </c>
    </row>
    <row r="100" spans="1:9" ht="12.75" customHeight="1" x14ac:dyDescent="0.2">
      <c r="A100" s="277" t="s">
        <v>78</v>
      </c>
      <c r="B100" s="277"/>
      <c r="C100" s="277"/>
      <c r="D100" s="277"/>
      <c r="E100" s="277"/>
      <c r="F100" s="277"/>
      <c r="G100" s="13">
        <v>92</v>
      </c>
      <c r="H100" s="135">
        <v>0</v>
      </c>
      <c r="I100" s="20">
        <v>0</v>
      </c>
    </row>
    <row r="101" spans="1:9" ht="12.75" customHeight="1" x14ac:dyDescent="0.2">
      <c r="A101" s="277" t="s">
        <v>79</v>
      </c>
      <c r="B101" s="277"/>
      <c r="C101" s="277"/>
      <c r="D101" s="277"/>
      <c r="E101" s="277"/>
      <c r="F101" s="277"/>
      <c r="G101" s="13">
        <v>93</v>
      </c>
      <c r="H101" s="135">
        <v>4451979</v>
      </c>
      <c r="I101" s="20">
        <v>25661743</v>
      </c>
    </row>
    <row r="102" spans="1:9" ht="12.75" customHeight="1" x14ac:dyDescent="0.2">
      <c r="A102" s="277" t="s">
        <v>80</v>
      </c>
      <c r="B102" s="277"/>
      <c r="C102" s="277"/>
      <c r="D102" s="277"/>
      <c r="E102" s="277"/>
      <c r="F102" s="277"/>
      <c r="G102" s="13">
        <v>94</v>
      </c>
      <c r="H102" s="20">
        <v>5940601</v>
      </c>
      <c r="I102" s="20">
        <v>5940601</v>
      </c>
    </row>
    <row r="103" spans="1:9" ht="12.75" customHeight="1" x14ac:dyDescent="0.2">
      <c r="A103" s="277" t="s">
        <v>81</v>
      </c>
      <c r="B103" s="277"/>
      <c r="C103" s="277"/>
      <c r="D103" s="277"/>
      <c r="E103" s="277"/>
      <c r="F103" s="277"/>
      <c r="G103" s="13">
        <v>95</v>
      </c>
      <c r="H103" s="20">
        <v>119186884</v>
      </c>
      <c r="I103" s="20">
        <v>120608905</v>
      </c>
    </row>
    <row r="104" spans="1:9" ht="12.75" customHeight="1" x14ac:dyDescent="0.2">
      <c r="A104" s="277" t="s">
        <v>82</v>
      </c>
      <c r="B104" s="277"/>
      <c r="C104" s="277"/>
      <c r="D104" s="277"/>
      <c r="E104" s="277"/>
      <c r="F104" s="277"/>
      <c r="G104" s="13">
        <v>96</v>
      </c>
      <c r="H104" s="20">
        <v>10725000</v>
      </c>
      <c r="I104" s="20">
        <v>5024322</v>
      </c>
    </row>
    <row r="105" spans="1:9" ht="12.75" customHeight="1" x14ac:dyDescent="0.2">
      <c r="A105" s="279" t="s">
        <v>355</v>
      </c>
      <c r="B105" s="279"/>
      <c r="C105" s="279"/>
      <c r="D105" s="279"/>
      <c r="E105" s="279"/>
      <c r="F105" s="279"/>
      <c r="G105" s="14">
        <v>97</v>
      </c>
      <c r="H105" s="21">
        <f>SUM(H106:H116)</f>
        <v>104913819</v>
      </c>
      <c r="I105" s="21">
        <f>SUM(I106:I116)</f>
        <v>394060301</v>
      </c>
    </row>
    <row r="106" spans="1:9" ht="12.75" customHeight="1" x14ac:dyDescent="0.2">
      <c r="A106" s="277" t="s">
        <v>83</v>
      </c>
      <c r="B106" s="277"/>
      <c r="C106" s="277"/>
      <c r="D106" s="277"/>
      <c r="E106" s="277"/>
      <c r="F106" s="277"/>
      <c r="G106" s="13">
        <v>98</v>
      </c>
      <c r="H106" s="136">
        <v>0</v>
      </c>
      <c r="I106" s="20">
        <v>0</v>
      </c>
    </row>
    <row r="107" spans="1:9" ht="24.6" customHeight="1" x14ac:dyDescent="0.2">
      <c r="A107" s="277" t="s">
        <v>84</v>
      </c>
      <c r="B107" s="277"/>
      <c r="C107" s="277"/>
      <c r="D107" s="277"/>
      <c r="E107" s="277"/>
      <c r="F107" s="277"/>
      <c r="G107" s="13">
        <v>99</v>
      </c>
      <c r="H107" s="135">
        <v>0</v>
      </c>
      <c r="I107" s="20">
        <v>0</v>
      </c>
    </row>
    <row r="108" spans="1:9" ht="12.75" customHeight="1" x14ac:dyDescent="0.2">
      <c r="A108" s="277" t="s">
        <v>85</v>
      </c>
      <c r="B108" s="277"/>
      <c r="C108" s="277"/>
      <c r="D108" s="277"/>
      <c r="E108" s="277"/>
      <c r="F108" s="277"/>
      <c r="G108" s="13">
        <v>100</v>
      </c>
      <c r="H108" s="135">
        <v>0</v>
      </c>
      <c r="I108" s="20">
        <v>0</v>
      </c>
    </row>
    <row r="109" spans="1:9" ht="21.6" customHeight="1" x14ac:dyDescent="0.2">
      <c r="A109" s="277" t="s">
        <v>86</v>
      </c>
      <c r="B109" s="277"/>
      <c r="C109" s="277"/>
      <c r="D109" s="277"/>
      <c r="E109" s="277"/>
      <c r="F109" s="277"/>
      <c r="G109" s="13">
        <v>101</v>
      </c>
      <c r="H109" s="135">
        <v>0</v>
      </c>
      <c r="I109" s="20">
        <v>0</v>
      </c>
    </row>
    <row r="110" spans="1:9" ht="12.75" customHeight="1" x14ac:dyDescent="0.2">
      <c r="A110" s="277" t="s">
        <v>87</v>
      </c>
      <c r="B110" s="277"/>
      <c r="C110" s="277"/>
      <c r="D110" s="277"/>
      <c r="E110" s="277"/>
      <c r="F110" s="277"/>
      <c r="G110" s="13">
        <v>102</v>
      </c>
      <c r="H110" s="135">
        <v>350000</v>
      </c>
      <c r="I110" s="20">
        <v>155350000</v>
      </c>
    </row>
    <row r="111" spans="1:9" ht="12.75" customHeight="1" x14ac:dyDescent="0.2">
      <c r="A111" s="277" t="s">
        <v>88</v>
      </c>
      <c r="B111" s="277"/>
      <c r="C111" s="277"/>
      <c r="D111" s="277"/>
      <c r="E111" s="277"/>
      <c r="F111" s="277"/>
      <c r="G111" s="13">
        <v>103</v>
      </c>
      <c r="H111" s="135">
        <v>100912003</v>
      </c>
      <c r="I111" s="20">
        <v>173406893</v>
      </c>
    </row>
    <row r="112" spans="1:9" ht="12.75" customHeight="1" x14ac:dyDescent="0.2">
      <c r="A112" s="277" t="s">
        <v>89</v>
      </c>
      <c r="B112" s="277"/>
      <c r="C112" s="277"/>
      <c r="D112" s="277"/>
      <c r="E112" s="277"/>
      <c r="F112" s="277"/>
      <c r="G112" s="13">
        <v>104</v>
      </c>
      <c r="H112" s="135">
        <v>0</v>
      </c>
      <c r="I112" s="20">
        <v>0</v>
      </c>
    </row>
    <row r="113" spans="1:9" ht="12.75" customHeight="1" x14ac:dyDescent="0.2">
      <c r="A113" s="277" t="s">
        <v>90</v>
      </c>
      <c r="B113" s="277"/>
      <c r="C113" s="277"/>
      <c r="D113" s="277"/>
      <c r="E113" s="277"/>
      <c r="F113" s="277"/>
      <c r="G113" s="13">
        <v>105</v>
      </c>
      <c r="H113" s="136">
        <v>0</v>
      </c>
      <c r="I113" s="20">
        <v>39232</v>
      </c>
    </row>
    <row r="114" spans="1:9" ht="12.75" customHeight="1" x14ac:dyDescent="0.2">
      <c r="A114" s="277" t="s">
        <v>91</v>
      </c>
      <c r="B114" s="277"/>
      <c r="C114" s="277"/>
      <c r="D114" s="277"/>
      <c r="E114" s="277"/>
      <c r="F114" s="277"/>
      <c r="G114" s="13">
        <v>106</v>
      </c>
      <c r="H114" s="135">
        <v>0</v>
      </c>
      <c r="I114" s="20">
        <v>11602457</v>
      </c>
    </row>
    <row r="115" spans="1:9" ht="12.75" customHeight="1" x14ac:dyDescent="0.2">
      <c r="A115" s="277" t="s">
        <v>92</v>
      </c>
      <c r="B115" s="277"/>
      <c r="C115" s="277"/>
      <c r="D115" s="277"/>
      <c r="E115" s="277"/>
      <c r="F115" s="277"/>
      <c r="G115" s="13">
        <v>107</v>
      </c>
      <c r="H115" s="20">
        <v>3651816</v>
      </c>
      <c r="I115" s="20">
        <v>30281574</v>
      </c>
    </row>
    <row r="116" spans="1:9" ht="12.75" customHeight="1" x14ac:dyDescent="0.2">
      <c r="A116" s="277" t="s">
        <v>93</v>
      </c>
      <c r="B116" s="277"/>
      <c r="C116" s="277"/>
      <c r="D116" s="277"/>
      <c r="E116" s="277"/>
      <c r="F116" s="277"/>
      <c r="G116" s="13">
        <v>108</v>
      </c>
      <c r="H116" s="20">
        <v>0</v>
      </c>
      <c r="I116" s="20">
        <v>23380145</v>
      </c>
    </row>
    <row r="117" spans="1:9" ht="12.75" customHeight="1" x14ac:dyDescent="0.2">
      <c r="A117" s="279" t="s">
        <v>356</v>
      </c>
      <c r="B117" s="279"/>
      <c r="C117" s="279"/>
      <c r="D117" s="279"/>
      <c r="E117" s="279"/>
      <c r="F117" s="279"/>
      <c r="G117" s="14">
        <v>109</v>
      </c>
      <c r="H117" s="21">
        <f>SUM(H118:H131)</f>
        <v>1183895480</v>
      </c>
      <c r="I117" s="21">
        <f>SUM(I118:I131)</f>
        <v>1680544503</v>
      </c>
    </row>
    <row r="118" spans="1:9" ht="12.75" customHeight="1" x14ac:dyDescent="0.2">
      <c r="A118" s="277" t="s">
        <v>83</v>
      </c>
      <c r="B118" s="277"/>
      <c r="C118" s="277"/>
      <c r="D118" s="277"/>
      <c r="E118" s="277"/>
      <c r="F118" s="277"/>
      <c r="G118" s="13">
        <v>110</v>
      </c>
      <c r="H118" s="135">
        <v>0</v>
      </c>
      <c r="I118" s="20">
        <v>0</v>
      </c>
    </row>
    <row r="119" spans="1:9" ht="22.15" customHeight="1" x14ac:dyDescent="0.2">
      <c r="A119" s="277" t="s">
        <v>84</v>
      </c>
      <c r="B119" s="277"/>
      <c r="C119" s="277"/>
      <c r="D119" s="277"/>
      <c r="E119" s="277"/>
      <c r="F119" s="277"/>
      <c r="G119" s="13">
        <v>111</v>
      </c>
      <c r="H119" s="135">
        <v>0</v>
      </c>
      <c r="I119" s="20">
        <v>0</v>
      </c>
    </row>
    <row r="120" spans="1:9" ht="12.75" customHeight="1" x14ac:dyDescent="0.2">
      <c r="A120" s="277" t="s">
        <v>85</v>
      </c>
      <c r="B120" s="277"/>
      <c r="C120" s="277"/>
      <c r="D120" s="277"/>
      <c r="E120" s="277"/>
      <c r="F120" s="277"/>
      <c r="G120" s="13">
        <v>112</v>
      </c>
      <c r="H120" s="135">
        <v>13241375</v>
      </c>
      <c r="I120" s="20">
        <v>30327683</v>
      </c>
    </row>
    <row r="121" spans="1:9" ht="23.45" customHeight="1" x14ac:dyDescent="0.2">
      <c r="A121" s="277" t="s">
        <v>86</v>
      </c>
      <c r="B121" s="277"/>
      <c r="C121" s="277"/>
      <c r="D121" s="277"/>
      <c r="E121" s="277"/>
      <c r="F121" s="277"/>
      <c r="G121" s="13">
        <v>113</v>
      </c>
      <c r="H121" s="135">
        <v>0</v>
      </c>
      <c r="I121" s="20">
        <v>0</v>
      </c>
    </row>
    <row r="122" spans="1:9" ht="12.75" customHeight="1" x14ac:dyDescent="0.2">
      <c r="A122" s="277" t="s">
        <v>87</v>
      </c>
      <c r="B122" s="277"/>
      <c r="C122" s="277"/>
      <c r="D122" s="277"/>
      <c r="E122" s="277"/>
      <c r="F122" s="277"/>
      <c r="G122" s="13">
        <v>114</v>
      </c>
      <c r="H122" s="135">
        <v>0</v>
      </c>
      <c r="I122" s="20">
        <v>0</v>
      </c>
    </row>
    <row r="123" spans="1:9" ht="12.75" customHeight="1" x14ac:dyDescent="0.2">
      <c r="A123" s="277" t="s">
        <v>88</v>
      </c>
      <c r="B123" s="277"/>
      <c r="C123" s="277"/>
      <c r="D123" s="277"/>
      <c r="E123" s="277"/>
      <c r="F123" s="277"/>
      <c r="G123" s="13">
        <v>115</v>
      </c>
      <c r="H123" s="135">
        <v>199013910</v>
      </c>
      <c r="I123" s="20">
        <v>183048212</v>
      </c>
    </row>
    <row r="124" spans="1:9" ht="12.75" customHeight="1" x14ac:dyDescent="0.2">
      <c r="A124" s="277" t="s">
        <v>89</v>
      </c>
      <c r="B124" s="277"/>
      <c r="C124" s="277"/>
      <c r="D124" s="277"/>
      <c r="E124" s="277"/>
      <c r="F124" s="277"/>
      <c r="G124" s="13">
        <v>116</v>
      </c>
      <c r="H124" s="135">
        <v>306826207</v>
      </c>
      <c r="I124" s="20">
        <v>392889319</v>
      </c>
    </row>
    <row r="125" spans="1:9" ht="12.75" customHeight="1" x14ac:dyDescent="0.2">
      <c r="A125" s="277" t="s">
        <v>90</v>
      </c>
      <c r="B125" s="277"/>
      <c r="C125" s="277"/>
      <c r="D125" s="277"/>
      <c r="E125" s="277"/>
      <c r="F125" s="277"/>
      <c r="G125" s="13">
        <v>117</v>
      </c>
      <c r="H125" s="135">
        <v>511192171</v>
      </c>
      <c r="I125" s="20">
        <v>841146101</v>
      </c>
    </row>
    <row r="126" spans="1:9" x14ac:dyDescent="0.2">
      <c r="A126" s="277" t="s">
        <v>91</v>
      </c>
      <c r="B126" s="277"/>
      <c r="C126" s="277"/>
      <c r="D126" s="277"/>
      <c r="E126" s="277"/>
      <c r="F126" s="277"/>
      <c r="G126" s="13">
        <v>118</v>
      </c>
      <c r="H126" s="135">
        <v>0</v>
      </c>
      <c r="I126" s="20">
        <v>1412509</v>
      </c>
    </row>
    <row r="127" spans="1:9" x14ac:dyDescent="0.2">
      <c r="A127" s="277" t="s">
        <v>94</v>
      </c>
      <c r="B127" s="277"/>
      <c r="C127" s="277"/>
      <c r="D127" s="277"/>
      <c r="E127" s="277"/>
      <c r="F127" s="277"/>
      <c r="G127" s="13">
        <v>119</v>
      </c>
      <c r="H127" s="135">
        <v>45957750</v>
      </c>
      <c r="I127" s="20">
        <v>86817137</v>
      </c>
    </row>
    <row r="128" spans="1:9" x14ac:dyDescent="0.2">
      <c r="A128" s="277" t="s">
        <v>95</v>
      </c>
      <c r="B128" s="277"/>
      <c r="C128" s="277"/>
      <c r="D128" s="277"/>
      <c r="E128" s="277"/>
      <c r="F128" s="277"/>
      <c r="G128" s="13">
        <v>120</v>
      </c>
      <c r="H128" s="135">
        <v>57421521</v>
      </c>
      <c r="I128" s="20">
        <v>108030281</v>
      </c>
    </row>
    <row r="129" spans="1:9" x14ac:dyDescent="0.2">
      <c r="A129" s="277" t="s">
        <v>96</v>
      </c>
      <c r="B129" s="277"/>
      <c r="C129" s="277"/>
      <c r="D129" s="277"/>
      <c r="E129" s="277"/>
      <c r="F129" s="277"/>
      <c r="G129" s="13">
        <v>121</v>
      </c>
      <c r="H129" s="135">
        <v>528155</v>
      </c>
      <c r="I129" s="20">
        <v>712010</v>
      </c>
    </row>
    <row r="130" spans="1:9" x14ac:dyDescent="0.2">
      <c r="A130" s="277" t="s">
        <v>97</v>
      </c>
      <c r="B130" s="277"/>
      <c r="C130" s="277"/>
      <c r="D130" s="277"/>
      <c r="E130" s="277"/>
      <c r="F130" s="277"/>
      <c r="G130" s="13">
        <v>122</v>
      </c>
      <c r="H130" s="20">
        <v>0</v>
      </c>
      <c r="I130" s="20">
        <v>1035806</v>
      </c>
    </row>
    <row r="131" spans="1:9" x14ac:dyDescent="0.2">
      <c r="A131" s="277" t="s">
        <v>98</v>
      </c>
      <c r="B131" s="277"/>
      <c r="C131" s="277"/>
      <c r="D131" s="277"/>
      <c r="E131" s="277"/>
      <c r="F131" s="277"/>
      <c r="G131" s="13">
        <v>123</v>
      </c>
      <c r="H131" s="20">
        <v>49714391</v>
      </c>
      <c r="I131" s="20">
        <v>35125445</v>
      </c>
    </row>
    <row r="132" spans="1:9" ht="22.15" customHeight="1" x14ac:dyDescent="0.2">
      <c r="A132" s="278" t="s">
        <v>99</v>
      </c>
      <c r="B132" s="278"/>
      <c r="C132" s="278"/>
      <c r="D132" s="278"/>
      <c r="E132" s="278"/>
      <c r="F132" s="278"/>
      <c r="G132" s="13">
        <v>124</v>
      </c>
      <c r="H132" s="20">
        <v>136191439</v>
      </c>
      <c r="I132" s="20">
        <v>221788571</v>
      </c>
    </row>
    <row r="133" spans="1:9" ht="12.75" customHeight="1" x14ac:dyDescent="0.2">
      <c r="A133" s="279" t="s">
        <v>357</v>
      </c>
      <c r="B133" s="279"/>
      <c r="C133" s="279"/>
      <c r="D133" s="279"/>
      <c r="E133" s="279"/>
      <c r="F133" s="279"/>
      <c r="G133" s="14">
        <v>125</v>
      </c>
      <c r="H133" s="21">
        <f>H75+H98+H105+H117+H132</f>
        <v>4447303517</v>
      </c>
      <c r="I133" s="21">
        <f>I75+I98+I105+I117+I132</f>
        <v>5695028909</v>
      </c>
    </row>
    <row r="134" spans="1:9" x14ac:dyDescent="0.2">
      <c r="A134" s="278" t="s">
        <v>100</v>
      </c>
      <c r="B134" s="278"/>
      <c r="C134" s="278"/>
      <c r="D134" s="278"/>
      <c r="E134" s="278"/>
      <c r="F134" s="278"/>
      <c r="G134" s="13">
        <v>126</v>
      </c>
      <c r="H134" s="20">
        <v>4853437636</v>
      </c>
      <c r="I134" s="20">
        <v>4022417227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0.72" bottom="0.6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E69" zoomScaleNormal="100" zoomScaleSheetLayoutView="110" workbookViewId="0">
      <selection activeCell="I91" sqref="I91"/>
    </sheetView>
  </sheetViews>
  <sheetFormatPr defaultRowHeight="12.75" x14ac:dyDescent="0.2"/>
  <cols>
    <col min="1" max="7" width="9.140625" style="96"/>
    <col min="8" max="11" width="19.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314" t="s">
        <v>102</v>
      </c>
      <c r="B1" s="315"/>
      <c r="C1" s="315"/>
      <c r="D1" s="315"/>
      <c r="E1" s="315"/>
      <c r="F1" s="315"/>
      <c r="G1" s="315"/>
      <c r="H1" s="315"/>
      <c r="I1" s="315"/>
    </row>
    <row r="2" spans="1:11" x14ac:dyDescent="0.2">
      <c r="A2" s="316" t="s">
        <v>599</v>
      </c>
      <c r="B2" s="317"/>
      <c r="C2" s="317"/>
      <c r="D2" s="317"/>
      <c r="E2" s="317"/>
      <c r="F2" s="317"/>
      <c r="G2" s="317"/>
      <c r="H2" s="317"/>
      <c r="I2" s="317"/>
    </row>
    <row r="3" spans="1:11" x14ac:dyDescent="0.2">
      <c r="A3" s="318" t="s">
        <v>282</v>
      </c>
      <c r="B3" s="319"/>
      <c r="C3" s="319"/>
      <c r="D3" s="319"/>
      <c r="E3" s="319"/>
      <c r="F3" s="319"/>
      <c r="G3" s="319"/>
      <c r="H3" s="319"/>
      <c r="I3" s="319"/>
      <c r="J3" s="320"/>
      <c r="K3" s="320"/>
    </row>
    <row r="4" spans="1:11" x14ac:dyDescent="0.2">
      <c r="A4" s="321" t="s">
        <v>475</v>
      </c>
      <c r="B4" s="322"/>
      <c r="C4" s="322"/>
      <c r="D4" s="322"/>
      <c r="E4" s="322"/>
      <c r="F4" s="322"/>
      <c r="G4" s="322"/>
      <c r="H4" s="322"/>
      <c r="I4" s="322"/>
      <c r="J4" s="323"/>
      <c r="K4" s="323"/>
    </row>
    <row r="5" spans="1:11" ht="22.15" customHeight="1" x14ac:dyDescent="0.2">
      <c r="A5" s="324" t="s">
        <v>2</v>
      </c>
      <c r="B5" s="325"/>
      <c r="C5" s="325"/>
      <c r="D5" s="325"/>
      <c r="E5" s="325"/>
      <c r="F5" s="325"/>
      <c r="G5" s="324" t="s">
        <v>103</v>
      </c>
      <c r="H5" s="326" t="s">
        <v>302</v>
      </c>
      <c r="I5" s="327"/>
      <c r="J5" s="326" t="s">
        <v>279</v>
      </c>
      <c r="K5" s="327"/>
    </row>
    <row r="6" spans="1:11" x14ac:dyDescent="0.2">
      <c r="A6" s="325"/>
      <c r="B6" s="325"/>
      <c r="C6" s="325"/>
      <c r="D6" s="325"/>
      <c r="E6" s="325"/>
      <c r="F6" s="325"/>
      <c r="G6" s="325"/>
      <c r="H6" s="97" t="s">
        <v>295</v>
      </c>
      <c r="I6" s="97" t="s">
        <v>296</v>
      </c>
      <c r="J6" s="97" t="s">
        <v>295</v>
      </c>
      <c r="K6" s="97" t="s">
        <v>296</v>
      </c>
    </row>
    <row r="7" spans="1:11" x14ac:dyDescent="0.2">
      <c r="A7" s="312">
        <v>1</v>
      </c>
      <c r="B7" s="313"/>
      <c r="C7" s="313"/>
      <c r="D7" s="313"/>
      <c r="E7" s="313"/>
      <c r="F7" s="313"/>
      <c r="G7" s="98">
        <v>2</v>
      </c>
      <c r="H7" s="97">
        <v>3</v>
      </c>
      <c r="I7" s="97">
        <v>4</v>
      </c>
      <c r="J7" s="97">
        <v>5</v>
      </c>
      <c r="K7" s="97">
        <v>6</v>
      </c>
    </row>
    <row r="8" spans="1:11" ht="12.75" customHeight="1" x14ac:dyDescent="0.2">
      <c r="A8" s="308" t="s">
        <v>358</v>
      </c>
      <c r="B8" s="308"/>
      <c r="C8" s="308"/>
      <c r="D8" s="308"/>
      <c r="E8" s="308"/>
      <c r="F8" s="308"/>
      <c r="G8" s="14">
        <v>1</v>
      </c>
      <c r="H8" s="99">
        <f>SUM(H9:H13)</f>
        <v>2484724683</v>
      </c>
      <c r="I8" s="99">
        <f>SUM(I9:I13)</f>
        <v>858678552</v>
      </c>
      <c r="J8" s="99">
        <f>SUM(J9:J13)</f>
        <v>3758220838</v>
      </c>
      <c r="K8" s="99">
        <f>SUM(K9:K13)</f>
        <v>1411300334</v>
      </c>
    </row>
    <row r="9" spans="1:11" ht="12.75" customHeight="1" x14ac:dyDescent="0.2">
      <c r="A9" s="277" t="s">
        <v>115</v>
      </c>
      <c r="B9" s="277"/>
      <c r="C9" s="277"/>
      <c r="D9" s="277"/>
      <c r="E9" s="277"/>
      <c r="F9" s="277"/>
      <c r="G9" s="13">
        <v>2</v>
      </c>
      <c r="H9" s="100">
        <v>0</v>
      </c>
      <c r="I9" s="100">
        <v>0</v>
      </c>
      <c r="J9" s="100">
        <v>0</v>
      </c>
      <c r="K9" s="100">
        <v>0</v>
      </c>
    </row>
    <row r="10" spans="1:11" ht="12.75" customHeight="1" x14ac:dyDescent="0.2">
      <c r="A10" s="277" t="s">
        <v>116</v>
      </c>
      <c r="B10" s="277"/>
      <c r="C10" s="277"/>
      <c r="D10" s="277"/>
      <c r="E10" s="277"/>
      <c r="F10" s="277"/>
      <c r="G10" s="13">
        <v>3</v>
      </c>
      <c r="H10" s="100">
        <v>2412895631</v>
      </c>
      <c r="I10" s="100">
        <v>819791514</v>
      </c>
      <c r="J10" s="100">
        <v>3562744206</v>
      </c>
      <c r="K10" s="100">
        <v>1385756254</v>
      </c>
    </row>
    <row r="11" spans="1:11" ht="12.75" customHeight="1" x14ac:dyDescent="0.2">
      <c r="A11" s="277" t="s">
        <v>117</v>
      </c>
      <c r="B11" s="277"/>
      <c r="C11" s="277"/>
      <c r="D11" s="277"/>
      <c r="E11" s="277"/>
      <c r="F11" s="277"/>
      <c r="G11" s="13">
        <v>4</v>
      </c>
      <c r="H11" s="100">
        <v>0</v>
      </c>
      <c r="I11" s="100">
        <v>0</v>
      </c>
      <c r="J11" s="100">
        <v>0</v>
      </c>
      <c r="K11" s="100">
        <v>0</v>
      </c>
    </row>
    <row r="12" spans="1:11" ht="12.75" customHeight="1" x14ac:dyDescent="0.2">
      <c r="A12" s="277" t="s">
        <v>118</v>
      </c>
      <c r="B12" s="277"/>
      <c r="C12" s="277"/>
      <c r="D12" s="277"/>
      <c r="E12" s="277"/>
      <c r="F12" s="277"/>
      <c r="G12" s="13">
        <v>5</v>
      </c>
      <c r="H12" s="100">
        <v>0</v>
      </c>
      <c r="I12" s="100">
        <v>0</v>
      </c>
      <c r="J12" s="100">
        <v>0</v>
      </c>
      <c r="K12" s="100">
        <v>0</v>
      </c>
    </row>
    <row r="13" spans="1:11" ht="12.75" customHeight="1" x14ac:dyDescent="0.2">
      <c r="A13" s="277" t="s">
        <v>119</v>
      </c>
      <c r="B13" s="277"/>
      <c r="C13" s="277"/>
      <c r="D13" s="277"/>
      <c r="E13" s="277"/>
      <c r="F13" s="277"/>
      <c r="G13" s="13">
        <v>6</v>
      </c>
      <c r="H13" s="100">
        <v>71829052</v>
      </c>
      <c r="I13" s="100">
        <v>38887038</v>
      </c>
      <c r="J13" s="100">
        <v>195476632</v>
      </c>
      <c r="K13" s="100">
        <v>25544080</v>
      </c>
    </row>
    <row r="14" spans="1:11" ht="12.75" customHeight="1" x14ac:dyDescent="0.2">
      <c r="A14" s="308" t="s">
        <v>359</v>
      </c>
      <c r="B14" s="308"/>
      <c r="C14" s="308"/>
      <c r="D14" s="308"/>
      <c r="E14" s="308"/>
      <c r="F14" s="308"/>
      <c r="G14" s="14">
        <v>7</v>
      </c>
      <c r="H14" s="99">
        <f>H15+H16+H20+H24+H25+H26+H29+H36</f>
        <v>2327483268</v>
      </c>
      <c r="I14" s="99">
        <f>I15+I16+I20+I24+I25+I26+I29+I36</f>
        <v>782742098</v>
      </c>
      <c r="J14" s="99">
        <f>J15+J16+J20+J24+J25+J26+J29+J36</f>
        <v>3453652406</v>
      </c>
      <c r="K14" s="99">
        <f>K15+K16+K20+K24+K25+K26+K29+K36</f>
        <v>1345665888</v>
      </c>
    </row>
    <row r="15" spans="1:11" ht="12.75" customHeight="1" x14ac:dyDescent="0.2">
      <c r="A15" s="277" t="s">
        <v>104</v>
      </c>
      <c r="B15" s="277"/>
      <c r="C15" s="277"/>
      <c r="D15" s="277"/>
      <c r="E15" s="277"/>
      <c r="F15" s="277"/>
      <c r="G15" s="13">
        <v>8</v>
      </c>
      <c r="H15" s="100">
        <v>-39924631</v>
      </c>
      <c r="I15" s="100">
        <v>-10540018</v>
      </c>
      <c r="J15" s="100">
        <v>-97786965</v>
      </c>
      <c r="K15" s="100">
        <v>19937458</v>
      </c>
    </row>
    <row r="16" spans="1:11" ht="12.75" customHeight="1" x14ac:dyDescent="0.2">
      <c r="A16" s="281" t="s">
        <v>439</v>
      </c>
      <c r="B16" s="281"/>
      <c r="C16" s="281"/>
      <c r="D16" s="281"/>
      <c r="E16" s="281"/>
      <c r="F16" s="281"/>
      <c r="G16" s="14">
        <v>9</v>
      </c>
      <c r="H16" s="99">
        <f>SUM(H17:H19)</f>
        <v>1662560223</v>
      </c>
      <c r="I16" s="99">
        <f>SUM(I17:I19)</f>
        <v>549382545</v>
      </c>
      <c r="J16" s="99">
        <f>SUM(J17:J19)</f>
        <v>2563776608</v>
      </c>
      <c r="K16" s="99">
        <f>SUM(K17:K19)</f>
        <v>942496317</v>
      </c>
    </row>
    <row r="17" spans="1:11" ht="12.75" customHeight="1" x14ac:dyDescent="0.2">
      <c r="A17" s="311" t="s">
        <v>120</v>
      </c>
      <c r="B17" s="311"/>
      <c r="C17" s="311"/>
      <c r="D17" s="311"/>
      <c r="E17" s="311"/>
      <c r="F17" s="311"/>
      <c r="G17" s="13">
        <v>10</v>
      </c>
      <c r="H17" s="100">
        <v>1393682292</v>
      </c>
      <c r="I17" s="100">
        <v>465434551</v>
      </c>
      <c r="J17" s="100">
        <v>2081353845</v>
      </c>
      <c r="K17" s="100">
        <v>757575968</v>
      </c>
    </row>
    <row r="18" spans="1:11" ht="12.75" customHeight="1" x14ac:dyDescent="0.2">
      <c r="A18" s="311" t="s">
        <v>121</v>
      </c>
      <c r="B18" s="311"/>
      <c r="C18" s="311"/>
      <c r="D18" s="311"/>
      <c r="E18" s="311"/>
      <c r="F18" s="311"/>
      <c r="G18" s="13">
        <v>11</v>
      </c>
      <c r="H18" s="100">
        <v>47209054</v>
      </c>
      <c r="I18" s="100">
        <v>8704373</v>
      </c>
      <c r="J18" s="100">
        <v>94853678</v>
      </c>
      <c r="K18" s="100">
        <v>37065518</v>
      </c>
    </row>
    <row r="19" spans="1:11" ht="12.75" customHeight="1" x14ac:dyDescent="0.2">
      <c r="A19" s="311" t="s">
        <v>122</v>
      </c>
      <c r="B19" s="311"/>
      <c r="C19" s="311"/>
      <c r="D19" s="311"/>
      <c r="E19" s="311"/>
      <c r="F19" s="311"/>
      <c r="G19" s="13">
        <v>12</v>
      </c>
      <c r="H19" s="100">
        <v>221668877</v>
      </c>
      <c r="I19" s="100">
        <v>75243621</v>
      </c>
      <c r="J19" s="100">
        <v>387569085</v>
      </c>
      <c r="K19" s="100">
        <v>147854831</v>
      </c>
    </row>
    <row r="20" spans="1:11" ht="12.75" customHeight="1" x14ac:dyDescent="0.2">
      <c r="A20" s="281" t="s">
        <v>440</v>
      </c>
      <c r="B20" s="281"/>
      <c r="C20" s="281"/>
      <c r="D20" s="281"/>
      <c r="E20" s="281"/>
      <c r="F20" s="281"/>
      <c r="G20" s="14">
        <v>13</v>
      </c>
      <c r="H20" s="99">
        <f>SUM(H21:H23)</f>
        <v>487478850</v>
      </c>
      <c r="I20" s="99">
        <f>SUM(I21:I23)</f>
        <v>165402108</v>
      </c>
      <c r="J20" s="99">
        <f>SUM(J21:J23)</f>
        <v>671015303</v>
      </c>
      <c r="K20" s="99">
        <f>SUM(K21:K23)</f>
        <v>250633902</v>
      </c>
    </row>
    <row r="21" spans="1:11" ht="12.75" customHeight="1" x14ac:dyDescent="0.2">
      <c r="A21" s="311" t="s">
        <v>105</v>
      </c>
      <c r="B21" s="311"/>
      <c r="C21" s="311"/>
      <c r="D21" s="311"/>
      <c r="E21" s="311"/>
      <c r="F21" s="311"/>
      <c r="G21" s="13">
        <v>14</v>
      </c>
      <c r="H21" s="100">
        <v>299156732</v>
      </c>
      <c r="I21" s="100">
        <v>101274548</v>
      </c>
      <c r="J21" s="100">
        <v>428606683</v>
      </c>
      <c r="K21" s="100">
        <v>160141937</v>
      </c>
    </row>
    <row r="22" spans="1:11" ht="12.75" customHeight="1" x14ac:dyDescent="0.2">
      <c r="A22" s="311" t="s">
        <v>106</v>
      </c>
      <c r="B22" s="311"/>
      <c r="C22" s="311"/>
      <c r="D22" s="311"/>
      <c r="E22" s="311"/>
      <c r="F22" s="311"/>
      <c r="G22" s="13">
        <v>15</v>
      </c>
      <c r="H22" s="100">
        <v>122916870</v>
      </c>
      <c r="I22" s="100">
        <v>41971501</v>
      </c>
      <c r="J22" s="100">
        <v>160297697</v>
      </c>
      <c r="K22" s="100">
        <v>60920991</v>
      </c>
    </row>
    <row r="23" spans="1:11" ht="12.75" customHeight="1" x14ac:dyDescent="0.2">
      <c r="A23" s="311" t="s">
        <v>107</v>
      </c>
      <c r="B23" s="311"/>
      <c r="C23" s="311"/>
      <c r="D23" s="311"/>
      <c r="E23" s="311"/>
      <c r="F23" s="311"/>
      <c r="G23" s="13">
        <v>16</v>
      </c>
      <c r="H23" s="100">
        <v>65405248</v>
      </c>
      <c r="I23" s="100">
        <v>22156059</v>
      </c>
      <c r="J23" s="100">
        <v>82110923</v>
      </c>
      <c r="K23" s="100">
        <v>29570974</v>
      </c>
    </row>
    <row r="24" spans="1:11" ht="12.75" customHeight="1" x14ac:dyDescent="0.2">
      <c r="A24" s="277" t="s">
        <v>108</v>
      </c>
      <c r="B24" s="277"/>
      <c r="C24" s="277"/>
      <c r="D24" s="277"/>
      <c r="E24" s="277"/>
      <c r="F24" s="277"/>
      <c r="G24" s="13">
        <v>17</v>
      </c>
      <c r="H24" s="100">
        <v>72713263</v>
      </c>
      <c r="I24" s="100">
        <v>24318648</v>
      </c>
      <c r="J24" s="100">
        <v>93749244</v>
      </c>
      <c r="K24" s="100">
        <v>34150758</v>
      </c>
    </row>
    <row r="25" spans="1:11" ht="12.75" customHeight="1" x14ac:dyDescent="0.2">
      <c r="A25" s="277" t="s">
        <v>109</v>
      </c>
      <c r="B25" s="277"/>
      <c r="C25" s="277"/>
      <c r="D25" s="277"/>
      <c r="E25" s="277"/>
      <c r="F25" s="277"/>
      <c r="G25" s="13">
        <v>18</v>
      </c>
      <c r="H25" s="100">
        <v>134148826</v>
      </c>
      <c r="I25" s="100">
        <v>47548469</v>
      </c>
      <c r="J25" s="100">
        <v>211299237</v>
      </c>
      <c r="K25" s="100">
        <v>94888305</v>
      </c>
    </row>
    <row r="26" spans="1:11" ht="12.75" customHeight="1" x14ac:dyDescent="0.2">
      <c r="A26" s="281" t="s">
        <v>441</v>
      </c>
      <c r="B26" s="281"/>
      <c r="C26" s="281"/>
      <c r="D26" s="281"/>
      <c r="E26" s="281"/>
      <c r="F26" s="281"/>
      <c r="G26" s="14">
        <v>19</v>
      </c>
      <c r="H26" s="99">
        <f>H27+H28</f>
        <v>3862017</v>
      </c>
      <c r="I26" s="99">
        <f>I27+I28</f>
        <v>2190176</v>
      </c>
      <c r="J26" s="99">
        <f>J27+J28</f>
        <v>5279323</v>
      </c>
      <c r="K26" s="99">
        <f>K27+K28</f>
        <v>3079744</v>
      </c>
    </row>
    <row r="27" spans="1:11" ht="12.75" customHeight="1" x14ac:dyDescent="0.2">
      <c r="A27" s="311" t="s">
        <v>123</v>
      </c>
      <c r="B27" s="311"/>
      <c r="C27" s="311"/>
      <c r="D27" s="311"/>
      <c r="E27" s="311"/>
      <c r="F27" s="311"/>
      <c r="G27" s="13">
        <v>20</v>
      </c>
      <c r="H27" s="100">
        <v>32726</v>
      </c>
      <c r="I27" s="100">
        <v>32726</v>
      </c>
      <c r="J27" s="100">
        <v>0</v>
      </c>
      <c r="K27" s="100">
        <v>0</v>
      </c>
    </row>
    <row r="28" spans="1:11" ht="12.75" customHeight="1" x14ac:dyDescent="0.2">
      <c r="A28" s="311" t="s">
        <v>124</v>
      </c>
      <c r="B28" s="311"/>
      <c r="C28" s="311"/>
      <c r="D28" s="311"/>
      <c r="E28" s="311"/>
      <c r="F28" s="311"/>
      <c r="G28" s="13">
        <v>21</v>
      </c>
      <c r="H28" s="100">
        <v>3829291</v>
      </c>
      <c r="I28" s="100">
        <v>2157450</v>
      </c>
      <c r="J28" s="100">
        <v>5279323</v>
      </c>
      <c r="K28" s="100">
        <v>3079744</v>
      </c>
    </row>
    <row r="29" spans="1:11" ht="12.75" customHeight="1" x14ac:dyDescent="0.2">
      <c r="A29" s="281" t="s">
        <v>442</v>
      </c>
      <c r="B29" s="281"/>
      <c r="C29" s="281"/>
      <c r="D29" s="281"/>
      <c r="E29" s="281"/>
      <c r="F29" s="281"/>
      <c r="G29" s="14">
        <v>22</v>
      </c>
      <c r="H29" s="99">
        <f>SUM(H30:H35)</f>
        <v>0</v>
      </c>
      <c r="I29" s="99">
        <f>SUM(I30:I35)</f>
        <v>0</v>
      </c>
      <c r="J29" s="99">
        <f>SUM(J30:J35)</f>
        <v>0</v>
      </c>
      <c r="K29" s="99">
        <f>SUM(K30:K35)</f>
        <v>0</v>
      </c>
    </row>
    <row r="30" spans="1:11" ht="12.75" customHeight="1" x14ac:dyDescent="0.2">
      <c r="A30" s="311" t="s">
        <v>125</v>
      </c>
      <c r="B30" s="311"/>
      <c r="C30" s="311"/>
      <c r="D30" s="311"/>
      <c r="E30" s="311"/>
      <c r="F30" s="311"/>
      <c r="G30" s="13">
        <v>23</v>
      </c>
      <c r="H30" s="100">
        <v>0</v>
      </c>
      <c r="I30" s="100">
        <v>0</v>
      </c>
      <c r="J30" s="100">
        <v>0</v>
      </c>
      <c r="K30" s="100">
        <v>0</v>
      </c>
    </row>
    <row r="31" spans="1:11" ht="12.75" customHeight="1" x14ac:dyDescent="0.2">
      <c r="A31" s="311" t="s">
        <v>126</v>
      </c>
      <c r="B31" s="311"/>
      <c r="C31" s="311"/>
      <c r="D31" s="311"/>
      <c r="E31" s="311"/>
      <c r="F31" s="311"/>
      <c r="G31" s="13">
        <v>24</v>
      </c>
      <c r="H31" s="100">
        <v>0</v>
      </c>
      <c r="I31" s="100">
        <v>0</v>
      </c>
      <c r="J31" s="100">
        <v>0</v>
      </c>
      <c r="K31" s="100">
        <v>0</v>
      </c>
    </row>
    <row r="32" spans="1:11" ht="12.75" customHeight="1" x14ac:dyDescent="0.2">
      <c r="A32" s="311" t="s">
        <v>127</v>
      </c>
      <c r="B32" s="311"/>
      <c r="C32" s="311"/>
      <c r="D32" s="311"/>
      <c r="E32" s="311"/>
      <c r="F32" s="311"/>
      <c r="G32" s="13">
        <v>25</v>
      </c>
      <c r="H32" s="100">
        <v>0</v>
      </c>
      <c r="I32" s="100">
        <v>0</v>
      </c>
      <c r="J32" s="100">
        <v>0</v>
      </c>
      <c r="K32" s="100">
        <v>0</v>
      </c>
    </row>
    <row r="33" spans="1:11" ht="12.75" customHeight="1" x14ac:dyDescent="0.2">
      <c r="A33" s="311" t="s">
        <v>128</v>
      </c>
      <c r="B33" s="311"/>
      <c r="C33" s="311"/>
      <c r="D33" s="311"/>
      <c r="E33" s="311"/>
      <c r="F33" s="311"/>
      <c r="G33" s="13">
        <v>26</v>
      </c>
      <c r="H33" s="100">
        <v>0</v>
      </c>
      <c r="I33" s="100">
        <v>0</v>
      </c>
      <c r="J33" s="100">
        <v>0</v>
      </c>
      <c r="K33" s="100">
        <v>0</v>
      </c>
    </row>
    <row r="34" spans="1:11" ht="12.75" customHeight="1" x14ac:dyDescent="0.2">
      <c r="A34" s="311" t="s">
        <v>129</v>
      </c>
      <c r="B34" s="311"/>
      <c r="C34" s="311"/>
      <c r="D34" s="311"/>
      <c r="E34" s="311"/>
      <c r="F34" s="311"/>
      <c r="G34" s="13">
        <v>27</v>
      </c>
      <c r="H34" s="100">
        <v>0</v>
      </c>
      <c r="I34" s="100">
        <v>0</v>
      </c>
      <c r="J34" s="100">
        <v>0</v>
      </c>
      <c r="K34" s="100">
        <v>0</v>
      </c>
    </row>
    <row r="35" spans="1:11" ht="12.75" customHeight="1" x14ac:dyDescent="0.2">
      <c r="A35" s="311" t="s">
        <v>130</v>
      </c>
      <c r="B35" s="311"/>
      <c r="C35" s="311"/>
      <c r="D35" s="311"/>
      <c r="E35" s="311"/>
      <c r="F35" s="311"/>
      <c r="G35" s="13">
        <v>28</v>
      </c>
      <c r="H35" s="100">
        <v>0</v>
      </c>
      <c r="I35" s="100">
        <v>0</v>
      </c>
      <c r="J35" s="100">
        <v>0</v>
      </c>
      <c r="K35" s="100">
        <v>0</v>
      </c>
    </row>
    <row r="36" spans="1:11" ht="12.75" customHeight="1" x14ac:dyDescent="0.2">
      <c r="A36" s="277" t="s">
        <v>110</v>
      </c>
      <c r="B36" s="277"/>
      <c r="C36" s="277"/>
      <c r="D36" s="277"/>
      <c r="E36" s="277"/>
      <c r="F36" s="277"/>
      <c r="G36" s="13">
        <v>29</v>
      </c>
      <c r="H36" s="100">
        <v>6644720</v>
      </c>
      <c r="I36" s="100">
        <v>4440170</v>
      </c>
      <c r="J36" s="100">
        <v>6319656</v>
      </c>
      <c r="K36" s="100">
        <v>479404</v>
      </c>
    </row>
    <row r="37" spans="1:11" ht="12.75" customHeight="1" x14ac:dyDescent="0.2">
      <c r="A37" s="308" t="s">
        <v>360</v>
      </c>
      <c r="B37" s="308"/>
      <c r="C37" s="308"/>
      <c r="D37" s="308"/>
      <c r="E37" s="308"/>
      <c r="F37" s="308"/>
      <c r="G37" s="14">
        <v>30</v>
      </c>
      <c r="H37" s="99">
        <f>SUM(H38:H47)</f>
        <v>6966589</v>
      </c>
      <c r="I37" s="99">
        <f>SUM(I38:I47)</f>
        <v>551541</v>
      </c>
      <c r="J37" s="99">
        <f>SUM(J38:J47)</f>
        <v>7056966</v>
      </c>
      <c r="K37" s="99">
        <f>SUM(K38:K47)</f>
        <v>2737912</v>
      </c>
    </row>
    <row r="38" spans="1:11" ht="12.75" customHeight="1" x14ac:dyDescent="0.2">
      <c r="A38" s="277" t="s">
        <v>131</v>
      </c>
      <c r="B38" s="277"/>
      <c r="C38" s="277"/>
      <c r="D38" s="277"/>
      <c r="E38" s="277"/>
      <c r="F38" s="277"/>
      <c r="G38" s="13">
        <v>31</v>
      </c>
      <c r="H38" s="100">
        <v>0</v>
      </c>
      <c r="I38" s="100">
        <v>0</v>
      </c>
      <c r="J38" s="100">
        <v>0</v>
      </c>
      <c r="K38" s="100">
        <v>0</v>
      </c>
    </row>
    <row r="39" spans="1:11" ht="25.15" customHeight="1" x14ac:dyDescent="0.2">
      <c r="A39" s="277" t="s">
        <v>132</v>
      </c>
      <c r="B39" s="277"/>
      <c r="C39" s="277"/>
      <c r="D39" s="277"/>
      <c r="E39" s="277"/>
      <c r="F39" s="277"/>
      <c r="G39" s="13">
        <v>32</v>
      </c>
      <c r="H39" s="100">
        <v>0</v>
      </c>
      <c r="I39" s="100">
        <v>0</v>
      </c>
      <c r="J39" s="100">
        <v>0</v>
      </c>
      <c r="K39" s="100">
        <v>0</v>
      </c>
    </row>
    <row r="40" spans="1:11" ht="25.15" customHeight="1" x14ac:dyDescent="0.2">
      <c r="A40" s="277" t="s">
        <v>133</v>
      </c>
      <c r="B40" s="277"/>
      <c r="C40" s="277"/>
      <c r="D40" s="277"/>
      <c r="E40" s="277"/>
      <c r="F40" s="277"/>
      <c r="G40" s="13">
        <v>33</v>
      </c>
      <c r="H40" s="100">
        <v>0</v>
      </c>
      <c r="I40" s="100">
        <v>0</v>
      </c>
      <c r="J40" s="100">
        <v>0</v>
      </c>
      <c r="K40" s="100">
        <v>0</v>
      </c>
    </row>
    <row r="41" spans="1:11" ht="25.15" customHeight="1" x14ac:dyDescent="0.2">
      <c r="A41" s="277" t="s">
        <v>134</v>
      </c>
      <c r="B41" s="277"/>
      <c r="C41" s="277"/>
      <c r="D41" s="277"/>
      <c r="E41" s="277"/>
      <c r="F41" s="277"/>
      <c r="G41" s="13">
        <v>34</v>
      </c>
      <c r="H41" s="100">
        <v>0</v>
      </c>
      <c r="I41" s="100">
        <v>0</v>
      </c>
      <c r="J41" s="100">
        <v>0</v>
      </c>
      <c r="K41" s="100">
        <v>0</v>
      </c>
    </row>
    <row r="42" spans="1:11" ht="25.15" customHeight="1" x14ac:dyDescent="0.2">
      <c r="A42" s="277" t="s">
        <v>135</v>
      </c>
      <c r="B42" s="277"/>
      <c r="C42" s="277"/>
      <c r="D42" s="277"/>
      <c r="E42" s="277"/>
      <c r="F42" s="277"/>
      <c r="G42" s="13">
        <v>35</v>
      </c>
      <c r="H42" s="100">
        <v>0</v>
      </c>
      <c r="I42" s="100">
        <v>0</v>
      </c>
      <c r="J42" s="100">
        <v>0</v>
      </c>
      <c r="K42" s="100">
        <v>0</v>
      </c>
    </row>
    <row r="43" spans="1:11" ht="12.75" customHeight="1" x14ac:dyDescent="0.2">
      <c r="A43" s="277" t="s">
        <v>136</v>
      </c>
      <c r="B43" s="277"/>
      <c r="C43" s="277"/>
      <c r="D43" s="277"/>
      <c r="E43" s="277"/>
      <c r="F43" s="277"/>
      <c r="G43" s="13">
        <v>36</v>
      </c>
      <c r="H43" s="100">
        <v>85372</v>
      </c>
      <c r="I43" s="100">
        <v>85372</v>
      </c>
      <c r="J43" s="100">
        <v>1488384</v>
      </c>
      <c r="K43" s="100">
        <v>103989</v>
      </c>
    </row>
    <row r="44" spans="1:11" ht="12.75" customHeight="1" x14ac:dyDescent="0.2">
      <c r="A44" s="277" t="s">
        <v>137</v>
      </c>
      <c r="B44" s="277"/>
      <c r="C44" s="277"/>
      <c r="D44" s="277"/>
      <c r="E44" s="277"/>
      <c r="F44" s="277"/>
      <c r="G44" s="13">
        <v>37</v>
      </c>
      <c r="H44" s="100">
        <v>5596537</v>
      </c>
      <c r="I44" s="100">
        <v>181605</v>
      </c>
      <c r="J44" s="100">
        <v>3218372</v>
      </c>
      <c r="K44" s="100">
        <v>1037977</v>
      </c>
    </row>
    <row r="45" spans="1:11" ht="12.75" customHeight="1" x14ac:dyDescent="0.2">
      <c r="A45" s="277" t="s">
        <v>138</v>
      </c>
      <c r="B45" s="277"/>
      <c r="C45" s="277"/>
      <c r="D45" s="277"/>
      <c r="E45" s="277"/>
      <c r="F45" s="277"/>
      <c r="G45" s="13">
        <v>38</v>
      </c>
      <c r="H45" s="100">
        <v>19715</v>
      </c>
      <c r="I45" s="100">
        <v>0</v>
      </c>
      <c r="J45" s="100">
        <v>1629195</v>
      </c>
      <c r="K45" s="100">
        <v>1629195</v>
      </c>
    </row>
    <row r="46" spans="1:11" ht="12.75" customHeight="1" x14ac:dyDescent="0.2">
      <c r="A46" s="277" t="s">
        <v>139</v>
      </c>
      <c r="B46" s="277"/>
      <c r="C46" s="277"/>
      <c r="D46" s="277"/>
      <c r="E46" s="277"/>
      <c r="F46" s="277"/>
      <c r="G46" s="13">
        <v>39</v>
      </c>
      <c r="H46" s="100">
        <v>455818</v>
      </c>
      <c r="I46" s="100">
        <v>218051</v>
      </c>
      <c r="J46" s="100">
        <v>0</v>
      </c>
      <c r="K46" s="100">
        <v>-190795</v>
      </c>
    </row>
    <row r="47" spans="1:11" ht="12.75" customHeight="1" x14ac:dyDescent="0.2">
      <c r="A47" s="277" t="s">
        <v>140</v>
      </c>
      <c r="B47" s="277"/>
      <c r="C47" s="277"/>
      <c r="D47" s="277"/>
      <c r="E47" s="277"/>
      <c r="F47" s="277"/>
      <c r="G47" s="13">
        <v>40</v>
      </c>
      <c r="H47" s="100">
        <v>809147</v>
      </c>
      <c r="I47" s="100">
        <v>66513</v>
      </c>
      <c r="J47" s="100">
        <v>721015</v>
      </c>
      <c r="K47" s="100">
        <v>157546</v>
      </c>
    </row>
    <row r="48" spans="1:11" ht="12.75" customHeight="1" x14ac:dyDescent="0.2">
      <c r="A48" s="308" t="s">
        <v>361</v>
      </c>
      <c r="B48" s="308"/>
      <c r="C48" s="308"/>
      <c r="D48" s="308"/>
      <c r="E48" s="308"/>
      <c r="F48" s="308"/>
      <c r="G48" s="14">
        <v>41</v>
      </c>
      <c r="H48" s="99">
        <f>SUM(H49:H55)</f>
        <v>3115412</v>
      </c>
      <c r="I48" s="99">
        <f>SUM(I49:I55)</f>
        <v>1021245</v>
      </c>
      <c r="J48" s="99">
        <f>SUM(J49:J55)</f>
        <v>8842371</v>
      </c>
      <c r="K48" s="99">
        <f>SUM(K49:K55)</f>
        <v>895804</v>
      </c>
    </row>
    <row r="49" spans="1:11" ht="25.15" customHeight="1" x14ac:dyDescent="0.2">
      <c r="A49" s="277" t="s">
        <v>141</v>
      </c>
      <c r="B49" s="277"/>
      <c r="C49" s="277"/>
      <c r="D49" s="277"/>
      <c r="E49" s="277"/>
      <c r="F49" s="277"/>
      <c r="G49" s="13">
        <v>42</v>
      </c>
      <c r="H49" s="100">
        <v>0</v>
      </c>
      <c r="I49" s="100">
        <v>0</v>
      </c>
      <c r="J49" s="100">
        <v>0</v>
      </c>
      <c r="K49" s="100">
        <v>0</v>
      </c>
    </row>
    <row r="50" spans="1:11" ht="12.75" customHeight="1" x14ac:dyDescent="0.2">
      <c r="A50" s="301" t="s">
        <v>142</v>
      </c>
      <c r="B50" s="301"/>
      <c r="C50" s="301"/>
      <c r="D50" s="301"/>
      <c r="E50" s="301"/>
      <c r="F50" s="301"/>
      <c r="G50" s="13">
        <v>43</v>
      </c>
      <c r="H50" s="100">
        <v>0</v>
      </c>
      <c r="I50" s="100">
        <v>0</v>
      </c>
      <c r="J50" s="100">
        <v>0</v>
      </c>
      <c r="K50" s="100">
        <v>0</v>
      </c>
    </row>
    <row r="51" spans="1:11" ht="12.75" customHeight="1" x14ac:dyDescent="0.2">
      <c r="A51" s="301" t="s">
        <v>143</v>
      </c>
      <c r="B51" s="301"/>
      <c r="C51" s="301"/>
      <c r="D51" s="301"/>
      <c r="E51" s="301"/>
      <c r="F51" s="301"/>
      <c r="G51" s="13">
        <v>44</v>
      </c>
      <c r="H51" s="100">
        <v>3025402</v>
      </c>
      <c r="I51" s="100">
        <v>1004052</v>
      </c>
      <c r="J51" s="100">
        <v>7881332</v>
      </c>
      <c r="K51" s="100">
        <v>3317396</v>
      </c>
    </row>
    <row r="52" spans="1:11" ht="12.75" customHeight="1" x14ac:dyDescent="0.2">
      <c r="A52" s="301" t="s">
        <v>144</v>
      </c>
      <c r="B52" s="301"/>
      <c r="C52" s="301"/>
      <c r="D52" s="301"/>
      <c r="E52" s="301"/>
      <c r="F52" s="301"/>
      <c r="G52" s="13">
        <v>45</v>
      </c>
      <c r="H52" s="100">
        <v>0</v>
      </c>
      <c r="I52" s="100">
        <v>0</v>
      </c>
      <c r="J52" s="100">
        <v>0</v>
      </c>
      <c r="K52" s="100">
        <v>-3204768</v>
      </c>
    </row>
    <row r="53" spans="1:11" ht="12.75" customHeight="1" x14ac:dyDescent="0.2">
      <c r="A53" s="301" t="s">
        <v>145</v>
      </c>
      <c r="B53" s="301"/>
      <c r="C53" s="301"/>
      <c r="D53" s="301"/>
      <c r="E53" s="301"/>
      <c r="F53" s="301"/>
      <c r="G53" s="13">
        <v>46</v>
      </c>
      <c r="H53" s="100">
        <v>0</v>
      </c>
      <c r="I53" s="100">
        <v>0</v>
      </c>
      <c r="J53" s="100">
        <v>738916</v>
      </c>
      <c r="K53" s="100">
        <v>738916</v>
      </c>
    </row>
    <row r="54" spans="1:11" ht="12.75" customHeight="1" x14ac:dyDescent="0.2">
      <c r="A54" s="301" t="s">
        <v>146</v>
      </c>
      <c r="B54" s="301"/>
      <c r="C54" s="301"/>
      <c r="D54" s="301"/>
      <c r="E54" s="301"/>
      <c r="F54" s="301"/>
      <c r="G54" s="13">
        <v>47</v>
      </c>
      <c r="H54" s="100">
        <v>0</v>
      </c>
      <c r="I54" s="100">
        <v>0</v>
      </c>
      <c r="J54" s="100">
        <v>0</v>
      </c>
      <c r="K54" s="100">
        <v>0</v>
      </c>
    </row>
    <row r="55" spans="1:11" ht="12.75" customHeight="1" x14ac:dyDescent="0.2">
      <c r="A55" s="301" t="s">
        <v>147</v>
      </c>
      <c r="B55" s="301"/>
      <c r="C55" s="301"/>
      <c r="D55" s="301"/>
      <c r="E55" s="301"/>
      <c r="F55" s="301"/>
      <c r="G55" s="13">
        <v>48</v>
      </c>
      <c r="H55" s="100">
        <v>90010</v>
      </c>
      <c r="I55" s="100">
        <v>17193</v>
      </c>
      <c r="J55" s="100">
        <v>222123</v>
      </c>
      <c r="K55" s="100">
        <v>44260</v>
      </c>
    </row>
    <row r="56" spans="1:11" ht="22.15" customHeight="1" x14ac:dyDescent="0.2">
      <c r="A56" s="310" t="s">
        <v>148</v>
      </c>
      <c r="B56" s="310"/>
      <c r="C56" s="310"/>
      <c r="D56" s="310"/>
      <c r="E56" s="310"/>
      <c r="F56" s="310"/>
      <c r="G56" s="13">
        <v>49</v>
      </c>
      <c r="H56" s="100">
        <v>13028705</v>
      </c>
      <c r="I56" s="100">
        <v>8577602</v>
      </c>
      <c r="J56" s="100">
        <v>9372026</v>
      </c>
      <c r="K56" s="100">
        <v>2204415</v>
      </c>
    </row>
    <row r="57" spans="1:11" ht="12.75" customHeight="1" x14ac:dyDescent="0.2">
      <c r="A57" s="310" t="s">
        <v>149</v>
      </c>
      <c r="B57" s="310"/>
      <c r="C57" s="310"/>
      <c r="D57" s="310"/>
      <c r="E57" s="310"/>
      <c r="F57" s="310"/>
      <c r="G57" s="13">
        <v>50</v>
      </c>
      <c r="H57" s="100">
        <v>3600067</v>
      </c>
      <c r="I57" s="100">
        <v>3616048</v>
      </c>
      <c r="J57" s="100">
        <v>3448968</v>
      </c>
      <c r="K57" s="100">
        <v>1167970</v>
      </c>
    </row>
    <row r="58" spans="1:11" ht="24.6" customHeight="1" x14ac:dyDescent="0.2">
      <c r="A58" s="310" t="s">
        <v>150</v>
      </c>
      <c r="B58" s="310"/>
      <c r="C58" s="310"/>
      <c r="D58" s="310"/>
      <c r="E58" s="310"/>
      <c r="F58" s="310"/>
      <c r="G58" s="13">
        <v>51</v>
      </c>
      <c r="H58" s="100">
        <v>0</v>
      </c>
      <c r="I58" s="100">
        <v>0</v>
      </c>
      <c r="J58" s="100">
        <v>0</v>
      </c>
      <c r="K58" s="100">
        <v>0</v>
      </c>
    </row>
    <row r="59" spans="1:11" ht="12.75" customHeight="1" x14ac:dyDescent="0.2">
      <c r="A59" s="310" t="s">
        <v>151</v>
      </c>
      <c r="B59" s="310"/>
      <c r="C59" s="310"/>
      <c r="D59" s="310"/>
      <c r="E59" s="310"/>
      <c r="F59" s="310"/>
      <c r="G59" s="13">
        <v>52</v>
      </c>
      <c r="H59" s="100">
        <v>344682</v>
      </c>
      <c r="I59" s="100">
        <v>0</v>
      </c>
      <c r="J59" s="100">
        <v>77037</v>
      </c>
      <c r="K59" s="100">
        <v>23828</v>
      </c>
    </row>
    <row r="60" spans="1:11" ht="12.75" customHeight="1" x14ac:dyDescent="0.2">
      <c r="A60" s="308" t="s">
        <v>362</v>
      </c>
      <c r="B60" s="308"/>
      <c r="C60" s="308"/>
      <c r="D60" s="308"/>
      <c r="E60" s="308"/>
      <c r="F60" s="308"/>
      <c r="G60" s="14">
        <v>53</v>
      </c>
      <c r="H60" s="99">
        <f>H8+H37+H56+H57</f>
        <v>2508320044</v>
      </c>
      <c r="I60" s="99">
        <f t="shared" ref="I60:K60" si="0">I8+I37+I56+I57</f>
        <v>871423743</v>
      </c>
      <c r="J60" s="99">
        <f t="shared" si="0"/>
        <v>3778098798</v>
      </c>
      <c r="K60" s="99">
        <f t="shared" si="0"/>
        <v>1417410631</v>
      </c>
    </row>
    <row r="61" spans="1:11" ht="12.75" customHeight="1" x14ac:dyDescent="0.2">
      <c r="A61" s="308" t="s">
        <v>363</v>
      </c>
      <c r="B61" s="308"/>
      <c r="C61" s="308"/>
      <c r="D61" s="308"/>
      <c r="E61" s="308"/>
      <c r="F61" s="308"/>
      <c r="G61" s="14">
        <v>54</v>
      </c>
      <c r="H61" s="99">
        <f>H14+H48+H58+H59</f>
        <v>2330943362</v>
      </c>
      <c r="I61" s="99">
        <f t="shared" ref="I61:K61" si="1">I14+I48+I58+I59</f>
        <v>783763343</v>
      </c>
      <c r="J61" s="99">
        <f t="shared" si="1"/>
        <v>3462571814</v>
      </c>
      <c r="K61" s="99">
        <f t="shared" si="1"/>
        <v>1346585520</v>
      </c>
    </row>
    <row r="62" spans="1:11" ht="12.75" customHeight="1" x14ac:dyDescent="0.2">
      <c r="A62" s="308" t="s">
        <v>364</v>
      </c>
      <c r="B62" s="308"/>
      <c r="C62" s="308"/>
      <c r="D62" s="308"/>
      <c r="E62" s="308"/>
      <c r="F62" s="308"/>
      <c r="G62" s="14">
        <v>55</v>
      </c>
      <c r="H62" s="99">
        <f>H60-H61</f>
        <v>177376682</v>
      </c>
      <c r="I62" s="99">
        <f t="shared" ref="I62:K62" si="2">I60-I61</f>
        <v>87660400</v>
      </c>
      <c r="J62" s="99">
        <f t="shared" si="2"/>
        <v>315526984</v>
      </c>
      <c r="K62" s="99">
        <f t="shared" si="2"/>
        <v>70825111</v>
      </c>
    </row>
    <row r="63" spans="1:11" ht="12.75" customHeight="1" x14ac:dyDescent="0.2">
      <c r="A63" s="309" t="s">
        <v>365</v>
      </c>
      <c r="B63" s="309"/>
      <c r="C63" s="309"/>
      <c r="D63" s="309"/>
      <c r="E63" s="309"/>
      <c r="F63" s="309"/>
      <c r="G63" s="14">
        <v>56</v>
      </c>
      <c r="H63" s="99">
        <f>+IF((H60-H61)&gt;0,(H60-H61),0)</f>
        <v>177376682</v>
      </c>
      <c r="I63" s="99">
        <f t="shared" ref="I63:K63" si="3">+IF((I60-I61)&gt;0,(I60-I61),0)</f>
        <v>87660400</v>
      </c>
      <c r="J63" s="99">
        <f t="shared" si="3"/>
        <v>315526984</v>
      </c>
      <c r="K63" s="99">
        <f t="shared" si="3"/>
        <v>70825111</v>
      </c>
    </row>
    <row r="64" spans="1:11" ht="12.75" customHeight="1" x14ac:dyDescent="0.2">
      <c r="A64" s="309" t="s">
        <v>366</v>
      </c>
      <c r="B64" s="309"/>
      <c r="C64" s="309"/>
      <c r="D64" s="309"/>
      <c r="E64" s="309"/>
      <c r="F64" s="309"/>
      <c r="G64" s="14">
        <v>57</v>
      </c>
      <c r="H64" s="99">
        <f>+IF((H60-H61)&lt;0,(H60-H61),0)</f>
        <v>0</v>
      </c>
      <c r="I64" s="99">
        <f t="shared" ref="I64:K64" si="4">+IF((I60-I61)&lt;0,(I60-I61),0)</f>
        <v>0</v>
      </c>
      <c r="J64" s="99">
        <f t="shared" si="4"/>
        <v>0</v>
      </c>
      <c r="K64" s="99">
        <f t="shared" si="4"/>
        <v>0</v>
      </c>
    </row>
    <row r="65" spans="1:11" ht="12.75" customHeight="1" x14ac:dyDescent="0.2">
      <c r="A65" s="310" t="s">
        <v>111</v>
      </c>
      <c r="B65" s="310"/>
      <c r="C65" s="310"/>
      <c r="D65" s="310"/>
      <c r="E65" s="310"/>
      <c r="F65" s="310"/>
      <c r="G65" s="13">
        <v>58</v>
      </c>
      <c r="H65" s="100">
        <v>22891599</v>
      </c>
      <c r="I65" s="100">
        <v>7512643</v>
      </c>
      <c r="J65" s="100">
        <v>34408330</v>
      </c>
      <c r="K65" s="100">
        <v>14949701</v>
      </c>
    </row>
    <row r="66" spans="1:11" ht="12.75" customHeight="1" x14ac:dyDescent="0.2">
      <c r="A66" s="308" t="s">
        <v>367</v>
      </c>
      <c r="B66" s="308"/>
      <c r="C66" s="308"/>
      <c r="D66" s="308"/>
      <c r="E66" s="308"/>
      <c r="F66" s="308"/>
      <c r="G66" s="14">
        <v>59</v>
      </c>
      <c r="H66" s="99">
        <f>H62-H65</f>
        <v>154485083</v>
      </c>
      <c r="I66" s="99">
        <f t="shared" ref="I66:K66" si="5">I62-I65</f>
        <v>80147757</v>
      </c>
      <c r="J66" s="99">
        <f t="shared" si="5"/>
        <v>281118654</v>
      </c>
      <c r="K66" s="99">
        <f t="shared" si="5"/>
        <v>55875410</v>
      </c>
    </row>
    <row r="67" spans="1:11" ht="12.75" customHeight="1" x14ac:dyDescent="0.2">
      <c r="A67" s="309" t="s">
        <v>368</v>
      </c>
      <c r="B67" s="309"/>
      <c r="C67" s="309"/>
      <c r="D67" s="309"/>
      <c r="E67" s="309"/>
      <c r="F67" s="309"/>
      <c r="G67" s="14">
        <v>60</v>
      </c>
      <c r="H67" s="99">
        <f>+IF((H62-H65)&gt;0,(H62-H65),0)</f>
        <v>154485083</v>
      </c>
      <c r="I67" s="99">
        <f t="shared" ref="I67:K67" si="6">+IF((I62-I65)&gt;0,(I62-I65),0)</f>
        <v>80147757</v>
      </c>
      <c r="J67" s="99">
        <f t="shared" si="6"/>
        <v>281118654</v>
      </c>
      <c r="K67" s="99">
        <f t="shared" si="6"/>
        <v>55875410</v>
      </c>
    </row>
    <row r="68" spans="1:11" ht="12.75" customHeight="1" x14ac:dyDescent="0.2">
      <c r="A68" s="309" t="s">
        <v>369</v>
      </c>
      <c r="B68" s="309"/>
      <c r="C68" s="309"/>
      <c r="D68" s="309"/>
      <c r="E68" s="309"/>
      <c r="F68" s="309"/>
      <c r="G68" s="14">
        <v>61</v>
      </c>
      <c r="H68" s="99">
        <f>+IF((H62-H65)&lt;0,(H62-H65),0)</f>
        <v>0</v>
      </c>
      <c r="I68" s="99">
        <f t="shared" ref="I68:K68" si="7">+IF((I62-I65)&lt;0,(I62-I65),0)</f>
        <v>0</v>
      </c>
      <c r="J68" s="99">
        <f t="shared" si="7"/>
        <v>0</v>
      </c>
      <c r="K68" s="99">
        <f t="shared" si="7"/>
        <v>0</v>
      </c>
    </row>
    <row r="69" spans="1:11" x14ac:dyDescent="0.2">
      <c r="A69" s="302" t="s">
        <v>152</v>
      </c>
      <c r="B69" s="302"/>
      <c r="C69" s="302"/>
      <c r="D69" s="302"/>
      <c r="E69" s="302"/>
      <c r="F69" s="302"/>
      <c r="G69" s="303"/>
      <c r="H69" s="303"/>
      <c r="I69" s="303"/>
      <c r="J69" s="304"/>
      <c r="K69" s="304"/>
    </row>
    <row r="70" spans="1:11" ht="22.15" customHeight="1" x14ac:dyDescent="0.2">
      <c r="A70" s="308" t="s">
        <v>370</v>
      </c>
      <c r="B70" s="308"/>
      <c r="C70" s="308"/>
      <c r="D70" s="308"/>
      <c r="E70" s="308"/>
      <c r="F70" s="308"/>
      <c r="G70" s="14">
        <v>62</v>
      </c>
      <c r="H70" s="99">
        <f>H71-H72</f>
        <v>0</v>
      </c>
      <c r="I70" s="99">
        <f>I71-I72</f>
        <v>0</v>
      </c>
      <c r="J70" s="99">
        <f>J71-J72</f>
        <v>-712389</v>
      </c>
      <c r="K70" s="99">
        <f>K71-K72</f>
        <v>-75238</v>
      </c>
    </row>
    <row r="71" spans="1:11" ht="12.75" customHeight="1" x14ac:dyDescent="0.2">
      <c r="A71" s="301" t="s">
        <v>153</v>
      </c>
      <c r="B71" s="301"/>
      <c r="C71" s="301"/>
      <c r="D71" s="301"/>
      <c r="E71" s="301"/>
      <c r="F71" s="301"/>
      <c r="G71" s="13">
        <v>63</v>
      </c>
      <c r="H71" s="100">
        <v>0</v>
      </c>
      <c r="I71" s="100">
        <v>0</v>
      </c>
      <c r="J71" s="100">
        <v>0</v>
      </c>
      <c r="K71" s="100">
        <v>0</v>
      </c>
    </row>
    <row r="72" spans="1:11" ht="12.75" customHeight="1" x14ac:dyDescent="0.2">
      <c r="A72" s="301" t="s">
        <v>154</v>
      </c>
      <c r="B72" s="301"/>
      <c r="C72" s="301"/>
      <c r="D72" s="301"/>
      <c r="E72" s="301"/>
      <c r="F72" s="301"/>
      <c r="G72" s="13">
        <v>64</v>
      </c>
      <c r="H72" s="100">
        <v>0</v>
      </c>
      <c r="I72" s="100">
        <v>0</v>
      </c>
      <c r="J72" s="100">
        <v>712389</v>
      </c>
      <c r="K72" s="100">
        <v>75238</v>
      </c>
    </row>
    <row r="73" spans="1:11" ht="12.75" customHeight="1" x14ac:dyDescent="0.2">
      <c r="A73" s="310" t="s">
        <v>155</v>
      </c>
      <c r="B73" s="310"/>
      <c r="C73" s="310"/>
      <c r="D73" s="310"/>
      <c r="E73" s="310"/>
      <c r="F73" s="310"/>
      <c r="G73" s="13">
        <v>65</v>
      </c>
      <c r="H73" s="100">
        <v>0</v>
      </c>
      <c r="I73" s="100">
        <v>0</v>
      </c>
      <c r="J73" s="100">
        <v>0</v>
      </c>
      <c r="K73" s="100">
        <v>0</v>
      </c>
    </row>
    <row r="74" spans="1:11" ht="12.75" customHeight="1" x14ac:dyDescent="0.2">
      <c r="A74" s="309" t="s">
        <v>371</v>
      </c>
      <c r="B74" s="309"/>
      <c r="C74" s="309"/>
      <c r="D74" s="309"/>
      <c r="E74" s="309"/>
      <c r="F74" s="309"/>
      <c r="G74" s="14">
        <v>66</v>
      </c>
      <c r="H74" s="122">
        <v>0</v>
      </c>
      <c r="I74" s="122">
        <v>0</v>
      </c>
      <c r="J74" s="122">
        <v>0</v>
      </c>
      <c r="K74" s="122">
        <v>0</v>
      </c>
    </row>
    <row r="75" spans="1:11" ht="12.75" customHeight="1" x14ac:dyDescent="0.2">
      <c r="A75" s="309" t="s">
        <v>372</v>
      </c>
      <c r="B75" s="309"/>
      <c r="C75" s="309"/>
      <c r="D75" s="309"/>
      <c r="E75" s="309"/>
      <c r="F75" s="309"/>
      <c r="G75" s="14">
        <v>67</v>
      </c>
      <c r="H75" s="122">
        <v>0</v>
      </c>
      <c r="I75" s="122">
        <v>0</v>
      </c>
      <c r="J75" s="122">
        <v>712389</v>
      </c>
      <c r="K75" s="122">
        <v>75238</v>
      </c>
    </row>
    <row r="76" spans="1:11" x14ac:dyDescent="0.2">
      <c r="A76" s="302" t="s">
        <v>156</v>
      </c>
      <c r="B76" s="302"/>
      <c r="C76" s="302"/>
      <c r="D76" s="302"/>
      <c r="E76" s="302"/>
      <c r="F76" s="302"/>
      <c r="G76" s="303"/>
      <c r="H76" s="303"/>
      <c r="I76" s="303"/>
      <c r="J76" s="304"/>
      <c r="K76" s="304"/>
    </row>
    <row r="77" spans="1:11" ht="12.75" customHeight="1" x14ac:dyDescent="0.2">
      <c r="A77" s="308" t="s">
        <v>373</v>
      </c>
      <c r="B77" s="308"/>
      <c r="C77" s="308"/>
      <c r="D77" s="308"/>
      <c r="E77" s="308"/>
      <c r="F77" s="308"/>
      <c r="G77" s="14">
        <v>68</v>
      </c>
      <c r="H77" s="122">
        <v>177376682</v>
      </c>
      <c r="I77" s="122">
        <v>87660400</v>
      </c>
      <c r="J77" s="122">
        <v>314814595</v>
      </c>
      <c r="K77" s="122">
        <v>70749873</v>
      </c>
    </row>
    <row r="78" spans="1:11" ht="12.75" customHeight="1" x14ac:dyDescent="0.2">
      <c r="A78" s="307" t="s">
        <v>374</v>
      </c>
      <c r="B78" s="307"/>
      <c r="C78" s="307"/>
      <c r="D78" s="307"/>
      <c r="E78" s="307"/>
      <c r="F78" s="307"/>
      <c r="G78" s="89">
        <v>69</v>
      </c>
      <c r="H78" s="101">
        <v>177376682</v>
      </c>
      <c r="I78" s="101">
        <v>87660400</v>
      </c>
      <c r="J78" s="101">
        <v>314814595</v>
      </c>
      <c r="K78" s="101">
        <v>70749873</v>
      </c>
    </row>
    <row r="79" spans="1:11" ht="12.75" customHeight="1" x14ac:dyDescent="0.2">
      <c r="A79" s="307" t="s">
        <v>375</v>
      </c>
      <c r="B79" s="307"/>
      <c r="C79" s="307"/>
      <c r="D79" s="307"/>
      <c r="E79" s="307"/>
      <c r="F79" s="307"/>
      <c r="G79" s="89">
        <v>70</v>
      </c>
      <c r="H79" s="101">
        <v>0</v>
      </c>
      <c r="I79" s="101">
        <v>0</v>
      </c>
      <c r="J79" s="101">
        <v>0</v>
      </c>
      <c r="K79" s="101">
        <v>0</v>
      </c>
    </row>
    <row r="80" spans="1:11" ht="12.75" customHeight="1" x14ac:dyDescent="0.2">
      <c r="A80" s="308" t="s">
        <v>376</v>
      </c>
      <c r="B80" s="308"/>
      <c r="C80" s="308"/>
      <c r="D80" s="308"/>
      <c r="E80" s="308"/>
      <c r="F80" s="308"/>
      <c r="G80" s="14">
        <v>71</v>
      </c>
      <c r="H80" s="122">
        <v>22891599</v>
      </c>
      <c r="I80" s="122">
        <v>7512643</v>
      </c>
      <c r="J80" s="122">
        <v>34408330</v>
      </c>
      <c r="K80" s="122">
        <v>14949701</v>
      </c>
    </row>
    <row r="81" spans="1:11" ht="12.75" customHeight="1" x14ac:dyDescent="0.2">
      <c r="A81" s="308" t="s">
        <v>377</v>
      </c>
      <c r="B81" s="308"/>
      <c r="C81" s="308"/>
      <c r="D81" s="308"/>
      <c r="E81" s="308"/>
      <c r="F81" s="308"/>
      <c r="G81" s="14">
        <v>72</v>
      </c>
      <c r="H81" s="122">
        <v>0</v>
      </c>
      <c r="I81" s="122">
        <v>0</v>
      </c>
      <c r="J81" s="122">
        <v>280406265</v>
      </c>
      <c r="K81" s="122">
        <v>55800172</v>
      </c>
    </row>
    <row r="82" spans="1:11" ht="12.75" customHeight="1" x14ac:dyDescent="0.2">
      <c r="A82" s="309" t="s">
        <v>378</v>
      </c>
      <c r="B82" s="309"/>
      <c r="C82" s="309"/>
      <c r="D82" s="309"/>
      <c r="E82" s="309"/>
      <c r="F82" s="309"/>
      <c r="G82" s="14">
        <v>73</v>
      </c>
      <c r="H82" s="122">
        <v>154485083</v>
      </c>
      <c r="I82" s="122">
        <v>80147757</v>
      </c>
      <c r="J82" s="122">
        <v>280406265</v>
      </c>
      <c r="K82" s="122">
        <v>55800172</v>
      </c>
    </row>
    <row r="83" spans="1:11" ht="12.75" customHeight="1" x14ac:dyDescent="0.2">
      <c r="A83" s="309" t="s">
        <v>379</v>
      </c>
      <c r="B83" s="309"/>
      <c r="C83" s="309"/>
      <c r="D83" s="309"/>
      <c r="E83" s="309"/>
      <c r="F83" s="309"/>
      <c r="G83" s="14">
        <v>74</v>
      </c>
      <c r="H83" s="122">
        <v>0</v>
      </c>
      <c r="I83" s="122">
        <v>0</v>
      </c>
      <c r="J83" s="122">
        <v>0</v>
      </c>
      <c r="K83" s="122">
        <v>0</v>
      </c>
    </row>
    <row r="84" spans="1:11" x14ac:dyDescent="0.2">
      <c r="A84" s="302" t="s">
        <v>112</v>
      </c>
      <c r="B84" s="302"/>
      <c r="C84" s="302"/>
      <c r="D84" s="302"/>
      <c r="E84" s="302"/>
      <c r="F84" s="302"/>
      <c r="G84" s="303"/>
      <c r="H84" s="303"/>
      <c r="I84" s="303"/>
      <c r="J84" s="304"/>
      <c r="K84" s="304"/>
    </row>
    <row r="85" spans="1:11" ht="12.75" customHeight="1" x14ac:dyDescent="0.2">
      <c r="A85" s="297" t="s">
        <v>380</v>
      </c>
      <c r="B85" s="297"/>
      <c r="C85" s="297"/>
      <c r="D85" s="297"/>
      <c r="E85" s="297"/>
      <c r="F85" s="297"/>
      <c r="G85" s="14">
        <v>75</v>
      </c>
      <c r="H85" s="102">
        <f>H86+H87</f>
        <v>154485083</v>
      </c>
      <c r="I85" s="102">
        <f>I86+I87</f>
        <v>80147757</v>
      </c>
      <c r="J85" s="102">
        <f>J86+J87</f>
        <v>280406264</v>
      </c>
      <c r="K85" s="102">
        <f>K86+K87</f>
        <v>55800171</v>
      </c>
    </row>
    <row r="86" spans="1:11" ht="12.75" customHeight="1" x14ac:dyDescent="0.2">
      <c r="A86" s="298" t="s">
        <v>157</v>
      </c>
      <c r="B86" s="298"/>
      <c r="C86" s="298"/>
      <c r="D86" s="298"/>
      <c r="E86" s="298"/>
      <c r="F86" s="298"/>
      <c r="G86" s="13">
        <v>76</v>
      </c>
      <c r="H86" s="103">
        <v>122906639</v>
      </c>
      <c r="I86" s="103">
        <v>68789034</v>
      </c>
      <c r="J86" s="103">
        <v>184189137</v>
      </c>
      <c r="K86" s="103">
        <v>39968437</v>
      </c>
    </row>
    <row r="87" spans="1:11" ht="12.75" customHeight="1" x14ac:dyDescent="0.2">
      <c r="A87" s="298" t="s">
        <v>158</v>
      </c>
      <c r="B87" s="298"/>
      <c r="C87" s="298"/>
      <c r="D87" s="298"/>
      <c r="E87" s="298"/>
      <c r="F87" s="298"/>
      <c r="G87" s="13">
        <v>77</v>
      </c>
      <c r="H87" s="103">
        <v>31578444</v>
      </c>
      <c r="I87" s="103">
        <v>11358723</v>
      </c>
      <c r="J87" s="103">
        <v>96217127</v>
      </c>
      <c r="K87" s="103">
        <v>15831734</v>
      </c>
    </row>
    <row r="88" spans="1:11" x14ac:dyDescent="0.2">
      <c r="A88" s="305" t="s">
        <v>114</v>
      </c>
      <c r="B88" s="305"/>
      <c r="C88" s="305"/>
      <c r="D88" s="305"/>
      <c r="E88" s="305"/>
      <c r="F88" s="305"/>
      <c r="G88" s="306"/>
      <c r="H88" s="306"/>
      <c r="I88" s="306"/>
      <c r="J88" s="304"/>
      <c r="K88" s="304"/>
    </row>
    <row r="89" spans="1:11" ht="12.75" customHeight="1" x14ac:dyDescent="0.2">
      <c r="A89" s="278" t="s">
        <v>159</v>
      </c>
      <c r="B89" s="278"/>
      <c r="C89" s="278"/>
      <c r="D89" s="278"/>
      <c r="E89" s="278"/>
      <c r="F89" s="278"/>
      <c r="G89" s="13">
        <v>78</v>
      </c>
      <c r="H89" s="103">
        <v>154485083</v>
      </c>
      <c r="I89" s="103">
        <v>80147757</v>
      </c>
      <c r="J89" s="103">
        <v>280406264</v>
      </c>
      <c r="K89" s="103">
        <v>55800171</v>
      </c>
    </row>
    <row r="90" spans="1:11" ht="24" customHeight="1" x14ac:dyDescent="0.2">
      <c r="A90" s="279" t="s">
        <v>436</v>
      </c>
      <c r="B90" s="279"/>
      <c r="C90" s="279"/>
      <c r="D90" s="279"/>
      <c r="E90" s="279"/>
      <c r="F90" s="279"/>
      <c r="G90" s="14">
        <v>79</v>
      </c>
      <c r="H90" s="120">
        <f>H91+H98</f>
        <v>-495230</v>
      </c>
      <c r="I90" s="120">
        <f>I91+I98</f>
        <v>271096</v>
      </c>
      <c r="J90" s="120">
        <f t="shared" ref="J90:K90" si="8">J91+J98</f>
        <v>-523046</v>
      </c>
      <c r="K90" s="120">
        <f t="shared" si="8"/>
        <v>130815</v>
      </c>
    </row>
    <row r="91" spans="1:11" ht="24" customHeight="1" x14ac:dyDescent="0.2">
      <c r="A91" s="299" t="s">
        <v>443</v>
      </c>
      <c r="B91" s="299"/>
      <c r="C91" s="299"/>
      <c r="D91" s="299"/>
      <c r="E91" s="299"/>
      <c r="F91" s="299"/>
      <c r="G91" s="14">
        <v>80</v>
      </c>
      <c r="H91" s="120">
        <f>SUM(H92:H96)</f>
        <v>0</v>
      </c>
      <c r="I91" s="120">
        <f>SUM(I92:I96)</f>
        <v>0</v>
      </c>
      <c r="J91" s="120">
        <f t="shared" ref="J91:K91" si="9">SUM(J92:J96)</f>
        <v>0</v>
      </c>
      <c r="K91" s="120">
        <f t="shared" si="9"/>
        <v>0</v>
      </c>
    </row>
    <row r="92" spans="1:11" ht="25.5" customHeight="1" x14ac:dyDescent="0.2">
      <c r="A92" s="301" t="s">
        <v>381</v>
      </c>
      <c r="B92" s="301"/>
      <c r="C92" s="301"/>
      <c r="D92" s="301"/>
      <c r="E92" s="301"/>
      <c r="F92" s="301"/>
      <c r="G92" s="14">
        <v>81</v>
      </c>
      <c r="H92" s="103">
        <v>0</v>
      </c>
      <c r="I92" s="103">
        <v>0</v>
      </c>
      <c r="J92" s="103">
        <v>0</v>
      </c>
      <c r="K92" s="103">
        <v>0</v>
      </c>
    </row>
    <row r="93" spans="1:11" ht="38.25" customHeight="1" x14ac:dyDescent="0.2">
      <c r="A93" s="301" t="s">
        <v>382</v>
      </c>
      <c r="B93" s="301"/>
      <c r="C93" s="301"/>
      <c r="D93" s="301"/>
      <c r="E93" s="301"/>
      <c r="F93" s="301"/>
      <c r="G93" s="14">
        <v>82</v>
      </c>
      <c r="H93" s="103">
        <v>0</v>
      </c>
      <c r="I93" s="103">
        <v>0</v>
      </c>
      <c r="J93" s="103">
        <v>0</v>
      </c>
      <c r="K93" s="103">
        <v>0</v>
      </c>
    </row>
    <row r="94" spans="1:11" ht="38.25" customHeight="1" x14ac:dyDescent="0.2">
      <c r="A94" s="301" t="s">
        <v>383</v>
      </c>
      <c r="B94" s="301"/>
      <c r="C94" s="301"/>
      <c r="D94" s="301"/>
      <c r="E94" s="301"/>
      <c r="F94" s="301"/>
      <c r="G94" s="14">
        <v>83</v>
      </c>
      <c r="H94" s="103">
        <v>0</v>
      </c>
      <c r="I94" s="103">
        <v>0</v>
      </c>
      <c r="J94" s="103">
        <v>0</v>
      </c>
      <c r="K94" s="103">
        <v>0</v>
      </c>
    </row>
    <row r="95" spans="1:11" x14ac:dyDescent="0.2">
      <c r="A95" s="301" t="s">
        <v>384</v>
      </c>
      <c r="B95" s="301"/>
      <c r="C95" s="301"/>
      <c r="D95" s="301"/>
      <c r="E95" s="301"/>
      <c r="F95" s="301"/>
      <c r="G95" s="14">
        <v>84</v>
      </c>
      <c r="H95" s="103">
        <v>0</v>
      </c>
      <c r="I95" s="103">
        <v>0</v>
      </c>
      <c r="J95" s="103">
        <v>0</v>
      </c>
      <c r="K95" s="103">
        <v>0</v>
      </c>
    </row>
    <row r="96" spans="1:11" x14ac:dyDescent="0.2">
      <c r="A96" s="301" t="s">
        <v>385</v>
      </c>
      <c r="B96" s="301"/>
      <c r="C96" s="301"/>
      <c r="D96" s="301"/>
      <c r="E96" s="301"/>
      <c r="F96" s="301"/>
      <c r="G96" s="14">
        <v>85</v>
      </c>
      <c r="H96" s="103">
        <v>0</v>
      </c>
      <c r="I96" s="103">
        <v>0</v>
      </c>
      <c r="J96" s="103">
        <v>0</v>
      </c>
      <c r="K96" s="103">
        <v>0</v>
      </c>
    </row>
    <row r="97" spans="1:11" ht="26.25" customHeight="1" x14ac:dyDescent="0.2">
      <c r="A97" s="301" t="s">
        <v>386</v>
      </c>
      <c r="B97" s="301"/>
      <c r="C97" s="301"/>
      <c r="D97" s="301"/>
      <c r="E97" s="301"/>
      <c r="F97" s="301"/>
      <c r="G97" s="14">
        <v>86</v>
      </c>
      <c r="H97" s="103">
        <v>0</v>
      </c>
      <c r="I97" s="103">
        <v>0</v>
      </c>
      <c r="J97" s="103">
        <v>0</v>
      </c>
      <c r="K97" s="103">
        <v>0</v>
      </c>
    </row>
    <row r="98" spans="1:11" ht="25.5" customHeight="1" x14ac:dyDescent="0.2">
      <c r="A98" s="299" t="s">
        <v>437</v>
      </c>
      <c r="B98" s="299"/>
      <c r="C98" s="299"/>
      <c r="D98" s="299"/>
      <c r="E98" s="299"/>
      <c r="F98" s="299"/>
      <c r="G98" s="14">
        <v>87</v>
      </c>
      <c r="H98" s="120">
        <f>SUM(H99:H106)</f>
        <v>-495230</v>
      </c>
      <c r="I98" s="120">
        <f>SUM(I99:I106)</f>
        <v>271096</v>
      </c>
      <c r="J98" s="120">
        <f t="shared" ref="J98:K98" si="10">SUM(J99:J106)</f>
        <v>-523046</v>
      </c>
      <c r="K98" s="120">
        <f t="shared" si="10"/>
        <v>130815</v>
      </c>
    </row>
    <row r="99" spans="1:11" x14ac:dyDescent="0.2">
      <c r="A99" s="300" t="s">
        <v>160</v>
      </c>
      <c r="B99" s="300"/>
      <c r="C99" s="300"/>
      <c r="D99" s="300"/>
      <c r="E99" s="300"/>
      <c r="F99" s="300"/>
      <c r="G99" s="13">
        <v>88</v>
      </c>
      <c r="H99" s="103">
        <v>-495230</v>
      </c>
      <c r="I99" s="103">
        <v>271096</v>
      </c>
      <c r="J99" s="103">
        <v>-523046</v>
      </c>
      <c r="K99" s="103">
        <v>130815</v>
      </c>
    </row>
    <row r="100" spans="1:11" ht="36" customHeight="1" x14ac:dyDescent="0.2">
      <c r="A100" s="301" t="s">
        <v>387</v>
      </c>
      <c r="B100" s="301"/>
      <c r="C100" s="301"/>
      <c r="D100" s="301"/>
      <c r="E100" s="301"/>
      <c r="F100" s="301"/>
      <c r="G100" s="13">
        <v>89</v>
      </c>
      <c r="H100" s="103">
        <v>0</v>
      </c>
      <c r="I100" s="103">
        <v>0</v>
      </c>
      <c r="J100" s="103">
        <v>0</v>
      </c>
      <c r="K100" s="103">
        <v>0</v>
      </c>
    </row>
    <row r="101" spans="1:11" ht="22.15" customHeight="1" x14ac:dyDescent="0.2">
      <c r="A101" s="300" t="s">
        <v>161</v>
      </c>
      <c r="B101" s="300"/>
      <c r="C101" s="300"/>
      <c r="D101" s="300"/>
      <c r="E101" s="300"/>
      <c r="F101" s="300"/>
      <c r="G101" s="13">
        <v>90</v>
      </c>
      <c r="H101" s="103">
        <v>0</v>
      </c>
      <c r="I101" s="103">
        <v>0</v>
      </c>
      <c r="J101" s="103">
        <v>0</v>
      </c>
      <c r="K101" s="103">
        <v>0</v>
      </c>
    </row>
    <row r="102" spans="1:11" ht="22.15" customHeight="1" x14ac:dyDescent="0.2">
      <c r="A102" s="300" t="s">
        <v>162</v>
      </c>
      <c r="B102" s="300"/>
      <c r="C102" s="300"/>
      <c r="D102" s="300"/>
      <c r="E102" s="300"/>
      <c r="F102" s="300"/>
      <c r="G102" s="13">
        <v>91</v>
      </c>
      <c r="H102" s="103">
        <v>0</v>
      </c>
      <c r="I102" s="103">
        <v>0</v>
      </c>
      <c r="J102" s="103">
        <v>0</v>
      </c>
      <c r="K102" s="103">
        <v>0</v>
      </c>
    </row>
    <row r="103" spans="1:11" ht="22.15" customHeight="1" x14ac:dyDescent="0.2">
      <c r="A103" s="300" t="s">
        <v>163</v>
      </c>
      <c r="B103" s="300"/>
      <c r="C103" s="300"/>
      <c r="D103" s="300"/>
      <c r="E103" s="300"/>
      <c r="F103" s="300"/>
      <c r="G103" s="13">
        <v>92</v>
      </c>
      <c r="H103" s="103">
        <v>0</v>
      </c>
      <c r="I103" s="103">
        <v>0</v>
      </c>
      <c r="J103" s="103">
        <v>0</v>
      </c>
      <c r="K103" s="103">
        <v>0</v>
      </c>
    </row>
    <row r="104" spans="1:11" ht="12.75" customHeight="1" x14ac:dyDescent="0.2">
      <c r="A104" s="301" t="s">
        <v>388</v>
      </c>
      <c r="B104" s="301"/>
      <c r="C104" s="301"/>
      <c r="D104" s="301"/>
      <c r="E104" s="301"/>
      <c r="F104" s="301"/>
      <c r="G104" s="13">
        <v>93</v>
      </c>
      <c r="H104" s="103">
        <v>0</v>
      </c>
      <c r="I104" s="103">
        <v>0</v>
      </c>
      <c r="J104" s="103">
        <v>0</v>
      </c>
      <c r="K104" s="103">
        <v>0</v>
      </c>
    </row>
    <row r="105" spans="1:11" ht="26.25" customHeight="1" x14ac:dyDescent="0.2">
      <c r="A105" s="301" t="s">
        <v>389</v>
      </c>
      <c r="B105" s="301"/>
      <c r="C105" s="301"/>
      <c r="D105" s="301"/>
      <c r="E105" s="301"/>
      <c r="F105" s="301"/>
      <c r="G105" s="13">
        <v>94</v>
      </c>
      <c r="H105" s="103">
        <v>0</v>
      </c>
      <c r="I105" s="103">
        <v>0</v>
      </c>
      <c r="J105" s="103">
        <v>0</v>
      </c>
      <c r="K105" s="103">
        <v>0</v>
      </c>
    </row>
    <row r="106" spans="1:11" x14ac:dyDescent="0.2">
      <c r="A106" s="301" t="s">
        <v>390</v>
      </c>
      <c r="B106" s="301"/>
      <c r="C106" s="301"/>
      <c r="D106" s="301"/>
      <c r="E106" s="301"/>
      <c r="F106" s="301"/>
      <c r="G106" s="13">
        <v>95</v>
      </c>
      <c r="H106" s="103">
        <v>0</v>
      </c>
      <c r="I106" s="103">
        <v>0</v>
      </c>
      <c r="J106" s="103">
        <v>0</v>
      </c>
      <c r="K106" s="103">
        <v>0</v>
      </c>
    </row>
    <row r="107" spans="1:11" ht="24.75" customHeight="1" x14ac:dyDescent="0.2">
      <c r="A107" s="301" t="s">
        <v>391</v>
      </c>
      <c r="B107" s="301"/>
      <c r="C107" s="301"/>
      <c r="D107" s="301"/>
      <c r="E107" s="301"/>
      <c r="F107" s="301"/>
      <c r="G107" s="13">
        <v>96</v>
      </c>
      <c r="H107" s="103">
        <v>0</v>
      </c>
      <c r="I107" s="103">
        <v>0</v>
      </c>
      <c r="J107" s="103">
        <v>0</v>
      </c>
      <c r="K107" s="103">
        <v>0</v>
      </c>
    </row>
    <row r="108" spans="1:11" ht="22.9" customHeight="1" x14ac:dyDescent="0.2">
      <c r="A108" s="279" t="s">
        <v>438</v>
      </c>
      <c r="B108" s="279"/>
      <c r="C108" s="279"/>
      <c r="D108" s="279"/>
      <c r="E108" s="279"/>
      <c r="F108" s="279"/>
      <c r="G108" s="14">
        <v>97</v>
      </c>
      <c r="H108" s="120">
        <f>H91+H98-H107-H97</f>
        <v>-495230</v>
      </c>
      <c r="I108" s="120">
        <f>I91+I98-I107-I97</f>
        <v>271096</v>
      </c>
      <c r="J108" s="120">
        <f t="shared" ref="J108:K108" si="11">J91+J98-J107-J97</f>
        <v>-523046</v>
      </c>
      <c r="K108" s="120">
        <f t="shared" si="11"/>
        <v>130815</v>
      </c>
    </row>
    <row r="109" spans="1:11" ht="12.75" customHeight="1" x14ac:dyDescent="0.2">
      <c r="A109" s="279" t="s">
        <v>392</v>
      </c>
      <c r="B109" s="279"/>
      <c r="C109" s="279"/>
      <c r="D109" s="279"/>
      <c r="E109" s="279"/>
      <c r="F109" s="279"/>
      <c r="G109" s="14">
        <v>98</v>
      </c>
      <c r="H109" s="102">
        <f>H89+H108</f>
        <v>153989853</v>
      </c>
      <c r="I109" s="102">
        <f>I89+I108</f>
        <v>80418853</v>
      </c>
      <c r="J109" s="102">
        <f t="shared" ref="J109:K109" si="12">J89+J108</f>
        <v>279883218</v>
      </c>
      <c r="K109" s="102">
        <f t="shared" si="12"/>
        <v>55930986</v>
      </c>
    </row>
    <row r="110" spans="1:11" x14ac:dyDescent="0.2">
      <c r="A110" s="302" t="s">
        <v>164</v>
      </c>
      <c r="B110" s="302"/>
      <c r="C110" s="302"/>
      <c r="D110" s="302"/>
      <c r="E110" s="302"/>
      <c r="F110" s="302"/>
      <c r="G110" s="303"/>
      <c r="H110" s="303"/>
      <c r="I110" s="303"/>
      <c r="J110" s="304"/>
      <c r="K110" s="304"/>
    </row>
    <row r="111" spans="1:11" ht="12.75" customHeight="1" x14ac:dyDescent="0.2">
      <c r="A111" s="297" t="s">
        <v>393</v>
      </c>
      <c r="B111" s="297"/>
      <c r="C111" s="297"/>
      <c r="D111" s="297"/>
      <c r="E111" s="297"/>
      <c r="F111" s="297"/>
      <c r="G111" s="14">
        <v>99</v>
      </c>
      <c r="H111" s="102">
        <f>H112+H113</f>
        <v>153989853</v>
      </c>
      <c r="I111" s="102">
        <f>I112+I113</f>
        <v>80418853</v>
      </c>
      <c r="J111" s="102">
        <f>J112+J113</f>
        <v>279883219</v>
      </c>
      <c r="K111" s="102">
        <f>K112+K113</f>
        <v>55930986</v>
      </c>
    </row>
    <row r="112" spans="1:11" ht="12.75" customHeight="1" x14ac:dyDescent="0.2">
      <c r="A112" s="298" t="s">
        <v>113</v>
      </c>
      <c r="B112" s="298"/>
      <c r="C112" s="298"/>
      <c r="D112" s="298"/>
      <c r="E112" s="298"/>
      <c r="F112" s="298"/>
      <c r="G112" s="13">
        <v>100</v>
      </c>
      <c r="H112" s="103">
        <v>122645504</v>
      </c>
      <c r="I112" s="103">
        <v>68931983</v>
      </c>
      <c r="J112" s="103">
        <v>183913336</v>
      </c>
      <c r="K112" s="103">
        <v>39843456</v>
      </c>
    </row>
    <row r="113" spans="1:11" ht="12.75" customHeight="1" x14ac:dyDescent="0.2">
      <c r="A113" s="298" t="s">
        <v>165</v>
      </c>
      <c r="B113" s="298"/>
      <c r="C113" s="298"/>
      <c r="D113" s="298"/>
      <c r="E113" s="298"/>
      <c r="F113" s="298"/>
      <c r="G113" s="13">
        <v>101</v>
      </c>
      <c r="H113" s="103">
        <v>31344349</v>
      </c>
      <c r="I113" s="103">
        <v>11486870</v>
      </c>
      <c r="J113" s="103">
        <v>95969883</v>
      </c>
      <c r="K113" s="103">
        <v>16087530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7999999999999996" right="0.32" top="1" bottom="0.83"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14" sqref="H1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333" t="s">
        <v>166</v>
      </c>
      <c r="B1" s="334"/>
      <c r="C1" s="334"/>
      <c r="D1" s="334"/>
      <c r="E1" s="334"/>
      <c r="F1" s="334"/>
      <c r="G1" s="334"/>
      <c r="H1" s="334"/>
      <c r="I1" s="334"/>
    </row>
    <row r="2" spans="1:9" x14ac:dyDescent="0.2">
      <c r="A2" s="335" t="s">
        <v>599</v>
      </c>
      <c r="B2" s="287"/>
      <c r="C2" s="287"/>
      <c r="D2" s="287"/>
      <c r="E2" s="287"/>
      <c r="F2" s="287"/>
      <c r="G2" s="287"/>
      <c r="H2" s="287"/>
      <c r="I2" s="287"/>
    </row>
    <row r="3" spans="1:9" x14ac:dyDescent="0.2">
      <c r="A3" s="337" t="s">
        <v>282</v>
      </c>
      <c r="B3" s="338"/>
      <c r="C3" s="338"/>
      <c r="D3" s="338"/>
      <c r="E3" s="338"/>
      <c r="F3" s="338"/>
      <c r="G3" s="338"/>
      <c r="H3" s="338"/>
      <c r="I3" s="338"/>
    </row>
    <row r="4" spans="1:9" x14ac:dyDescent="0.2">
      <c r="A4" s="336" t="s">
        <v>475</v>
      </c>
      <c r="B4" s="290"/>
      <c r="C4" s="290"/>
      <c r="D4" s="290"/>
      <c r="E4" s="290"/>
      <c r="F4" s="290"/>
      <c r="G4" s="290"/>
      <c r="H4" s="290"/>
      <c r="I4" s="291"/>
    </row>
    <row r="5" spans="1:9" ht="23.25" x14ac:dyDescent="0.2">
      <c r="A5" s="339" t="s">
        <v>2</v>
      </c>
      <c r="B5" s="295"/>
      <c r="C5" s="295"/>
      <c r="D5" s="295"/>
      <c r="E5" s="295"/>
      <c r="F5" s="295"/>
      <c r="G5" s="111" t="s">
        <v>103</v>
      </c>
      <c r="H5" s="112" t="s">
        <v>302</v>
      </c>
      <c r="I5" s="112" t="s">
        <v>279</v>
      </c>
    </row>
    <row r="6" spans="1:9" x14ac:dyDescent="0.2">
      <c r="A6" s="340">
        <v>1</v>
      </c>
      <c r="B6" s="295"/>
      <c r="C6" s="295"/>
      <c r="D6" s="295"/>
      <c r="E6" s="295"/>
      <c r="F6" s="295"/>
      <c r="G6" s="113">
        <v>2</v>
      </c>
      <c r="H6" s="112" t="s">
        <v>167</v>
      </c>
      <c r="I6" s="112" t="s">
        <v>168</v>
      </c>
    </row>
    <row r="7" spans="1:9" x14ac:dyDescent="0.2">
      <c r="A7" s="330" t="s">
        <v>169</v>
      </c>
      <c r="B7" s="330"/>
      <c r="C7" s="330"/>
      <c r="D7" s="330"/>
      <c r="E7" s="330"/>
      <c r="F7" s="330"/>
      <c r="G7" s="330"/>
      <c r="H7" s="330"/>
      <c r="I7" s="330"/>
    </row>
    <row r="8" spans="1:9" ht="12.75" customHeight="1" x14ac:dyDescent="0.2">
      <c r="A8" s="277" t="s">
        <v>170</v>
      </c>
      <c r="B8" s="277"/>
      <c r="C8" s="277"/>
      <c r="D8" s="277"/>
      <c r="E8" s="277"/>
      <c r="F8" s="277"/>
      <c r="G8" s="114">
        <v>1</v>
      </c>
      <c r="H8" s="115">
        <v>0</v>
      </c>
      <c r="I8" s="115">
        <v>0</v>
      </c>
    </row>
    <row r="9" spans="1:9" ht="12.75" customHeight="1" x14ac:dyDescent="0.2">
      <c r="A9" s="332" t="s">
        <v>171</v>
      </c>
      <c r="B9" s="332"/>
      <c r="C9" s="332"/>
      <c r="D9" s="332"/>
      <c r="E9" s="332"/>
      <c r="F9" s="332"/>
      <c r="G9" s="116">
        <v>2</v>
      </c>
      <c r="H9" s="117">
        <f>H10+H11+H12+H13+H14+H15+H16+H17</f>
        <v>0</v>
      </c>
      <c r="I9" s="117">
        <f>I10+I11+I12+I13+I14+I15+I16+I17</f>
        <v>0</v>
      </c>
    </row>
    <row r="10" spans="1:9" ht="12.75" customHeight="1" x14ac:dyDescent="0.2">
      <c r="A10" s="311" t="s">
        <v>172</v>
      </c>
      <c r="B10" s="311"/>
      <c r="C10" s="311"/>
      <c r="D10" s="311"/>
      <c r="E10" s="311"/>
      <c r="F10" s="311"/>
      <c r="G10" s="114">
        <v>3</v>
      </c>
      <c r="H10" s="115">
        <v>0</v>
      </c>
      <c r="I10" s="115">
        <v>0</v>
      </c>
    </row>
    <row r="11" spans="1:9" ht="22.15" customHeight="1" x14ac:dyDescent="0.2">
      <c r="A11" s="311" t="s">
        <v>173</v>
      </c>
      <c r="B11" s="311"/>
      <c r="C11" s="311"/>
      <c r="D11" s="311"/>
      <c r="E11" s="311"/>
      <c r="F11" s="311"/>
      <c r="G11" s="114">
        <v>4</v>
      </c>
      <c r="H11" s="115">
        <v>0</v>
      </c>
      <c r="I11" s="115">
        <v>0</v>
      </c>
    </row>
    <row r="12" spans="1:9" ht="23.45" customHeight="1" x14ac:dyDescent="0.2">
      <c r="A12" s="311" t="s">
        <v>174</v>
      </c>
      <c r="B12" s="311"/>
      <c r="C12" s="311"/>
      <c r="D12" s="311"/>
      <c r="E12" s="311"/>
      <c r="F12" s="311"/>
      <c r="G12" s="114">
        <v>5</v>
      </c>
      <c r="H12" s="115">
        <v>0</v>
      </c>
      <c r="I12" s="115">
        <v>0</v>
      </c>
    </row>
    <row r="13" spans="1:9" ht="12.75" customHeight="1" x14ac:dyDescent="0.2">
      <c r="A13" s="311" t="s">
        <v>175</v>
      </c>
      <c r="B13" s="311"/>
      <c r="C13" s="311"/>
      <c r="D13" s="311"/>
      <c r="E13" s="311"/>
      <c r="F13" s="311"/>
      <c r="G13" s="114">
        <v>6</v>
      </c>
      <c r="H13" s="115">
        <v>0</v>
      </c>
      <c r="I13" s="115">
        <v>0</v>
      </c>
    </row>
    <row r="14" spans="1:9" ht="12.75" customHeight="1" x14ac:dyDescent="0.2">
      <c r="A14" s="311" t="s">
        <v>176</v>
      </c>
      <c r="B14" s="311"/>
      <c r="C14" s="311"/>
      <c r="D14" s="311"/>
      <c r="E14" s="311"/>
      <c r="F14" s="311"/>
      <c r="G14" s="114">
        <v>7</v>
      </c>
      <c r="H14" s="115">
        <v>0</v>
      </c>
      <c r="I14" s="115">
        <v>0</v>
      </c>
    </row>
    <row r="15" spans="1:9" ht="12.75" customHeight="1" x14ac:dyDescent="0.2">
      <c r="A15" s="311" t="s">
        <v>177</v>
      </c>
      <c r="B15" s="311"/>
      <c r="C15" s="311"/>
      <c r="D15" s="311"/>
      <c r="E15" s="311"/>
      <c r="F15" s="311"/>
      <c r="G15" s="114">
        <v>8</v>
      </c>
      <c r="H15" s="115">
        <v>0</v>
      </c>
      <c r="I15" s="115">
        <v>0</v>
      </c>
    </row>
    <row r="16" spans="1:9" ht="12.75" customHeight="1" x14ac:dyDescent="0.2">
      <c r="A16" s="311" t="s">
        <v>178</v>
      </c>
      <c r="B16" s="311"/>
      <c r="C16" s="311"/>
      <c r="D16" s="311"/>
      <c r="E16" s="311"/>
      <c r="F16" s="311"/>
      <c r="G16" s="114">
        <v>9</v>
      </c>
      <c r="H16" s="115">
        <v>0</v>
      </c>
      <c r="I16" s="115">
        <v>0</v>
      </c>
    </row>
    <row r="17" spans="1:9" ht="25.15" customHeight="1" x14ac:dyDescent="0.2">
      <c r="A17" s="311" t="s">
        <v>179</v>
      </c>
      <c r="B17" s="311"/>
      <c r="C17" s="311"/>
      <c r="D17" s="311"/>
      <c r="E17" s="311"/>
      <c r="F17" s="311"/>
      <c r="G17" s="114">
        <v>10</v>
      </c>
      <c r="H17" s="115">
        <v>0</v>
      </c>
      <c r="I17" s="115">
        <v>0</v>
      </c>
    </row>
    <row r="18" spans="1:9" ht="28.15" customHeight="1" x14ac:dyDescent="0.2">
      <c r="A18" s="328" t="s">
        <v>307</v>
      </c>
      <c r="B18" s="328"/>
      <c r="C18" s="328"/>
      <c r="D18" s="328"/>
      <c r="E18" s="328"/>
      <c r="F18" s="328"/>
      <c r="G18" s="116">
        <v>11</v>
      </c>
      <c r="H18" s="117">
        <f>H8+H9</f>
        <v>0</v>
      </c>
      <c r="I18" s="117">
        <f>I8+I9</f>
        <v>0</v>
      </c>
    </row>
    <row r="19" spans="1:9" ht="12.75" customHeight="1" x14ac:dyDescent="0.2">
      <c r="A19" s="332" t="s">
        <v>180</v>
      </c>
      <c r="B19" s="332"/>
      <c r="C19" s="332"/>
      <c r="D19" s="332"/>
      <c r="E19" s="332"/>
      <c r="F19" s="332"/>
      <c r="G19" s="116">
        <v>12</v>
      </c>
      <c r="H19" s="117">
        <f>H20+H21+H22+H23</f>
        <v>0</v>
      </c>
      <c r="I19" s="117">
        <f>I20+I21+I22+I23</f>
        <v>0</v>
      </c>
    </row>
    <row r="20" spans="1:9" ht="12.75" customHeight="1" x14ac:dyDescent="0.2">
      <c r="A20" s="311" t="s">
        <v>181</v>
      </c>
      <c r="B20" s="311"/>
      <c r="C20" s="311"/>
      <c r="D20" s="311"/>
      <c r="E20" s="311"/>
      <c r="F20" s="311"/>
      <c r="G20" s="114">
        <v>13</v>
      </c>
      <c r="H20" s="115">
        <v>0</v>
      </c>
      <c r="I20" s="115">
        <v>0</v>
      </c>
    </row>
    <row r="21" spans="1:9" ht="12.75" customHeight="1" x14ac:dyDescent="0.2">
      <c r="A21" s="311" t="s">
        <v>182</v>
      </c>
      <c r="B21" s="311"/>
      <c r="C21" s="311"/>
      <c r="D21" s="311"/>
      <c r="E21" s="311"/>
      <c r="F21" s="311"/>
      <c r="G21" s="114">
        <v>14</v>
      </c>
      <c r="H21" s="115">
        <v>0</v>
      </c>
      <c r="I21" s="115">
        <v>0</v>
      </c>
    </row>
    <row r="22" spans="1:9" ht="12.75" customHeight="1" x14ac:dyDescent="0.2">
      <c r="A22" s="311" t="s">
        <v>183</v>
      </c>
      <c r="B22" s="311"/>
      <c r="C22" s="311"/>
      <c r="D22" s="311"/>
      <c r="E22" s="311"/>
      <c r="F22" s="311"/>
      <c r="G22" s="114">
        <v>15</v>
      </c>
      <c r="H22" s="115">
        <v>0</v>
      </c>
      <c r="I22" s="115">
        <v>0</v>
      </c>
    </row>
    <row r="23" spans="1:9" ht="12.75" customHeight="1" x14ac:dyDescent="0.2">
      <c r="A23" s="311" t="s">
        <v>184</v>
      </c>
      <c r="B23" s="311"/>
      <c r="C23" s="311"/>
      <c r="D23" s="311"/>
      <c r="E23" s="311"/>
      <c r="F23" s="311"/>
      <c r="G23" s="114">
        <v>16</v>
      </c>
      <c r="H23" s="115">
        <v>0</v>
      </c>
      <c r="I23" s="115">
        <v>0</v>
      </c>
    </row>
    <row r="24" spans="1:9" ht="12.75" customHeight="1" x14ac:dyDescent="0.2">
      <c r="A24" s="328" t="s">
        <v>185</v>
      </c>
      <c r="B24" s="328"/>
      <c r="C24" s="328"/>
      <c r="D24" s="328"/>
      <c r="E24" s="328"/>
      <c r="F24" s="328"/>
      <c r="G24" s="116">
        <v>17</v>
      </c>
      <c r="H24" s="117">
        <f>H18+H19</f>
        <v>0</v>
      </c>
      <c r="I24" s="117">
        <f>I18+I19</f>
        <v>0</v>
      </c>
    </row>
    <row r="25" spans="1:9" ht="12.75" customHeight="1" x14ac:dyDescent="0.2">
      <c r="A25" s="277" t="s">
        <v>186</v>
      </c>
      <c r="B25" s="277"/>
      <c r="C25" s="277"/>
      <c r="D25" s="277"/>
      <c r="E25" s="277"/>
      <c r="F25" s="277"/>
      <c r="G25" s="114">
        <v>18</v>
      </c>
      <c r="H25" s="115">
        <v>0</v>
      </c>
      <c r="I25" s="115">
        <v>0</v>
      </c>
    </row>
    <row r="26" spans="1:9" ht="12.75" customHeight="1" x14ac:dyDescent="0.2">
      <c r="A26" s="277" t="s">
        <v>187</v>
      </c>
      <c r="B26" s="277"/>
      <c r="C26" s="277"/>
      <c r="D26" s="277"/>
      <c r="E26" s="277"/>
      <c r="F26" s="277"/>
      <c r="G26" s="114">
        <v>19</v>
      </c>
      <c r="H26" s="115">
        <v>0</v>
      </c>
      <c r="I26" s="115">
        <v>0</v>
      </c>
    </row>
    <row r="27" spans="1:9" ht="25.9" customHeight="1" x14ac:dyDescent="0.2">
      <c r="A27" s="329" t="s">
        <v>188</v>
      </c>
      <c r="B27" s="329"/>
      <c r="C27" s="329"/>
      <c r="D27" s="329"/>
      <c r="E27" s="329"/>
      <c r="F27" s="329"/>
      <c r="G27" s="116">
        <v>20</v>
      </c>
      <c r="H27" s="117">
        <f>H24+H25+H26</f>
        <v>0</v>
      </c>
      <c r="I27" s="117">
        <f>I24+I25+I26</f>
        <v>0</v>
      </c>
    </row>
    <row r="28" spans="1:9" x14ac:dyDescent="0.2">
      <c r="A28" s="330" t="s">
        <v>189</v>
      </c>
      <c r="B28" s="330"/>
      <c r="C28" s="330"/>
      <c r="D28" s="330"/>
      <c r="E28" s="330"/>
      <c r="F28" s="330"/>
      <c r="G28" s="330"/>
      <c r="H28" s="330"/>
      <c r="I28" s="330"/>
    </row>
    <row r="29" spans="1:9" ht="30.6" customHeight="1" x14ac:dyDescent="0.2">
      <c r="A29" s="277" t="s">
        <v>190</v>
      </c>
      <c r="B29" s="277"/>
      <c r="C29" s="277"/>
      <c r="D29" s="277"/>
      <c r="E29" s="277"/>
      <c r="F29" s="277"/>
      <c r="G29" s="114">
        <v>21</v>
      </c>
      <c r="H29" s="118">
        <v>0</v>
      </c>
      <c r="I29" s="118">
        <v>0</v>
      </c>
    </row>
    <row r="30" spans="1:9" ht="12.75" customHeight="1" x14ac:dyDescent="0.2">
      <c r="A30" s="277" t="s">
        <v>191</v>
      </c>
      <c r="B30" s="277"/>
      <c r="C30" s="277"/>
      <c r="D30" s="277"/>
      <c r="E30" s="277"/>
      <c r="F30" s="277"/>
      <c r="G30" s="114">
        <v>22</v>
      </c>
      <c r="H30" s="118">
        <v>0</v>
      </c>
      <c r="I30" s="118">
        <v>0</v>
      </c>
    </row>
    <row r="31" spans="1:9" ht="12.75" customHeight="1" x14ac:dyDescent="0.2">
      <c r="A31" s="277" t="s">
        <v>192</v>
      </c>
      <c r="B31" s="277"/>
      <c r="C31" s="277"/>
      <c r="D31" s="277"/>
      <c r="E31" s="277"/>
      <c r="F31" s="277"/>
      <c r="G31" s="114">
        <v>23</v>
      </c>
      <c r="H31" s="118">
        <v>0</v>
      </c>
      <c r="I31" s="118">
        <v>0</v>
      </c>
    </row>
    <row r="32" spans="1:9" ht="12.75" customHeight="1" x14ac:dyDescent="0.2">
      <c r="A32" s="277" t="s">
        <v>193</v>
      </c>
      <c r="B32" s="277"/>
      <c r="C32" s="277"/>
      <c r="D32" s="277"/>
      <c r="E32" s="277"/>
      <c r="F32" s="277"/>
      <c r="G32" s="114">
        <v>24</v>
      </c>
      <c r="H32" s="118">
        <v>0</v>
      </c>
      <c r="I32" s="118">
        <v>0</v>
      </c>
    </row>
    <row r="33" spans="1:9" ht="12.75" customHeight="1" x14ac:dyDescent="0.2">
      <c r="A33" s="277" t="s">
        <v>194</v>
      </c>
      <c r="B33" s="277"/>
      <c r="C33" s="277"/>
      <c r="D33" s="277"/>
      <c r="E33" s="277"/>
      <c r="F33" s="277"/>
      <c r="G33" s="114">
        <v>25</v>
      </c>
      <c r="H33" s="118">
        <v>0</v>
      </c>
      <c r="I33" s="118">
        <v>0</v>
      </c>
    </row>
    <row r="34" spans="1:9" ht="12.75" customHeight="1" x14ac:dyDescent="0.2">
      <c r="A34" s="277" t="s">
        <v>195</v>
      </c>
      <c r="B34" s="277"/>
      <c r="C34" s="277"/>
      <c r="D34" s="277"/>
      <c r="E34" s="277"/>
      <c r="F34" s="277"/>
      <c r="G34" s="114">
        <v>26</v>
      </c>
      <c r="H34" s="118">
        <v>0</v>
      </c>
      <c r="I34" s="118">
        <v>0</v>
      </c>
    </row>
    <row r="35" spans="1:9" ht="26.45" customHeight="1" x14ac:dyDescent="0.2">
      <c r="A35" s="328" t="s">
        <v>196</v>
      </c>
      <c r="B35" s="328"/>
      <c r="C35" s="328"/>
      <c r="D35" s="328"/>
      <c r="E35" s="328"/>
      <c r="F35" s="328"/>
      <c r="G35" s="116">
        <v>27</v>
      </c>
      <c r="H35" s="119">
        <f>H29+H30+H31+H32+H33+H34</f>
        <v>0</v>
      </c>
      <c r="I35" s="119">
        <f>I29+I30+I31+I32+I33+I34</f>
        <v>0</v>
      </c>
    </row>
    <row r="36" spans="1:9" ht="22.9" customHeight="1" x14ac:dyDescent="0.2">
      <c r="A36" s="277" t="s">
        <v>197</v>
      </c>
      <c r="B36" s="277"/>
      <c r="C36" s="277"/>
      <c r="D36" s="277"/>
      <c r="E36" s="277"/>
      <c r="F36" s="277"/>
      <c r="G36" s="114">
        <v>28</v>
      </c>
      <c r="H36" s="118">
        <v>0</v>
      </c>
      <c r="I36" s="118">
        <v>0</v>
      </c>
    </row>
    <row r="37" spans="1:9" ht="12.75" customHeight="1" x14ac:dyDescent="0.2">
      <c r="A37" s="277" t="s">
        <v>198</v>
      </c>
      <c r="B37" s="277"/>
      <c r="C37" s="277"/>
      <c r="D37" s="277"/>
      <c r="E37" s="277"/>
      <c r="F37" s="277"/>
      <c r="G37" s="114">
        <v>29</v>
      </c>
      <c r="H37" s="118">
        <v>0</v>
      </c>
      <c r="I37" s="118">
        <v>0</v>
      </c>
    </row>
    <row r="38" spans="1:9" ht="12.75" customHeight="1" x14ac:dyDescent="0.2">
      <c r="A38" s="277" t="s">
        <v>199</v>
      </c>
      <c r="B38" s="277"/>
      <c r="C38" s="277"/>
      <c r="D38" s="277"/>
      <c r="E38" s="277"/>
      <c r="F38" s="277"/>
      <c r="G38" s="114">
        <v>30</v>
      </c>
      <c r="H38" s="118">
        <v>0</v>
      </c>
      <c r="I38" s="118">
        <v>0</v>
      </c>
    </row>
    <row r="39" spans="1:9" ht="12.75" customHeight="1" x14ac:dyDescent="0.2">
      <c r="A39" s="277" t="s">
        <v>200</v>
      </c>
      <c r="B39" s="277"/>
      <c r="C39" s="277"/>
      <c r="D39" s="277"/>
      <c r="E39" s="277"/>
      <c r="F39" s="277"/>
      <c r="G39" s="114">
        <v>31</v>
      </c>
      <c r="H39" s="118">
        <v>0</v>
      </c>
      <c r="I39" s="118">
        <v>0</v>
      </c>
    </row>
    <row r="40" spans="1:9" ht="12.75" customHeight="1" x14ac:dyDescent="0.2">
      <c r="A40" s="277" t="s">
        <v>201</v>
      </c>
      <c r="B40" s="277"/>
      <c r="C40" s="277"/>
      <c r="D40" s="277"/>
      <c r="E40" s="277"/>
      <c r="F40" s="277"/>
      <c r="G40" s="114">
        <v>32</v>
      </c>
      <c r="H40" s="118">
        <v>0</v>
      </c>
      <c r="I40" s="118">
        <v>0</v>
      </c>
    </row>
    <row r="41" spans="1:9" ht="24" customHeight="1" x14ac:dyDescent="0.2">
      <c r="A41" s="328" t="s">
        <v>202</v>
      </c>
      <c r="B41" s="328"/>
      <c r="C41" s="328"/>
      <c r="D41" s="328"/>
      <c r="E41" s="328"/>
      <c r="F41" s="328"/>
      <c r="G41" s="116">
        <v>33</v>
      </c>
      <c r="H41" s="119">
        <f>H36+H37+H38+H39+H40</f>
        <v>0</v>
      </c>
      <c r="I41" s="119">
        <f>I36+I37+I38+I39+I40</f>
        <v>0</v>
      </c>
    </row>
    <row r="42" spans="1:9" ht="29.45" customHeight="1" x14ac:dyDescent="0.2">
      <c r="A42" s="329" t="s">
        <v>203</v>
      </c>
      <c r="B42" s="329"/>
      <c r="C42" s="329"/>
      <c r="D42" s="329"/>
      <c r="E42" s="329"/>
      <c r="F42" s="329"/>
      <c r="G42" s="116">
        <v>34</v>
      </c>
      <c r="H42" s="119">
        <f>H35+H41</f>
        <v>0</v>
      </c>
      <c r="I42" s="119">
        <f>I35+I41</f>
        <v>0</v>
      </c>
    </row>
    <row r="43" spans="1:9" x14ac:dyDescent="0.2">
      <c r="A43" s="330" t="s">
        <v>204</v>
      </c>
      <c r="B43" s="330"/>
      <c r="C43" s="330"/>
      <c r="D43" s="330"/>
      <c r="E43" s="330"/>
      <c r="F43" s="330"/>
      <c r="G43" s="330"/>
      <c r="H43" s="330"/>
      <c r="I43" s="330"/>
    </row>
    <row r="44" spans="1:9" ht="12.75" customHeight="1" x14ac:dyDescent="0.2">
      <c r="A44" s="277" t="s">
        <v>205</v>
      </c>
      <c r="B44" s="277"/>
      <c r="C44" s="277"/>
      <c r="D44" s="277"/>
      <c r="E44" s="277"/>
      <c r="F44" s="277"/>
      <c r="G44" s="114">
        <v>35</v>
      </c>
      <c r="H44" s="118">
        <v>0</v>
      </c>
      <c r="I44" s="118">
        <v>0</v>
      </c>
    </row>
    <row r="45" spans="1:9" ht="25.15" customHeight="1" x14ac:dyDescent="0.2">
      <c r="A45" s="277" t="s">
        <v>206</v>
      </c>
      <c r="B45" s="277"/>
      <c r="C45" s="277"/>
      <c r="D45" s="277"/>
      <c r="E45" s="277"/>
      <c r="F45" s="277"/>
      <c r="G45" s="114">
        <v>36</v>
      </c>
      <c r="H45" s="118">
        <v>0</v>
      </c>
      <c r="I45" s="118">
        <v>0</v>
      </c>
    </row>
    <row r="46" spans="1:9" ht="12.75" customHeight="1" x14ac:dyDescent="0.2">
      <c r="A46" s="277" t="s">
        <v>207</v>
      </c>
      <c r="B46" s="277"/>
      <c r="C46" s="277"/>
      <c r="D46" s="277"/>
      <c r="E46" s="277"/>
      <c r="F46" s="277"/>
      <c r="G46" s="114">
        <v>37</v>
      </c>
      <c r="H46" s="118">
        <v>0</v>
      </c>
      <c r="I46" s="118">
        <v>0</v>
      </c>
    </row>
    <row r="47" spans="1:9" ht="12.75" customHeight="1" x14ac:dyDescent="0.2">
      <c r="A47" s="277" t="s">
        <v>208</v>
      </c>
      <c r="B47" s="277"/>
      <c r="C47" s="277"/>
      <c r="D47" s="277"/>
      <c r="E47" s="277"/>
      <c r="F47" s="277"/>
      <c r="G47" s="114">
        <v>38</v>
      </c>
      <c r="H47" s="118">
        <v>0</v>
      </c>
      <c r="I47" s="118">
        <v>0</v>
      </c>
    </row>
    <row r="48" spans="1:9" ht="22.15" customHeight="1" x14ac:dyDescent="0.2">
      <c r="A48" s="328" t="s">
        <v>209</v>
      </c>
      <c r="B48" s="328"/>
      <c r="C48" s="328"/>
      <c r="D48" s="328"/>
      <c r="E48" s="328"/>
      <c r="F48" s="328"/>
      <c r="G48" s="116">
        <v>39</v>
      </c>
      <c r="H48" s="119">
        <f>H44+H45+H46+H47</f>
        <v>0</v>
      </c>
      <c r="I48" s="119">
        <f>I44+I45+I46+I47</f>
        <v>0</v>
      </c>
    </row>
    <row r="49" spans="1:9" ht="24.6" customHeight="1" x14ac:dyDescent="0.2">
      <c r="A49" s="277" t="s">
        <v>306</v>
      </c>
      <c r="B49" s="277"/>
      <c r="C49" s="277"/>
      <c r="D49" s="277"/>
      <c r="E49" s="277"/>
      <c r="F49" s="277"/>
      <c r="G49" s="114">
        <v>40</v>
      </c>
      <c r="H49" s="118">
        <v>0</v>
      </c>
      <c r="I49" s="118">
        <v>0</v>
      </c>
    </row>
    <row r="50" spans="1:9" ht="12.75" customHeight="1" x14ac:dyDescent="0.2">
      <c r="A50" s="277" t="s">
        <v>210</v>
      </c>
      <c r="B50" s="277"/>
      <c r="C50" s="277"/>
      <c r="D50" s="277"/>
      <c r="E50" s="277"/>
      <c r="F50" s="277"/>
      <c r="G50" s="114">
        <v>41</v>
      </c>
      <c r="H50" s="118">
        <v>0</v>
      </c>
      <c r="I50" s="118">
        <v>0</v>
      </c>
    </row>
    <row r="51" spans="1:9" ht="12.75" customHeight="1" x14ac:dyDescent="0.2">
      <c r="A51" s="277" t="s">
        <v>211</v>
      </c>
      <c r="B51" s="277"/>
      <c r="C51" s="277"/>
      <c r="D51" s="277"/>
      <c r="E51" s="277"/>
      <c r="F51" s="277"/>
      <c r="G51" s="114">
        <v>42</v>
      </c>
      <c r="H51" s="118">
        <v>0</v>
      </c>
      <c r="I51" s="118">
        <v>0</v>
      </c>
    </row>
    <row r="52" spans="1:9" ht="22.9" customHeight="1" x14ac:dyDescent="0.2">
      <c r="A52" s="277" t="s">
        <v>212</v>
      </c>
      <c r="B52" s="277"/>
      <c r="C52" s="277"/>
      <c r="D52" s="277"/>
      <c r="E52" s="277"/>
      <c r="F52" s="277"/>
      <c r="G52" s="114">
        <v>43</v>
      </c>
      <c r="H52" s="118">
        <v>0</v>
      </c>
      <c r="I52" s="118">
        <v>0</v>
      </c>
    </row>
    <row r="53" spans="1:9" ht="12.75" customHeight="1" x14ac:dyDescent="0.2">
      <c r="A53" s="277" t="s">
        <v>213</v>
      </c>
      <c r="B53" s="277"/>
      <c r="C53" s="277"/>
      <c r="D53" s="277"/>
      <c r="E53" s="277"/>
      <c r="F53" s="277"/>
      <c r="G53" s="114">
        <v>44</v>
      </c>
      <c r="H53" s="118">
        <v>0</v>
      </c>
      <c r="I53" s="118">
        <v>0</v>
      </c>
    </row>
    <row r="54" spans="1:9" ht="30.6" customHeight="1" x14ac:dyDescent="0.2">
      <c r="A54" s="328" t="s">
        <v>214</v>
      </c>
      <c r="B54" s="328"/>
      <c r="C54" s="328"/>
      <c r="D54" s="328"/>
      <c r="E54" s="328"/>
      <c r="F54" s="328"/>
      <c r="G54" s="116">
        <v>45</v>
      </c>
      <c r="H54" s="119">
        <f>H49+H50+H51+H52+H53</f>
        <v>0</v>
      </c>
      <c r="I54" s="119">
        <f>I49+I50+I51+I52+I53</f>
        <v>0</v>
      </c>
    </row>
    <row r="55" spans="1:9" ht="29.45" customHeight="1" x14ac:dyDescent="0.2">
      <c r="A55" s="329" t="s">
        <v>215</v>
      </c>
      <c r="B55" s="329"/>
      <c r="C55" s="329"/>
      <c r="D55" s="329"/>
      <c r="E55" s="329"/>
      <c r="F55" s="329"/>
      <c r="G55" s="116">
        <v>46</v>
      </c>
      <c r="H55" s="119">
        <f>H48+H54</f>
        <v>0</v>
      </c>
      <c r="I55" s="119">
        <f>I48+I54</f>
        <v>0</v>
      </c>
    </row>
    <row r="56" spans="1:9" x14ac:dyDescent="0.2">
      <c r="A56" s="277" t="s">
        <v>216</v>
      </c>
      <c r="B56" s="277"/>
      <c r="C56" s="277"/>
      <c r="D56" s="277"/>
      <c r="E56" s="277"/>
      <c r="F56" s="277"/>
      <c r="G56" s="114">
        <v>47</v>
      </c>
      <c r="H56" s="118">
        <v>0</v>
      </c>
      <c r="I56" s="118">
        <v>0</v>
      </c>
    </row>
    <row r="57" spans="1:9" ht="26.45" customHeight="1" x14ac:dyDescent="0.2">
      <c r="A57" s="329" t="s">
        <v>217</v>
      </c>
      <c r="B57" s="329"/>
      <c r="C57" s="329"/>
      <c r="D57" s="329"/>
      <c r="E57" s="329"/>
      <c r="F57" s="329"/>
      <c r="G57" s="116">
        <v>48</v>
      </c>
      <c r="H57" s="119">
        <f>H27+H42+H55+H56</f>
        <v>0</v>
      </c>
      <c r="I57" s="119">
        <f>I27+I42+I55+I56</f>
        <v>0</v>
      </c>
    </row>
    <row r="58" spans="1:9" x14ac:dyDescent="0.2">
      <c r="A58" s="331" t="s">
        <v>218</v>
      </c>
      <c r="B58" s="331"/>
      <c r="C58" s="331"/>
      <c r="D58" s="331"/>
      <c r="E58" s="331"/>
      <c r="F58" s="331"/>
      <c r="G58" s="114">
        <v>49</v>
      </c>
      <c r="H58" s="118">
        <v>0</v>
      </c>
      <c r="I58" s="118">
        <v>0</v>
      </c>
    </row>
    <row r="59" spans="1:9" ht="31.15" customHeight="1" x14ac:dyDescent="0.2">
      <c r="A59" s="329" t="s">
        <v>219</v>
      </c>
      <c r="B59" s="329"/>
      <c r="C59" s="329"/>
      <c r="D59" s="329"/>
      <c r="E59" s="329"/>
      <c r="F59" s="329"/>
      <c r="G59" s="116">
        <v>50</v>
      </c>
      <c r="H59" s="119">
        <f>H57+H58</f>
        <v>0</v>
      </c>
      <c r="I59" s="119">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67" top="1" bottom="1" header="0.5" footer="0.5"/>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110" zoomScaleNormal="100" workbookViewId="0">
      <selection activeCell="I13" sqref="I1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333" t="s">
        <v>220</v>
      </c>
      <c r="B1" s="334"/>
      <c r="C1" s="334"/>
      <c r="D1" s="334"/>
      <c r="E1" s="334"/>
      <c r="F1" s="334"/>
      <c r="G1" s="334"/>
      <c r="H1" s="334"/>
      <c r="I1" s="334"/>
    </row>
    <row r="2" spans="1:9" ht="12.75" customHeight="1" x14ac:dyDescent="0.2">
      <c r="A2" s="335" t="s">
        <v>599</v>
      </c>
      <c r="B2" s="287"/>
      <c r="C2" s="287"/>
      <c r="D2" s="287"/>
      <c r="E2" s="287"/>
      <c r="F2" s="287"/>
      <c r="G2" s="287"/>
      <c r="H2" s="287"/>
      <c r="I2" s="287"/>
    </row>
    <row r="3" spans="1:9" x14ac:dyDescent="0.2">
      <c r="A3" s="343" t="s">
        <v>282</v>
      </c>
      <c r="B3" s="344"/>
      <c r="C3" s="344"/>
      <c r="D3" s="344"/>
      <c r="E3" s="344"/>
      <c r="F3" s="344"/>
      <c r="G3" s="344"/>
      <c r="H3" s="344"/>
      <c r="I3" s="344"/>
    </row>
    <row r="4" spans="1:9" x14ac:dyDescent="0.2">
      <c r="A4" s="336" t="s">
        <v>475</v>
      </c>
      <c r="B4" s="290"/>
      <c r="C4" s="290"/>
      <c r="D4" s="290"/>
      <c r="E4" s="290"/>
      <c r="F4" s="290"/>
      <c r="G4" s="290"/>
      <c r="H4" s="290"/>
      <c r="I4" s="291"/>
    </row>
    <row r="5" spans="1:9" ht="24" thickBot="1" x14ac:dyDescent="0.25">
      <c r="A5" s="358" t="s">
        <v>2</v>
      </c>
      <c r="B5" s="359"/>
      <c r="C5" s="359"/>
      <c r="D5" s="359"/>
      <c r="E5" s="359"/>
      <c r="F5" s="360"/>
      <c r="G5" s="16" t="s">
        <v>103</v>
      </c>
      <c r="H5" s="24" t="s">
        <v>302</v>
      </c>
      <c r="I5" s="24" t="s">
        <v>279</v>
      </c>
    </row>
    <row r="6" spans="1:9" x14ac:dyDescent="0.2">
      <c r="A6" s="349">
        <v>1</v>
      </c>
      <c r="B6" s="350"/>
      <c r="C6" s="350"/>
      <c r="D6" s="350"/>
      <c r="E6" s="350"/>
      <c r="F6" s="351"/>
      <c r="G6" s="17">
        <v>2</v>
      </c>
      <c r="H6" s="25" t="s">
        <v>167</v>
      </c>
      <c r="I6" s="25" t="s">
        <v>168</v>
      </c>
    </row>
    <row r="7" spans="1:9" x14ac:dyDescent="0.2">
      <c r="A7" s="354" t="s">
        <v>169</v>
      </c>
      <c r="B7" s="355"/>
      <c r="C7" s="355"/>
      <c r="D7" s="355"/>
      <c r="E7" s="355"/>
      <c r="F7" s="355"/>
      <c r="G7" s="355"/>
      <c r="H7" s="355"/>
      <c r="I7" s="356"/>
    </row>
    <row r="8" spans="1:9" x14ac:dyDescent="0.2">
      <c r="A8" s="357" t="s">
        <v>221</v>
      </c>
      <c r="B8" s="357"/>
      <c r="C8" s="357"/>
      <c r="D8" s="357"/>
      <c r="E8" s="357"/>
      <c r="F8" s="357"/>
      <c r="G8" s="18">
        <v>1</v>
      </c>
      <c r="H8" s="137">
        <v>2459860614</v>
      </c>
      <c r="I8" s="27">
        <v>3333911408</v>
      </c>
    </row>
    <row r="9" spans="1:9" x14ac:dyDescent="0.2">
      <c r="A9" s="341" t="s">
        <v>222</v>
      </c>
      <c r="B9" s="341"/>
      <c r="C9" s="341"/>
      <c r="D9" s="341"/>
      <c r="E9" s="341"/>
      <c r="F9" s="341"/>
      <c r="G9" s="19">
        <v>2</v>
      </c>
      <c r="H9" s="28">
        <v>0</v>
      </c>
      <c r="I9" s="28">
        <v>0</v>
      </c>
    </row>
    <row r="10" spans="1:9" x14ac:dyDescent="0.2">
      <c r="A10" s="341" t="s">
        <v>223</v>
      </c>
      <c r="B10" s="341"/>
      <c r="C10" s="341"/>
      <c r="D10" s="341"/>
      <c r="E10" s="341"/>
      <c r="F10" s="341"/>
      <c r="G10" s="19">
        <v>3</v>
      </c>
      <c r="H10" s="28">
        <v>7116267</v>
      </c>
      <c r="I10" s="28">
        <v>3318958</v>
      </c>
    </row>
    <row r="11" spans="1:9" x14ac:dyDescent="0.2">
      <c r="A11" s="341" t="s">
        <v>224</v>
      </c>
      <c r="B11" s="341"/>
      <c r="C11" s="341"/>
      <c r="D11" s="341"/>
      <c r="E11" s="341"/>
      <c r="F11" s="341"/>
      <c r="G11" s="19">
        <v>4</v>
      </c>
      <c r="H11" s="28">
        <v>77799206</v>
      </c>
      <c r="I11" s="28">
        <v>137695512</v>
      </c>
    </row>
    <row r="12" spans="1:9" x14ac:dyDescent="0.2">
      <c r="A12" s="341" t="s">
        <v>394</v>
      </c>
      <c r="B12" s="341"/>
      <c r="C12" s="341"/>
      <c r="D12" s="341"/>
      <c r="E12" s="341"/>
      <c r="F12" s="341"/>
      <c r="G12" s="19">
        <v>5</v>
      </c>
      <c r="H12" s="28">
        <v>36156601</v>
      </c>
      <c r="I12" s="28">
        <v>44161117</v>
      </c>
    </row>
    <row r="13" spans="1:9" x14ac:dyDescent="0.2">
      <c r="A13" s="342" t="s">
        <v>395</v>
      </c>
      <c r="B13" s="342"/>
      <c r="C13" s="342"/>
      <c r="D13" s="342"/>
      <c r="E13" s="342"/>
      <c r="F13" s="342"/>
      <c r="G13" s="104">
        <v>6</v>
      </c>
      <c r="H13" s="107">
        <f>SUM(H8:H12)</f>
        <v>2580932688</v>
      </c>
      <c r="I13" s="107">
        <f>SUM(I8:I12)</f>
        <v>3519086995</v>
      </c>
    </row>
    <row r="14" spans="1:9" ht="12.75" customHeight="1" x14ac:dyDescent="0.2">
      <c r="A14" s="341" t="s">
        <v>396</v>
      </c>
      <c r="B14" s="341"/>
      <c r="C14" s="341"/>
      <c r="D14" s="341"/>
      <c r="E14" s="341"/>
      <c r="F14" s="341"/>
      <c r="G14" s="19">
        <v>7</v>
      </c>
      <c r="H14" s="28">
        <v>-1946008024</v>
      </c>
      <c r="I14" s="28">
        <v>-2856144782</v>
      </c>
    </row>
    <row r="15" spans="1:9" ht="12.75" customHeight="1" x14ac:dyDescent="0.2">
      <c r="A15" s="341" t="s">
        <v>397</v>
      </c>
      <c r="B15" s="341"/>
      <c r="C15" s="341"/>
      <c r="D15" s="341"/>
      <c r="E15" s="341"/>
      <c r="F15" s="341"/>
      <c r="G15" s="19">
        <v>8</v>
      </c>
      <c r="H15" s="28">
        <v>-494660184</v>
      </c>
      <c r="I15" s="28">
        <v>-669737225</v>
      </c>
    </row>
    <row r="16" spans="1:9" ht="12.75" customHeight="1" x14ac:dyDescent="0.2">
      <c r="A16" s="341" t="s">
        <v>398</v>
      </c>
      <c r="B16" s="341"/>
      <c r="C16" s="341"/>
      <c r="D16" s="341"/>
      <c r="E16" s="341"/>
      <c r="F16" s="341"/>
      <c r="G16" s="19">
        <v>9</v>
      </c>
      <c r="H16" s="28">
        <v>-7674620</v>
      </c>
      <c r="I16" s="28">
        <v>-21035161</v>
      </c>
    </row>
    <row r="17" spans="1:9" ht="12.75" customHeight="1" x14ac:dyDescent="0.2">
      <c r="A17" s="341" t="s">
        <v>399</v>
      </c>
      <c r="B17" s="341"/>
      <c r="C17" s="341"/>
      <c r="D17" s="341"/>
      <c r="E17" s="341"/>
      <c r="F17" s="341"/>
      <c r="G17" s="19">
        <v>10</v>
      </c>
      <c r="H17" s="28">
        <v>-2916442</v>
      </c>
      <c r="I17" s="28">
        <v>-3884918</v>
      </c>
    </row>
    <row r="18" spans="1:9" ht="12.75" customHeight="1" x14ac:dyDescent="0.2">
      <c r="A18" s="341" t="s">
        <v>400</v>
      </c>
      <c r="B18" s="341"/>
      <c r="C18" s="341"/>
      <c r="D18" s="341"/>
      <c r="E18" s="341"/>
      <c r="F18" s="341"/>
      <c r="G18" s="19">
        <v>11</v>
      </c>
      <c r="H18" s="28">
        <v>-15797633</v>
      </c>
      <c r="I18" s="28">
        <v>-24348470</v>
      </c>
    </row>
    <row r="19" spans="1:9" ht="12.75" customHeight="1" x14ac:dyDescent="0.2">
      <c r="A19" s="341" t="s">
        <v>401</v>
      </c>
      <c r="B19" s="341"/>
      <c r="C19" s="341"/>
      <c r="D19" s="341"/>
      <c r="E19" s="341"/>
      <c r="F19" s="341"/>
      <c r="G19" s="19">
        <v>12</v>
      </c>
      <c r="H19" s="28">
        <v>-172327412</v>
      </c>
      <c r="I19" s="28">
        <v>-193322973</v>
      </c>
    </row>
    <row r="20" spans="1:9" ht="26.25" customHeight="1" x14ac:dyDescent="0.2">
      <c r="A20" s="342" t="s">
        <v>402</v>
      </c>
      <c r="B20" s="342"/>
      <c r="C20" s="342"/>
      <c r="D20" s="342"/>
      <c r="E20" s="342"/>
      <c r="F20" s="342"/>
      <c r="G20" s="104">
        <v>13</v>
      </c>
      <c r="H20" s="107">
        <f>SUM(H14:H19)</f>
        <v>-2639384315</v>
      </c>
      <c r="I20" s="107">
        <f>SUM(I14:I19)</f>
        <v>-3768473529</v>
      </c>
    </row>
    <row r="21" spans="1:9" ht="27.6" customHeight="1" x14ac:dyDescent="0.2">
      <c r="A21" s="353" t="s">
        <v>403</v>
      </c>
      <c r="B21" s="353"/>
      <c r="C21" s="353"/>
      <c r="D21" s="353"/>
      <c r="E21" s="353"/>
      <c r="F21" s="353"/>
      <c r="G21" s="105">
        <v>14</v>
      </c>
      <c r="H21" s="29">
        <f>H13+H20</f>
        <v>-58451627</v>
      </c>
      <c r="I21" s="29">
        <f>I13+I20</f>
        <v>-249386534</v>
      </c>
    </row>
    <row r="22" spans="1:9" x14ac:dyDescent="0.2">
      <c r="A22" s="354" t="s">
        <v>189</v>
      </c>
      <c r="B22" s="355"/>
      <c r="C22" s="355"/>
      <c r="D22" s="355"/>
      <c r="E22" s="355"/>
      <c r="F22" s="355"/>
      <c r="G22" s="355"/>
      <c r="H22" s="355"/>
      <c r="I22" s="356"/>
    </row>
    <row r="23" spans="1:9" ht="26.45" customHeight="1" x14ac:dyDescent="0.2">
      <c r="A23" s="357" t="s">
        <v>225</v>
      </c>
      <c r="B23" s="357"/>
      <c r="C23" s="357"/>
      <c r="D23" s="357"/>
      <c r="E23" s="357"/>
      <c r="F23" s="357"/>
      <c r="G23" s="18">
        <v>15</v>
      </c>
      <c r="H23" s="137">
        <v>15870841</v>
      </c>
      <c r="I23" s="27">
        <v>14905741</v>
      </c>
    </row>
    <row r="24" spans="1:9" ht="12.75" customHeight="1" x14ac:dyDescent="0.2">
      <c r="A24" s="341" t="s">
        <v>226</v>
      </c>
      <c r="B24" s="341"/>
      <c r="C24" s="341"/>
      <c r="D24" s="341"/>
      <c r="E24" s="341"/>
      <c r="F24" s="341"/>
      <c r="G24" s="18">
        <v>16</v>
      </c>
      <c r="H24" s="28">
        <v>3250970</v>
      </c>
      <c r="I24" s="28">
        <v>2864716</v>
      </c>
    </row>
    <row r="25" spans="1:9" ht="12.75" customHeight="1" x14ac:dyDescent="0.2">
      <c r="A25" s="341" t="s">
        <v>227</v>
      </c>
      <c r="B25" s="341"/>
      <c r="C25" s="341"/>
      <c r="D25" s="341"/>
      <c r="E25" s="341"/>
      <c r="F25" s="341"/>
      <c r="G25" s="18">
        <v>17</v>
      </c>
      <c r="H25" s="28">
        <v>4283412</v>
      </c>
      <c r="I25" s="28">
        <v>6407895</v>
      </c>
    </row>
    <row r="26" spans="1:9" ht="12.75" customHeight="1" x14ac:dyDescent="0.2">
      <c r="A26" s="341" t="s">
        <v>228</v>
      </c>
      <c r="B26" s="341"/>
      <c r="C26" s="341"/>
      <c r="D26" s="341"/>
      <c r="E26" s="341"/>
      <c r="F26" s="341"/>
      <c r="G26" s="18">
        <v>18</v>
      </c>
      <c r="H26" s="28">
        <v>26092738</v>
      </c>
      <c r="I26" s="28">
        <v>35951554</v>
      </c>
    </row>
    <row r="27" spans="1:9" ht="12.75" customHeight="1" x14ac:dyDescent="0.2">
      <c r="A27" s="341" t="s">
        <v>229</v>
      </c>
      <c r="B27" s="341"/>
      <c r="C27" s="341"/>
      <c r="D27" s="341"/>
      <c r="E27" s="341"/>
      <c r="F27" s="341"/>
      <c r="G27" s="18">
        <v>19</v>
      </c>
      <c r="H27" s="28">
        <v>59625912</v>
      </c>
      <c r="I27" s="28">
        <v>120392365</v>
      </c>
    </row>
    <row r="28" spans="1:9" ht="12.75" customHeight="1" x14ac:dyDescent="0.2">
      <c r="A28" s="341" t="s">
        <v>230</v>
      </c>
      <c r="B28" s="341"/>
      <c r="C28" s="341"/>
      <c r="D28" s="341"/>
      <c r="E28" s="341"/>
      <c r="F28" s="341"/>
      <c r="G28" s="18">
        <v>20</v>
      </c>
      <c r="H28" s="28">
        <v>33648991</v>
      </c>
      <c r="I28" s="28">
        <v>114035007</v>
      </c>
    </row>
    <row r="29" spans="1:9" ht="24" customHeight="1" x14ac:dyDescent="0.2">
      <c r="A29" s="347" t="s">
        <v>404</v>
      </c>
      <c r="B29" s="347"/>
      <c r="C29" s="347"/>
      <c r="D29" s="347"/>
      <c r="E29" s="347"/>
      <c r="F29" s="347"/>
      <c r="G29" s="104">
        <v>21</v>
      </c>
      <c r="H29" s="108">
        <f>SUM(H23:H28)</f>
        <v>142772864</v>
      </c>
      <c r="I29" s="108">
        <f>SUM(I23:I28)</f>
        <v>294557278</v>
      </c>
    </row>
    <row r="30" spans="1:9" ht="27" customHeight="1" x14ac:dyDescent="0.2">
      <c r="A30" s="341" t="s">
        <v>231</v>
      </c>
      <c r="B30" s="341"/>
      <c r="C30" s="341"/>
      <c r="D30" s="341"/>
      <c r="E30" s="341"/>
      <c r="F30" s="341"/>
      <c r="G30" s="19">
        <v>22</v>
      </c>
      <c r="H30" s="28">
        <v>-49850389</v>
      </c>
      <c r="I30" s="28">
        <v>-133900065</v>
      </c>
    </row>
    <row r="31" spans="1:9" ht="12.75" customHeight="1" x14ac:dyDescent="0.2">
      <c r="A31" s="341" t="s">
        <v>232</v>
      </c>
      <c r="B31" s="341"/>
      <c r="C31" s="341"/>
      <c r="D31" s="341"/>
      <c r="E31" s="341"/>
      <c r="F31" s="341"/>
      <c r="G31" s="19">
        <v>23</v>
      </c>
      <c r="H31" s="28">
        <v>-7050698</v>
      </c>
      <c r="I31" s="28">
        <v>-1607650</v>
      </c>
    </row>
    <row r="32" spans="1:9" ht="12.75" customHeight="1" x14ac:dyDescent="0.2">
      <c r="A32" s="341" t="s">
        <v>405</v>
      </c>
      <c r="B32" s="341"/>
      <c r="C32" s="341"/>
      <c r="D32" s="341"/>
      <c r="E32" s="341"/>
      <c r="F32" s="341"/>
      <c r="G32" s="19">
        <v>24</v>
      </c>
      <c r="H32" s="28">
        <v>-33115450</v>
      </c>
      <c r="I32" s="28">
        <v>-11345700</v>
      </c>
    </row>
    <row r="33" spans="1:9" ht="12.75" customHeight="1" x14ac:dyDescent="0.2">
      <c r="A33" s="341" t="s">
        <v>233</v>
      </c>
      <c r="B33" s="341"/>
      <c r="C33" s="341"/>
      <c r="D33" s="341"/>
      <c r="E33" s="341"/>
      <c r="F33" s="341"/>
      <c r="G33" s="19">
        <v>25</v>
      </c>
      <c r="H33" s="28">
        <v>0</v>
      </c>
      <c r="I33" s="28">
        <v>-220656466</v>
      </c>
    </row>
    <row r="34" spans="1:9" ht="12.75" customHeight="1" x14ac:dyDescent="0.2">
      <c r="A34" s="341" t="s">
        <v>234</v>
      </c>
      <c r="B34" s="341"/>
      <c r="C34" s="341"/>
      <c r="D34" s="341"/>
      <c r="E34" s="341"/>
      <c r="F34" s="341"/>
      <c r="G34" s="19">
        <v>26</v>
      </c>
      <c r="H34" s="28">
        <v>-21000</v>
      </c>
      <c r="I34" s="28">
        <v>-119632</v>
      </c>
    </row>
    <row r="35" spans="1:9" ht="25.9" customHeight="1" x14ac:dyDescent="0.2">
      <c r="A35" s="347" t="s">
        <v>406</v>
      </c>
      <c r="B35" s="347"/>
      <c r="C35" s="347"/>
      <c r="D35" s="347"/>
      <c r="E35" s="347"/>
      <c r="F35" s="347"/>
      <c r="G35" s="104">
        <v>27</v>
      </c>
      <c r="H35" s="108">
        <f>SUM(H30:H34)</f>
        <v>-90037537</v>
      </c>
      <c r="I35" s="108">
        <f>SUM(I30:I34)</f>
        <v>-367629513</v>
      </c>
    </row>
    <row r="36" spans="1:9" ht="28.15" customHeight="1" x14ac:dyDescent="0.2">
      <c r="A36" s="353" t="s">
        <v>407</v>
      </c>
      <c r="B36" s="353"/>
      <c r="C36" s="353"/>
      <c r="D36" s="353"/>
      <c r="E36" s="353"/>
      <c r="F36" s="353"/>
      <c r="G36" s="105">
        <v>28</v>
      </c>
      <c r="H36" s="109">
        <f>H29+H35</f>
        <v>52735327</v>
      </c>
      <c r="I36" s="109">
        <f>I29+I35</f>
        <v>-73072235</v>
      </c>
    </row>
    <row r="37" spans="1:9" x14ac:dyDescent="0.2">
      <c r="A37" s="354" t="s">
        <v>204</v>
      </c>
      <c r="B37" s="355"/>
      <c r="C37" s="355"/>
      <c r="D37" s="355"/>
      <c r="E37" s="355"/>
      <c r="F37" s="355"/>
      <c r="G37" s="355">
        <v>0</v>
      </c>
      <c r="H37" s="355"/>
      <c r="I37" s="356"/>
    </row>
    <row r="38" spans="1:9" ht="12.75" customHeight="1" x14ac:dyDescent="0.2">
      <c r="A38" s="361" t="s">
        <v>235</v>
      </c>
      <c r="B38" s="361"/>
      <c r="C38" s="361"/>
      <c r="D38" s="361"/>
      <c r="E38" s="361"/>
      <c r="F38" s="361"/>
      <c r="G38" s="18">
        <v>29</v>
      </c>
      <c r="H38" s="137">
        <v>0</v>
      </c>
      <c r="I38" s="27">
        <v>0</v>
      </c>
    </row>
    <row r="39" spans="1:9" ht="25.15" customHeight="1" x14ac:dyDescent="0.2">
      <c r="A39" s="346" t="s">
        <v>236</v>
      </c>
      <c r="B39" s="346"/>
      <c r="C39" s="346"/>
      <c r="D39" s="346"/>
      <c r="E39" s="346"/>
      <c r="F39" s="346"/>
      <c r="G39" s="19">
        <v>30</v>
      </c>
      <c r="H39" s="28">
        <v>0</v>
      </c>
      <c r="I39" s="28">
        <v>0</v>
      </c>
    </row>
    <row r="40" spans="1:9" ht="12.75" customHeight="1" x14ac:dyDescent="0.2">
      <c r="A40" s="346" t="s">
        <v>237</v>
      </c>
      <c r="B40" s="346"/>
      <c r="C40" s="346"/>
      <c r="D40" s="346"/>
      <c r="E40" s="346"/>
      <c r="F40" s="346"/>
      <c r="G40" s="19">
        <v>31</v>
      </c>
      <c r="H40" s="28">
        <v>145189119</v>
      </c>
      <c r="I40" s="28">
        <v>517774902</v>
      </c>
    </row>
    <row r="41" spans="1:9" ht="12.75" customHeight="1" x14ac:dyDescent="0.2">
      <c r="A41" s="346" t="s">
        <v>238</v>
      </c>
      <c r="B41" s="346"/>
      <c r="C41" s="346"/>
      <c r="D41" s="346"/>
      <c r="E41" s="346"/>
      <c r="F41" s="346"/>
      <c r="G41" s="19">
        <v>32</v>
      </c>
      <c r="H41" s="28">
        <v>1008284</v>
      </c>
      <c r="I41" s="28">
        <v>1919377</v>
      </c>
    </row>
    <row r="42" spans="1:9" ht="25.9" customHeight="1" x14ac:dyDescent="0.2">
      <c r="A42" s="347" t="s">
        <v>408</v>
      </c>
      <c r="B42" s="347"/>
      <c r="C42" s="347"/>
      <c r="D42" s="347"/>
      <c r="E42" s="347"/>
      <c r="F42" s="347"/>
      <c r="G42" s="104">
        <v>33</v>
      </c>
      <c r="H42" s="108">
        <f>H41+H40+H39+H38</f>
        <v>146197403</v>
      </c>
      <c r="I42" s="108">
        <f>I41+I40+I39+I38</f>
        <v>519694279</v>
      </c>
    </row>
    <row r="43" spans="1:9" ht="24.6" customHeight="1" x14ac:dyDescent="0.2">
      <c r="A43" s="346" t="s">
        <v>239</v>
      </c>
      <c r="B43" s="346"/>
      <c r="C43" s="346"/>
      <c r="D43" s="346"/>
      <c r="E43" s="346"/>
      <c r="F43" s="346"/>
      <c r="G43" s="19">
        <v>34</v>
      </c>
      <c r="H43" s="28">
        <v>-58094963</v>
      </c>
      <c r="I43" s="28">
        <v>-162740907</v>
      </c>
    </row>
    <row r="44" spans="1:9" ht="12.75" customHeight="1" x14ac:dyDescent="0.2">
      <c r="A44" s="346" t="s">
        <v>240</v>
      </c>
      <c r="B44" s="346"/>
      <c r="C44" s="346"/>
      <c r="D44" s="346"/>
      <c r="E44" s="346"/>
      <c r="F44" s="346"/>
      <c r="G44" s="19">
        <v>35</v>
      </c>
      <c r="H44" s="28">
        <v>-31749068</v>
      </c>
      <c r="I44" s="28">
        <v>-54149278</v>
      </c>
    </row>
    <row r="45" spans="1:9" ht="12.75" customHeight="1" x14ac:dyDescent="0.2">
      <c r="A45" s="346" t="s">
        <v>241</v>
      </c>
      <c r="B45" s="346"/>
      <c r="C45" s="346"/>
      <c r="D45" s="346"/>
      <c r="E45" s="346"/>
      <c r="F45" s="346"/>
      <c r="G45" s="19">
        <v>36</v>
      </c>
      <c r="H45" s="28">
        <v>-716020</v>
      </c>
      <c r="I45" s="28">
        <v>-4764767</v>
      </c>
    </row>
    <row r="46" spans="1:9" ht="21" customHeight="1" x14ac:dyDescent="0.2">
      <c r="A46" s="346" t="s">
        <v>242</v>
      </c>
      <c r="B46" s="346"/>
      <c r="C46" s="346"/>
      <c r="D46" s="346"/>
      <c r="E46" s="346"/>
      <c r="F46" s="346"/>
      <c r="G46" s="19">
        <v>37</v>
      </c>
      <c r="H46" s="28">
        <v>0</v>
      </c>
      <c r="I46" s="28">
        <v>0</v>
      </c>
    </row>
    <row r="47" spans="1:9" ht="12.75" customHeight="1" x14ac:dyDescent="0.2">
      <c r="A47" s="346" t="s">
        <v>243</v>
      </c>
      <c r="B47" s="346"/>
      <c r="C47" s="346"/>
      <c r="D47" s="346"/>
      <c r="E47" s="346"/>
      <c r="F47" s="346"/>
      <c r="G47" s="19">
        <v>38</v>
      </c>
      <c r="H47" s="28">
        <v>-1894838</v>
      </c>
      <c r="I47" s="28">
        <v>-11452733</v>
      </c>
    </row>
    <row r="48" spans="1:9" ht="22.9" customHeight="1" x14ac:dyDescent="0.2">
      <c r="A48" s="347" t="s">
        <v>409</v>
      </c>
      <c r="B48" s="347"/>
      <c r="C48" s="347"/>
      <c r="D48" s="347"/>
      <c r="E48" s="347"/>
      <c r="F48" s="347"/>
      <c r="G48" s="104">
        <v>39</v>
      </c>
      <c r="H48" s="108">
        <f>H47+H46+H45+H44+H43</f>
        <v>-92454889</v>
      </c>
      <c r="I48" s="108">
        <f>I47+I46+I45+I44+I43</f>
        <v>-233107685</v>
      </c>
    </row>
    <row r="49" spans="1:9" ht="25.9" customHeight="1" x14ac:dyDescent="0.2">
      <c r="A49" s="348" t="s">
        <v>444</v>
      </c>
      <c r="B49" s="348"/>
      <c r="C49" s="348"/>
      <c r="D49" s="348"/>
      <c r="E49" s="348"/>
      <c r="F49" s="348"/>
      <c r="G49" s="104">
        <v>40</v>
      </c>
      <c r="H49" s="108">
        <f>H48+H42</f>
        <v>53742514</v>
      </c>
      <c r="I49" s="108">
        <f>I48+I42</f>
        <v>286586594</v>
      </c>
    </row>
    <row r="50" spans="1:9" ht="12.75" customHeight="1" x14ac:dyDescent="0.2">
      <c r="A50" s="341" t="s">
        <v>244</v>
      </c>
      <c r="B50" s="341"/>
      <c r="C50" s="341"/>
      <c r="D50" s="341"/>
      <c r="E50" s="341"/>
      <c r="F50" s="341"/>
      <c r="G50" s="19">
        <v>41</v>
      </c>
      <c r="H50" s="28">
        <v>-2189228</v>
      </c>
      <c r="I50" s="28">
        <v>-362960</v>
      </c>
    </row>
    <row r="51" spans="1:9" ht="25.9" customHeight="1" x14ac:dyDescent="0.2">
      <c r="A51" s="348" t="s">
        <v>410</v>
      </c>
      <c r="B51" s="348"/>
      <c r="C51" s="348"/>
      <c r="D51" s="348"/>
      <c r="E51" s="348"/>
      <c r="F51" s="348"/>
      <c r="G51" s="104">
        <v>42</v>
      </c>
      <c r="H51" s="108">
        <f>H21+H36+H49+H50</f>
        <v>45836986</v>
      </c>
      <c r="I51" s="108">
        <f>I21+I36+I49+I50</f>
        <v>-36235135</v>
      </c>
    </row>
    <row r="52" spans="1:9" ht="12.75" customHeight="1" x14ac:dyDescent="0.2">
      <c r="A52" s="352" t="s">
        <v>218</v>
      </c>
      <c r="B52" s="352"/>
      <c r="C52" s="352"/>
      <c r="D52" s="352"/>
      <c r="E52" s="352"/>
      <c r="F52" s="352"/>
      <c r="G52" s="19">
        <v>43</v>
      </c>
      <c r="H52" s="28">
        <v>743747188</v>
      </c>
      <c r="I52" s="28">
        <v>423830813</v>
      </c>
    </row>
    <row r="53" spans="1:9" ht="31.9" customHeight="1" x14ac:dyDescent="0.2">
      <c r="A53" s="345" t="s">
        <v>411</v>
      </c>
      <c r="B53" s="345"/>
      <c r="C53" s="345"/>
      <c r="D53" s="345"/>
      <c r="E53" s="345"/>
      <c r="F53" s="345"/>
      <c r="G53" s="106">
        <v>44</v>
      </c>
      <c r="H53" s="110">
        <f>H52+H51</f>
        <v>789584174</v>
      </c>
      <c r="I53" s="110">
        <f>I52+I51</f>
        <v>387595678</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0.72" bottom="0.5" header="0.5" footer="0.2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pane xSplit="7" ySplit="6" topLeftCell="I50" activePane="bottomRight" state="frozen"/>
      <selection pane="topRight" activeCell="H1" sqref="H1"/>
      <selection pane="bottomLeft" activeCell="A7" sqref="A7"/>
      <selection pane="bottomRight" activeCell="A60" sqref="A60:Y6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80" t="s">
        <v>245</v>
      </c>
      <c r="B1" s="381"/>
      <c r="C1" s="381"/>
      <c r="D1" s="381"/>
      <c r="E1" s="381"/>
      <c r="F1" s="381"/>
      <c r="G1" s="381"/>
      <c r="H1" s="381"/>
      <c r="I1" s="381"/>
      <c r="J1" s="381"/>
      <c r="K1" s="30"/>
    </row>
    <row r="2" spans="1:25" ht="15.75" x14ac:dyDescent="0.2">
      <c r="A2" s="2"/>
      <c r="B2" s="3"/>
      <c r="C2" s="382" t="s">
        <v>246</v>
      </c>
      <c r="D2" s="382"/>
      <c r="E2" s="9">
        <v>44562</v>
      </c>
      <c r="F2" s="4" t="s">
        <v>0</v>
      </c>
      <c r="G2" s="9">
        <v>44834</v>
      </c>
      <c r="H2" s="31"/>
      <c r="I2" s="31"/>
      <c r="J2" s="31"/>
      <c r="K2" s="30"/>
      <c r="X2" s="32" t="s">
        <v>282</v>
      </c>
    </row>
    <row r="3" spans="1:25" ht="13.5" customHeight="1" thickBot="1" x14ac:dyDescent="0.25">
      <c r="A3" s="383" t="s">
        <v>247</v>
      </c>
      <c r="B3" s="384"/>
      <c r="C3" s="384"/>
      <c r="D3" s="384"/>
      <c r="E3" s="384"/>
      <c r="F3" s="384"/>
      <c r="G3" s="387" t="s">
        <v>3</v>
      </c>
      <c r="H3" s="371" t="s">
        <v>248</v>
      </c>
      <c r="I3" s="371"/>
      <c r="J3" s="371"/>
      <c r="K3" s="371"/>
      <c r="L3" s="371"/>
      <c r="M3" s="371"/>
      <c r="N3" s="371"/>
      <c r="O3" s="371"/>
      <c r="P3" s="371"/>
      <c r="Q3" s="371"/>
      <c r="R3" s="371"/>
      <c r="S3" s="371"/>
      <c r="T3" s="371"/>
      <c r="U3" s="371"/>
      <c r="V3" s="371"/>
      <c r="W3" s="371"/>
      <c r="X3" s="371" t="s">
        <v>249</v>
      </c>
      <c r="Y3" s="373" t="s">
        <v>250</v>
      </c>
    </row>
    <row r="4" spans="1:25" ht="90.75" thickBot="1" x14ac:dyDescent="0.25">
      <c r="A4" s="385"/>
      <c r="B4" s="386"/>
      <c r="C4" s="386"/>
      <c r="D4" s="386"/>
      <c r="E4" s="386"/>
      <c r="F4" s="386"/>
      <c r="G4" s="388"/>
      <c r="H4" s="33" t="s">
        <v>251</v>
      </c>
      <c r="I4" s="33" t="s">
        <v>252</v>
      </c>
      <c r="J4" s="33" t="s">
        <v>253</v>
      </c>
      <c r="K4" s="33" t="s">
        <v>254</v>
      </c>
      <c r="L4" s="33" t="s">
        <v>255</v>
      </c>
      <c r="M4" s="33" t="s">
        <v>256</v>
      </c>
      <c r="N4" s="33" t="s">
        <v>257</v>
      </c>
      <c r="O4" s="33" t="s">
        <v>258</v>
      </c>
      <c r="P4" s="121" t="s">
        <v>412</v>
      </c>
      <c r="Q4" s="33" t="s">
        <v>259</v>
      </c>
      <c r="R4" s="33" t="s">
        <v>260</v>
      </c>
      <c r="S4" s="121" t="s">
        <v>413</v>
      </c>
      <c r="T4" s="121" t="s">
        <v>414</v>
      </c>
      <c r="U4" s="33" t="s">
        <v>261</v>
      </c>
      <c r="V4" s="33" t="s">
        <v>262</v>
      </c>
      <c r="W4" s="33" t="s">
        <v>263</v>
      </c>
      <c r="X4" s="372"/>
      <c r="Y4" s="374"/>
    </row>
    <row r="5" spans="1:25" ht="22.5" x14ac:dyDescent="0.2">
      <c r="A5" s="375">
        <v>1</v>
      </c>
      <c r="B5" s="376"/>
      <c r="C5" s="376"/>
      <c r="D5" s="376"/>
      <c r="E5" s="376"/>
      <c r="F5" s="37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377" t="s">
        <v>264</v>
      </c>
      <c r="B6" s="377"/>
      <c r="C6" s="377"/>
      <c r="D6" s="377"/>
      <c r="E6" s="377"/>
      <c r="F6" s="377"/>
      <c r="G6" s="377"/>
      <c r="H6" s="377"/>
      <c r="I6" s="377"/>
      <c r="J6" s="377"/>
      <c r="K6" s="377"/>
      <c r="L6" s="377"/>
      <c r="M6" s="377"/>
      <c r="N6" s="378"/>
      <c r="O6" s="378"/>
      <c r="P6" s="378"/>
      <c r="Q6" s="378"/>
      <c r="R6" s="378"/>
      <c r="S6" s="378"/>
      <c r="T6" s="378"/>
      <c r="U6" s="378"/>
      <c r="V6" s="378"/>
      <c r="W6" s="378"/>
      <c r="X6" s="378"/>
      <c r="Y6" s="379"/>
    </row>
    <row r="7" spans="1:25" x14ac:dyDescent="0.2">
      <c r="A7" s="369" t="s">
        <v>299</v>
      </c>
      <c r="B7" s="369"/>
      <c r="C7" s="369"/>
      <c r="D7" s="369"/>
      <c r="E7" s="369"/>
      <c r="F7" s="369"/>
      <c r="G7" s="6">
        <v>1</v>
      </c>
      <c r="H7" s="37">
        <v>1208895930</v>
      </c>
      <c r="I7" s="37">
        <v>719579</v>
      </c>
      <c r="J7" s="37">
        <v>70601681</v>
      </c>
      <c r="K7" s="37">
        <v>34518334</v>
      </c>
      <c r="L7" s="37">
        <v>15869707</v>
      </c>
      <c r="M7" s="37">
        <v>458880493</v>
      </c>
      <c r="N7" s="37">
        <v>229655913</v>
      </c>
      <c r="O7" s="37">
        <v>0</v>
      </c>
      <c r="P7" s="37">
        <v>0</v>
      </c>
      <c r="Q7" s="37">
        <v>0</v>
      </c>
      <c r="R7" s="37">
        <v>0</v>
      </c>
      <c r="S7" s="37">
        <v>0</v>
      </c>
      <c r="T7" s="37">
        <v>-148941</v>
      </c>
      <c r="U7" s="37">
        <v>319397188</v>
      </c>
      <c r="V7" s="37">
        <v>73888927</v>
      </c>
      <c r="W7" s="38">
        <f>H7+I7+J7+K7-L7+M7+N7+O7+P7+Q7+R7+U7+V7+S7+T7</f>
        <v>2380539397</v>
      </c>
      <c r="X7" s="37">
        <v>289980934</v>
      </c>
      <c r="Y7" s="38">
        <f>W7+X7</f>
        <v>2670520331</v>
      </c>
    </row>
    <row r="8" spans="1:25" x14ac:dyDescent="0.2">
      <c r="A8" s="364" t="s">
        <v>265</v>
      </c>
      <c r="B8" s="364"/>
      <c r="C8" s="364"/>
      <c r="D8" s="364"/>
      <c r="E8" s="364"/>
      <c r="F8" s="36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364" t="s">
        <v>266</v>
      </c>
      <c r="B9" s="364"/>
      <c r="C9" s="364"/>
      <c r="D9" s="364"/>
      <c r="E9" s="364"/>
      <c r="F9" s="36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370" t="s">
        <v>300</v>
      </c>
      <c r="B10" s="370"/>
      <c r="C10" s="370"/>
      <c r="D10" s="370"/>
      <c r="E10" s="370"/>
      <c r="F10" s="370"/>
      <c r="G10" s="7">
        <v>4</v>
      </c>
      <c r="H10" s="38">
        <f>H7+H8+H9</f>
        <v>1208895930</v>
      </c>
      <c r="I10" s="38">
        <f t="shared" ref="I10:Y10" si="2">I7+I8+I9</f>
        <v>719579</v>
      </c>
      <c r="J10" s="38">
        <f t="shared" si="2"/>
        <v>70601681</v>
      </c>
      <c r="K10" s="38">
        <f>K7+K8+K9</f>
        <v>34518334</v>
      </c>
      <c r="L10" s="38">
        <f t="shared" si="2"/>
        <v>15869707</v>
      </c>
      <c r="M10" s="38">
        <f t="shared" si="2"/>
        <v>458880493</v>
      </c>
      <c r="N10" s="38">
        <f t="shared" si="2"/>
        <v>229655913</v>
      </c>
      <c r="O10" s="38">
        <f t="shared" si="2"/>
        <v>0</v>
      </c>
      <c r="P10" s="38">
        <f t="shared" si="2"/>
        <v>0</v>
      </c>
      <c r="Q10" s="38">
        <f t="shared" si="2"/>
        <v>0</v>
      </c>
      <c r="R10" s="38">
        <f t="shared" si="2"/>
        <v>0</v>
      </c>
      <c r="S10" s="38">
        <f t="shared" si="2"/>
        <v>0</v>
      </c>
      <c r="T10" s="38">
        <f t="shared" si="2"/>
        <v>-148941</v>
      </c>
      <c r="U10" s="38">
        <f t="shared" si="2"/>
        <v>319397188</v>
      </c>
      <c r="V10" s="38">
        <f t="shared" si="2"/>
        <v>73888927</v>
      </c>
      <c r="W10" s="38">
        <f t="shared" si="2"/>
        <v>2380539397</v>
      </c>
      <c r="X10" s="38">
        <f t="shared" si="2"/>
        <v>289980934</v>
      </c>
      <c r="Y10" s="38">
        <f t="shared" si="2"/>
        <v>2670520331</v>
      </c>
    </row>
    <row r="11" spans="1:25" x14ac:dyDescent="0.2">
      <c r="A11" s="364" t="s">
        <v>267</v>
      </c>
      <c r="B11" s="364"/>
      <c r="C11" s="364"/>
      <c r="D11" s="364"/>
      <c r="E11" s="364"/>
      <c r="F11" s="364"/>
      <c r="G11" s="6">
        <v>5</v>
      </c>
      <c r="H11" s="39">
        <v>0</v>
      </c>
      <c r="I11" s="39">
        <v>0</v>
      </c>
      <c r="J11" s="39">
        <v>0</v>
      </c>
      <c r="K11" s="39">
        <v>0</v>
      </c>
      <c r="L11" s="39">
        <v>0</v>
      </c>
      <c r="M11" s="39">
        <v>0</v>
      </c>
      <c r="N11" s="39">
        <v>0</v>
      </c>
      <c r="O11" s="39">
        <v>0</v>
      </c>
      <c r="P11" s="39">
        <v>0</v>
      </c>
      <c r="Q11" s="39">
        <v>0</v>
      </c>
      <c r="R11" s="39">
        <v>0</v>
      </c>
      <c r="S11" s="37">
        <v>0</v>
      </c>
      <c r="T11" s="37">
        <v>0</v>
      </c>
      <c r="U11" s="39">
        <v>0</v>
      </c>
      <c r="V11" s="37">
        <v>163945197</v>
      </c>
      <c r="W11" s="38">
        <f t="shared" ref="W11:W29" si="3">H11+I11+J11+K11-L11+M11+N11+O11+P11+Q11+R11+U11+V11+S11+T11</f>
        <v>163945197</v>
      </c>
      <c r="X11" s="37">
        <v>47446027</v>
      </c>
      <c r="Y11" s="38">
        <f t="shared" ref="Y11:Y29" si="4">W11+X11</f>
        <v>211391224</v>
      </c>
    </row>
    <row r="12" spans="1:25" x14ac:dyDescent="0.2">
      <c r="A12" s="364" t="s">
        <v>268</v>
      </c>
      <c r="B12" s="364"/>
      <c r="C12" s="364"/>
      <c r="D12" s="364"/>
      <c r="E12" s="364"/>
      <c r="F12" s="364"/>
      <c r="G12" s="6">
        <v>6</v>
      </c>
      <c r="H12" s="39">
        <v>0</v>
      </c>
      <c r="I12" s="39">
        <v>0</v>
      </c>
      <c r="J12" s="39">
        <v>0</v>
      </c>
      <c r="K12" s="39">
        <v>0</v>
      </c>
      <c r="L12" s="39">
        <v>0</v>
      </c>
      <c r="M12" s="39">
        <v>0</v>
      </c>
      <c r="N12" s="37">
        <v>0</v>
      </c>
      <c r="O12" s="39">
        <v>0</v>
      </c>
      <c r="P12" s="39">
        <v>0</v>
      </c>
      <c r="Q12" s="39">
        <v>0</v>
      </c>
      <c r="R12" s="39">
        <v>0</v>
      </c>
      <c r="S12" s="37">
        <v>0</v>
      </c>
      <c r="T12" s="37">
        <v>34284</v>
      </c>
      <c r="U12" s="39">
        <v>0</v>
      </c>
      <c r="V12" s="39">
        <v>0</v>
      </c>
      <c r="W12" s="38">
        <f t="shared" si="3"/>
        <v>34284</v>
      </c>
      <c r="X12" s="37">
        <v>30734</v>
      </c>
      <c r="Y12" s="38">
        <f t="shared" si="4"/>
        <v>65018</v>
      </c>
    </row>
    <row r="13" spans="1:25" ht="26.25" customHeight="1" x14ac:dyDescent="0.2">
      <c r="A13" s="364" t="s">
        <v>269</v>
      </c>
      <c r="B13" s="364"/>
      <c r="C13" s="364"/>
      <c r="D13" s="364"/>
      <c r="E13" s="364"/>
      <c r="F13" s="364"/>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364" t="s">
        <v>418</v>
      </c>
      <c r="B14" s="364"/>
      <c r="C14" s="364"/>
      <c r="D14" s="364"/>
      <c r="E14" s="364"/>
      <c r="F14" s="36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364" t="s">
        <v>270</v>
      </c>
      <c r="B15" s="364"/>
      <c r="C15" s="364"/>
      <c r="D15" s="364"/>
      <c r="E15" s="364"/>
      <c r="F15" s="36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364" t="s">
        <v>271</v>
      </c>
      <c r="B16" s="364"/>
      <c r="C16" s="364"/>
      <c r="D16" s="364"/>
      <c r="E16" s="364"/>
      <c r="F16" s="36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364" t="s">
        <v>272</v>
      </c>
      <c r="B17" s="364"/>
      <c r="C17" s="364"/>
      <c r="D17" s="364"/>
      <c r="E17" s="364"/>
      <c r="F17" s="36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364" t="s">
        <v>273</v>
      </c>
      <c r="B18" s="364"/>
      <c r="C18" s="364"/>
      <c r="D18" s="364"/>
      <c r="E18" s="364"/>
      <c r="F18" s="36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364" t="s">
        <v>274</v>
      </c>
      <c r="B19" s="364"/>
      <c r="C19" s="364"/>
      <c r="D19" s="364"/>
      <c r="E19" s="364"/>
      <c r="F19" s="364"/>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364" t="s">
        <v>275</v>
      </c>
      <c r="B20" s="364"/>
      <c r="C20" s="364"/>
      <c r="D20" s="364"/>
      <c r="E20" s="364"/>
      <c r="F20" s="36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364" t="s">
        <v>419</v>
      </c>
      <c r="B21" s="364"/>
      <c r="C21" s="364"/>
      <c r="D21" s="364"/>
      <c r="E21" s="364"/>
      <c r="F21" s="36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364" t="s">
        <v>420</v>
      </c>
      <c r="B22" s="364"/>
      <c r="C22" s="364"/>
      <c r="D22" s="364"/>
      <c r="E22" s="364"/>
      <c r="F22" s="36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364" t="s">
        <v>421</v>
      </c>
      <c r="B23" s="364"/>
      <c r="C23" s="364"/>
      <c r="D23" s="364"/>
      <c r="E23" s="364"/>
      <c r="F23" s="36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364" t="s">
        <v>276</v>
      </c>
      <c r="B24" s="364"/>
      <c r="C24" s="364"/>
      <c r="D24" s="364"/>
      <c r="E24" s="364"/>
      <c r="F24" s="36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364" t="s">
        <v>422</v>
      </c>
      <c r="B25" s="364"/>
      <c r="C25" s="364"/>
      <c r="D25" s="364"/>
      <c r="E25" s="364"/>
      <c r="F25" s="36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364" t="s">
        <v>430</v>
      </c>
      <c r="B26" s="364"/>
      <c r="C26" s="364"/>
      <c r="D26" s="364"/>
      <c r="E26" s="364"/>
      <c r="F26" s="364"/>
      <c r="G26" s="6">
        <v>20</v>
      </c>
      <c r="H26" s="37">
        <v>0</v>
      </c>
      <c r="I26" s="37">
        <v>0</v>
      </c>
      <c r="J26" s="37">
        <v>0</v>
      </c>
      <c r="K26" s="37">
        <v>0</v>
      </c>
      <c r="L26" s="37">
        <v>0</v>
      </c>
      <c r="M26" s="37">
        <v>0</v>
      </c>
      <c r="N26" s="37">
        <v>0</v>
      </c>
      <c r="O26" s="37">
        <v>0</v>
      </c>
      <c r="P26" s="37">
        <v>0</v>
      </c>
      <c r="Q26" s="37">
        <v>0</v>
      </c>
      <c r="R26" s="37">
        <v>0</v>
      </c>
      <c r="S26" s="37">
        <v>0</v>
      </c>
      <c r="T26" s="37">
        <v>0</v>
      </c>
      <c r="U26" s="37">
        <v>-14763604</v>
      </c>
      <c r="V26" s="37">
        <v>0</v>
      </c>
      <c r="W26" s="38">
        <f t="shared" si="3"/>
        <v>-14763604</v>
      </c>
      <c r="X26" s="37">
        <v>-16978617</v>
      </c>
      <c r="Y26" s="38">
        <f t="shared" si="4"/>
        <v>-31742221</v>
      </c>
    </row>
    <row r="27" spans="1:25" ht="12.75" customHeight="1" x14ac:dyDescent="0.2">
      <c r="A27" s="364" t="s">
        <v>423</v>
      </c>
      <c r="B27" s="364"/>
      <c r="C27" s="364"/>
      <c r="D27" s="364"/>
      <c r="E27" s="364"/>
      <c r="F27" s="364"/>
      <c r="G27" s="6">
        <v>21</v>
      </c>
      <c r="H27" s="37">
        <v>0</v>
      </c>
      <c r="I27" s="37">
        <v>0</v>
      </c>
      <c r="J27" s="37">
        <v>0</v>
      </c>
      <c r="K27" s="37">
        <v>0</v>
      </c>
      <c r="L27" s="37">
        <v>0</v>
      </c>
      <c r="M27" s="37">
        <v>0</v>
      </c>
      <c r="N27" s="37">
        <v>0</v>
      </c>
      <c r="O27" s="37">
        <v>0</v>
      </c>
      <c r="P27" s="37">
        <v>0</v>
      </c>
      <c r="Q27" s="37">
        <v>0</v>
      </c>
      <c r="R27" s="37">
        <v>0</v>
      </c>
      <c r="S27" s="37">
        <v>0</v>
      </c>
      <c r="T27" s="37">
        <v>0</v>
      </c>
      <c r="U27" s="37">
        <v>-1524521</v>
      </c>
      <c r="V27" s="37">
        <v>0</v>
      </c>
      <c r="W27" s="38">
        <f t="shared" si="3"/>
        <v>-1524521</v>
      </c>
      <c r="X27" s="37">
        <v>-5068408</v>
      </c>
      <c r="Y27" s="38">
        <f t="shared" si="4"/>
        <v>-6592929</v>
      </c>
    </row>
    <row r="28" spans="1:25" ht="12.75" customHeight="1" x14ac:dyDescent="0.2">
      <c r="A28" s="364" t="s">
        <v>424</v>
      </c>
      <c r="B28" s="364"/>
      <c r="C28" s="364"/>
      <c r="D28" s="364"/>
      <c r="E28" s="364"/>
      <c r="F28" s="364"/>
      <c r="G28" s="6">
        <v>22</v>
      </c>
      <c r="H28" s="37">
        <v>0</v>
      </c>
      <c r="I28" s="37">
        <v>0</v>
      </c>
      <c r="J28" s="37">
        <v>-58657</v>
      </c>
      <c r="K28" s="37">
        <v>0</v>
      </c>
      <c r="L28" s="37">
        <v>0</v>
      </c>
      <c r="M28" s="37">
        <v>21251392</v>
      </c>
      <c r="N28" s="37">
        <v>6620239</v>
      </c>
      <c r="O28" s="37">
        <v>0</v>
      </c>
      <c r="P28" s="37">
        <v>0</v>
      </c>
      <c r="Q28" s="37">
        <v>0</v>
      </c>
      <c r="R28" s="37">
        <v>0</v>
      </c>
      <c r="S28" s="37">
        <v>0</v>
      </c>
      <c r="T28" s="37">
        <v>0</v>
      </c>
      <c r="U28" s="37">
        <v>46075953</v>
      </c>
      <c r="V28" s="37">
        <v>-73888927</v>
      </c>
      <c r="W28" s="38">
        <f t="shared" si="3"/>
        <v>0</v>
      </c>
      <c r="X28" s="37">
        <v>0</v>
      </c>
      <c r="Y28" s="38">
        <f t="shared" si="4"/>
        <v>0</v>
      </c>
    </row>
    <row r="29" spans="1:25" ht="12.75" customHeight="1" x14ac:dyDescent="0.2">
      <c r="A29" s="364" t="s">
        <v>425</v>
      </c>
      <c r="B29" s="364"/>
      <c r="C29" s="364"/>
      <c r="D29" s="364"/>
      <c r="E29" s="364"/>
      <c r="F29" s="36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365" t="s">
        <v>426</v>
      </c>
      <c r="B30" s="365"/>
      <c r="C30" s="365"/>
      <c r="D30" s="365"/>
      <c r="E30" s="365"/>
      <c r="F30" s="365"/>
      <c r="G30" s="8">
        <v>24</v>
      </c>
      <c r="H30" s="40">
        <f>SUM(H10:H29)</f>
        <v>1208895930</v>
      </c>
      <c r="I30" s="40">
        <f t="shared" ref="I30:Y30" si="5">SUM(I10:I29)</f>
        <v>719579</v>
      </c>
      <c r="J30" s="40">
        <f t="shared" si="5"/>
        <v>70543024</v>
      </c>
      <c r="K30" s="40">
        <f t="shared" si="5"/>
        <v>34518334</v>
      </c>
      <c r="L30" s="40">
        <f t="shared" si="5"/>
        <v>15869707</v>
      </c>
      <c r="M30" s="40">
        <f t="shared" si="5"/>
        <v>480131885</v>
      </c>
      <c r="N30" s="40">
        <f t="shared" si="5"/>
        <v>236276152</v>
      </c>
      <c r="O30" s="40">
        <f t="shared" si="5"/>
        <v>0</v>
      </c>
      <c r="P30" s="40">
        <f t="shared" si="5"/>
        <v>0</v>
      </c>
      <c r="Q30" s="40">
        <f t="shared" si="5"/>
        <v>0</v>
      </c>
      <c r="R30" s="40">
        <f t="shared" si="5"/>
        <v>0</v>
      </c>
      <c r="S30" s="40">
        <f t="shared" si="5"/>
        <v>0</v>
      </c>
      <c r="T30" s="40">
        <f t="shared" si="5"/>
        <v>-114657</v>
      </c>
      <c r="U30" s="40">
        <f t="shared" si="5"/>
        <v>349185016</v>
      </c>
      <c r="V30" s="40">
        <f t="shared" si="5"/>
        <v>163945197</v>
      </c>
      <c r="W30" s="40">
        <f t="shared" si="5"/>
        <v>2528230753</v>
      </c>
      <c r="X30" s="40">
        <f t="shared" si="5"/>
        <v>315410670</v>
      </c>
      <c r="Y30" s="40">
        <f t="shared" si="5"/>
        <v>2843641423</v>
      </c>
    </row>
    <row r="31" spans="1:25" x14ac:dyDescent="0.2">
      <c r="A31" s="366" t="s">
        <v>277</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row>
    <row r="32" spans="1:25" ht="36.75" customHeight="1" x14ac:dyDescent="0.2">
      <c r="A32" s="362" t="s">
        <v>278</v>
      </c>
      <c r="B32" s="362"/>
      <c r="C32" s="362"/>
      <c r="D32" s="362"/>
      <c r="E32" s="362"/>
      <c r="F32" s="362"/>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34284</v>
      </c>
      <c r="U32" s="38">
        <f t="shared" si="6"/>
        <v>0</v>
      </c>
      <c r="V32" s="38">
        <f t="shared" si="6"/>
        <v>0</v>
      </c>
      <c r="W32" s="38">
        <f t="shared" si="6"/>
        <v>34284</v>
      </c>
      <c r="X32" s="38">
        <f t="shared" si="6"/>
        <v>30734</v>
      </c>
      <c r="Y32" s="38">
        <f t="shared" si="6"/>
        <v>65018</v>
      </c>
    </row>
    <row r="33" spans="1:25" ht="31.5" customHeight="1" x14ac:dyDescent="0.2">
      <c r="A33" s="362" t="s">
        <v>427</v>
      </c>
      <c r="B33" s="362"/>
      <c r="C33" s="362"/>
      <c r="D33" s="362"/>
      <c r="E33" s="362"/>
      <c r="F33" s="362"/>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34284</v>
      </c>
      <c r="U33" s="38">
        <f t="shared" si="8"/>
        <v>0</v>
      </c>
      <c r="V33" s="38">
        <f t="shared" si="8"/>
        <v>163945197</v>
      </c>
      <c r="W33" s="38">
        <f t="shared" si="8"/>
        <v>163979481</v>
      </c>
      <c r="X33" s="38">
        <f t="shared" si="8"/>
        <v>47476761</v>
      </c>
      <c r="Y33" s="38">
        <f t="shared" si="8"/>
        <v>211456242</v>
      </c>
    </row>
    <row r="34" spans="1:25" ht="30.75" customHeight="1" x14ac:dyDescent="0.2">
      <c r="A34" s="363" t="s">
        <v>428</v>
      </c>
      <c r="B34" s="363"/>
      <c r="C34" s="363"/>
      <c r="D34" s="363"/>
      <c r="E34" s="363"/>
      <c r="F34" s="363"/>
      <c r="G34" s="8">
        <v>27</v>
      </c>
      <c r="H34" s="40">
        <f>SUM(H21:H29)</f>
        <v>0</v>
      </c>
      <c r="I34" s="40">
        <f t="shared" ref="I34:Y34" si="10">SUM(I21:I29)</f>
        <v>0</v>
      </c>
      <c r="J34" s="40">
        <f t="shared" si="10"/>
        <v>-58657</v>
      </c>
      <c r="K34" s="40">
        <f t="shared" si="10"/>
        <v>0</v>
      </c>
      <c r="L34" s="40">
        <f t="shared" si="10"/>
        <v>0</v>
      </c>
      <c r="M34" s="40">
        <f t="shared" si="10"/>
        <v>21251392</v>
      </c>
      <c r="N34" s="40">
        <f t="shared" si="10"/>
        <v>6620239</v>
      </c>
      <c r="O34" s="40">
        <f t="shared" si="10"/>
        <v>0</v>
      </c>
      <c r="P34" s="40">
        <f t="shared" si="10"/>
        <v>0</v>
      </c>
      <c r="Q34" s="40">
        <f t="shared" si="10"/>
        <v>0</v>
      </c>
      <c r="R34" s="40">
        <f t="shared" si="10"/>
        <v>0</v>
      </c>
      <c r="S34" s="40">
        <f t="shared" ref="S34:T34" si="11">SUM(S21:S29)</f>
        <v>0</v>
      </c>
      <c r="T34" s="40">
        <f t="shared" si="11"/>
        <v>0</v>
      </c>
      <c r="U34" s="40">
        <f t="shared" si="10"/>
        <v>29787828</v>
      </c>
      <c r="V34" s="40">
        <f t="shared" si="10"/>
        <v>-73888927</v>
      </c>
      <c r="W34" s="40">
        <f t="shared" si="10"/>
        <v>-16288125</v>
      </c>
      <c r="X34" s="40">
        <f t="shared" si="10"/>
        <v>-22047025</v>
      </c>
      <c r="Y34" s="40">
        <f t="shared" si="10"/>
        <v>-38335150</v>
      </c>
    </row>
    <row r="35" spans="1:25" x14ac:dyDescent="0.2">
      <c r="A35" s="366" t="s">
        <v>279</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row>
    <row r="36" spans="1:25" ht="12.75" customHeight="1" x14ac:dyDescent="0.2">
      <c r="A36" s="369" t="s">
        <v>301</v>
      </c>
      <c r="B36" s="369"/>
      <c r="C36" s="369"/>
      <c r="D36" s="369"/>
      <c r="E36" s="369"/>
      <c r="F36" s="369"/>
      <c r="G36" s="6">
        <v>28</v>
      </c>
      <c r="H36" s="37">
        <v>1208895930</v>
      </c>
      <c r="I36" s="37">
        <v>719579</v>
      </c>
      <c r="J36" s="37">
        <v>70543024</v>
      </c>
      <c r="K36" s="37">
        <v>34518334</v>
      </c>
      <c r="L36" s="37">
        <v>15869707</v>
      </c>
      <c r="M36" s="37">
        <v>480131885</v>
      </c>
      <c r="N36" s="37">
        <v>236276152</v>
      </c>
      <c r="O36" s="37">
        <v>0</v>
      </c>
      <c r="P36" s="37">
        <v>0</v>
      </c>
      <c r="Q36" s="37">
        <v>0</v>
      </c>
      <c r="R36" s="37">
        <v>0</v>
      </c>
      <c r="S36" s="37">
        <v>0</v>
      </c>
      <c r="T36" s="37">
        <v>-114657</v>
      </c>
      <c r="U36" s="37">
        <v>349185016</v>
      </c>
      <c r="V36" s="37">
        <v>163945197</v>
      </c>
      <c r="W36" s="41">
        <f>H36+I36+J36+K36-L36+M36+N36+O36+P36+Q36+R36+U36+V36+S36+T36</f>
        <v>2528230753</v>
      </c>
      <c r="X36" s="37">
        <v>315410670</v>
      </c>
      <c r="Y36" s="41">
        <f t="shared" ref="Y36:Y38" si="12">W36+X36</f>
        <v>2843641423</v>
      </c>
    </row>
    <row r="37" spans="1:25" ht="12.75" customHeight="1" x14ac:dyDescent="0.2">
      <c r="A37" s="364" t="s">
        <v>265</v>
      </c>
      <c r="B37" s="364"/>
      <c r="C37" s="364"/>
      <c r="D37" s="364"/>
      <c r="E37" s="364"/>
      <c r="F37" s="36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364" t="s">
        <v>266</v>
      </c>
      <c r="B38" s="364"/>
      <c r="C38" s="364"/>
      <c r="D38" s="364"/>
      <c r="E38" s="364"/>
      <c r="F38" s="36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370" t="s">
        <v>429</v>
      </c>
      <c r="B39" s="370"/>
      <c r="C39" s="370"/>
      <c r="D39" s="370"/>
      <c r="E39" s="370"/>
      <c r="F39" s="370"/>
      <c r="G39" s="7">
        <v>31</v>
      </c>
      <c r="H39" s="38">
        <f>H36+H37+H38</f>
        <v>1208895930</v>
      </c>
      <c r="I39" s="38">
        <f t="shared" ref="I39:Y39" si="14">I36+I37+I38</f>
        <v>719579</v>
      </c>
      <c r="J39" s="38">
        <f t="shared" si="14"/>
        <v>70543024</v>
      </c>
      <c r="K39" s="38">
        <f t="shared" si="14"/>
        <v>34518334</v>
      </c>
      <c r="L39" s="38">
        <f t="shared" si="14"/>
        <v>15869707</v>
      </c>
      <c r="M39" s="38">
        <f t="shared" si="14"/>
        <v>480131885</v>
      </c>
      <c r="N39" s="38">
        <f t="shared" si="14"/>
        <v>236276152</v>
      </c>
      <c r="O39" s="38">
        <f t="shared" si="14"/>
        <v>0</v>
      </c>
      <c r="P39" s="38">
        <f t="shared" si="14"/>
        <v>0</v>
      </c>
      <c r="Q39" s="38">
        <f t="shared" si="14"/>
        <v>0</v>
      </c>
      <c r="R39" s="38">
        <f t="shared" si="14"/>
        <v>0</v>
      </c>
      <c r="S39" s="38">
        <f t="shared" si="14"/>
        <v>0</v>
      </c>
      <c r="T39" s="38">
        <f t="shared" si="14"/>
        <v>-114657</v>
      </c>
      <c r="U39" s="38">
        <f t="shared" si="14"/>
        <v>349185016</v>
      </c>
      <c r="V39" s="38">
        <f t="shared" si="14"/>
        <v>163945197</v>
      </c>
      <c r="W39" s="38">
        <f t="shared" si="14"/>
        <v>2528230753</v>
      </c>
      <c r="X39" s="38">
        <f t="shared" si="14"/>
        <v>315410670</v>
      </c>
      <c r="Y39" s="38">
        <f t="shared" si="14"/>
        <v>2843641423</v>
      </c>
    </row>
    <row r="40" spans="1:25" ht="12.75" customHeight="1" x14ac:dyDescent="0.2">
      <c r="A40" s="364" t="s">
        <v>267</v>
      </c>
      <c r="B40" s="364"/>
      <c r="C40" s="364"/>
      <c r="D40" s="364"/>
      <c r="E40" s="364"/>
      <c r="F40" s="364"/>
      <c r="G40" s="6">
        <v>32</v>
      </c>
      <c r="H40" s="39">
        <v>0</v>
      </c>
      <c r="I40" s="39">
        <v>0</v>
      </c>
      <c r="J40" s="39">
        <v>0</v>
      </c>
      <c r="K40" s="39">
        <v>0</v>
      </c>
      <c r="L40" s="39">
        <v>0</v>
      </c>
      <c r="M40" s="39">
        <v>0</v>
      </c>
      <c r="N40" s="39">
        <v>0</v>
      </c>
      <c r="O40" s="39">
        <v>0</v>
      </c>
      <c r="P40" s="39">
        <v>0</v>
      </c>
      <c r="Q40" s="39">
        <v>0</v>
      </c>
      <c r="R40" s="39">
        <v>0</v>
      </c>
      <c r="S40" s="37">
        <v>0</v>
      </c>
      <c r="T40" s="37">
        <v>0</v>
      </c>
      <c r="U40" s="39">
        <v>0</v>
      </c>
      <c r="V40" s="37">
        <v>184189137</v>
      </c>
      <c r="W40" s="41">
        <f t="shared" ref="W40:W58" si="15">H40+I40+J40+K40-L40+M40+N40+O40+P40+Q40+R40+U40+V40+S40+T40</f>
        <v>184189137</v>
      </c>
      <c r="X40" s="37">
        <v>96217127</v>
      </c>
      <c r="Y40" s="41">
        <f t="shared" ref="Y40:Y58" si="16">W40+X40</f>
        <v>280406264</v>
      </c>
    </row>
    <row r="41" spans="1:25" ht="12.75" customHeight="1" x14ac:dyDescent="0.2">
      <c r="A41" s="364" t="s">
        <v>268</v>
      </c>
      <c r="B41" s="364"/>
      <c r="C41" s="364"/>
      <c r="D41" s="364"/>
      <c r="E41" s="364"/>
      <c r="F41" s="364"/>
      <c r="G41" s="6">
        <v>33</v>
      </c>
      <c r="H41" s="39">
        <v>0</v>
      </c>
      <c r="I41" s="39">
        <v>0</v>
      </c>
      <c r="J41" s="39">
        <v>0</v>
      </c>
      <c r="K41" s="39">
        <v>0</v>
      </c>
      <c r="L41" s="39">
        <v>0</v>
      </c>
      <c r="M41" s="39">
        <v>0</v>
      </c>
      <c r="N41" s="37">
        <v>0</v>
      </c>
      <c r="O41" s="39">
        <v>0</v>
      </c>
      <c r="P41" s="39">
        <v>0</v>
      </c>
      <c r="Q41" s="39">
        <v>0</v>
      </c>
      <c r="R41" s="39">
        <v>0</v>
      </c>
      <c r="S41" s="37">
        <v>0</v>
      </c>
      <c r="T41" s="37">
        <v>-275802</v>
      </c>
      <c r="U41" s="39">
        <v>0</v>
      </c>
      <c r="V41" s="39">
        <v>0</v>
      </c>
      <c r="W41" s="41">
        <f t="shared" si="15"/>
        <v>-275802</v>
      </c>
      <c r="X41" s="37">
        <v>-247244</v>
      </c>
      <c r="Y41" s="41">
        <f t="shared" si="16"/>
        <v>-523046</v>
      </c>
    </row>
    <row r="42" spans="1:25" ht="27" customHeight="1" x14ac:dyDescent="0.2">
      <c r="A42" s="364" t="s">
        <v>280</v>
      </c>
      <c r="B42" s="364"/>
      <c r="C42" s="364"/>
      <c r="D42" s="364"/>
      <c r="E42" s="364"/>
      <c r="F42" s="364"/>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364" t="s">
        <v>418</v>
      </c>
      <c r="B43" s="364"/>
      <c r="C43" s="364"/>
      <c r="D43" s="364"/>
      <c r="E43" s="364"/>
      <c r="F43" s="364"/>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364" t="s">
        <v>270</v>
      </c>
      <c r="B44" s="364"/>
      <c r="C44" s="364"/>
      <c r="D44" s="364"/>
      <c r="E44" s="364"/>
      <c r="F44" s="36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364" t="s">
        <v>271</v>
      </c>
      <c r="B45" s="364"/>
      <c r="C45" s="364"/>
      <c r="D45" s="364"/>
      <c r="E45" s="364"/>
      <c r="F45" s="36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364" t="s">
        <v>281</v>
      </c>
      <c r="B46" s="364"/>
      <c r="C46" s="364"/>
      <c r="D46" s="364"/>
      <c r="E46" s="364"/>
      <c r="F46" s="36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364" t="s">
        <v>273</v>
      </c>
      <c r="B47" s="364"/>
      <c r="C47" s="364"/>
      <c r="D47" s="364"/>
      <c r="E47" s="364"/>
      <c r="F47" s="36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364" t="s">
        <v>274</v>
      </c>
      <c r="B48" s="364"/>
      <c r="C48" s="364"/>
      <c r="D48" s="364"/>
      <c r="E48" s="364"/>
      <c r="F48" s="364"/>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129588000</v>
      </c>
      <c r="Y48" s="41">
        <f t="shared" si="16"/>
        <v>129588000</v>
      </c>
    </row>
    <row r="49" spans="1:25" ht="12.75" customHeight="1" x14ac:dyDescent="0.2">
      <c r="A49" s="364" t="s">
        <v>275</v>
      </c>
      <c r="B49" s="364"/>
      <c r="C49" s="364"/>
      <c r="D49" s="364"/>
      <c r="E49" s="364"/>
      <c r="F49" s="36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364" t="s">
        <v>419</v>
      </c>
      <c r="B50" s="364"/>
      <c r="C50" s="364"/>
      <c r="D50" s="364"/>
      <c r="E50" s="364"/>
      <c r="F50" s="36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364" t="s">
        <v>420</v>
      </c>
      <c r="B51" s="364"/>
      <c r="C51" s="364"/>
      <c r="D51" s="364"/>
      <c r="E51" s="364"/>
      <c r="F51" s="36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364" t="s">
        <v>421</v>
      </c>
      <c r="B52" s="364"/>
      <c r="C52" s="364"/>
      <c r="D52" s="364"/>
      <c r="E52" s="364"/>
      <c r="F52" s="36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364" t="s">
        <v>276</v>
      </c>
      <c r="B53" s="364"/>
      <c r="C53" s="364"/>
      <c r="D53" s="364"/>
      <c r="E53" s="364"/>
      <c r="F53" s="36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364" t="s">
        <v>422</v>
      </c>
      <c r="B54" s="364"/>
      <c r="C54" s="364"/>
      <c r="D54" s="364"/>
      <c r="E54" s="364"/>
      <c r="F54" s="36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364" t="s">
        <v>430</v>
      </c>
      <c r="B55" s="364"/>
      <c r="C55" s="364"/>
      <c r="D55" s="364"/>
      <c r="E55" s="364"/>
      <c r="F55" s="364"/>
      <c r="G55" s="6">
        <v>47</v>
      </c>
      <c r="H55" s="37">
        <v>0</v>
      </c>
      <c r="I55" s="37">
        <v>0</v>
      </c>
      <c r="J55" s="37">
        <v>0</v>
      </c>
      <c r="K55" s="37">
        <v>0</v>
      </c>
      <c r="L55" s="37">
        <v>0</v>
      </c>
      <c r="M55" s="37">
        <v>0</v>
      </c>
      <c r="N55" s="37">
        <v>0</v>
      </c>
      <c r="O55" s="37">
        <v>0</v>
      </c>
      <c r="P55" s="37">
        <v>0</v>
      </c>
      <c r="Q55" s="37">
        <v>0</v>
      </c>
      <c r="R55" s="37">
        <v>0</v>
      </c>
      <c r="S55" s="37">
        <v>0</v>
      </c>
      <c r="T55" s="37">
        <v>0</v>
      </c>
      <c r="U55" s="37">
        <v>-33090837</v>
      </c>
      <c r="V55" s="37">
        <v>0</v>
      </c>
      <c r="W55" s="41">
        <f t="shared" si="15"/>
        <v>-33090837</v>
      </c>
      <c r="X55" s="37">
        <v>-21045441</v>
      </c>
      <c r="Y55" s="41">
        <f t="shared" si="16"/>
        <v>-54136278</v>
      </c>
    </row>
    <row r="56" spans="1:25" ht="12.75" customHeight="1" x14ac:dyDescent="0.2">
      <c r="A56" s="364" t="s">
        <v>423</v>
      </c>
      <c r="B56" s="364"/>
      <c r="C56" s="364"/>
      <c r="D56" s="364"/>
      <c r="E56" s="364"/>
      <c r="F56" s="364"/>
      <c r="G56" s="6">
        <v>48</v>
      </c>
      <c r="H56" s="37">
        <v>0</v>
      </c>
      <c r="I56" s="37">
        <v>0</v>
      </c>
      <c r="J56" s="37">
        <v>0</v>
      </c>
      <c r="K56" s="37">
        <v>-411172</v>
      </c>
      <c r="L56" s="37">
        <v>-411172</v>
      </c>
      <c r="M56" s="37">
        <v>0</v>
      </c>
      <c r="N56" s="37">
        <v>-712578</v>
      </c>
      <c r="O56" s="37">
        <v>0</v>
      </c>
      <c r="P56" s="37">
        <v>0</v>
      </c>
      <c r="Q56" s="37">
        <v>0</v>
      </c>
      <c r="R56" s="37">
        <v>0</v>
      </c>
      <c r="S56" s="37">
        <v>0</v>
      </c>
      <c r="T56" s="37">
        <v>0</v>
      </c>
      <c r="U56" s="37">
        <v>1525135</v>
      </c>
      <c r="V56" s="37">
        <v>0</v>
      </c>
      <c r="W56" s="41">
        <f t="shared" si="15"/>
        <v>812557</v>
      </c>
      <c r="X56" s="37">
        <v>-2029710</v>
      </c>
      <c r="Y56" s="41">
        <f t="shared" si="16"/>
        <v>-1217153</v>
      </c>
    </row>
    <row r="57" spans="1:25" ht="12.75" customHeight="1" x14ac:dyDescent="0.2">
      <c r="A57" s="364" t="s">
        <v>431</v>
      </c>
      <c r="B57" s="364"/>
      <c r="C57" s="364"/>
      <c r="D57" s="364"/>
      <c r="E57" s="364"/>
      <c r="F57" s="364"/>
      <c r="G57" s="6">
        <v>49</v>
      </c>
      <c r="H57" s="37">
        <v>0</v>
      </c>
      <c r="I57" s="37">
        <v>0</v>
      </c>
      <c r="J57" s="37">
        <v>2256834</v>
      </c>
      <c r="K57" s="37">
        <v>0</v>
      </c>
      <c r="L57" s="37">
        <v>0</v>
      </c>
      <c r="M57" s="37">
        <v>31250939</v>
      </c>
      <c r="N57" s="37">
        <v>4066108</v>
      </c>
      <c r="O57" s="37">
        <v>0</v>
      </c>
      <c r="P57" s="37">
        <v>0</v>
      </c>
      <c r="Q57" s="37">
        <v>0</v>
      </c>
      <c r="R57" s="37">
        <v>0</v>
      </c>
      <c r="S57" s="37">
        <v>0</v>
      </c>
      <c r="T57" s="37">
        <v>0</v>
      </c>
      <c r="U57" s="37">
        <v>126371316</v>
      </c>
      <c r="V57" s="37">
        <v>-163945197</v>
      </c>
      <c r="W57" s="41">
        <f t="shared" si="15"/>
        <v>0</v>
      </c>
      <c r="X57" s="37">
        <v>0</v>
      </c>
      <c r="Y57" s="41">
        <f t="shared" si="16"/>
        <v>0</v>
      </c>
    </row>
    <row r="58" spans="1:25" ht="12.75" customHeight="1" x14ac:dyDescent="0.2">
      <c r="A58" s="364" t="s">
        <v>425</v>
      </c>
      <c r="B58" s="364"/>
      <c r="C58" s="364"/>
      <c r="D58" s="364"/>
      <c r="E58" s="364"/>
      <c r="F58" s="36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365" t="s">
        <v>432</v>
      </c>
      <c r="B59" s="365"/>
      <c r="C59" s="365"/>
      <c r="D59" s="365"/>
      <c r="E59" s="365"/>
      <c r="F59" s="365"/>
      <c r="G59" s="8">
        <v>51</v>
      </c>
      <c r="H59" s="40">
        <f>SUM(H39:H58)</f>
        <v>1208895930</v>
      </c>
      <c r="I59" s="40">
        <f t="shared" ref="I59:Y59" si="17">SUM(I39:I58)</f>
        <v>719579</v>
      </c>
      <c r="J59" s="40">
        <f t="shared" si="17"/>
        <v>72799858</v>
      </c>
      <c r="K59" s="40">
        <f t="shared" si="17"/>
        <v>34107162</v>
      </c>
      <c r="L59" s="40">
        <f t="shared" si="17"/>
        <v>15458535</v>
      </c>
      <c r="M59" s="40">
        <f t="shared" si="17"/>
        <v>511382824</v>
      </c>
      <c r="N59" s="40">
        <f t="shared" si="17"/>
        <v>239629682</v>
      </c>
      <c r="O59" s="40">
        <f t="shared" si="17"/>
        <v>0</v>
      </c>
      <c r="P59" s="40">
        <f t="shared" si="17"/>
        <v>0</v>
      </c>
      <c r="Q59" s="40">
        <f t="shared" si="17"/>
        <v>0</v>
      </c>
      <c r="R59" s="40">
        <f t="shared" si="17"/>
        <v>0</v>
      </c>
      <c r="S59" s="40">
        <f t="shared" si="17"/>
        <v>0</v>
      </c>
      <c r="T59" s="40">
        <f t="shared" si="17"/>
        <v>-390459</v>
      </c>
      <c r="U59" s="40">
        <f t="shared" si="17"/>
        <v>443990630</v>
      </c>
      <c r="V59" s="40">
        <f t="shared" si="17"/>
        <v>184189137</v>
      </c>
      <c r="W59" s="40">
        <f t="shared" si="17"/>
        <v>2679865808</v>
      </c>
      <c r="X59" s="40">
        <f t="shared" si="17"/>
        <v>517893402</v>
      </c>
      <c r="Y59" s="40">
        <f t="shared" si="17"/>
        <v>3197759210</v>
      </c>
    </row>
    <row r="60" spans="1:25" x14ac:dyDescent="0.2">
      <c r="A60" s="366" t="s">
        <v>277</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row>
    <row r="61" spans="1:25" ht="31.5" customHeight="1" x14ac:dyDescent="0.2">
      <c r="A61" s="362" t="s">
        <v>433</v>
      </c>
      <c r="B61" s="362"/>
      <c r="C61" s="362"/>
      <c r="D61" s="362"/>
      <c r="E61" s="362"/>
      <c r="F61" s="362"/>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-275802</v>
      </c>
      <c r="U61" s="41">
        <f t="shared" si="18"/>
        <v>0</v>
      </c>
      <c r="V61" s="41">
        <f t="shared" si="18"/>
        <v>0</v>
      </c>
      <c r="W61" s="41">
        <f t="shared" si="18"/>
        <v>-275802</v>
      </c>
      <c r="X61" s="41">
        <f t="shared" si="18"/>
        <v>129340756</v>
      </c>
      <c r="Y61" s="41">
        <f t="shared" si="18"/>
        <v>129064954</v>
      </c>
    </row>
    <row r="62" spans="1:25" ht="27.75" customHeight="1" x14ac:dyDescent="0.2">
      <c r="A62" s="362" t="s">
        <v>434</v>
      </c>
      <c r="B62" s="362"/>
      <c r="C62" s="362"/>
      <c r="D62" s="362"/>
      <c r="E62" s="362"/>
      <c r="F62" s="362"/>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-275802</v>
      </c>
      <c r="U62" s="41">
        <f t="shared" si="20"/>
        <v>0</v>
      </c>
      <c r="V62" s="41">
        <f t="shared" si="20"/>
        <v>184189137</v>
      </c>
      <c r="W62" s="41">
        <f t="shared" si="20"/>
        <v>183913335</v>
      </c>
      <c r="X62" s="41">
        <f t="shared" si="20"/>
        <v>225557883</v>
      </c>
      <c r="Y62" s="41">
        <f t="shared" si="20"/>
        <v>409471218</v>
      </c>
    </row>
    <row r="63" spans="1:25" ht="29.25" customHeight="1" x14ac:dyDescent="0.2">
      <c r="A63" s="363" t="s">
        <v>435</v>
      </c>
      <c r="B63" s="363"/>
      <c r="C63" s="363"/>
      <c r="D63" s="363"/>
      <c r="E63" s="363"/>
      <c r="F63" s="363"/>
      <c r="G63" s="8">
        <v>54</v>
      </c>
      <c r="H63" s="42">
        <f>SUM(H50:H58)</f>
        <v>0</v>
      </c>
      <c r="I63" s="42">
        <f t="shared" ref="I63:Y63" si="22">SUM(I50:I58)</f>
        <v>0</v>
      </c>
      <c r="J63" s="42">
        <f t="shared" si="22"/>
        <v>2256834</v>
      </c>
      <c r="K63" s="42">
        <f t="shared" si="22"/>
        <v>-411172</v>
      </c>
      <c r="L63" s="42">
        <f t="shared" si="22"/>
        <v>-411172</v>
      </c>
      <c r="M63" s="42">
        <f t="shared" si="22"/>
        <v>31250939</v>
      </c>
      <c r="N63" s="42">
        <f t="shared" si="22"/>
        <v>3353530</v>
      </c>
      <c r="O63" s="42">
        <f t="shared" si="22"/>
        <v>0</v>
      </c>
      <c r="P63" s="42">
        <f t="shared" si="22"/>
        <v>0</v>
      </c>
      <c r="Q63" s="42">
        <f t="shared" si="22"/>
        <v>0</v>
      </c>
      <c r="R63" s="42">
        <f t="shared" si="22"/>
        <v>0</v>
      </c>
      <c r="S63" s="42">
        <f t="shared" ref="S63:T63" si="23">SUM(S50:S58)</f>
        <v>0</v>
      </c>
      <c r="T63" s="42">
        <f t="shared" si="23"/>
        <v>0</v>
      </c>
      <c r="U63" s="42">
        <f t="shared" si="22"/>
        <v>94805614</v>
      </c>
      <c r="V63" s="42">
        <f t="shared" si="22"/>
        <v>-163945197</v>
      </c>
      <c r="W63" s="42">
        <f t="shared" si="22"/>
        <v>-32278280</v>
      </c>
      <c r="X63" s="42">
        <f t="shared" si="22"/>
        <v>-23075151</v>
      </c>
      <c r="Y63" s="42">
        <f t="shared" si="22"/>
        <v>-55353431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84" top="0.72" bottom="0.38" header="0.5" footer="0.27"/>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16"/>
  <sheetViews>
    <sheetView topLeftCell="A171" zoomScaleNormal="100" workbookViewId="0">
      <selection activeCell="B184" sqref="B184"/>
    </sheetView>
  </sheetViews>
  <sheetFormatPr defaultRowHeight="12.75" x14ac:dyDescent="0.2"/>
  <cols>
    <col min="1" max="1" width="49" style="143" customWidth="1"/>
    <col min="2" max="2" width="18.42578125" style="143" customWidth="1"/>
    <col min="3" max="3" width="2.85546875" style="143" customWidth="1"/>
    <col min="4" max="4" width="18.42578125" style="143" customWidth="1"/>
    <col min="6" max="6" width="12.42578125" customWidth="1"/>
    <col min="7" max="7" width="13.7109375" customWidth="1"/>
  </cols>
  <sheetData>
    <row r="1" spans="1:7" x14ac:dyDescent="0.2">
      <c r="A1" s="157" t="s">
        <v>476</v>
      </c>
      <c r="B1" s="145"/>
      <c r="C1" s="145"/>
      <c r="D1" s="145"/>
      <c r="E1" s="138"/>
      <c r="F1" s="138"/>
      <c r="G1" s="138"/>
    </row>
    <row r="2" spans="1:7" x14ac:dyDescent="0.2">
      <c r="A2" s="145"/>
      <c r="B2" s="145"/>
      <c r="C2" s="145"/>
      <c r="D2" s="145"/>
      <c r="E2" s="138"/>
      <c r="F2" s="138"/>
      <c r="G2" s="138"/>
    </row>
    <row r="3" spans="1:7" x14ac:dyDescent="0.2">
      <c r="A3" s="157" t="s">
        <v>477</v>
      </c>
      <c r="B3" s="145"/>
      <c r="C3" s="145"/>
      <c r="D3" s="145"/>
      <c r="E3" s="138"/>
      <c r="F3" s="138"/>
      <c r="G3" s="138"/>
    </row>
    <row r="4" spans="1:7" x14ac:dyDescent="0.2">
      <c r="A4" s="145" t="s">
        <v>478</v>
      </c>
      <c r="B4" s="145"/>
      <c r="C4" s="145"/>
      <c r="D4" s="145"/>
      <c r="E4" s="138"/>
      <c r="F4" s="138"/>
      <c r="G4" s="138"/>
    </row>
    <row r="5" spans="1:7" x14ac:dyDescent="0.2">
      <c r="A5" s="145"/>
      <c r="B5" s="145"/>
      <c r="C5" s="145"/>
      <c r="D5" s="145"/>
      <c r="E5" s="138"/>
      <c r="F5" s="138"/>
      <c r="G5" s="138"/>
    </row>
    <row r="6" spans="1:7" x14ac:dyDescent="0.2">
      <c r="A6" s="157" t="s">
        <v>620</v>
      </c>
      <c r="B6" s="145"/>
      <c r="C6" s="145"/>
      <c r="D6" s="145"/>
      <c r="E6" s="138"/>
      <c r="F6" s="138"/>
      <c r="G6" s="138"/>
    </row>
    <row r="7" spans="1:7" x14ac:dyDescent="0.2">
      <c r="A7" s="145"/>
      <c r="B7" s="145"/>
      <c r="C7" s="145"/>
      <c r="D7" s="145"/>
      <c r="E7" s="138"/>
      <c r="F7" s="138"/>
      <c r="G7" s="138"/>
    </row>
    <row r="8" spans="1:7" x14ac:dyDescent="0.2">
      <c r="A8" s="155" t="s">
        <v>479</v>
      </c>
      <c r="B8" s="145"/>
      <c r="C8" s="145"/>
      <c r="D8" s="145"/>
      <c r="E8" s="138"/>
      <c r="F8" s="138"/>
      <c r="G8" s="138"/>
    </row>
    <row r="9" spans="1:7" x14ac:dyDescent="0.2">
      <c r="A9" s="155"/>
      <c r="B9" s="145"/>
      <c r="C9" s="145"/>
      <c r="D9" s="145"/>
      <c r="E9" s="138"/>
      <c r="F9" s="138"/>
      <c r="G9" s="138"/>
    </row>
    <row r="10" spans="1:7" x14ac:dyDescent="0.2">
      <c r="A10" s="155" t="s">
        <v>480</v>
      </c>
      <c r="B10" s="145"/>
      <c r="C10" s="145"/>
      <c r="D10" s="145"/>
      <c r="E10" s="138"/>
      <c r="F10" s="138"/>
      <c r="G10" s="138"/>
    </row>
    <row r="11" spans="1:7" ht="12.75" customHeight="1" x14ac:dyDescent="0.2">
      <c r="A11" s="392" t="s">
        <v>481</v>
      </c>
      <c r="B11" s="392"/>
      <c r="C11" s="392"/>
      <c r="D11" s="392"/>
      <c r="E11" s="138"/>
      <c r="F11" s="138"/>
      <c r="G11" s="138"/>
    </row>
    <row r="12" spans="1:7" x14ac:dyDescent="0.2">
      <c r="A12" s="393" t="s">
        <v>482</v>
      </c>
      <c r="B12" s="393"/>
      <c r="C12" s="393"/>
      <c r="D12" s="393"/>
      <c r="E12" s="138"/>
      <c r="F12" s="138"/>
      <c r="G12" s="138"/>
    </row>
    <row r="13" spans="1:7" x14ac:dyDescent="0.2">
      <c r="A13" s="394" t="s">
        <v>483</v>
      </c>
      <c r="B13" s="394"/>
      <c r="C13" s="394"/>
      <c r="D13" s="394"/>
      <c r="E13" s="138"/>
      <c r="F13" s="138"/>
      <c r="G13" s="138"/>
    </row>
    <row r="14" spans="1:7" x14ac:dyDescent="0.2">
      <c r="A14" s="394" t="s">
        <v>484</v>
      </c>
      <c r="B14" s="394"/>
      <c r="C14" s="394"/>
      <c r="D14" s="394"/>
      <c r="E14" s="138"/>
      <c r="F14" s="138"/>
      <c r="G14" s="138"/>
    </row>
    <row r="15" spans="1:7" x14ac:dyDescent="0.2">
      <c r="A15" s="395" t="s">
        <v>485</v>
      </c>
      <c r="B15" s="395"/>
      <c r="C15" s="395"/>
      <c r="D15" s="395"/>
      <c r="E15" s="138"/>
      <c r="F15" s="138"/>
      <c r="G15" s="138"/>
    </row>
    <row r="16" spans="1:7" x14ac:dyDescent="0.2">
      <c r="A16" s="158"/>
      <c r="B16" s="158"/>
      <c r="C16" s="158"/>
      <c r="D16" s="158"/>
      <c r="E16" s="138"/>
      <c r="F16" s="138"/>
      <c r="G16" s="138"/>
    </row>
    <row r="17" spans="1:7" x14ac:dyDescent="0.2">
      <c r="A17" s="155" t="s">
        <v>486</v>
      </c>
      <c r="B17" s="155"/>
      <c r="C17" s="155"/>
      <c r="D17" s="155"/>
      <c r="E17" s="138"/>
      <c r="F17" s="138"/>
      <c r="G17" s="138"/>
    </row>
    <row r="18" spans="1:7" ht="26.25" customHeight="1" x14ac:dyDescent="0.2">
      <c r="A18" s="390" t="s">
        <v>579</v>
      </c>
      <c r="B18" s="390"/>
      <c r="C18" s="390"/>
      <c r="D18" s="390"/>
      <c r="E18" s="138"/>
      <c r="F18" s="138"/>
      <c r="G18" s="138"/>
    </row>
    <row r="19" spans="1:7" ht="12.75" customHeight="1" x14ac:dyDescent="0.2">
      <c r="A19" s="390" t="s">
        <v>578</v>
      </c>
      <c r="B19" s="390"/>
      <c r="C19" s="390"/>
      <c r="D19" s="390"/>
      <c r="E19" s="138"/>
      <c r="F19" s="138"/>
      <c r="G19" s="138"/>
    </row>
    <row r="20" spans="1:7" ht="27.75" customHeight="1" x14ac:dyDescent="0.2">
      <c r="A20" s="390" t="s">
        <v>487</v>
      </c>
      <c r="B20" s="390"/>
      <c r="C20" s="390"/>
      <c r="D20" s="390"/>
      <c r="E20" s="138"/>
      <c r="F20" s="138"/>
      <c r="G20" s="138"/>
    </row>
    <row r="21" spans="1:7" x14ac:dyDescent="0.2">
      <c r="A21" s="150" t="s">
        <v>488</v>
      </c>
      <c r="B21" s="150"/>
      <c r="C21" s="150"/>
      <c r="D21" s="150"/>
      <c r="E21" s="138"/>
      <c r="F21" s="138"/>
      <c r="G21" s="138"/>
    </row>
    <row r="22" spans="1:7" x14ac:dyDescent="0.2">
      <c r="A22" s="150"/>
      <c r="B22" s="150"/>
      <c r="C22" s="150"/>
      <c r="D22" s="150"/>
      <c r="E22" s="138"/>
      <c r="F22" s="138"/>
      <c r="G22" s="138"/>
    </row>
    <row r="23" spans="1:7" x14ac:dyDescent="0.2">
      <c r="A23" s="155" t="s">
        <v>489</v>
      </c>
      <c r="B23" s="155"/>
      <c r="C23" s="155"/>
      <c r="D23" s="155"/>
      <c r="E23" s="138"/>
      <c r="F23" s="138"/>
      <c r="G23" s="138"/>
    </row>
    <row r="24" spans="1:7" ht="53.25" customHeight="1" x14ac:dyDescent="0.2">
      <c r="A24" s="391" t="s">
        <v>612</v>
      </c>
      <c r="B24" s="391"/>
      <c r="C24" s="391"/>
      <c r="D24" s="391"/>
      <c r="E24" s="138"/>
      <c r="F24" s="138"/>
      <c r="G24" s="138"/>
    </row>
    <row r="25" spans="1:7" ht="25.5" customHeight="1" x14ac:dyDescent="0.2">
      <c r="A25" s="391" t="s">
        <v>613</v>
      </c>
      <c r="B25" s="391"/>
      <c r="C25" s="391"/>
      <c r="D25" s="391"/>
      <c r="E25" s="138"/>
      <c r="F25" s="138"/>
      <c r="G25" s="138"/>
    </row>
    <row r="26" spans="1:7" x14ac:dyDescent="0.2">
      <c r="A26" s="159"/>
      <c r="B26" s="145"/>
      <c r="C26" s="145"/>
      <c r="D26" s="145"/>
      <c r="E26" s="138"/>
      <c r="F26" s="138"/>
      <c r="G26" s="138"/>
    </row>
    <row r="27" spans="1:7" x14ac:dyDescent="0.2">
      <c r="A27" s="155" t="s">
        <v>490</v>
      </c>
      <c r="B27" s="155"/>
      <c r="C27" s="155"/>
      <c r="D27" s="155"/>
      <c r="E27" s="138"/>
      <c r="F27" s="138"/>
      <c r="G27" s="138"/>
    </row>
    <row r="28" spans="1:7" x14ac:dyDescent="0.2">
      <c r="A28" s="155"/>
      <c r="B28" s="155"/>
      <c r="C28" s="155"/>
      <c r="D28" s="155"/>
      <c r="E28" s="138"/>
      <c r="F28" s="138"/>
      <c r="G28" s="138"/>
    </row>
    <row r="29" spans="1:7" x14ac:dyDescent="0.2">
      <c r="A29" s="155" t="s">
        <v>491</v>
      </c>
      <c r="B29" s="155"/>
      <c r="C29" s="155"/>
      <c r="D29" s="155"/>
      <c r="E29" s="138"/>
      <c r="F29" s="138"/>
      <c r="G29" s="138"/>
    </row>
    <row r="30" spans="1:7" ht="38.25" customHeight="1" x14ac:dyDescent="0.2">
      <c r="A30" s="389" t="s">
        <v>601</v>
      </c>
      <c r="B30" s="389"/>
      <c r="C30" s="389"/>
      <c r="D30" s="389"/>
      <c r="E30" s="138"/>
      <c r="F30" s="138"/>
      <c r="G30" s="138"/>
    </row>
    <row r="31" spans="1:7" ht="54.75" customHeight="1" x14ac:dyDescent="0.2">
      <c r="A31" s="389" t="s">
        <v>553</v>
      </c>
      <c r="B31" s="389"/>
      <c r="C31" s="389"/>
      <c r="D31" s="389"/>
      <c r="E31" s="138"/>
      <c r="F31" s="138"/>
      <c r="G31" s="138"/>
    </row>
    <row r="32" spans="1:7" ht="38.25" customHeight="1" x14ac:dyDescent="0.2">
      <c r="A32" s="389" t="s">
        <v>492</v>
      </c>
      <c r="B32" s="389"/>
      <c r="C32" s="389"/>
      <c r="D32" s="389"/>
      <c r="E32" s="138"/>
      <c r="F32" s="138"/>
      <c r="G32" s="138"/>
    </row>
    <row r="33" spans="1:7" x14ac:dyDescent="0.2">
      <c r="A33" s="142"/>
      <c r="B33" s="142"/>
      <c r="C33" s="142"/>
      <c r="D33" s="142"/>
      <c r="E33" s="138"/>
      <c r="F33" s="138"/>
      <c r="G33" s="138"/>
    </row>
    <row r="34" spans="1:7" x14ac:dyDescent="0.2">
      <c r="A34" s="155" t="s">
        <v>493</v>
      </c>
      <c r="B34" s="155"/>
      <c r="C34" s="155"/>
      <c r="D34" s="155"/>
      <c r="E34" s="138"/>
      <c r="F34" s="138"/>
      <c r="G34" s="138"/>
    </row>
    <row r="35" spans="1:7" ht="38.25" customHeight="1" x14ac:dyDescent="0.2">
      <c r="A35" s="389" t="s">
        <v>494</v>
      </c>
      <c r="B35" s="389"/>
      <c r="C35" s="389"/>
      <c r="D35" s="389"/>
      <c r="E35" s="138"/>
      <c r="F35" s="138"/>
      <c r="G35" s="138"/>
    </row>
    <row r="36" spans="1:7" x14ac:dyDescent="0.2">
      <c r="A36" s="142"/>
      <c r="B36" s="142"/>
      <c r="C36" s="142"/>
      <c r="D36" s="142"/>
      <c r="E36" s="138"/>
      <c r="F36" s="138"/>
      <c r="G36" s="138"/>
    </row>
    <row r="37" spans="1:7" x14ac:dyDescent="0.2">
      <c r="A37" s="155" t="s">
        <v>495</v>
      </c>
      <c r="B37" s="155"/>
      <c r="C37" s="155"/>
      <c r="D37" s="155"/>
      <c r="E37" s="138"/>
      <c r="F37" s="138"/>
      <c r="G37" s="138"/>
    </row>
    <row r="38" spans="1:7" ht="38.25" customHeight="1" x14ac:dyDescent="0.2">
      <c r="A38" s="389" t="s">
        <v>602</v>
      </c>
      <c r="B38" s="389"/>
      <c r="C38" s="389"/>
      <c r="D38" s="389"/>
      <c r="E38" s="138"/>
      <c r="F38" s="138"/>
      <c r="G38" s="138"/>
    </row>
    <row r="39" spans="1:7" ht="12.75" customHeight="1" x14ac:dyDescent="0.2">
      <c r="A39" s="142"/>
      <c r="B39" s="142"/>
      <c r="C39" s="142"/>
      <c r="D39" s="142"/>
      <c r="E39" s="138"/>
      <c r="F39" s="138"/>
      <c r="G39" s="138"/>
    </row>
    <row r="40" spans="1:7" ht="13.5" customHeight="1" x14ac:dyDescent="0.2">
      <c r="A40" s="155" t="s">
        <v>496</v>
      </c>
      <c r="B40" s="155"/>
      <c r="C40" s="155"/>
      <c r="D40" s="155"/>
      <c r="E40" s="138"/>
      <c r="F40" s="138"/>
      <c r="G40" s="138"/>
    </row>
    <row r="41" spans="1:7" ht="51" customHeight="1" x14ac:dyDescent="0.2">
      <c r="A41" s="389" t="s">
        <v>497</v>
      </c>
      <c r="B41" s="389"/>
      <c r="C41" s="389"/>
      <c r="D41" s="389"/>
    </row>
    <row r="42" spans="1:7" x14ac:dyDescent="0.2">
      <c r="A42" s="142"/>
      <c r="B42" s="142"/>
      <c r="C42" s="142"/>
      <c r="D42" s="142"/>
    </row>
    <row r="43" spans="1:7" x14ac:dyDescent="0.2">
      <c r="A43" s="155" t="s">
        <v>498</v>
      </c>
      <c r="B43" s="155"/>
      <c r="C43" s="155"/>
      <c r="D43" s="155"/>
    </row>
    <row r="44" spans="1:7" ht="12.75" customHeight="1" x14ac:dyDescent="0.2">
      <c r="A44" s="389" t="s">
        <v>499</v>
      </c>
      <c r="B44" s="389"/>
      <c r="C44" s="389"/>
      <c r="D44" s="389"/>
    </row>
    <row r="45" spans="1:7" x14ac:dyDescent="0.2">
      <c r="A45" s="145"/>
      <c r="B45" s="145"/>
      <c r="C45" s="145"/>
      <c r="D45" s="145"/>
    </row>
    <row r="46" spans="1:7" x14ac:dyDescent="0.2">
      <c r="A46" s="155" t="s">
        <v>500</v>
      </c>
      <c r="B46" s="155"/>
      <c r="C46" s="155"/>
      <c r="D46" s="155"/>
    </row>
    <row r="47" spans="1:7" x14ac:dyDescent="0.2">
      <c r="A47" s="145"/>
      <c r="B47" s="145"/>
      <c r="C47" s="145"/>
      <c r="D47" s="145"/>
    </row>
    <row r="48" spans="1:7" x14ac:dyDescent="0.2">
      <c r="A48" s="160"/>
      <c r="B48" s="161" t="s">
        <v>603</v>
      </c>
      <c r="C48" s="145"/>
      <c r="D48" s="161" t="s">
        <v>501</v>
      </c>
    </row>
    <row r="49" spans="1:4" ht="24" x14ac:dyDescent="0.2">
      <c r="A49" s="160"/>
      <c r="B49" s="162" t="s">
        <v>502</v>
      </c>
      <c r="C49" s="145"/>
      <c r="D49" s="162" t="s">
        <v>502</v>
      </c>
    </row>
    <row r="50" spans="1:4" x14ac:dyDescent="0.2">
      <c r="A50" s="163" t="s">
        <v>503</v>
      </c>
      <c r="B50" s="160"/>
      <c r="C50" s="145"/>
      <c r="D50" s="160"/>
    </row>
    <row r="51" spans="1:4" x14ac:dyDescent="0.2">
      <c r="A51" s="164" t="s">
        <v>504</v>
      </c>
      <c r="B51" s="165">
        <v>100</v>
      </c>
      <c r="C51" s="145"/>
      <c r="D51" s="165">
        <v>100</v>
      </c>
    </row>
    <row r="52" spans="1:4" x14ac:dyDescent="0.2">
      <c r="A52" s="164" t="s">
        <v>572</v>
      </c>
      <c r="B52" s="165">
        <v>100</v>
      </c>
      <c r="C52" s="145"/>
      <c r="D52" s="165">
        <v>100</v>
      </c>
    </row>
    <row r="53" spans="1:4" x14ac:dyDescent="0.2">
      <c r="A53" s="164" t="s">
        <v>505</v>
      </c>
      <c r="B53" s="165">
        <v>100</v>
      </c>
      <c r="C53" s="145"/>
      <c r="D53" s="165">
        <v>100</v>
      </c>
    </row>
    <row r="54" spans="1:4" x14ac:dyDescent="0.2">
      <c r="A54" s="164" t="s">
        <v>577</v>
      </c>
      <c r="B54" s="165">
        <v>100</v>
      </c>
      <c r="C54" s="145"/>
      <c r="D54" s="165">
        <v>100</v>
      </c>
    </row>
    <row r="55" spans="1:4" x14ac:dyDescent="0.2">
      <c r="A55" s="164" t="s">
        <v>573</v>
      </c>
      <c r="B55" s="165">
        <v>100</v>
      </c>
      <c r="C55" s="145"/>
      <c r="D55" s="165">
        <v>100</v>
      </c>
    </row>
    <row r="56" spans="1:4" x14ac:dyDescent="0.2">
      <c r="A56" s="164" t="s">
        <v>574</v>
      </c>
      <c r="B56" s="165">
        <v>100</v>
      </c>
      <c r="C56" s="145"/>
      <c r="D56" s="165">
        <v>100</v>
      </c>
    </row>
    <row r="57" spans="1:4" x14ac:dyDescent="0.2">
      <c r="A57" s="164" t="s">
        <v>575</v>
      </c>
      <c r="B57" s="165">
        <v>100</v>
      </c>
      <c r="C57" s="145"/>
      <c r="D57" s="165">
        <v>100</v>
      </c>
    </row>
    <row r="58" spans="1:4" x14ac:dyDescent="0.2">
      <c r="A58" s="164" t="s">
        <v>506</v>
      </c>
      <c r="B58" s="165">
        <v>100</v>
      </c>
      <c r="C58" s="145"/>
      <c r="D58" s="165">
        <v>100</v>
      </c>
    </row>
    <row r="59" spans="1:4" x14ac:dyDescent="0.2">
      <c r="A59" s="166" t="s">
        <v>507</v>
      </c>
      <c r="B59" s="167">
        <v>91.25</v>
      </c>
      <c r="C59" s="145"/>
      <c r="D59" s="167">
        <v>91.25</v>
      </c>
    </row>
    <row r="60" spans="1:4" x14ac:dyDescent="0.2">
      <c r="A60" s="166" t="s">
        <v>508</v>
      </c>
      <c r="B60" s="167">
        <v>8.75</v>
      </c>
      <c r="C60" s="145"/>
      <c r="D60" s="167">
        <v>8.75</v>
      </c>
    </row>
    <row r="61" spans="1:4" x14ac:dyDescent="0.2">
      <c r="A61" s="164" t="s">
        <v>509</v>
      </c>
      <c r="B61" s="165">
        <v>75.040000000000006</v>
      </c>
      <c r="C61" s="145"/>
      <c r="D61" s="165">
        <v>75.040000000000006</v>
      </c>
    </row>
    <row r="62" spans="1:4" x14ac:dyDescent="0.2">
      <c r="A62" s="164" t="s">
        <v>576</v>
      </c>
      <c r="B62" s="165">
        <v>100</v>
      </c>
      <c r="C62" s="145"/>
      <c r="D62" s="165">
        <v>97.64</v>
      </c>
    </row>
    <row r="63" spans="1:4" x14ac:dyDescent="0.2">
      <c r="A63" s="164" t="s">
        <v>510</v>
      </c>
      <c r="B63" s="165">
        <v>99.77</v>
      </c>
      <c r="C63" s="145"/>
      <c r="D63" s="165">
        <v>99.77</v>
      </c>
    </row>
    <row r="64" spans="1:4" x14ac:dyDescent="0.2">
      <c r="A64" s="164" t="s">
        <v>511</v>
      </c>
      <c r="B64" s="165">
        <v>67.900000000000006</v>
      </c>
      <c r="C64" s="145"/>
      <c r="D64" s="165">
        <v>67.900000000000006</v>
      </c>
    </row>
    <row r="65" spans="1:4" x14ac:dyDescent="0.2">
      <c r="A65" s="164" t="s">
        <v>468</v>
      </c>
      <c r="B65" s="165">
        <v>100</v>
      </c>
      <c r="C65" s="145"/>
      <c r="D65" s="168">
        <v>100</v>
      </c>
    </row>
    <row r="66" spans="1:4" x14ac:dyDescent="0.2">
      <c r="A66" s="164" t="s">
        <v>513</v>
      </c>
      <c r="B66" s="165">
        <v>100</v>
      </c>
      <c r="C66" s="145"/>
      <c r="D66" s="168">
        <v>100</v>
      </c>
    </row>
    <row r="67" spans="1:4" x14ac:dyDescent="0.2">
      <c r="B67" s="165"/>
      <c r="C67" s="145"/>
      <c r="D67" s="168"/>
    </row>
    <row r="68" spans="1:4" x14ac:dyDescent="0.2">
      <c r="A68" s="163" t="s">
        <v>582</v>
      </c>
      <c r="B68" s="165"/>
      <c r="C68" s="145"/>
      <c r="D68" s="168"/>
    </row>
    <row r="69" spans="1:4" ht="24" x14ac:dyDescent="0.2">
      <c r="A69" s="169" t="s">
        <v>514</v>
      </c>
      <c r="B69" s="170">
        <v>51</v>
      </c>
      <c r="C69" s="145"/>
      <c r="D69" s="168">
        <v>51</v>
      </c>
    </row>
    <row r="70" spans="1:4" ht="24" x14ac:dyDescent="0.2">
      <c r="A70" s="169" t="s">
        <v>586</v>
      </c>
      <c r="B70" s="170">
        <v>75.16</v>
      </c>
      <c r="C70" s="145"/>
      <c r="D70" s="168" t="s">
        <v>512</v>
      </c>
    </row>
    <row r="71" spans="1:4" ht="24" x14ac:dyDescent="0.2">
      <c r="A71" s="169" t="s">
        <v>587</v>
      </c>
      <c r="B71" s="170">
        <v>100</v>
      </c>
      <c r="C71" s="145"/>
      <c r="D71" s="168" t="s">
        <v>512</v>
      </c>
    </row>
    <row r="72" spans="1:4" ht="24" x14ac:dyDescent="0.2">
      <c r="A72" s="169" t="s">
        <v>588</v>
      </c>
      <c r="B72" s="170">
        <v>100</v>
      </c>
      <c r="C72" s="145"/>
      <c r="D72" s="168" t="s">
        <v>512</v>
      </c>
    </row>
    <row r="73" spans="1:4" ht="24" x14ac:dyDescent="0.2">
      <c r="A73" s="169" t="s">
        <v>589</v>
      </c>
      <c r="B73" s="170">
        <v>100</v>
      </c>
      <c r="C73" s="145"/>
      <c r="D73" s="168" t="s">
        <v>512</v>
      </c>
    </row>
    <row r="74" spans="1:4" ht="24" x14ac:dyDescent="0.2">
      <c r="A74" s="169" t="s">
        <v>590</v>
      </c>
      <c r="B74" s="170">
        <v>100</v>
      </c>
      <c r="C74" s="145"/>
      <c r="D74" s="168" t="s">
        <v>512</v>
      </c>
    </row>
    <row r="75" spans="1:4" ht="24" x14ac:dyDescent="0.2">
      <c r="A75" s="169" t="s">
        <v>591</v>
      </c>
      <c r="B75" s="170">
        <v>100</v>
      </c>
      <c r="C75" s="145"/>
      <c r="D75" s="168" t="s">
        <v>512</v>
      </c>
    </row>
    <row r="76" spans="1:4" ht="24" x14ac:dyDescent="0.2">
      <c r="A76" s="169" t="s">
        <v>592</v>
      </c>
      <c r="B76" s="170">
        <v>100</v>
      </c>
      <c r="C76" s="145"/>
      <c r="D76" s="168" t="s">
        <v>512</v>
      </c>
    </row>
    <row r="77" spans="1:4" ht="24" x14ac:dyDescent="0.2">
      <c r="A77" s="169" t="s">
        <v>593</v>
      </c>
      <c r="B77" s="170">
        <v>100</v>
      </c>
      <c r="C77" s="145"/>
      <c r="D77" s="168" t="s">
        <v>512</v>
      </c>
    </row>
    <row r="78" spans="1:4" x14ac:dyDescent="0.2">
      <c r="A78" s="171"/>
      <c r="B78" s="145"/>
      <c r="C78" s="145"/>
      <c r="D78" s="165"/>
    </row>
    <row r="79" spans="1:4" x14ac:dyDescent="0.2">
      <c r="A79" s="163" t="s">
        <v>580</v>
      </c>
      <c r="B79" s="165"/>
      <c r="C79" s="145"/>
      <c r="D79" s="165"/>
    </row>
    <row r="80" spans="1:4" ht="37.5" x14ac:dyDescent="0.2">
      <c r="A80" s="172" t="s">
        <v>585</v>
      </c>
      <c r="B80" s="165">
        <v>100</v>
      </c>
      <c r="C80" s="145"/>
      <c r="D80" s="165">
        <v>100</v>
      </c>
    </row>
    <row r="81" spans="1:4" ht="24" x14ac:dyDescent="0.2">
      <c r="A81" s="169" t="s">
        <v>594</v>
      </c>
      <c r="B81" s="165">
        <v>100</v>
      </c>
      <c r="C81" s="145"/>
      <c r="D81" s="168" t="s">
        <v>512</v>
      </c>
    </row>
    <row r="82" spans="1:4" ht="24" x14ac:dyDescent="0.2">
      <c r="A82" s="173" t="s">
        <v>595</v>
      </c>
      <c r="B82" s="165">
        <v>100</v>
      </c>
      <c r="C82" s="145"/>
      <c r="D82" s="168" t="s">
        <v>512</v>
      </c>
    </row>
    <row r="83" spans="1:4" ht="24" x14ac:dyDescent="0.2">
      <c r="A83" s="169" t="s">
        <v>596</v>
      </c>
      <c r="B83" s="165">
        <v>100</v>
      </c>
      <c r="C83" s="145"/>
      <c r="D83" s="168" t="s">
        <v>512</v>
      </c>
    </row>
    <row r="84" spans="1:4" ht="24" x14ac:dyDescent="0.2">
      <c r="A84" s="169" t="s">
        <v>597</v>
      </c>
      <c r="B84" s="165">
        <v>100</v>
      </c>
      <c r="C84" s="145"/>
      <c r="D84" s="168" t="s">
        <v>512</v>
      </c>
    </row>
    <row r="85" spans="1:4" x14ac:dyDescent="0.2">
      <c r="A85" s="174"/>
      <c r="B85" s="165"/>
      <c r="C85" s="145"/>
      <c r="D85" s="165"/>
    </row>
    <row r="86" spans="1:4" x14ac:dyDescent="0.2">
      <c r="A86" s="163" t="s">
        <v>581</v>
      </c>
      <c r="B86" s="165"/>
      <c r="C86" s="145"/>
      <c r="D86" s="165"/>
    </row>
    <row r="87" spans="1:4" ht="24" x14ac:dyDescent="0.2">
      <c r="A87" s="169" t="s">
        <v>515</v>
      </c>
      <c r="B87" s="165">
        <v>85</v>
      </c>
      <c r="C87" s="145"/>
      <c r="D87" s="165">
        <v>85</v>
      </c>
    </row>
    <row r="88" spans="1:4" ht="24" x14ac:dyDescent="0.2">
      <c r="A88" s="169" t="s">
        <v>516</v>
      </c>
      <c r="B88" s="165">
        <v>100</v>
      </c>
      <c r="C88" s="145"/>
      <c r="D88" s="165">
        <v>100</v>
      </c>
    </row>
    <row r="89" spans="1:4" x14ac:dyDescent="0.2">
      <c r="A89" s="160"/>
      <c r="B89" s="160"/>
      <c r="C89" s="160"/>
      <c r="D89" s="160"/>
    </row>
    <row r="90" spans="1:4" ht="51" customHeight="1" x14ac:dyDescent="0.2">
      <c r="A90" s="396" t="s">
        <v>517</v>
      </c>
      <c r="B90" s="396"/>
      <c r="C90" s="396"/>
      <c r="D90" s="396"/>
    </row>
    <row r="91" spans="1:4" x14ac:dyDescent="0.2">
      <c r="A91" s="145"/>
      <c r="B91" s="145"/>
      <c r="C91" s="145"/>
      <c r="D91" s="145"/>
    </row>
    <row r="92" spans="1:4" x14ac:dyDescent="0.2">
      <c r="A92" s="397"/>
      <c r="B92" s="161" t="s">
        <v>603</v>
      </c>
      <c r="C92" s="145"/>
      <c r="D92" s="161" t="s">
        <v>501</v>
      </c>
    </row>
    <row r="93" spans="1:4" x14ac:dyDescent="0.2">
      <c r="A93" s="397"/>
      <c r="B93" s="162" t="s">
        <v>518</v>
      </c>
      <c r="C93" s="145"/>
      <c r="D93" s="162" t="s">
        <v>518</v>
      </c>
    </row>
    <row r="94" spans="1:4" x14ac:dyDescent="0.2">
      <c r="A94" s="174" t="s">
        <v>510</v>
      </c>
      <c r="B94" s="175">
        <v>61.97</v>
      </c>
      <c r="C94" s="145"/>
      <c r="D94" s="141">
        <v>61.97</v>
      </c>
    </row>
    <row r="95" spans="1:4" x14ac:dyDescent="0.2">
      <c r="A95" s="174" t="s">
        <v>511</v>
      </c>
      <c r="B95" s="175">
        <v>52.73</v>
      </c>
      <c r="C95" s="145"/>
      <c r="D95" s="141">
        <v>52.73</v>
      </c>
    </row>
    <row r="96" spans="1:4" x14ac:dyDescent="0.2">
      <c r="A96" s="174"/>
      <c r="B96" s="175"/>
      <c r="C96" s="145"/>
      <c r="D96" s="141"/>
    </row>
    <row r="97" spans="1:4" x14ac:dyDescent="0.2">
      <c r="A97" s="174"/>
      <c r="B97" s="175"/>
      <c r="C97" s="145"/>
      <c r="D97" s="141"/>
    </row>
    <row r="98" spans="1:4" x14ac:dyDescent="0.2">
      <c r="A98" s="169"/>
      <c r="B98" s="175"/>
      <c r="C98" s="145"/>
      <c r="D98" s="141"/>
    </row>
    <row r="99" spans="1:4" x14ac:dyDescent="0.2">
      <c r="A99" s="398" t="s">
        <v>519</v>
      </c>
      <c r="B99" s="398"/>
      <c r="C99" s="398"/>
      <c r="D99" s="398"/>
    </row>
    <row r="100" spans="1:4" x14ac:dyDescent="0.2">
      <c r="A100" s="176"/>
      <c r="B100" s="176"/>
      <c r="C100" s="176"/>
      <c r="D100" s="176"/>
    </row>
    <row r="101" spans="1:4" ht="25.5" customHeight="1" x14ac:dyDescent="0.2">
      <c r="A101" s="399" t="s">
        <v>520</v>
      </c>
      <c r="B101" s="399"/>
      <c r="C101" s="399"/>
      <c r="D101" s="399"/>
    </row>
    <row r="102" spans="1:4" ht="37.5" customHeight="1" x14ac:dyDescent="0.2">
      <c r="A102" s="393" t="s">
        <v>621</v>
      </c>
      <c r="B102" s="393"/>
      <c r="C102" s="393"/>
      <c r="D102" s="393"/>
    </row>
    <row r="103" spans="1:4" ht="51.75" customHeight="1" x14ac:dyDescent="0.2">
      <c r="A103" s="393" t="s">
        <v>567</v>
      </c>
      <c r="B103" s="393"/>
      <c r="C103" s="393"/>
      <c r="D103" s="393"/>
    </row>
    <row r="104" spans="1:4" ht="24.75" customHeight="1" x14ac:dyDescent="0.2">
      <c r="A104" s="393" t="s">
        <v>557</v>
      </c>
      <c r="B104" s="393"/>
      <c r="C104" s="393"/>
      <c r="D104" s="393"/>
    </row>
    <row r="105" spans="1:4" ht="26.25" customHeight="1" x14ac:dyDescent="0.2">
      <c r="A105" s="393" t="s">
        <v>558</v>
      </c>
      <c r="B105" s="393"/>
      <c r="C105" s="393"/>
      <c r="D105" s="393"/>
    </row>
    <row r="106" spans="1:4" ht="12.75" customHeight="1" x14ac:dyDescent="0.2">
      <c r="A106" s="391"/>
      <c r="B106" s="391"/>
      <c r="C106" s="391"/>
      <c r="D106" s="391"/>
    </row>
    <row r="107" spans="1:4" ht="39.75" customHeight="1" x14ac:dyDescent="0.2">
      <c r="A107" s="391" t="s">
        <v>521</v>
      </c>
      <c r="B107" s="391"/>
      <c r="C107" s="391"/>
      <c r="D107" s="391"/>
    </row>
    <row r="108" spans="1:4" ht="25.5" customHeight="1" x14ac:dyDescent="0.2">
      <c r="A108" s="391" t="s">
        <v>568</v>
      </c>
      <c r="B108" s="391"/>
      <c r="C108" s="391"/>
      <c r="D108" s="391"/>
    </row>
    <row r="109" spans="1:4" x14ac:dyDescent="0.2">
      <c r="A109" s="142"/>
      <c r="B109" s="142"/>
      <c r="C109" s="142"/>
      <c r="D109" s="142"/>
    </row>
    <row r="110" spans="1:4" x14ac:dyDescent="0.2">
      <c r="A110" s="177" t="s">
        <v>522</v>
      </c>
      <c r="B110" s="177"/>
      <c r="C110" s="177"/>
      <c r="D110" s="177"/>
    </row>
    <row r="111" spans="1:4" ht="25.5" customHeight="1" x14ac:dyDescent="0.2">
      <c r="A111" s="389" t="s">
        <v>569</v>
      </c>
      <c r="B111" s="389"/>
      <c r="C111" s="389"/>
      <c r="D111" s="389"/>
    </row>
    <row r="112" spans="1:4" x14ac:dyDescent="0.2">
      <c r="A112" s="145"/>
      <c r="B112" s="145"/>
      <c r="C112" s="145"/>
      <c r="D112" s="145"/>
    </row>
    <row r="113" spans="1:7" ht="24" x14ac:dyDescent="0.2">
      <c r="A113" s="141"/>
      <c r="B113" s="178" t="s">
        <v>604</v>
      </c>
      <c r="C113" s="145"/>
      <c r="D113" s="178" t="s">
        <v>605</v>
      </c>
    </row>
    <row r="114" spans="1:7" x14ac:dyDescent="0.2">
      <c r="A114" s="141"/>
      <c r="B114" s="146" t="s">
        <v>523</v>
      </c>
      <c r="C114" s="145"/>
      <c r="D114" s="146" t="s">
        <v>523</v>
      </c>
    </row>
    <row r="115" spans="1:7" x14ac:dyDescent="0.2">
      <c r="A115" s="141"/>
      <c r="B115" s="154"/>
      <c r="C115" s="145"/>
      <c r="D115" s="154"/>
    </row>
    <row r="116" spans="1:7" x14ac:dyDescent="0.2">
      <c r="A116" s="141" t="s">
        <v>559</v>
      </c>
      <c r="B116" s="190">
        <v>402514872</v>
      </c>
      <c r="D116" s="190">
        <v>329657681</v>
      </c>
    </row>
    <row r="117" spans="1:7" x14ac:dyDescent="0.2">
      <c r="A117" s="141" t="s">
        <v>554</v>
      </c>
      <c r="B117" s="190">
        <f>B118+B119</f>
        <v>2507170752</v>
      </c>
      <c r="D117" s="190">
        <f>D118+D119</f>
        <v>1721556750</v>
      </c>
    </row>
    <row r="118" spans="1:7" x14ac:dyDescent="0.2">
      <c r="A118" s="141" t="s">
        <v>560</v>
      </c>
      <c r="B118" s="191">
        <v>1046366930</v>
      </c>
      <c r="D118" s="191">
        <v>571182984</v>
      </c>
    </row>
    <row r="119" spans="1:7" x14ac:dyDescent="0.2">
      <c r="A119" s="141" t="s">
        <v>561</v>
      </c>
      <c r="B119" s="191">
        <v>1460803822</v>
      </c>
      <c r="D119" s="191">
        <v>1150373766</v>
      </c>
    </row>
    <row r="120" spans="1:7" x14ac:dyDescent="0.2">
      <c r="A120" s="141" t="s">
        <v>555</v>
      </c>
      <c r="B120" s="190">
        <f>B121+B122</f>
        <v>577062545</v>
      </c>
      <c r="D120" s="190">
        <f>D121+D122</f>
        <v>402662736</v>
      </c>
    </row>
    <row r="121" spans="1:7" x14ac:dyDescent="0.2">
      <c r="A121" s="141" t="s">
        <v>562</v>
      </c>
      <c r="B121" s="191">
        <v>508961208</v>
      </c>
      <c r="D121" s="191">
        <v>365108109</v>
      </c>
    </row>
    <row r="122" spans="1:7" x14ac:dyDescent="0.2">
      <c r="A122" s="141" t="s">
        <v>563</v>
      </c>
      <c r="B122" s="191">
        <v>68101337</v>
      </c>
      <c r="D122" s="191">
        <v>37554627</v>
      </c>
    </row>
    <row r="123" spans="1:7" x14ac:dyDescent="0.2">
      <c r="A123" s="141" t="s">
        <v>556</v>
      </c>
      <c r="B123" s="192">
        <v>20086785</v>
      </c>
      <c r="D123" s="192">
        <v>13436004</v>
      </c>
      <c r="G123" s="22"/>
    </row>
    <row r="124" spans="1:7" x14ac:dyDescent="0.2">
      <c r="A124" s="141" t="s">
        <v>564</v>
      </c>
      <c r="B124" s="190">
        <f>B116+B117+B120+B123</f>
        <v>3506834954</v>
      </c>
      <c r="D124" s="190">
        <f>D116+D117+D120+D123</f>
        <v>2467313171</v>
      </c>
    </row>
    <row r="125" spans="1:7" x14ac:dyDescent="0.2">
      <c r="A125" s="141" t="s">
        <v>524</v>
      </c>
      <c r="B125" s="191">
        <v>424633286</v>
      </c>
      <c r="D125" s="191">
        <v>212806817</v>
      </c>
    </row>
    <row r="126" spans="1:7" x14ac:dyDescent="0.2">
      <c r="A126" s="147" t="s">
        <v>525</v>
      </c>
      <c r="B126" s="201">
        <f>SUM(B124:B125)</f>
        <v>3931468240</v>
      </c>
      <c r="C126" s="145"/>
      <c r="D126" s="201">
        <f>SUM(D124:D125)</f>
        <v>2680119988</v>
      </c>
    </row>
    <row r="127" spans="1:7" x14ac:dyDescent="0.2">
      <c r="A127" s="141" t="s">
        <v>565</v>
      </c>
      <c r="B127" s="202">
        <f>3562744206-3931468240</f>
        <v>-368724034</v>
      </c>
      <c r="C127" s="145"/>
      <c r="D127" s="202">
        <f>2412895631-2680119990</f>
        <v>-267224359</v>
      </c>
    </row>
    <row r="128" spans="1:7" ht="13.5" thickBot="1" x14ac:dyDescent="0.25">
      <c r="A128" s="147" t="s">
        <v>566</v>
      </c>
      <c r="B128" s="203">
        <f>SUM(B126:B127)</f>
        <v>3562744206</v>
      </c>
      <c r="C128" s="145"/>
      <c r="D128" s="203">
        <f>SUM(D126:D127)</f>
        <v>2412895629</v>
      </c>
    </row>
    <row r="129" spans="1:6" ht="13.5" thickTop="1" x14ac:dyDescent="0.2">
      <c r="A129" s="141"/>
      <c r="B129" s="204"/>
      <c r="C129" s="145"/>
      <c r="D129" s="204"/>
    </row>
    <row r="130" spans="1:6" x14ac:dyDescent="0.2">
      <c r="A130" s="141" t="s">
        <v>526</v>
      </c>
      <c r="B130" s="204">
        <v>95706827</v>
      </c>
      <c r="C130" s="145"/>
      <c r="D130" s="204">
        <v>74037000</v>
      </c>
    </row>
    <row r="131" spans="1:6" x14ac:dyDescent="0.2">
      <c r="A131" s="141" t="s">
        <v>527</v>
      </c>
      <c r="B131" s="204">
        <v>3467037379</v>
      </c>
      <c r="C131" s="145"/>
      <c r="D131" s="204">
        <v>2338859000</v>
      </c>
    </row>
    <row r="132" spans="1:6" ht="13.5" thickBot="1" x14ac:dyDescent="0.25">
      <c r="A132" s="147" t="s">
        <v>525</v>
      </c>
      <c r="B132" s="205">
        <f>SUM(B130:B131)</f>
        <v>3562744206</v>
      </c>
      <c r="C132" s="145"/>
      <c r="D132" s="205">
        <f>SUM(D130:D131)</f>
        <v>2412896000</v>
      </c>
      <c r="F132" s="153"/>
    </row>
    <row r="133" spans="1:6" ht="13.5" thickTop="1" x14ac:dyDescent="0.2">
      <c r="A133" s="145"/>
      <c r="B133" s="145"/>
      <c r="C133" s="145"/>
      <c r="D133" s="145"/>
    </row>
    <row r="134" spans="1:6" x14ac:dyDescent="0.2">
      <c r="A134" s="184" t="s">
        <v>611</v>
      </c>
      <c r="B134"/>
      <c r="C134"/>
      <c r="D134"/>
    </row>
    <row r="135" spans="1:6" x14ac:dyDescent="0.2">
      <c r="A135" s="145"/>
      <c r="B135" s="145"/>
      <c r="C135" s="145"/>
      <c r="D135" s="145"/>
    </row>
    <row r="136" spans="1:6" x14ac:dyDescent="0.2">
      <c r="A136" s="155" t="s">
        <v>528</v>
      </c>
      <c r="B136" s="155"/>
      <c r="C136" s="155"/>
      <c r="D136" s="155"/>
    </row>
    <row r="137" spans="1:6" x14ac:dyDescent="0.2">
      <c r="A137" s="155"/>
      <c r="B137" s="155"/>
      <c r="C137" s="155"/>
      <c r="D137" s="155"/>
    </row>
    <row r="138" spans="1:6" ht="25.5" customHeight="1" x14ac:dyDescent="0.2">
      <c r="A138" s="391" t="s">
        <v>614</v>
      </c>
      <c r="B138" s="391"/>
      <c r="C138" s="391"/>
      <c r="D138" s="391"/>
    </row>
    <row r="140" spans="1:6" x14ac:dyDescent="0.2">
      <c r="A140" s="156" t="s">
        <v>529</v>
      </c>
      <c r="B140" s="145"/>
      <c r="C140" s="145"/>
      <c r="D140" s="145"/>
    </row>
    <row r="141" spans="1:6" x14ac:dyDescent="0.2">
      <c r="A141" s="156"/>
      <c r="B141" s="145"/>
      <c r="C141" s="145"/>
      <c r="D141" s="145"/>
    </row>
    <row r="142" spans="1:6" ht="37.5" customHeight="1" x14ac:dyDescent="0.2">
      <c r="A142" s="391" t="s">
        <v>615</v>
      </c>
      <c r="B142" s="391"/>
      <c r="C142" s="391"/>
      <c r="D142" s="391"/>
    </row>
    <row r="143" spans="1:6" x14ac:dyDescent="0.2">
      <c r="A143" s="142"/>
      <c r="B143" s="142"/>
      <c r="C143" s="142"/>
      <c r="D143" s="142"/>
    </row>
    <row r="144" spans="1:6" x14ac:dyDescent="0.2">
      <c r="A144" s="156" t="s">
        <v>530</v>
      </c>
      <c r="B144" s="145"/>
      <c r="C144" s="145"/>
      <c r="D144" s="145"/>
    </row>
    <row r="145" spans="1:4" ht="24" x14ac:dyDescent="0.2">
      <c r="A145" s="145"/>
      <c r="B145" s="178" t="s">
        <v>606</v>
      </c>
      <c r="C145" s="145"/>
      <c r="D145" s="178" t="s">
        <v>605</v>
      </c>
    </row>
    <row r="146" spans="1:4" x14ac:dyDescent="0.2">
      <c r="A146" s="145"/>
      <c r="B146" s="146" t="s">
        <v>523</v>
      </c>
      <c r="C146" s="145"/>
      <c r="D146" s="146" t="s">
        <v>523</v>
      </c>
    </row>
    <row r="147" spans="1:4" x14ac:dyDescent="0.2">
      <c r="A147" s="145"/>
      <c r="B147" s="141"/>
      <c r="C147" s="145"/>
      <c r="D147" s="141"/>
    </row>
    <row r="148" spans="1:4" x14ac:dyDescent="0.2">
      <c r="A148" s="147" t="s">
        <v>531</v>
      </c>
      <c r="B148" s="206">
        <v>184189</v>
      </c>
      <c r="C148" s="145"/>
      <c r="D148" s="206">
        <v>122907</v>
      </c>
    </row>
    <row r="149" spans="1:4" x14ac:dyDescent="0.2">
      <c r="A149" s="141"/>
      <c r="B149" s="141"/>
      <c r="C149" s="145"/>
      <c r="D149" s="141"/>
    </row>
    <row r="150" spans="1:4" x14ac:dyDescent="0.2">
      <c r="A150" s="141" t="s">
        <v>532</v>
      </c>
      <c r="B150" s="207">
        <v>2545295</v>
      </c>
      <c r="C150" s="208"/>
      <c r="D150" s="209">
        <v>2545449</v>
      </c>
    </row>
    <row r="151" spans="1:4" x14ac:dyDescent="0.2">
      <c r="A151" s="141"/>
      <c r="B151" s="141"/>
      <c r="C151" s="145"/>
      <c r="D151" s="141"/>
    </row>
    <row r="152" spans="1:4" ht="13.5" thickBot="1" x14ac:dyDescent="0.25">
      <c r="A152" s="147" t="s">
        <v>583</v>
      </c>
      <c r="B152" s="210">
        <v>72.36</v>
      </c>
      <c r="C152" s="145"/>
      <c r="D152" s="211">
        <v>48.28</v>
      </c>
    </row>
    <row r="153" spans="1:4" ht="13.5" thickTop="1" x14ac:dyDescent="0.2">
      <c r="A153" s="145"/>
      <c r="B153" s="145"/>
      <c r="C153" s="145"/>
      <c r="D153" s="145"/>
    </row>
    <row r="154" spans="1:4" x14ac:dyDescent="0.2">
      <c r="A154" s="401" t="s">
        <v>533</v>
      </c>
      <c r="B154" s="401"/>
      <c r="C154" s="401"/>
      <c r="D154" s="401"/>
    </row>
    <row r="155" spans="1:4" x14ac:dyDescent="0.2">
      <c r="A155" s="179"/>
      <c r="B155" s="179"/>
      <c r="C155" s="179"/>
      <c r="D155" s="179"/>
    </row>
    <row r="156" spans="1:4" ht="38.25" customHeight="1" x14ac:dyDescent="0.2">
      <c r="A156" s="400" t="s">
        <v>616</v>
      </c>
      <c r="B156" s="400"/>
      <c r="C156" s="400"/>
      <c r="D156" s="400"/>
    </row>
    <row r="158" spans="1:4" x14ac:dyDescent="0.2">
      <c r="A158" s="144" t="s">
        <v>534</v>
      </c>
      <c r="B158" s="145"/>
      <c r="C158" s="145"/>
      <c r="D158" s="145"/>
    </row>
    <row r="159" spans="1:4" x14ac:dyDescent="0.2">
      <c r="A159" s="144"/>
      <c r="B159" s="145"/>
      <c r="C159" s="145"/>
      <c r="D159" s="145"/>
    </row>
    <row r="160" spans="1:4" ht="25.5" customHeight="1" x14ac:dyDescent="0.2">
      <c r="A160" s="391" t="s">
        <v>617</v>
      </c>
      <c r="B160" s="391"/>
      <c r="C160" s="391"/>
      <c r="D160" s="391"/>
    </row>
    <row r="161" spans="1:6" x14ac:dyDescent="0.2">
      <c r="A161" s="145"/>
      <c r="B161" s="145"/>
      <c r="C161" s="145"/>
      <c r="D161" s="145"/>
    </row>
    <row r="162" spans="1:6" x14ac:dyDescent="0.2">
      <c r="A162" s="144" t="s">
        <v>535</v>
      </c>
      <c r="B162" s="145"/>
      <c r="C162" s="145"/>
      <c r="D162" s="145"/>
    </row>
    <row r="163" spans="1:6" x14ac:dyDescent="0.2">
      <c r="A163" s="144"/>
      <c r="B163" s="145"/>
      <c r="C163" s="145"/>
      <c r="D163" s="145"/>
    </row>
    <row r="164" spans="1:6" ht="51" customHeight="1" x14ac:dyDescent="0.2">
      <c r="A164" s="402" t="s">
        <v>609</v>
      </c>
      <c r="B164" s="402"/>
      <c r="C164" s="402"/>
      <c r="D164" s="402"/>
    </row>
    <row r="165" spans="1:6" x14ac:dyDescent="0.2">
      <c r="A165" s="145"/>
      <c r="B165" s="145"/>
      <c r="C165" s="145"/>
      <c r="D165" s="145"/>
    </row>
    <row r="166" spans="1:6" x14ac:dyDescent="0.2">
      <c r="A166" s="144" t="s">
        <v>536</v>
      </c>
      <c r="B166" s="145"/>
      <c r="C166" s="145"/>
      <c r="D166" s="145"/>
    </row>
    <row r="167" spans="1:6" x14ac:dyDescent="0.2">
      <c r="A167" s="145"/>
      <c r="B167" s="145"/>
      <c r="C167" s="145"/>
      <c r="D167" s="145"/>
    </row>
    <row r="168" spans="1:6" x14ac:dyDescent="0.2">
      <c r="A168" s="141"/>
      <c r="B168" s="151" t="s">
        <v>607</v>
      </c>
      <c r="C168" s="145"/>
      <c r="D168" s="151" t="s">
        <v>501</v>
      </c>
    </row>
    <row r="169" spans="1:6" x14ac:dyDescent="0.2">
      <c r="A169" s="141"/>
      <c r="B169" s="146" t="s">
        <v>523</v>
      </c>
      <c r="C169" s="145"/>
      <c r="D169" s="146" t="s">
        <v>523</v>
      </c>
    </row>
    <row r="170" spans="1:6" x14ac:dyDescent="0.2">
      <c r="A170" s="147" t="s">
        <v>537</v>
      </c>
      <c r="B170" s="141"/>
      <c r="C170" s="145"/>
      <c r="D170" s="141"/>
    </row>
    <row r="171" spans="1:6" x14ac:dyDescent="0.2">
      <c r="A171" s="185" t="s">
        <v>538</v>
      </c>
      <c r="B171" s="139">
        <v>173407</v>
      </c>
      <c r="D171" s="139">
        <v>100912</v>
      </c>
    </row>
    <row r="172" spans="1:6" x14ac:dyDescent="0.2">
      <c r="A172" s="185" t="s">
        <v>539</v>
      </c>
      <c r="B172" s="139">
        <v>183048</v>
      </c>
      <c r="D172" s="139">
        <v>199014</v>
      </c>
    </row>
    <row r="173" spans="1:6" ht="13.5" thickBot="1" x14ac:dyDescent="0.25">
      <c r="A173" s="185"/>
      <c r="B173" s="140">
        <f>SUM(B171:B172)</f>
        <v>356455</v>
      </c>
      <c r="D173" s="140">
        <f>SUM(D171:D172)</f>
        <v>299926</v>
      </c>
    </row>
    <row r="174" spans="1:6" ht="13.5" thickTop="1" x14ac:dyDescent="0.2">
      <c r="A174" s="185"/>
      <c r="B174" s="139"/>
    </row>
    <row r="175" spans="1:6" ht="39" customHeight="1" x14ac:dyDescent="0.2">
      <c r="A175" s="400" t="s">
        <v>618</v>
      </c>
      <c r="B175" s="400"/>
      <c r="C175" s="400"/>
      <c r="D175" s="400"/>
      <c r="F175" s="184"/>
    </row>
    <row r="176" spans="1:6" x14ac:dyDescent="0.2">
      <c r="A176" s="186"/>
      <c r="B176" s="186"/>
      <c r="C176" s="186"/>
      <c r="D176" s="186"/>
    </row>
    <row r="177" spans="1:4" x14ac:dyDescent="0.2">
      <c r="A177" s="187" t="s">
        <v>540</v>
      </c>
      <c r="B177" s="187"/>
      <c r="C177" s="187"/>
      <c r="D177" s="187"/>
    </row>
    <row r="179" spans="1:4" x14ac:dyDescent="0.2">
      <c r="A179" s="185"/>
      <c r="B179" s="188" t="s">
        <v>607</v>
      </c>
    </row>
    <row r="180" spans="1:4" x14ac:dyDescent="0.2">
      <c r="A180" s="185"/>
      <c r="B180" s="189" t="s">
        <v>523</v>
      </c>
    </row>
    <row r="181" spans="1:4" x14ac:dyDescent="0.2">
      <c r="A181" s="185" t="s">
        <v>541</v>
      </c>
      <c r="B181" s="139">
        <v>188694</v>
      </c>
    </row>
    <row r="182" spans="1:4" x14ac:dyDescent="0.2">
      <c r="A182" s="185" t="s">
        <v>542</v>
      </c>
      <c r="B182" s="139">
        <v>12143</v>
      </c>
    </row>
    <row r="183" spans="1:4" x14ac:dyDescent="0.2">
      <c r="A183" s="185" t="s">
        <v>543</v>
      </c>
      <c r="B183" s="139">
        <v>123504</v>
      </c>
    </row>
    <row r="184" spans="1:4" x14ac:dyDescent="0.2">
      <c r="A184" s="141" t="s">
        <v>544</v>
      </c>
      <c r="B184" s="148">
        <v>32114</v>
      </c>
      <c r="C184" s="145"/>
      <c r="D184" s="145"/>
    </row>
    <row r="185" spans="1:4" ht="13.5" thickBot="1" x14ac:dyDescent="0.25">
      <c r="A185" s="141"/>
      <c r="B185" s="149">
        <f>SUM(B181:B184)</f>
        <v>356455</v>
      </c>
      <c r="C185" s="145"/>
      <c r="D185" s="145"/>
    </row>
    <row r="186" spans="1:4" ht="13.5" thickTop="1" x14ac:dyDescent="0.2">
      <c r="A186" s="145"/>
      <c r="B186" s="145"/>
      <c r="C186" s="145"/>
      <c r="D186" s="145"/>
    </row>
    <row r="187" spans="1:4" x14ac:dyDescent="0.2">
      <c r="A187" s="155" t="s">
        <v>545</v>
      </c>
      <c r="B187" s="155"/>
      <c r="C187" s="155"/>
      <c r="D187" s="155"/>
    </row>
    <row r="188" spans="1:4" x14ac:dyDescent="0.2">
      <c r="A188" s="155"/>
      <c r="B188" s="155"/>
      <c r="C188" s="155"/>
      <c r="D188" s="155"/>
    </row>
    <row r="189" spans="1:4" ht="167.25" customHeight="1" x14ac:dyDescent="0.2">
      <c r="A189" s="391" t="s">
        <v>610</v>
      </c>
      <c r="B189" s="391"/>
      <c r="C189" s="391"/>
      <c r="D189" s="391"/>
    </row>
    <row r="190" spans="1:4" ht="25.5" customHeight="1" x14ac:dyDescent="0.2">
      <c r="A190" s="389" t="s">
        <v>571</v>
      </c>
      <c r="B190" s="389"/>
      <c r="C190" s="389"/>
      <c r="D190" s="389"/>
    </row>
    <row r="191" spans="1:4" x14ac:dyDescent="0.2">
      <c r="A191" s="142"/>
      <c r="B191" s="142"/>
      <c r="C191" s="142"/>
      <c r="D191" s="142"/>
    </row>
    <row r="192" spans="1:4" x14ac:dyDescent="0.2">
      <c r="A192" s="145"/>
      <c r="B192" s="151" t="s">
        <v>619</v>
      </c>
      <c r="C192" s="145"/>
      <c r="D192" s="151" t="s">
        <v>501</v>
      </c>
    </row>
    <row r="193" spans="1:4" x14ac:dyDescent="0.2">
      <c r="A193" s="145"/>
      <c r="B193" s="146" t="s">
        <v>523</v>
      </c>
      <c r="C193" s="145"/>
      <c r="D193" s="146" t="s">
        <v>523</v>
      </c>
    </row>
    <row r="194" spans="1:4" x14ac:dyDescent="0.2">
      <c r="A194" s="147" t="s">
        <v>546</v>
      </c>
      <c r="B194" s="139"/>
      <c r="C194" s="145"/>
      <c r="D194" s="148"/>
    </row>
    <row r="195" spans="1:4" x14ac:dyDescent="0.2">
      <c r="A195" s="141" t="s">
        <v>547</v>
      </c>
      <c r="B195" s="139">
        <v>36646</v>
      </c>
      <c r="C195" s="145"/>
      <c r="D195" s="148">
        <v>53912</v>
      </c>
    </row>
    <row r="196" spans="1:4" x14ac:dyDescent="0.2">
      <c r="A196" s="141" t="s">
        <v>548</v>
      </c>
      <c r="B196" s="139">
        <v>4555</v>
      </c>
      <c r="C196" s="145"/>
      <c r="D196" s="148">
        <v>1660</v>
      </c>
    </row>
    <row r="197" spans="1:4" ht="13.5" thickBot="1" x14ac:dyDescent="0.25">
      <c r="A197" s="141"/>
      <c r="B197" s="140">
        <f>SUM(B194:B196)</f>
        <v>41201</v>
      </c>
      <c r="C197" s="145"/>
      <c r="D197" s="149">
        <f>SUM(D194:D196)</f>
        <v>55572</v>
      </c>
    </row>
    <row r="198" spans="1:4" ht="13.5" thickTop="1" x14ac:dyDescent="0.2">
      <c r="A198" s="147" t="s">
        <v>549</v>
      </c>
      <c r="B198" s="139"/>
      <c r="C198" s="145"/>
      <c r="D198" s="148"/>
    </row>
    <row r="199" spans="1:4" x14ac:dyDescent="0.2">
      <c r="A199" s="141" t="s">
        <v>547</v>
      </c>
      <c r="B199" s="193">
        <v>30231</v>
      </c>
      <c r="C199" s="145"/>
      <c r="D199" s="180">
        <v>13192</v>
      </c>
    </row>
    <row r="200" spans="1:4" x14ac:dyDescent="0.2">
      <c r="A200" s="141" t="s">
        <v>548</v>
      </c>
      <c r="B200" s="193">
        <v>97</v>
      </c>
      <c r="C200" s="145"/>
      <c r="D200" s="180">
        <v>49</v>
      </c>
    </row>
    <row r="201" spans="1:4" ht="13.5" thickBot="1" x14ac:dyDescent="0.25">
      <c r="A201" s="141"/>
      <c r="B201" s="194">
        <f>SUM(B199:B200)</f>
        <v>30328</v>
      </c>
      <c r="C201" s="145"/>
      <c r="D201" s="149">
        <f>SUM(D199:D200)</f>
        <v>13241</v>
      </c>
    </row>
    <row r="202" spans="1:4" ht="13.5" thickTop="1" x14ac:dyDescent="0.2">
      <c r="A202" s="141"/>
      <c r="B202" s="148"/>
      <c r="C202" s="145"/>
      <c r="D202" s="148"/>
    </row>
    <row r="203" spans="1:4" ht="24" x14ac:dyDescent="0.2">
      <c r="A203" s="141"/>
      <c r="B203" s="178" t="s">
        <v>604</v>
      </c>
      <c r="C203" s="145"/>
      <c r="D203" s="178" t="s">
        <v>605</v>
      </c>
    </row>
    <row r="204" spans="1:4" x14ac:dyDescent="0.2">
      <c r="A204" s="141"/>
      <c r="B204" s="146" t="s">
        <v>523</v>
      </c>
      <c r="C204" s="145"/>
      <c r="D204" s="146" t="s">
        <v>523</v>
      </c>
    </row>
    <row r="205" spans="1:4" x14ac:dyDescent="0.2">
      <c r="A205" s="147" t="s">
        <v>550</v>
      </c>
      <c r="B205" s="148"/>
      <c r="C205" s="145"/>
      <c r="D205" s="148"/>
    </row>
    <row r="206" spans="1:4" x14ac:dyDescent="0.2">
      <c r="A206" s="141" t="s">
        <v>547</v>
      </c>
      <c r="B206" s="148">
        <v>93712</v>
      </c>
      <c r="C206" s="145"/>
      <c r="D206" s="148">
        <v>73682</v>
      </c>
    </row>
    <row r="207" spans="1:4" x14ac:dyDescent="0.2">
      <c r="A207" s="141" t="s">
        <v>548</v>
      </c>
      <c r="B207" s="151">
        <v>2124</v>
      </c>
      <c r="C207" s="145"/>
      <c r="D207" s="148">
        <v>354</v>
      </c>
    </row>
    <row r="208" spans="1:4" ht="13.5" thickBot="1" x14ac:dyDescent="0.25">
      <c r="A208" s="141"/>
      <c r="B208" s="149">
        <f>SUM(B206:B207)</f>
        <v>95836</v>
      </c>
      <c r="C208" s="145"/>
      <c r="D208" s="149">
        <f>SUM(D206:D207)</f>
        <v>74036</v>
      </c>
    </row>
    <row r="209" spans="1:4" ht="13.5" thickTop="1" x14ac:dyDescent="0.2">
      <c r="A209" s="147" t="s">
        <v>551</v>
      </c>
      <c r="B209" s="195"/>
      <c r="C209" s="145"/>
      <c r="D209" s="195"/>
    </row>
    <row r="210" spans="1:4" x14ac:dyDescent="0.2">
      <c r="A210" s="141" t="s">
        <v>547</v>
      </c>
      <c r="B210" s="197">
        <v>100298</v>
      </c>
      <c r="C210" s="196"/>
      <c r="D210" s="197">
        <v>70959</v>
      </c>
    </row>
    <row r="211" spans="1:4" ht="15" x14ac:dyDescent="0.25">
      <c r="A211" s="141" t="s">
        <v>548</v>
      </c>
      <c r="B211" s="198">
        <v>278</v>
      </c>
      <c r="C211" s="196"/>
      <c r="D211" s="198">
        <v>168</v>
      </c>
    </row>
    <row r="212" spans="1:4" ht="13.5" thickBot="1" x14ac:dyDescent="0.25">
      <c r="A212" s="145"/>
      <c r="B212" s="199">
        <f>SUM(B210:B211)</f>
        <v>100576</v>
      </c>
      <c r="C212" s="157"/>
      <c r="D212" s="199">
        <f>SUM(D210:D211)</f>
        <v>71127</v>
      </c>
    </row>
    <row r="213" spans="1:4" ht="13.5" thickTop="1" x14ac:dyDescent="0.2">
      <c r="A213" s="145"/>
      <c r="B213" s="145"/>
      <c r="C213" s="145"/>
      <c r="D213" s="145"/>
    </row>
    <row r="214" spans="1:4" x14ac:dyDescent="0.2">
      <c r="A214" s="156" t="s">
        <v>552</v>
      </c>
      <c r="B214" s="145"/>
      <c r="C214" s="145"/>
      <c r="D214" s="145"/>
    </row>
    <row r="215" spans="1:4" x14ac:dyDescent="0.2">
      <c r="A215" s="156"/>
      <c r="B215" s="145"/>
      <c r="C215" s="145"/>
      <c r="D215" s="145"/>
    </row>
    <row r="216" spans="1:4" ht="39" customHeight="1" x14ac:dyDescent="0.2">
      <c r="A216" s="389" t="s">
        <v>608</v>
      </c>
      <c r="B216" s="389"/>
      <c r="C216" s="389"/>
      <c r="D216" s="389"/>
    </row>
  </sheetData>
  <mergeCells count="39">
    <mergeCell ref="A175:D175"/>
    <mergeCell ref="A189:D189"/>
    <mergeCell ref="A190:D190"/>
    <mergeCell ref="A216:D216"/>
    <mergeCell ref="A142:D142"/>
    <mergeCell ref="A154:D154"/>
    <mergeCell ref="A156:D156"/>
    <mergeCell ref="A160:D160"/>
    <mergeCell ref="A164:D164"/>
    <mergeCell ref="A106:D106"/>
    <mergeCell ref="A107:D107"/>
    <mergeCell ref="A108:D108"/>
    <mergeCell ref="A111:D111"/>
    <mergeCell ref="A138:D138"/>
    <mergeCell ref="A101:D101"/>
    <mergeCell ref="A102:D102"/>
    <mergeCell ref="A103:D103"/>
    <mergeCell ref="A104:D104"/>
    <mergeCell ref="A105:D105"/>
    <mergeCell ref="A41:D41"/>
    <mergeCell ref="A44:D44"/>
    <mergeCell ref="A90:D90"/>
    <mergeCell ref="A92:A93"/>
    <mergeCell ref="A99:D99"/>
    <mergeCell ref="A11:D11"/>
    <mergeCell ref="A12:D12"/>
    <mergeCell ref="A13:D13"/>
    <mergeCell ref="A14:D14"/>
    <mergeCell ref="A15:D15"/>
    <mergeCell ref="A18:D18"/>
    <mergeCell ref="A19:D19"/>
    <mergeCell ref="A20:D20"/>
    <mergeCell ref="A24:D24"/>
    <mergeCell ref="A25:D25"/>
    <mergeCell ref="A30:D30"/>
    <mergeCell ref="A31:D31"/>
    <mergeCell ref="A32:D32"/>
    <mergeCell ref="A35:D35"/>
    <mergeCell ref="A38:D38"/>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C0A55AC9-B9ED-428F-80B5-FAB598B93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2022-10-24T10:02:18Z</cp:lastPrinted>
  <dcterms:created xsi:type="dcterms:W3CDTF">2008-10-17T11:51:54Z</dcterms:created>
  <dcterms:modified xsi:type="dcterms:W3CDTF">2022-10-27T09:52:57Z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