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https://kddx-my.sharepoint.com/personal/jasminka_belacic_koncar_hr/Documents/Documents/novi share point/objave/2024/I kvartal/objava/grupa/"/>
    </mc:Choice>
  </mc:AlternateContent>
  <xr:revisionPtr revIDLastSave="783" documentId="8_{1554DC0F-E62D-4713-91E4-9D315D5D3304}" xr6:coauthVersionLast="47" xr6:coauthVersionMax="47" xr10:uidLastSave="{F770808C-FF27-4DD7-9969-E7DB5A3E0F96}"/>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4" i="24" l="1"/>
  <c r="B214" i="24"/>
  <c r="D210" i="24"/>
  <c r="B210" i="24"/>
  <c r="D203" i="24"/>
  <c r="B203" i="24"/>
  <c r="D199" i="24"/>
  <c r="B199" i="24"/>
  <c r="B187" i="24"/>
  <c r="D175" i="24"/>
  <c r="B175" i="24"/>
  <c r="D154" i="24"/>
  <c r="B154" i="24"/>
  <c r="D134" i="24"/>
  <c r="B134" i="24"/>
  <c r="D122" i="24"/>
  <c r="B122" i="24"/>
  <c r="D119" i="24"/>
  <c r="D126" i="24" s="1"/>
  <c r="D128" i="24" s="1"/>
  <c r="D130" i="24" s="1"/>
  <c r="B119" i="24"/>
  <c r="B126" i="24" s="1"/>
  <c r="B128" i="24" s="1"/>
  <c r="B130" i="24" s="1"/>
  <c r="H20" i="21"/>
  <c r="I20" i="21"/>
  <c r="W37" i="22"/>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13" i="21"/>
  <c r="H13" i="21"/>
  <c r="J98" i="19"/>
  <c r="K98" i="19"/>
  <c r="I98" i="19"/>
  <c r="H98" i="19"/>
  <c r="J91" i="19"/>
  <c r="K91" i="19"/>
  <c r="I91" i="19"/>
  <c r="H91" i="19"/>
  <c r="I85" i="18"/>
  <c r="H85" i="18"/>
  <c r="H91" i="18"/>
  <c r="I91" i="18"/>
  <c r="H90" i="19" l="1"/>
  <c r="I90" i="19"/>
  <c r="W39" i="22"/>
  <c r="W59" i="22" s="1"/>
  <c r="H21" i="21"/>
  <c r="I21" i="21"/>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K62" i="19" l="1"/>
  <c r="K66" i="19" s="1"/>
  <c r="I57" i="20"/>
  <c r="I59" i="20" s="1"/>
  <c r="I51" i="21"/>
  <c r="I53" i="21" s="1"/>
  <c r="J63" i="19"/>
  <c r="K64" i="19"/>
  <c r="K63" i="19"/>
  <c r="H64" i="19"/>
  <c r="I72" i="18"/>
  <c r="I62" i="19"/>
  <c r="I63" i="19"/>
  <c r="I64" i="19"/>
  <c r="H62" i="19"/>
  <c r="H66" i="19" s="1"/>
  <c r="H63" i="19"/>
  <c r="J62" i="19"/>
  <c r="J66" i="19" s="1"/>
  <c r="J64" i="19"/>
  <c r="K68" i="19" l="1"/>
  <c r="K67" i="19"/>
  <c r="H67" i="19"/>
  <c r="H68" i="19"/>
  <c r="I66" i="19"/>
  <c r="I68" i="19"/>
  <c r="I67" i="19"/>
  <c r="J67" i="19"/>
  <c r="J68" i="19"/>
</calcChain>
</file>

<file path=xl/sharedStrings.xml><?xml version="1.0" encoding="utf-8"?>
<sst xmlns="http://schemas.openxmlformats.org/spreadsheetml/2006/main" count="784" uniqueCount="684">
  <si>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</si>
  <si>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</si>
  <si>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</si>
  <si>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</si>
  <si>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</si>
  <si>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</si>
  <si>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</si>
  <si>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</si>
  <si>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</si>
  <si>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</si>
  <si>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</si>
  <si>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</si>
  <si>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</si>
  <si>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</si>
  <si>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</si>
  <si>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</si>
  <si>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</si>
  <si>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</si>
  <si>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</si>
  <si>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</si>
  <si>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</si>
  <si>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</si>
  <si>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</si>
  <si>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</si>
  <si>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</si>
  <si>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</si>
  <si>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</si>
  <si>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</si>
  <si>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</si>
  <si>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</si>
  <si>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</si>
  <si>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</si>
  <si>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</si>
  <si>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</si>
  <si>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</si>
  <si>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</si>
  <si>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</si>
  <si>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</si>
  <si>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</si>
  <si>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</si>
  <si>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</si>
  <si>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</si>
  <si>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</si>
  <si>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</si>
  <si>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</si>
  <si>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</si>
  <si>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</si>
  <si>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</si>
  <si>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</si>
  <si>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</si>
  <si>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</si>
  <si>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</si>
  <si>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</si>
  <si>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</si>
  <si>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</si>
  <si>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</si>
  <si>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</si>
  <si>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</si>
  <si>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</si>
  <si>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</si>
  <si>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</si>
  <si>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</si>
  <si>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</si>
  <si>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</si>
  <si>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</si>
  <si>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</si>
  <si>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</si>
  <si>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</si>
  <si>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</si>
  <si>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</si>
  <si>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</si>
  <si>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</si>
  <si>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</si>
  <si>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</si>
  <si>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</si>
  <si>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</si>
  <si>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</si>
  <si>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</si>
  <si>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</si>
  <si>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</si>
  <si>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</si>
  <si>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</si>
  <si>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</si>
  <si>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</si>
  <si>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</si>
  <si>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</si>
  <si>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</si>
  <si>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</si>
  <si>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</si>
  <si>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</si>
  <si>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</si>
  <si>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</si>
  <si>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</si>
  <si>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</si>
  <si>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</si>
  <si>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</si>
  <si>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</si>
  <si>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</si>
  <si>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</si>
  <si>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</si>
  <si>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</si>
  <si>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</si>
  <si>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</si>
  <si>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</si>
  <si>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</si>
  <si>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</si>
  <si>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</si>
  <si>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</si>
  <si>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</si>
  <si>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</si>
  <si>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</si>
  <si>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</si>
  <si>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</si>
  <si>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</si>
  <si>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</si>
  <si>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</si>
  <si>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</si>
  <si>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</si>
  <si>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</si>
  <si>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</si>
  <si>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</si>
  <si>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</si>
  <si>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</si>
  <si>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</si>
  <si>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</si>
  <si>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</si>
  <si>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</si>
  <si>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</si>
  <si>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</si>
  <si>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</si>
  <si>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</si>
  <si>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</si>
  <si>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</si>
  <si>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</si>
  <si>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</si>
  <si>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</si>
  <si>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</si>
  <si>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</si>
  <si>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</si>
  <si>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</si>
  <si>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</si>
  <si>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</si>
  <si>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</si>
  <si>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</si>
  <si>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</si>
  <si>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</si>
  <si>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</si>
  <si>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</si>
  <si>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</si>
  <si>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</si>
  <si>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</si>
  <si>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</si>
  <si>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</si>
  <si>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</si>
  <si>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</si>
  <si>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</si>
  <si>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</si>
  <si>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</si>
  <si>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</si>
  <si>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</si>
  <si>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</si>
  <si>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</si>
  <si>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</si>
  <si>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</si>
  <si>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</si>
  <si>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</si>
  <si>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</si>
  <si>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</si>
  <si>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</si>
  <si>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</si>
  <si>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</si>
  <si>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</si>
  <si>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</si>
  <si>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</si>
  <si>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</si>
  <si>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</si>
  <si>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</si>
  <si>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</si>
  <si>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</si>
  <si>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</si>
  <si>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</si>
  <si>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</si>
  <si>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</si>
  <si>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</si>
  <si>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</si>
  <si>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</si>
  <si>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</si>
  <si>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</si>
  <si>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</si>
  <si>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</si>
  <si>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</si>
  <si>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</si>
  <si>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</si>
  <si>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</si>
  <si>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</si>
  <si>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</si>
  <si>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</si>
  <si>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</si>
  <si>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</si>
  <si>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</si>
  <si>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</si>
  <si>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</si>
  <si>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</si>
  <si>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</si>
  <si>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</si>
  <si>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</si>
  <si>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</si>
  <si>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</si>
  <si>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</si>
  <si>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</si>
  <si>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</si>
  <si>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</si>
  <si>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</si>
  <si>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</si>
  <si>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</si>
  <si>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</si>
  <si>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</si>
  <si>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</si>
  <si>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</si>
  <si>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</si>
  <si>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</si>
  <si>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</si>
  <si>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</si>
  <si>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</si>
  <si>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</si>
  <si>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</si>
  <si>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</si>
  <si>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</si>
  <si>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</si>
  <si>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</si>
  <si>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</si>
  <si>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</si>
  <si>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</si>
  <si>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</si>
  <si>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</si>
  <si>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</si>
  <si>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</si>
  <si>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</si>
  <si>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</si>
  <si>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</si>
  <si>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</si>
  <si>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</si>
  <si>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</si>
  <si>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</si>
  <si>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</si>
  <si>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</si>
  <si>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</si>
  <si>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</si>
  <si>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</si>
  <si>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</si>
  <si>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</si>
  <si>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</si>
  <si>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</si>
  <si>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</si>
  <si>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</si>
  <si>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</si>
  <si>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</si>
  <si>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</si>
  <si>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</si>
  <si>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</si>
  <si>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</si>
  <si>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</si>
  <si>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</si>
  <si>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</si>
  <si>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</si>
  <si>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</si>
  <si>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</si>
  <si>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</si>
  <si>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</si>
  <si>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</si>
  <si>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</si>
  <si>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</si>
  <si>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</si>
  <si>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</si>
  <si>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</si>
  <si>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</si>
  <si>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</si>
  <si>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</si>
  <si>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</si>
  <si>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</si>
  <si>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</si>
  <si>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</si>
  <si>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</si>
  <si>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</si>
  <si>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</si>
  <si>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</si>
  <si>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</si>
  <si>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</si>
  <si>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</si>
  <si>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</si>
  <si>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</si>
  <si>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</si>
  <si>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</si>
  <si>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</si>
  <si>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</si>
  <si>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</si>
  <si>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</si>
  <si>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</si>
  <si>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</si>
  <si>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</si>
  <si>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</si>
  <si>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</si>
  <si>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</si>
  <si>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</si>
  <si>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</si>
  <si>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</si>
  <si>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</si>
  <si>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</si>
  <si>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</si>
  <si>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</si>
  <si>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</si>
  <si>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</si>
  <si>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</si>
  <si>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</si>
  <si>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</si>
  <si>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</si>
  <si>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</si>
  <si>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</si>
  <si>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</si>
  <si>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</si>
  <si>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</si>
  <si>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</si>
  <si>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</si>
  <si>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</si>
  <si>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</si>
  <si>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</si>
  <si>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</si>
  <si>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</si>
  <si>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</si>
  <si>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</si>
  <si>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</si>
  <si>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</si>
  <si>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</si>
  <si>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</si>
  <si>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</si>
  <si>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</si>
  <si>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</si>
  <si>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</si>
  <si>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</si>
  <si>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</si>
  <si>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</si>
  <si>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</si>
  <si>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</si>
  <si>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</si>
  <si>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</si>
  <si>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</si>
  <si>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</si>
  <si>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</si>
  <si>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</si>
  <si>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</si>
  <si>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</si>
  <si>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</si>
  <si>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</si>
  <si>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</si>
  <si>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</si>
  <si>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</si>
  <si>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</si>
  <si>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</si>
  <si>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</si>
  <si>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</si>
  <si>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</si>
  <si>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</si>
  <si>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</si>
  <si>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</si>
  <si>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</si>
  <si>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</si>
  <si>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</si>
  <si>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</si>
  <si>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</si>
  <si>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</si>
  <si>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</si>
  <si>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</si>
  <si>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</si>
  <si>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</si>
  <si>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</si>
  <si>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</si>
  <si>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</si>
  <si>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</si>
  <si>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</si>
  <si>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</si>
  <si>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</si>
  <si>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</si>
  <si>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</si>
  <si>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</si>
  <si>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</si>
  <si>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</si>
  <si>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</si>
  <si>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</si>
  <si>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</si>
  <si>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</si>
  <si>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</si>
  <si>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</si>
  <si>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</si>
  <si>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</si>
  <si>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</si>
  <si>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</si>
  <si>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</si>
  <si>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</si>
  <si>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</si>
  <si>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</si>
  <si>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</si>
  <si>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</si>
  <si>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</si>
  <si>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</si>
  <si>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</si>
  <si>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</si>
  <si>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</si>
  <si>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</si>
  <si>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</si>
  <si>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</si>
  <si>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</si>
  <si>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</si>
  <si>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</si>
  <si>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</si>
  <si>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</si>
  <si>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</si>
  <si>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</si>
  <si>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</si>
  <si>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</si>
  <si>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</si>
  <si>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</si>
  <si>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</si>
  <si>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</si>
  <si>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</si>
  <si>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</si>
  <si>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</si>
  <si>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</si>
  <si>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</si>
  <si>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</si>
  <si>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</si>
  <si>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</si>
  <si>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</si>
  <si>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</si>
  <si>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</si>
  <si>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</si>
  <si>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</si>
  <si>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</si>
  <si>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</si>
  <si>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</si>
  <si>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</si>
  <si>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</si>
  <si>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</si>
  <si>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</si>
  <si>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</si>
  <si>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</si>
  <si>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</si>
  <si>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</si>
  <si>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</si>
  <si>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</si>
  <si>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</si>
  <si>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</si>
  <si>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</si>
  <si>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</si>
  <si>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</si>
  <si>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</si>
  <si>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</si>
  <si>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</si>
  <si>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</si>
  <si>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</si>
  <si>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</si>
  <si>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</si>
  <si>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</si>
  <si>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</si>
  <si>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</si>
  <si>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</si>
  <si>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</si>
  <si>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</si>
  <si>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</si>
  <si>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</si>
  <si>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</si>
  <si>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</si>
  <si>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</si>
  <si>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</si>
  <si>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</si>
  <si>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</si>
  <si>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</si>
  <si>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</si>
  <si>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</si>
  <si>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</si>
  <si>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</si>
  <si>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</si>
  <si>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</si>
  <si>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</si>
  <si>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</si>
  <si>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</si>
  <si>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</si>
  <si>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</si>
  <si>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</si>
  <si>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</si>
  <si>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</si>
  <si>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</si>
  <si>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</si>
  <si>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</si>
  <si>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</si>
  <si>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</si>
  <si>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</si>
  <si>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</si>
  <si>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</si>
  <si>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</si>
  <si>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</si>
  <si>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03282635</t>
  </si>
  <si>
    <t>080040936</t>
  </si>
  <si>
    <t>HR</t>
  </si>
  <si>
    <t>45050126417</t>
  </si>
  <si>
    <t>501</t>
  </si>
  <si>
    <t>74780000HOSHMRAWOI15</t>
  </si>
  <si>
    <t>ZAGREB</t>
  </si>
  <si>
    <t>FALLEROVO ŠETALIŠTE 22</t>
  </si>
  <si>
    <t>koncar@finance@koncar.hr</t>
  </si>
  <si>
    <t>www.koncar.hr</t>
  </si>
  <si>
    <t>KD</t>
  </si>
  <si>
    <t>RN</t>
  </si>
  <si>
    <t>Zagreb</t>
  </si>
  <si>
    <t>No</t>
  </si>
  <si>
    <t>Marina Markušić</t>
  </si>
  <si>
    <t>01 3667175</t>
  </si>
  <si>
    <t>marina.markusic@koncar.hr</t>
  </si>
  <si>
    <t>KPMG Croatia Ltd..</t>
  </si>
  <si>
    <t>Igor Gošek</t>
  </si>
  <si>
    <t>KONČAR - Electrical Industry Inc. for manufacturing and services</t>
  </si>
  <si>
    <t>Submitter: KONČAR - Electrical Industry Inc. for manufacturing and services</t>
  </si>
  <si>
    <t>Submitter:  KONČAR - Electrical Industry Inc. for manufacturing and services</t>
  </si>
  <si>
    <t>Submitter:   KONČAR - Electrical Industry Inc. for manufacturing and services</t>
  </si>
  <si>
    <t>KONČAR - Infrastructure and Services Ltd. for services</t>
  </si>
  <si>
    <t>KONČAR -Electrical Engineering Institute Ltd. for research, development and services</t>
  </si>
  <si>
    <t>KONČAR - Motors and Electrical Systems Ltd. for manufacturing</t>
  </si>
  <si>
    <t>KONČAR - Renewable Energy Sources Ltd. for production</t>
  </si>
  <si>
    <t>KONČAR - Instrument Transformers Inc. for manufacturing</t>
  </si>
  <si>
    <t>KONČAR - Distribution and Special Transformers Inc. for manufacturing</t>
  </si>
  <si>
    <t>KONČAR - SWITCHGEAR Ltd. for production</t>
  </si>
  <si>
    <t>KONČAR - Electric Vehicles Inc. for manufacturing</t>
  </si>
  <si>
    <t>KONČAR - Engineering Co. Ltd. for production and services</t>
  </si>
  <si>
    <t>KONČAR - Metal Structures Ltd. for manufacturing</t>
  </si>
  <si>
    <t>KONČAR - Investments Ltd. for business services</t>
  </si>
  <si>
    <t>KONČAR - Generators and Motors Ltd. for manufacturing</t>
  </si>
  <si>
    <t>KONČAR - Digital Ltd. for digital services</t>
  </si>
  <si>
    <t>KONČAR - Electronics and informatics Ltd. for manufacturing and services</t>
  </si>
  <si>
    <t>KONČAR  - Transformer tanks Ltd.</t>
  </si>
  <si>
    <t>balance as at 31.03.2024</t>
  </si>
  <si>
    <t>for the period 01.01.2024 to 31.03.2024</t>
  </si>
  <si>
    <t>for the period 01.01.2024. to 31.03.2024</t>
  </si>
  <si>
    <t>NOTES TO FINANCIAL STATEMENTS - TFI</t>
  </si>
  <si>
    <t>Name of issuer: KONČAR - Electrical Industry Inc.</t>
  </si>
  <si>
    <t>PIN: 45050126417</t>
  </si>
  <si>
    <t>Reporting period: 1 January 2024 - 31 March 2024</t>
  </si>
  <si>
    <t>1.  GENERAL INFORMATION</t>
  </si>
  <si>
    <t>Business segments</t>
  </si>
  <si>
    <r>
      <t>The main business segments of Končar Group (hereinafter: the Group</t>
    </r>
    <r>
      <rPr>
        <sz val="10"/>
        <rFont val="Arial"/>
        <family val="2"/>
        <charset val="238"/>
      </rPr>
      <t>) are:</t>
    </r>
  </si>
  <si>
    <t xml:space="preserve"> - power generation</t>
  </si>
  <si>
    <t xml:space="preserve"> - power transmission and distribution</t>
  </si>
  <si>
    <t xml:space="preserve"> - rail solutions and infrastructure</t>
  </si>
  <si>
    <t xml:space="preserve"> - digital solutions and platforms</t>
  </si>
  <si>
    <t>Group structure</t>
  </si>
  <si>
    <t xml:space="preserve">In addition to the Parent Company, the Group includes 12 subsidiaries operating in the core business segments and 3 subsidiaries performing special activities, specifically product research and development, infrastructure services and investments, and companies controlled by subsidiaries, including Dalekovod Group members. </t>
  </si>
  <si>
    <t xml:space="preserve">The Group has one associate company in Croatia. </t>
  </si>
  <si>
    <r>
      <t>The Parent Company of the Group is Končar – Electrical Industry Inc.  (PIN: 45050126417), Zagreb, Fallerovo šetalište 22 (hereinafter: the Company</t>
    </r>
    <r>
      <rPr>
        <sz val="10"/>
        <rFont val="Arial"/>
        <family val="2"/>
        <charset val="238"/>
      </rPr>
      <t>).</t>
    </r>
  </si>
  <si>
    <t>The Company manages its wholly-owned subsidiaries.</t>
  </si>
  <si>
    <t xml:space="preserve">Number of employees
</t>
  </si>
  <si>
    <t xml:space="preserve">As at 31 March 2024, the Group has 5,360 employees, while as of 31 December 2023 it had 5,271 employees. 
</t>
  </si>
  <si>
    <t>The average number of employees in the period January - March 2024 was 5,314 (Q1 2023: 4,840).</t>
  </si>
  <si>
    <t xml:space="preserve">2.  BASIS OF PREPARATION AND ACCOUNTING POLICIES </t>
  </si>
  <si>
    <t>Basis of preparation</t>
  </si>
  <si>
    <t xml:space="preserve">The Consolidated Financial Statements for the period January - March 2024 have been drawn up in accordance with the International Accounting Standard 34 – Interim Financial Reporting as adopted by the European Union (hereinafter: EU). </t>
  </si>
  <si>
    <t xml:space="preserve">The Consolidated Financial Statements do not include all information and disclosures required in consolidated annual financial statements and they must be read together with the Consolidated Annual Financial Statements of the Group as at 31 December 2023. 
The Consolidated Annual Financial Statements of the Group are drawn up in accordance with the International Financial Reporting Standards (IFRS) as adopted by the EU. </t>
  </si>
  <si>
    <t>The Consolidated Annual Financial Statements of the Group are available at the official website of Zagreb Stock Exchange (www.zse.hr), Croatian Financial Services Supervisory Agency (www.hanfa.hr) and at the Company’s official website (www.koncar.hr).</t>
  </si>
  <si>
    <t>Going concern assumption</t>
  </si>
  <si>
    <t xml:space="preserve">The Company’s Management Board believes that the Group has sufficient resources to continue its operations in the foreseeable future and has not found any significant uncertainties pertaining to business events and conditions that may cast doubt about the Group’s going concern assumption. </t>
  </si>
  <si>
    <t>Significant accounting policies</t>
  </si>
  <si>
    <t xml:space="preserve">The Consolidated Financial Statements for the period January - March 2024 have been drawn up on the basis of the same accounting policies, disclosures and calculation methods used in the Consolidated Annual Financial Statements of the Group as at 31 December 2023. </t>
  </si>
  <si>
    <t>Key accounting estimates and judgments</t>
  </si>
  <si>
    <t xml:space="preserve">While drawing up quarterly consolidated financial statements, the Management Board used the judgments and estimates affecting the application of accounting policies and the recorded amounts of assets and liabilities, income, and expenses. The resulting accounting estimates will, by definition, seldom equal the related actual results. Key accounting estimates are equal to those described in the most recent annual financial statement. </t>
  </si>
  <si>
    <t>Seasonal effects</t>
  </si>
  <si>
    <t xml:space="preserve">The Group is not exposed to significant seasonal or cyclical changes in its business operations.
</t>
  </si>
  <si>
    <t>3. SUBSIDIARIES</t>
  </si>
  <si>
    <t>31 March 2024.</t>
  </si>
  <si>
    <t>31 December 2023.</t>
  </si>
  <si>
    <t>Country</t>
  </si>
  <si>
    <t>Voting rights (%)</t>
  </si>
  <si>
    <t>Effective share (%)</t>
  </si>
  <si>
    <t>Consolidated subsidiaries:</t>
  </si>
  <si>
    <t>Croatia</t>
  </si>
  <si>
    <t>KONČAR - Engineering Ltd., Zagreb</t>
  </si>
  <si>
    <t>TELENERG-ENGINEERING Llc., for design and manufacturing</t>
  </si>
  <si>
    <t>INK PROJEKT d.o.o. za građevinarstvo i usluge</t>
  </si>
  <si>
    <t>KONČAR - Electrical Engineering Institute Ltd. for research, development and services</t>
  </si>
  <si>
    <t xml:space="preserve">Wind Farm Rust Ltd. </t>
  </si>
  <si>
    <t>Solar power plant Deponija fosfogipsa d.o.o., Zagreb</t>
  </si>
  <si>
    <t>KONČAR - Electric Vehicles Inc for manufacturing</t>
  </si>
  <si>
    <t>Konnell d.o.o., Sofia, Bulgaria*</t>
  </si>
  <si>
    <t>Bulgaria</t>
  </si>
  <si>
    <t>KONČAR - Electronics and Informatics Ltd., Zagreb</t>
  </si>
  <si>
    <t>KONČAR - Instrument Transformers Inc., Zagreb</t>
  </si>
  <si>
    <t>KONČAR - Distribution and Special Transformers Inc., Zagreb</t>
  </si>
  <si>
    <t>FEROKOTAO d.o.o.</t>
  </si>
  <si>
    <t>Power Engineering Trasformatory Sp.z.o.o. (PET)</t>
  </si>
  <si>
    <t>Poland</t>
  </si>
  <si>
    <t>KONČAR - Digital Ltd., Zagreb</t>
  </si>
  <si>
    <t>KODEKS SISTEMSKE INTEGRACIJE d.o.o.</t>
  </si>
  <si>
    <t>ADNET d.o.o.</t>
  </si>
  <si>
    <t>KREANCA SUSTAVI d.o.o.</t>
  </si>
  <si>
    <t>KONČAR - Transformer tanks Ltd.</t>
  </si>
  <si>
    <t>KONČAR - Investments Ltd., Zagreb</t>
  </si>
  <si>
    <r>
      <t xml:space="preserve">Advanced Energy Solutions Ltd., Zagreb </t>
    </r>
    <r>
      <rPr>
        <i/>
        <sz val="9"/>
        <color rgb="FF000000"/>
        <rFont val="Arial"/>
        <family val="2"/>
        <charset val="238"/>
      </rPr>
      <t>(indirect ownership through the subsidiary Končar - Investments Ltd.)</t>
    </r>
  </si>
  <si>
    <t>Dalekovod Inc., Zagreb</t>
  </si>
  <si>
    <t>DALEKOVOD MK Ltd., Velika Gorica</t>
  </si>
  <si>
    <t>DALEKOVOD OSO Ltd., Velika Gorica</t>
  </si>
  <si>
    <t>Dalekovod Projekt d.o.o., Zagreb</t>
  </si>
  <si>
    <t>Dalekovod EMU d.o.o., Vela Luka</t>
  </si>
  <si>
    <t>EL-RA d.o.o., Vela Luka</t>
  </si>
  <si>
    <t>Cinčaonica usluge d.o.o. in liquidation, Dugo selo</t>
  </si>
  <si>
    <t>Dalekovod Mostar d.o.o., Mostar, Bosnia and Herzegovina</t>
  </si>
  <si>
    <t>Bosnia and Herzegovina</t>
  </si>
  <si>
    <t xml:space="preserve">Dalekovod Ljubljana d.o.o., Ljubljana, Slovenia </t>
  </si>
  <si>
    <t>Slovenia</t>
  </si>
  <si>
    <t>Dalekovod Norge AS, Oslo, Norway</t>
  </si>
  <si>
    <t>Norway</t>
  </si>
  <si>
    <t>Dalekovod Ukrajina d.o.o., Kiev, Ukraine</t>
  </si>
  <si>
    <t>Ukraine</t>
  </si>
  <si>
    <t>*the company is not subject to consolidation due to its immateriality</t>
  </si>
  <si>
    <t>The Group has control over several subsidiaries arising from the majority of voting rights. However, the ownership share in these subsidiaries does not correspond to the share of voting rights due to the fact that the companies also have issued preference shares, which carry the same rights as ordinary shares, but with no voting rights. The share in the ownership of these subsidiaries is as follows:</t>
  </si>
  <si>
    <t>31 December 2024</t>
  </si>
  <si>
    <t>31 December 2023</t>
  </si>
  <si>
    <t>Ownership share (%)</t>
  </si>
  <si>
    <t>4. SEGMENT REPORTING</t>
  </si>
  <si>
    <t xml:space="preserve">For management purposes, the Group is organised into business units based on the similarity in the nature of individual product groups and has identified reportable segments. The reportable segments of the Group are as follows: </t>
  </si>
  <si>
    <t>- power generation - manufacturing and revitalization of generators, construction and revitalization of HPPs, construction of solar power plants, manufacturing of converters, manufacturing and installation of wind turbines, management, maintenance and servicing</t>
  </si>
  <si>
    <t>- power transmission and distribution - manufacturing and sales of distribution, special, instrument and other types of transformers, transformer boilers, substations, equipment for primary and secondary power distribution, low voltage plants, monitoring systems, diagnostics, testing and technical control</t>
  </si>
  <si>
    <t>- rail solutions and infrastructure - construction and sales of rail vehicles such as trains and trams, and related maintenance services</t>
  </si>
  <si>
    <t>- digital solutions and platforms - digital solutions, digital services, digitalization of products and production, business support systems, ICT infrastructure and services.</t>
  </si>
  <si>
    <t xml:space="preserve">The reportable segments are an integral part of internal financial statements. The Company’s Management Board reviews the internal financial statements regularly and as the main business decision maker, it assesses performance based on those reports in order to take business decisions. </t>
  </si>
  <si>
    <t xml:space="preserve">Other segments include leasing real estate that is not in the function of the core business segments, as well as the part of the manufacturing of small motors and electrical machines, and as such does not represent a separate operating segment. </t>
  </si>
  <si>
    <t xml:space="preserve">Sales income by segment </t>
  </si>
  <si>
    <t>An analysis of the Group’s sales revenue by reportable segments disclosed in accordance with IFRS 8 – Operating Segments is presented below.</t>
  </si>
  <si>
    <t>1 January 2024 - 31 December 2024</t>
  </si>
  <si>
    <t>1 January 2023 - 31 December 2023</t>
  </si>
  <si>
    <t>EUR '000</t>
  </si>
  <si>
    <t>Power generation</t>
  </si>
  <si>
    <t>Power transmission and distribution</t>
  </si>
  <si>
    <t xml:space="preserve"> - transmission</t>
  </si>
  <si>
    <t xml:space="preserve"> - distribution</t>
  </si>
  <si>
    <t>Rails solutions and infrastructure</t>
  </si>
  <si>
    <t xml:space="preserve"> - rail solutions</t>
  </si>
  <si>
    <t xml:space="preserve"> - construction and modernization of railway infrastructure</t>
  </si>
  <si>
    <t>Digital solutions</t>
  </si>
  <si>
    <t>Total reportable segments</t>
  </si>
  <si>
    <t>Other</t>
  </si>
  <si>
    <t>Total income from contracts with customers</t>
  </si>
  <si>
    <t>Intercompany eliminations</t>
  </si>
  <si>
    <t>Affiliated companies</t>
  </si>
  <si>
    <t>Unaffiliated companies</t>
  </si>
  <si>
    <t>5.  OTHER OPERATING INCOME</t>
  </si>
  <si>
    <t>Other operating income amounts to EUR 2.51 million and pertains to asset sale revenue, income from state aid, loss compensation, and other income.</t>
  </si>
  <si>
    <t>6. CAPITALISED SALARY COSTS</t>
  </si>
  <si>
    <t>In the period January - March 2024, the Group companies capitalised salaries in the total amount of EUR 816 thousand (1-3-2023.: EUR 845 thousand) (net salaries in the amount of EUR 488 thousand (1-3.2023.: EUR 503 thousand), taxes, surcharges and salary contributions paid by the employee amounting to EUR 219 (1-3.2023.: EUR 230 thousand) and salary contributions paid by the employer in the amount EUR 109 thousand (1-3.2023.: EUR 112 thousand)).</t>
  </si>
  <si>
    <t>7.  EARNINGS PER SHARE</t>
  </si>
  <si>
    <t>Profit for the year attributable to the owners</t>
  </si>
  <si>
    <t>Weighted average number of shares</t>
  </si>
  <si>
    <t>Basic and diluted earnings per share in HRK</t>
  </si>
  <si>
    <t>8. NON-CURRENT TANGIBLE AND INTANGIBLE ASSETS</t>
  </si>
  <si>
    <t>During 1-3.2024., the Group procured assets in the amount of EUR 6,526 thousand (1-3.2023.: EUR 5,798 thousand). Depreciation and amortization expenses in the period January – March 2024 amounted to EUR 4,903 thousand (1-3.2023.: EUR 4,937 thousand).</t>
  </si>
  <si>
    <t>9. INVENTORIES</t>
  </si>
  <si>
    <t xml:space="preserve">During 1-3.2024., the Group recognized value adjustments of inventories in the amount of EUR 59 thousand (1-3.2023.: EUR 72 thousand). </t>
  </si>
  <si>
    <t>10. EQUITY AND RESERVES</t>
  </si>
  <si>
    <t xml:space="preserve">Share (subscribed) capital is determined in the nominal amount of EUR 159,471,378 (as at 31 December 2023: EUR 159,471,378) divided in 2,572,119 shares each in the nominal value of EUR 62. The Company’s ordinary shares are listed on the Official Market of Zagreb Stock Exchange, identified by the symbol KOEI-R-A. As at 31 March 2024, the Company holds 25,732 treasury shares (as at 31 December 2023: 25,732 shares). </t>
  </si>
  <si>
    <t>11. LIABILITIES UNDER LOANS</t>
  </si>
  <si>
    <t>Liabilities under loans</t>
  </si>
  <si>
    <t>Non-current</t>
  </si>
  <si>
    <t>Current</t>
  </si>
  <si>
    <t>Bank borrowings are secured by mortgages over the Group’s immovable property and pledges over its movable property. The current value of immovable property on which a lien has been registered amounts to EUR 31,895 thousand, while the current value of movable property on which a lien has been registered amounts to EUR 6,715 thousand.</t>
  </si>
  <si>
    <t>Long-term bank borrowings mature as follows:</t>
  </si>
  <si>
    <t>Within one year</t>
  </si>
  <si>
    <t>In 1 to 2 years</t>
  </si>
  <si>
    <t>In 2 to 5 years</t>
  </si>
  <si>
    <t>More than 5 years</t>
  </si>
  <si>
    <t>12. RELATED PARTY TRANSACTIONS</t>
  </si>
  <si>
    <t>Parties are considered related if one party has the ability to control the other party, if it is under joint control or has a significant impact on the business of the other party. The Republic of Croatia and other companies under control or a significant influence of the Republic of Croatia also have significant ownership of the Group. Accordingly, the Group is related to state institutions and other majority state-owned companies or significantly state-influenced companies. For the purpose of related party disclosures, the Group does not consider routine transactions (such as taxes, levies, etc.) with various local utility entities (directly or indirectly owned by the State) or with other bodies to be related party transactions. The most significant transactions between the Group and state-owned companies pertain to electricity and heat supply and similar services. Apart from the above, over the course of the period January – March 2024 the Group realised the total of EUR 39.5 million of sales revenue with state institutions and other companies where the State is a majority owner or has a significant influence (1-3.2023.: EUR 36.7 million), which mostly pertains to engineering services in the energy sector, rail vehicles and industrial electronics.</t>
  </si>
  <si>
    <t xml:space="preserve"> </t>
  </si>
  <si>
    <t>Receivables</t>
  </si>
  <si>
    <t>Joint ventures</t>
  </si>
  <si>
    <t>Liabilities</t>
  </si>
  <si>
    <t>Sales income</t>
  </si>
  <si>
    <t>Operating expenses</t>
  </si>
  <si>
    <t>13. EVENTS AFTER THE REPORTING DATE</t>
  </si>
  <si>
    <t>There have been no events occurring between the reporting date and the date of approval of the Financial Statements that could have a significant impact on the quarterly Consolidated Financial Statements of the Group for the period January – March 2024 and therefore should be announced.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</si>
</sst>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164" formatCode="000"/>
    <numFmt numFmtId="165" formatCode="00"/>
    <numFmt numFmtId="166" formatCode="#,###,_);\(#,###,\)_)"/>
    <numFmt numFmtId="167" formatCode="#,##0;[Black]\(#,##0\)"/>
    <numFmt numFmtId="168" formatCode="#,##0.00;[Black]\-#,##0.00"/>
  </numFmts>
  <fonts count="5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sz val="10"/>
      <color theme="1"/>
      <name val="Arial"/>
      <family val="2"/>
      <charset val="238"/>
    </font>
    <font>
      <sz val="10"/>
      <color rgb="FF000000"/>
      <name val="Times New Roman"/>
      <family val="1"/>
      <charset val="238"/>
    </font>
    <font>
      <b/>
      <sz val="9"/>
      <color rgb="FF000000"/>
      <name val="Arial"/>
      <family val="2"/>
      <charset val="238"/>
    </font>
    <font>
      <sz val="9"/>
      <color rgb="FF000000"/>
      <name val="Arial"/>
      <family val="2"/>
      <charset val="238"/>
    </font>
    <font>
      <i/>
      <sz val="9"/>
      <color rgb="FF000000"/>
      <name val="Arial"/>
      <family val="2"/>
      <charset val="238"/>
    </font>
    <font>
      <sz val="9.5"/>
      <color rgb="FF000000"/>
      <name val="Arial"/>
      <family val="2"/>
      <charset val="238"/>
    </font>
    <font>
      <i/>
      <sz val="10"/>
      <name val="Arial"/>
      <family val="2"/>
      <charset val="238"/>
    </font>
    <font>
      <b/>
      <sz val="9.5"/>
      <name val="Arial"/>
      <family val="2"/>
      <charset val="238"/>
    </font>
    <font>
      <sz val="10"/>
      <color rgb="FF000000"/>
      <name val="Arial"/>
      <family val="2"/>
      <charset val="238"/>
    </font>
    <font>
      <sz val="11"/>
      <color rgb="FF000000"/>
      <name val="Calibri"/>
      <family val="2"/>
      <charset val="238"/>
    </font>
  </fonts>
  <fills count="1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theme="0" tint="-0.14993743705557422"/>
        <bgColor indexed="65"/>
      </patternFill>
    </fill>
    <fill>
      <patternFill patternType="lightGray">
        <fgColor theme="0" tint="-0.14996795556505021"/>
        <bgColor indexed="65"/>
      </patternFill>
    </fill>
    <fill>
      <patternFill patternType="solid">
        <fgColor theme="0"/>
        <bgColor rgb="FF000000"/>
      </patternFill>
    </fill>
  </fills>
  <borders count="5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right/>
      <top style="thin">
        <color indexed="64"/>
      </top>
      <bottom style="double">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431">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4" fillId="16" borderId="51" xfId="0" applyFont="1" applyFill="1" applyBorder="1" applyAlignment="1" applyProtection="1">
      <alignment horizontal="center" vertical="center"/>
      <protection locked="0"/>
    </xf>
    <xf numFmtId="0" fontId="4" fillId="17" borderId="52" xfId="0" applyFont="1" applyFill="1" applyBorder="1" applyAlignment="1" applyProtection="1">
      <alignment horizontal="center" vertical="center"/>
      <protection locked="0"/>
    </xf>
    <xf numFmtId="1" fontId="4" fillId="17" borderId="52" xfId="0" applyNumberFormat="1" applyFont="1" applyFill="1" applyBorder="1" applyAlignment="1" applyProtection="1">
      <alignment horizontal="center" vertical="center"/>
      <protection locked="0"/>
    </xf>
    <xf numFmtId="0" fontId="4" fillId="11" borderId="42" xfId="0" applyFont="1" applyFill="1" applyBorder="1" applyAlignment="1" applyProtection="1">
      <alignment horizontal="right" vertical="center"/>
      <protection locked="0"/>
    </xf>
    <xf numFmtId="0" fontId="4" fillId="11" borderId="0" xfId="0" applyFont="1" applyFill="1" applyAlignment="1" applyProtection="1">
      <alignment horizontal="right" vertical="center"/>
      <protection locked="0"/>
    </xf>
    <xf numFmtId="0" fontId="4" fillId="11" borderId="43" xfId="0" applyFont="1" applyFill="1" applyBorder="1" applyAlignment="1" applyProtection="1">
      <alignment horizontal="center" vertical="center"/>
      <protection locked="0"/>
    </xf>
    <xf numFmtId="0" fontId="4" fillId="0" borderId="0" xfId="4" applyFont="1" applyAlignment="1">
      <alignment vertical="center"/>
    </xf>
    <xf numFmtId="0" fontId="6" fillId="18" borderId="0" xfId="0" applyFont="1" applyFill="1"/>
    <xf numFmtId="0" fontId="0" fillId="18" borderId="0" xfId="0" applyFill="1"/>
    <xf numFmtId="0" fontId="3" fillId="11" borderId="0" xfId="0" applyFont="1" applyFill="1" applyAlignment="1">
      <alignment vertical="top"/>
    </xf>
    <xf numFmtId="0" fontId="3" fillId="0" borderId="0" xfId="0" applyFont="1" applyAlignment="1">
      <alignment vertical="top"/>
    </xf>
    <xf numFmtId="0" fontId="6" fillId="18" borderId="0" xfId="0" applyFont="1" applyFill="1" applyAlignment="1">
      <alignment vertical="center"/>
    </xf>
    <xf numFmtId="0" fontId="2" fillId="18" borderId="0" xfId="0" applyFont="1" applyFill="1" applyAlignment="1">
      <alignment horizontal="left" vertical="center"/>
    </xf>
    <xf numFmtId="0" fontId="4" fillId="18" borderId="0" xfId="0" applyFont="1" applyFill="1" applyAlignment="1">
      <alignment vertical="center"/>
    </xf>
    <xf numFmtId="0" fontId="2" fillId="18" borderId="0" xfId="0" applyFont="1" applyFill="1" applyAlignment="1">
      <alignment vertical="center"/>
    </xf>
    <xf numFmtId="0" fontId="2" fillId="18" borderId="0" xfId="0" applyFont="1" applyFill="1" applyAlignment="1">
      <alignment horizontal="justify" vertical="center"/>
    </xf>
    <xf numFmtId="0" fontId="2" fillId="18" borderId="0" xfId="0" applyFont="1" applyFill="1" applyAlignment="1">
      <alignment horizontal="left" vertical="center" wrapText="1"/>
    </xf>
    <xf numFmtId="0" fontId="0" fillId="11" borderId="0" xfId="0" applyFill="1"/>
    <xf numFmtId="0" fontId="42" fillId="18" borderId="0" xfId="3" applyFont="1" applyFill="1" applyAlignment="1">
      <alignment vertical="center" wrapText="1"/>
    </xf>
    <xf numFmtId="0" fontId="11" fillId="18" borderId="0" xfId="3" applyFill="1"/>
    <xf numFmtId="0" fontId="44" fillId="18" borderId="0" xfId="3" applyFont="1" applyFill="1" applyAlignment="1">
      <alignment horizontal="right" vertical="center" wrapText="1"/>
    </xf>
    <xf numFmtId="0" fontId="44" fillId="18" borderId="5" xfId="3" applyFont="1" applyFill="1" applyBorder="1" applyAlignment="1">
      <alignment horizontal="right" vertical="center" wrapText="1"/>
    </xf>
    <xf numFmtId="0" fontId="43" fillId="18" borderId="0" xfId="3" applyFont="1" applyFill="1" applyAlignment="1">
      <alignment vertical="center"/>
    </xf>
    <xf numFmtId="0" fontId="43" fillId="18" borderId="0" xfId="3" applyFont="1" applyFill="1" applyAlignment="1">
      <alignment horizontal="right" vertical="center"/>
    </xf>
    <xf numFmtId="0" fontId="2" fillId="18" borderId="0" xfId="3" applyFont="1" applyFill="1"/>
    <xf numFmtId="0" fontId="44" fillId="18" borderId="0" xfId="3" applyFont="1" applyFill="1" applyAlignment="1">
      <alignment vertical="center"/>
    </xf>
    <xf numFmtId="0" fontId="44" fillId="18" borderId="0" xfId="3" applyFont="1" applyFill="1" applyAlignment="1">
      <alignment horizontal="right" vertical="center"/>
    </xf>
    <xf numFmtId="2" fontId="44" fillId="18" borderId="0" xfId="3" applyNumberFormat="1" applyFont="1" applyFill="1" applyAlignment="1">
      <alignment vertical="center" wrapText="1"/>
    </xf>
    <xf numFmtId="0" fontId="44" fillId="18" borderId="0" xfId="3" applyFont="1" applyFill="1" applyAlignment="1">
      <alignment horizontal="left" vertical="center" indent="1"/>
    </xf>
    <xf numFmtId="2" fontId="44" fillId="18" borderId="0" xfId="3" applyNumberFormat="1" applyFont="1" applyFill="1" applyAlignment="1">
      <alignment horizontal="right" vertical="center" wrapText="1"/>
    </xf>
    <xf numFmtId="0" fontId="44" fillId="18" borderId="0" xfId="3" applyFont="1" applyFill="1" applyAlignment="1">
      <alignment horizontal="left" vertical="center" indent="2"/>
    </xf>
    <xf numFmtId="0" fontId="44" fillId="18" borderId="0" xfId="3" applyFont="1" applyFill="1" applyAlignment="1">
      <alignment horizontal="left" vertical="center"/>
    </xf>
    <xf numFmtId="0" fontId="44" fillId="18" borderId="0" xfId="3" applyFont="1" applyFill="1" applyAlignment="1">
      <alignment horizontal="left" vertical="center" wrapText="1" indent="1"/>
    </xf>
    <xf numFmtId="2" fontId="44" fillId="11" borderId="0" xfId="3" applyNumberFormat="1" applyFont="1" applyFill="1" applyAlignment="1">
      <alignment vertical="center" wrapText="1"/>
    </xf>
    <xf numFmtId="0" fontId="44" fillId="18" borderId="0" xfId="3" applyFont="1" applyFill="1" applyAlignment="1">
      <alignment horizontal="left" vertical="center" wrapText="1" indent="2"/>
    </xf>
    <xf numFmtId="0" fontId="44" fillId="18" borderId="0" xfId="3" applyFont="1" applyFill="1" applyAlignment="1">
      <alignment horizontal="left" vertical="center" wrapText="1" indent="4"/>
    </xf>
    <xf numFmtId="0" fontId="11" fillId="11" borderId="0" xfId="3" applyFill="1"/>
    <xf numFmtId="0" fontId="44" fillId="18" borderId="0" xfId="0" applyFont="1" applyFill="1" applyAlignment="1">
      <alignment horizontal="left" vertical="center" wrapText="1"/>
    </xf>
    <xf numFmtId="2" fontId="44" fillId="18" borderId="0" xfId="0" applyNumberFormat="1" applyFont="1" applyFill="1" applyAlignment="1">
      <alignment vertical="center" wrapText="1"/>
    </xf>
    <xf numFmtId="2" fontId="44" fillId="18" borderId="0" xfId="0" applyNumberFormat="1" applyFont="1" applyFill="1" applyAlignment="1">
      <alignment horizontal="right" vertical="center" wrapText="1"/>
    </xf>
    <xf numFmtId="0" fontId="43" fillId="18" borderId="0" xfId="3" applyFont="1" applyFill="1" applyAlignment="1">
      <alignment horizontal="center" vertical="center" wrapText="1"/>
    </xf>
    <xf numFmtId="0" fontId="44" fillId="18" borderId="0" xfId="3" applyFont="1" applyFill="1" applyAlignment="1">
      <alignment horizontal="center" vertical="center" wrapText="1"/>
    </xf>
    <xf numFmtId="0" fontId="44" fillId="18" borderId="0" xfId="3" applyFont="1" applyFill="1"/>
    <xf numFmtId="0" fontId="44" fillId="18" borderId="0" xfId="0" applyFont="1" applyFill="1" applyAlignment="1">
      <alignment horizontal="left" vertical="center"/>
    </xf>
    <xf numFmtId="0" fontId="44" fillId="18" borderId="0" xfId="0" applyFont="1" applyFill="1" applyAlignment="1">
      <alignment horizontal="center" vertical="center" wrapText="1"/>
    </xf>
    <xf numFmtId="0" fontId="44" fillId="18" borderId="0" xfId="0" applyFont="1" applyFill="1"/>
    <xf numFmtId="0" fontId="6" fillId="18" borderId="0" xfId="0" applyFont="1" applyFill="1" applyAlignment="1">
      <alignment horizontal="left" vertical="center" wrapText="1"/>
    </xf>
    <xf numFmtId="0" fontId="47" fillId="18" borderId="0" xfId="0" applyFont="1" applyFill="1" applyAlignment="1">
      <alignment vertical="center"/>
    </xf>
    <xf numFmtId="3" fontId="44" fillId="18" borderId="0" xfId="3" applyNumberFormat="1" applyFont="1" applyFill="1" applyAlignment="1">
      <alignment horizontal="right" wrapText="1"/>
    </xf>
    <xf numFmtId="0" fontId="44" fillId="18" borderId="50" xfId="3" applyFont="1" applyFill="1" applyBorder="1" applyAlignment="1">
      <alignment horizontal="right"/>
    </xf>
    <xf numFmtId="0" fontId="44" fillId="18" borderId="0" xfId="3" applyFont="1" applyFill="1" applyAlignment="1">
      <alignment horizontal="right"/>
    </xf>
    <xf numFmtId="166" fontId="43" fillId="11" borderId="0" xfId="3" applyNumberFormat="1" applyFont="1" applyFill="1"/>
    <xf numFmtId="166" fontId="44" fillId="11" borderId="0" xfId="3" applyNumberFormat="1" applyFont="1" applyFill="1"/>
    <xf numFmtId="166" fontId="43" fillId="11" borderId="50" xfId="3" applyNumberFormat="1" applyFont="1" applyFill="1" applyBorder="1"/>
    <xf numFmtId="0" fontId="43" fillId="18" borderId="0" xfId="3" applyFont="1" applyFill="1"/>
    <xf numFmtId="0" fontId="6" fillId="11" borderId="0" xfId="3" applyFont="1" applyFill="1"/>
    <xf numFmtId="166" fontId="43" fillId="18" borderId="1" xfId="3" applyNumberFormat="1" applyFont="1" applyFill="1" applyBorder="1"/>
    <xf numFmtId="166" fontId="43" fillId="11" borderId="1" xfId="3" applyNumberFormat="1" applyFont="1" applyFill="1" applyBorder="1"/>
    <xf numFmtId="166" fontId="43" fillId="18" borderId="50" xfId="3" applyNumberFormat="1" applyFont="1" applyFill="1" applyBorder="1"/>
    <xf numFmtId="166" fontId="43" fillId="18" borderId="53" xfId="3" applyNumberFormat="1" applyFont="1" applyFill="1" applyBorder="1"/>
    <xf numFmtId="166" fontId="43" fillId="11" borderId="53" xfId="3" applyNumberFormat="1" applyFont="1" applyFill="1" applyBorder="1"/>
    <xf numFmtId="166" fontId="44" fillId="18" borderId="0" xfId="3" applyNumberFormat="1" applyFont="1" applyFill="1"/>
    <xf numFmtId="166" fontId="43" fillId="18" borderId="54" xfId="3" applyNumberFormat="1" applyFont="1" applyFill="1" applyBorder="1"/>
    <xf numFmtId="0" fontId="2" fillId="11" borderId="0" xfId="0" applyFont="1" applyFill="1"/>
    <xf numFmtId="0" fontId="48" fillId="18" borderId="0" xfId="0" applyFont="1" applyFill="1" applyAlignment="1">
      <alignment horizontal="justify" vertical="center"/>
    </xf>
    <xf numFmtId="167" fontId="43" fillId="18" borderId="50" xfId="3" applyNumberFormat="1" applyFont="1" applyFill="1" applyBorder="1" applyAlignment="1">
      <alignment vertical="center"/>
    </xf>
    <xf numFmtId="3" fontId="44" fillId="18" borderId="0" xfId="3" applyNumberFormat="1" applyFont="1" applyFill="1" applyAlignment="1">
      <alignment horizontal="right" vertical="center" wrapText="1"/>
    </xf>
    <xf numFmtId="0" fontId="49" fillId="18" borderId="0" xfId="3" applyFont="1" applyFill="1"/>
    <xf numFmtId="3" fontId="44" fillId="11" borderId="0" xfId="3" applyNumberFormat="1" applyFont="1" applyFill="1" applyAlignment="1">
      <alignment horizontal="right" vertical="center" wrapText="1"/>
    </xf>
    <xf numFmtId="168" fontId="43" fillId="18" borderId="54" xfId="3" applyNumberFormat="1" applyFont="1" applyFill="1" applyBorder="1" applyAlignment="1">
      <alignment vertical="center"/>
    </xf>
    <xf numFmtId="0" fontId="2" fillId="18" borderId="0" xfId="0" applyFont="1" applyFill="1" applyAlignment="1">
      <alignment wrapText="1"/>
    </xf>
    <xf numFmtId="0" fontId="6" fillId="18" borderId="0" xfId="0" applyFont="1" applyFill="1" applyAlignment="1">
      <alignment horizontal="justify" vertical="center"/>
    </xf>
    <xf numFmtId="3" fontId="44" fillId="18" borderId="0" xfId="3" applyNumberFormat="1" applyFont="1" applyFill="1" applyAlignment="1">
      <alignment horizontal="right"/>
    </xf>
    <xf numFmtId="0" fontId="44" fillId="11" borderId="0" xfId="3" applyFont="1" applyFill="1"/>
    <xf numFmtId="3" fontId="44" fillId="11" borderId="0" xfId="3" applyNumberFormat="1" applyFont="1" applyFill="1"/>
    <xf numFmtId="3" fontId="43" fillId="11" borderId="54" xfId="3" applyNumberFormat="1" applyFont="1" applyFill="1" applyBorder="1"/>
    <xf numFmtId="0" fontId="44" fillId="11" borderId="0" xfId="0" applyFont="1" applyFill="1"/>
    <xf numFmtId="3" fontId="44" fillId="11" borderId="0" xfId="0" applyNumberFormat="1" applyFont="1" applyFill="1"/>
    <xf numFmtId="0" fontId="2" fillId="11" borderId="0" xfId="0" applyFont="1" applyFill="1" applyAlignment="1">
      <alignment horizontal="left" wrapText="1"/>
    </xf>
    <xf numFmtId="0" fontId="2" fillId="11" borderId="0" xfId="0" applyFont="1" applyFill="1" applyAlignment="1">
      <alignment vertical="center"/>
    </xf>
    <xf numFmtId="3" fontId="44" fillId="18" borderId="0" xfId="3" applyNumberFormat="1" applyFont="1" applyFill="1"/>
    <xf numFmtId="3" fontId="43" fillId="18" borderId="54" xfId="3" applyNumberFormat="1" applyFont="1" applyFill="1" applyBorder="1"/>
    <xf numFmtId="41" fontId="44" fillId="11" borderId="0" xfId="3" applyNumberFormat="1" applyFont="1" applyFill="1"/>
    <xf numFmtId="41" fontId="44" fillId="18" borderId="0" xfId="3" applyNumberFormat="1" applyFont="1" applyFill="1"/>
    <xf numFmtId="41" fontId="43" fillId="11" borderId="54" xfId="3" applyNumberFormat="1" applyFont="1" applyFill="1" applyBorder="1"/>
    <xf numFmtId="3" fontId="11" fillId="18" borderId="0" xfId="3" applyNumberFormat="1" applyFill="1"/>
    <xf numFmtId="3" fontId="2" fillId="18" borderId="0" xfId="3" applyNumberFormat="1" applyFont="1" applyFill="1"/>
    <xf numFmtId="3" fontId="50" fillId="18" borderId="0" xfId="3" applyNumberFormat="1" applyFont="1" applyFill="1"/>
    <xf numFmtId="3" fontId="6" fillId="18" borderId="54" xfId="3" applyNumberFormat="1" applyFont="1" applyFill="1" applyBorder="1"/>
    <xf numFmtId="0" fontId="6" fillId="18" borderId="0" xfId="3" applyFont="1" applyFill="1"/>
    <xf numFmtId="0" fontId="4" fillId="18" borderId="0" xfId="0" applyFont="1" applyFill="1" applyAlignment="1">
      <alignment horizontal="justify" vertical="center"/>
    </xf>
    <xf numFmtId="0" fontId="5" fillId="18" borderId="0" xfId="0" applyFont="1" applyFill="1"/>
    <xf numFmtId="0" fontId="4" fillId="17" borderId="49" xfId="0" applyFont="1" applyFill="1" applyBorder="1" applyAlignment="1" applyProtection="1">
      <alignment horizontal="right" vertical="center"/>
      <protection locked="0"/>
    </xf>
    <xf numFmtId="0" fontId="4" fillId="17" borderId="50" xfId="0" applyFont="1" applyFill="1" applyBorder="1" applyAlignment="1" applyProtection="1">
      <alignment horizontal="right" vertical="center"/>
      <protection locked="0"/>
    </xf>
    <xf numFmtId="0" fontId="4" fillId="17" borderId="51" xfId="0" applyFont="1" applyFill="1" applyBorder="1" applyAlignment="1" applyProtection="1">
      <alignment horizontal="right" vertical="center"/>
      <protection locked="0"/>
    </xf>
    <xf numFmtId="0" fontId="4" fillId="17" borderId="49" xfId="0" applyFont="1" applyFill="1" applyBorder="1" applyAlignment="1" applyProtection="1">
      <alignment horizontal="left" vertical="center"/>
      <protection locked="0"/>
    </xf>
    <xf numFmtId="0" fontId="4" fillId="17" borderId="50" xfId="0" applyFont="1" applyFill="1" applyBorder="1" applyAlignment="1" applyProtection="1">
      <alignment horizontal="left" vertical="center"/>
      <protection locked="0"/>
    </xf>
    <xf numFmtId="0" fontId="4" fillId="17" borderId="51" xfId="0" applyFont="1" applyFill="1" applyBorder="1" applyAlignment="1" applyProtection="1">
      <alignment horizontal="left" vertical="center"/>
      <protection locked="0"/>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Alignment="1">
      <alignment vertical="top"/>
    </xf>
    <xf numFmtId="0" fontId="26" fillId="11" borderId="0" xfId="4" applyFont="1" applyFill="1"/>
    <xf numFmtId="0" fontId="5" fillId="11" borderId="0" xfId="4" applyFont="1" applyFill="1" applyAlignment="1">
      <alignment vertical="top"/>
    </xf>
    <xf numFmtId="0" fontId="5" fillId="11" borderId="5" xfId="4" applyFont="1" applyFill="1" applyBorder="1" applyAlignment="1">
      <alignment horizontal="left" vertical="center" wrapText="1"/>
    </xf>
    <xf numFmtId="0" fontId="40" fillId="12" borderId="3" xfId="5"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Protection="1">
      <protection locked="0"/>
    </xf>
    <xf numFmtId="0" fontId="4" fillId="17" borderId="49" xfId="0" applyFont="1" applyFill="1" applyBorder="1" applyAlignment="1" applyProtection="1">
      <alignment vertical="center"/>
      <protection locked="0"/>
    </xf>
    <xf numFmtId="0" fontId="4" fillId="17" borderId="50" xfId="0" applyFont="1" applyFill="1" applyBorder="1" applyAlignment="1" applyProtection="1">
      <alignment vertical="center"/>
      <protection locked="0"/>
    </xf>
    <xf numFmtId="0" fontId="4" fillId="17" borderId="51" xfId="0" applyFont="1" applyFill="1" applyBorder="1" applyAlignment="1" applyProtection="1">
      <alignment vertical="center"/>
      <protection locked="0"/>
    </xf>
    <xf numFmtId="0" fontId="26" fillId="11" borderId="0" xfId="4" applyFont="1" applyFill="1" applyAlignment="1">
      <alignment vertical="top" wrapText="1"/>
    </xf>
    <xf numFmtId="0" fontId="4" fillId="16" borderId="49" xfId="0" applyFont="1" applyFill="1" applyBorder="1" applyAlignment="1" applyProtection="1">
      <alignment horizontal="left" vertical="center"/>
      <protection locked="0"/>
    </xf>
    <xf numFmtId="0" fontId="4" fillId="16" borderId="50" xfId="0" applyFont="1" applyFill="1" applyBorder="1" applyAlignment="1" applyProtection="1">
      <alignment horizontal="left" vertical="center"/>
      <protection locked="0"/>
    </xf>
    <xf numFmtId="0" fontId="4" fillId="16" borderId="49" xfId="0" applyFont="1" applyFill="1" applyBorder="1" applyAlignment="1" applyProtection="1">
      <alignment horizontal="right" vertical="center"/>
      <protection locked="0"/>
    </xf>
    <xf numFmtId="0" fontId="4" fillId="16" borderId="50" xfId="0" applyFont="1" applyFill="1" applyBorder="1" applyAlignment="1" applyProtection="1">
      <alignment horizontal="right" vertical="center"/>
      <protection locked="0"/>
    </xf>
    <xf numFmtId="0" fontId="4" fillId="16" borderId="51" xfId="0" applyFont="1" applyFill="1" applyBorder="1" applyAlignment="1" applyProtection="1">
      <alignment horizontal="right" vertical="center"/>
      <protection locked="0"/>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41" fillId="11" borderId="0" xfId="0" applyFont="1" applyFill="1" applyAlignment="1">
      <alignment horizontal="left" vertical="center" wrapText="1"/>
    </xf>
    <xf numFmtId="0" fontId="41" fillId="11" borderId="0" xfId="0" applyFont="1" applyFill="1" applyAlignment="1">
      <alignment horizontal="left" wrapText="1"/>
    </xf>
    <xf numFmtId="0" fontId="2" fillId="18" borderId="0" xfId="0" applyFont="1" applyFill="1" applyAlignment="1">
      <alignment horizontal="left" vertical="center" wrapText="1"/>
    </xf>
    <xf numFmtId="0" fontId="2" fillId="11" borderId="0" xfId="0" applyFont="1" applyFill="1" applyAlignment="1">
      <alignment horizontal="left" vertical="center" wrapText="1"/>
    </xf>
    <xf numFmtId="0" fontId="6" fillId="11" borderId="0" xfId="0" applyFont="1" applyFill="1" applyAlignment="1">
      <alignment horizontal="left" vertical="center"/>
    </xf>
    <xf numFmtId="49" fontId="2" fillId="11" borderId="0" xfId="0" applyNumberFormat="1" applyFont="1" applyFill="1" applyAlignment="1">
      <alignment horizontal="left" vertical="center" wrapText="1"/>
    </xf>
    <xf numFmtId="0" fontId="44" fillId="18" borderId="0" xfId="3" applyFont="1" applyFill="1" applyAlignment="1">
      <alignment vertical="center" wrapText="1"/>
    </xf>
    <xf numFmtId="0" fontId="6" fillId="18" borderId="0" xfId="0" applyFont="1" applyFill="1" applyAlignment="1">
      <alignment horizontal="left" vertical="center" wrapText="1"/>
    </xf>
    <xf numFmtId="0" fontId="2" fillId="11" borderId="0" xfId="0" applyFont="1" applyFill="1" applyAlignment="1">
      <alignment vertical="center" wrapText="1"/>
    </xf>
    <xf numFmtId="0" fontId="43" fillId="18" borderId="50" xfId="3" applyFont="1" applyFill="1" applyBorder="1" applyAlignment="1">
      <alignment horizontal="center" vertical="center" wrapText="1"/>
    </xf>
    <xf numFmtId="0" fontId="46" fillId="18" borderId="0" xfId="0" applyFont="1" applyFill="1" applyAlignment="1">
      <alignment horizontal="left" vertical="center" wrapText="1"/>
    </xf>
    <xf numFmtId="49" fontId="2" fillId="18" borderId="0" xfId="0" applyNumberFormat="1" applyFont="1" applyFill="1" applyAlignment="1">
      <alignment horizontal="left" vertical="top" wrapText="1"/>
    </xf>
    <xf numFmtId="49" fontId="2" fillId="18" borderId="0" xfId="0" applyNumberFormat="1" applyFont="1" applyFill="1" applyAlignment="1">
      <alignment horizontal="left" vertical="center" wrapText="1"/>
    </xf>
    <xf numFmtId="49" fontId="2" fillId="18" borderId="0" xfId="0" applyNumberFormat="1" applyFont="1" applyFill="1" applyAlignment="1">
      <alignment horizontal="left" vertical="center"/>
    </xf>
    <xf numFmtId="0" fontId="2" fillId="18" borderId="0" xfId="0" applyFont="1" applyFill="1" applyAlignment="1">
      <alignment vertical="top" wrapText="1"/>
    </xf>
  </cellXfs>
  <cellStyles count="6">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arina.markusic@koncar.hr" TargetMode="External"/><Relationship Id="rId2" Type="http://schemas.openxmlformats.org/officeDocument/2006/relationships/hyperlink" Target="http://www.koncar.hr/" TargetMode="External"/><Relationship Id="rId1" Type="http://schemas.openxmlformats.org/officeDocument/2006/relationships/hyperlink" Target="mailto:koncar@finance@koncar.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90"/>
  <sheetViews>
    <sheetView tabSelected="1" topLeftCell="A21" workbookViewId="0">
      <selection activeCell="E51" sqref="E51:I51"/>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269" t="s">
        <v>0</v>
      </c>
      <c r="B1" s="270"/>
      <c r="C1" s="270"/>
      <c r="D1" s="60"/>
      <c r="E1" s="60"/>
      <c r="F1" s="60"/>
      <c r="G1" s="60"/>
      <c r="H1" s="60"/>
      <c r="I1" s="60"/>
      <c r="J1" s="61"/>
    </row>
    <row r="2" spans="1:14" ht="14.45" customHeight="1" x14ac:dyDescent="0.25">
      <c r="A2" s="271" t="s">
        <v>1</v>
      </c>
      <c r="B2" s="272"/>
      <c r="C2" s="272"/>
      <c r="D2" s="272"/>
      <c r="E2" s="272"/>
      <c r="F2" s="272"/>
      <c r="G2" s="272"/>
      <c r="H2" s="272"/>
      <c r="I2" s="272"/>
      <c r="J2" s="273"/>
      <c r="N2" s="107" t="s">
        <v>387</v>
      </c>
    </row>
    <row r="3" spans="1:14" x14ac:dyDescent="0.25">
      <c r="A3" s="63"/>
      <c r="B3" s="64"/>
      <c r="C3" s="64"/>
      <c r="D3" s="64"/>
      <c r="E3" s="64"/>
      <c r="F3" s="64"/>
      <c r="G3" s="64"/>
      <c r="H3" s="64"/>
      <c r="I3" s="64"/>
      <c r="J3" s="65"/>
      <c r="N3" s="107" t="s">
        <v>388</v>
      </c>
    </row>
    <row r="4" spans="1:14" ht="33.6" customHeight="1" x14ac:dyDescent="0.25">
      <c r="A4" s="274" t="s">
        <v>2</v>
      </c>
      <c r="B4" s="275"/>
      <c r="C4" s="275"/>
      <c r="D4" s="275"/>
      <c r="E4" s="276">
        <v>45292</v>
      </c>
      <c r="F4" s="277"/>
      <c r="G4" s="66" t="s">
        <v>3</v>
      </c>
      <c r="H4" s="276">
        <v>45382</v>
      </c>
      <c r="I4" s="277"/>
      <c r="J4" s="67"/>
      <c r="N4" s="107" t="s">
        <v>389</v>
      </c>
    </row>
    <row r="5" spans="1:14" s="68" customFormat="1" ht="10.15" customHeight="1" x14ac:dyDescent="0.25">
      <c r="A5" s="278"/>
      <c r="B5" s="279"/>
      <c r="C5" s="279"/>
      <c r="D5" s="279"/>
      <c r="E5" s="279"/>
      <c r="F5" s="279"/>
      <c r="G5" s="279"/>
      <c r="H5" s="279"/>
      <c r="I5" s="279"/>
      <c r="J5" s="280"/>
      <c r="N5" s="107" t="s">
        <v>390</v>
      </c>
    </row>
    <row r="6" spans="1:14" ht="20.45" customHeight="1" x14ac:dyDescent="0.25">
      <c r="A6" s="69"/>
      <c r="B6" s="70" t="s">
        <v>4</v>
      </c>
      <c r="C6" s="71"/>
      <c r="D6" s="71"/>
      <c r="E6" s="77">
        <v>2024</v>
      </c>
      <c r="F6" s="72"/>
      <c r="G6" s="66"/>
      <c r="H6" s="72"/>
      <c r="I6" s="73"/>
      <c r="J6" s="74"/>
      <c r="N6" s="107"/>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387</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265" t="s">
        <v>6</v>
      </c>
      <c r="B10" s="266"/>
      <c r="C10" s="266"/>
      <c r="D10" s="266"/>
      <c r="E10" s="266"/>
      <c r="F10" s="266"/>
      <c r="G10" s="266"/>
      <c r="H10" s="266"/>
      <c r="I10" s="266"/>
      <c r="J10" s="79"/>
    </row>
    <row r="11" spans="1:14" ht="24.6" customHeight="1" x14ac:dyDescent="0.25">
      <c r="A11" s="253" t="s">
        <v>7</v>
      </c>
      <c r="B11" s="267"/>
      <c r="C11" s="259" t="s">
        <v>500</v>
      </c>
      <c r="D11" s="260"/>
      <c r="E11" s="80"/>
      <c r="F11" s="219" t="s">
        <v>8</v>
      </c>
      <c r="G11" s="263"/>
      <c r="H11" s="224" t="s">
        <v>502</v>
      </c>
      <c r="I11" s="225"/>
      <c r="J11" s="81"/>
    </row>
    <row r="12" spans="1:14" ht="14.45" customHeight="1" x14ac:dyDescent="0.25">
      <c r="A12" s="82"/>
      <c r="B12" s="83"/>
      <c r="C12" s="83"/>
      <c r="D12" s="83"/>
      <c r="E12" s="268"/>
      <c r="F12" s="268"/>
      <c r="G12" s="268"/>
      <c r="H12" s="268"/>
      <c r="I12" s="84"/>
      <c r="J12" s="81"/>
    </row>
    <row r="13" spans="1:14" ht="21" customHeight="1" x14ac:dyDescent="0.25">
      <c r="A13" s="218" t="s">
        <v>9</v>
      </c>
      <c r="B13" s="263"/>
      <c r="C13" s="259" t="s">
        <v>501</v>
      </c>
      <c r="D13" s="260"/>
      <c r="E13" s="281"/>
      <c r="F13" s="268"/>
      <c r="G13" s="268"/>
      <c r="H13" s="268"/>
      <c r="I13" s="84"/>
      <c r="J13" s="81"/>
    </row>
    <row r="14" spans="1:14" ht="10.9" customHeight="1" x14ac:dyDescent="0.25">
      <c r="A14" s="80"/>
      <c r="B14" s="84"/>
      <c r="C14" s="83"/>
      <c r="D14" s="83"/>
      <c r="E14" s="232"/>
      <c r="F14" s="232"/>
      <c r="G14" s="232"/>
      <c r="H14" s="232"/>
      <c r="I14" s="83"/>
      <c r="J14" s="85"/>
    </row>
    <row r="15" spans="1:14" ht="22.9" customHeight="1" x14ac:dyDescent="0.25">
      <c r="A15" s="218" t="s">
        <v>10</v>
      </c>
      <c r="B15" s="263"/>
      <c r="C15" s="259" t="s">
        <v>503</v>
      </c>
      <c r="D15" s="260"/>
      <c r="E15" s="264"/>
      <c r="F15" s="255"/>
      <c r="G15" s="86" t="s">
        <v>11</v>
      </c>
      <c r="H15" s="224" t="s">
        <v>505</v>
      </c>
      <c r="I15" s="225"/>
      <c r="J15" s="87"/>
    </row>
    <row r="16" spans="1:14" ht="10.9" customHeight="1" x14ac:dyDescent="0.25">
      <c r="A16" s="80"/>
      <c r="B16" s="84"/>
      <c r="C16" s="83"/>
      <c r="D16" s="83"/>
      <c r="E16" s="232"/>
      <c r="F16" s="232"/>
      <c r="G16" s="232"/>
      <c r="H16" s="232"/>
      <c r="I16" s="83"/>
      <c r="J16" s="85"/>
    </row>
    <row r="17" spans="1:10" ht="22.9" customHeight="1" x14ac:dyDescent="0.25">
      <c r="A17" s="88"/>
      <c r="B17" s="86" t="s">
        <v>12</v>
      </c>
      <c r="C17" s="259" t="s">
        <v>504</v>
      </c>
      <c r="D17" s="260"/>
      <c r="E17" s="89"/>
      <c r="F17" s="89"/>
      <c r="G17" s="89"/>
      <c r="H17" s="89"/>
      <c r="I17" s="89"/>
      <c r="J17" s="87"/>
    </row>
    <row r="18" spans="1:10" x14ac:dyDescent="0.25">
      <c r="A18" s="261"/>
      <c r="B18" s="262"/>
      <c r="C18" s="232"/>
      <c r="D18" s="232"/>
      <c r="E18" s="232"/>
      <c r="F18" s="232"/>
      <c r="G18" s="232"/>
      <c r="H18" s="232"/>
      <c r="I18" s="83"/>
      <c r="J18" s="85"/>
    </row>
    <row r="19" spans="1:10" x14ac:dyDescent="0.25">
      <c r="A19" s="253" t="s">
        <v>13</v>
      </c>
      <c r="B19" s="254"/>
      <c r="C19" s="228" t="s">
        <v>519</v>
      </c>
      <c r="D19" s="229"/>
      <c r="E19" s="229"/>
      <c r="F19" s="229"/>
      <c r="G19" s="229"/>
      <c r="H19" s="229"/>
      <c r="I19" s="229"/>
      <c r="J19" s="230"/>
    </row>
    <row r="20" spans="1:10" x14ac:dyDescent="0.25">
      <c r="A20" s="82"/>
      <c r="B20" s="83"/>
      <c r="C20" s="90"/>
      <c r="D20" s="83"/>
      <c r="E20" s="232"/>
      <c r="F20" s="232"/>
      <c r="G20" s="232"/>
      <c r="H20" s="232"/>
      <c r="I20" s="83"/>
      <c r="J20" s="85"/>
    </row>
    <row r="21" spans="1:10" x14ac:dyDescent="0.25">
      <c r="A21" s="253" t="s">
        <v>14</v>
      </c>
      <c r="B21" s="254"/>
      <c r="C21" s="224">
        <v>10000</v>
      </c>
      <c r="D21" s="225"/>
      <c r="E21" s="232"/>
      <c r="F21" s="232"/>
      <c r="G21" s="228" t="s">
        <v>506</v>
      </c>
      <c r="H21" s="229"/>
      <c r="I21" s="229"/>
      <c r="J21" s="230"/>
    </row>
    <row r="22" spans="1:10" x14ac:dyDescent="0.25">
      <c r="A22" s="82"/>
      <c r="B22" s="83"/>
      <c r="C22" s="83"/>
      <c r="D22" s="83"/>
      <c r="E22" s="232"/>
      <c r="F22" s="232"/>
      <c r="G22" s="232"/>
      <c r="H22" s="232"/>
      <c r="I22" s="83"/>
      <c r="J22" s="85"/>
    </row>
    <row r="23" spans="1:10" x14ac:dyDescent="0.25">
      <c r="A23" s="253" t="s">
        <v>15</v>
      </c>
      <c r="B23" s="254"/>
      <c r="C23" s="228" t="s">
        <v>507</v>
      </c>
      <c r="D23" s="229"/>
      <c r="E23" s="229"/>
      <c r="F23" s="229"/>
      <c r="G23" s="229"/>
      <c r="H23" s="229"/>
      <c r="I23" s="229"/>
      <c r="J23" s="230"/>
    </row>
    <row r="24" spans="1:10" x14ac:dyDescent="0.25">
      <c r="A24" s="82"/>
      <c r="B24" s="83"/>
      <c r="C24" s="83"/>
      <c r="D24" s="83"/>
      <c r="E24" s="232"/>
      <c r="F24" s="232"/>
      <c r="G24" s="232"/>
      <c r="H24" s="232"/>
      <c r="I24" s="83"/>
      <c r="J24" s="85"/>
    </row>
    <row r="25" spans="1:10" x14ac:dyDescent="0.25">
      <c r="A25" s="253" t="s">
        <v>16</v>
      </c>
      <c r="B25" s="254"/>
      <c r="C25" s="256" t="s">
        <v>508</v>
      </c>
      <c r="D25" s="257"/>
      <c r="E25" s="257"/>
      <c r="F25" s="257"/>
      <c r="G25" s="257"/>
      <c r="H25" s="257"/>
      <c r="I25" s="257"/>
      <c r="J25" s="258"/>
    </row>
    <row r="26" spans="1:10" x14ac:dyDescent="0.25">
      <c r="A26" s="82"/>
      <c r="B26" s="83"/>
      <c r="C26" s="90"/>
      <c r="D26" s="83"/>
      <c r="E26" s="232"/>
      <c r="F26" s="232"/>
      <c r="G26" s="232"/>
      <c r="H26" s="232"/>
      <c r="I26" s="83"/>
      <c r="J26" s="85"/>
    </row>
    <row r="27" spans="1:10" x14ac:dyDescent="0.25">
      <c r="A27" s="253" t="s">
        <v>17</v>
      </c>
      <c r="B27" s="254"/>
      <c r="C27" s="256" t="s">
        <v>509</v>
      </c>
      <c r="D27" s="257"/>
      <c r="E27" s="257"/>
      <c r="F27" s="257"/>
      <c r="G27" s="257"/>
      <c r="H27" s="257"/>
      <c r="I27" s="257"/>
      <c r="J27" s="258"/>
    </row>
    <row r="28" spans="1:10" ht="13.9" customHeight="1" x14ac:dyDescent="0.25">
      <c r="A28" s="82"/>
      <c r="B28" s="83"/>
      <c r="C28" s="90"/>
      <c r="D28" s="83"/>
      <c r="E28" s="232"/>
      <c r="F28" s="232"/>
      <c r="G28" s="232"/>
      <c r="H28" s="232"/>
      <c r="I28" s="83"/>
      <c r="J28" s="85"/>
    </row>
    <row r="29" spans="1:10" ht="22.9" customHeight="1" x14ac:dyDescent="0.25">
      <c r="A29" s="218" t="s">
        <v>18</v>
      </c>
      <c r="B29" s="254"/>
      <c r="C29" s="91">
        <v>5360</v>
      </c>
      <c r="D29" s="126"/>
      <c r="E29" s="236"/>
      <c r="F29" s="236"/>
      <c r="G29" s="236"/>
      <c r="H29" s="236"/>
      <c r="I29" s="92"/>
      <c r="J29" s="93"/>
    </row>
    <row r="30" spans="1:10" x14ac:dyDescent="0.25">
      <c r="A30" s="82"/>
      <c r="B30" s="83"/>
      <c r="C30" s="83"/>
      <c r="D30" s="83"/>
      <c r="E30" s="232"/>
      <c r="F30" s="232"/>
      <c r="G30" s="232"/>
      <c r="H30" s="232"/>
      <c r="I30" s="92"/>
      <c r="J30" s="93"/>
    </row>
    <row r="31" spans="1:10" x14ac:dyDescent="0.25">
      <c r="A31" s="253" t="s">
        <v>19</v>
      </c>
      <c r="B31" s="254"/>
      <c r="C31" s="104" t="s">
        <v>510</v>
      </c>
      <c r="D31" s="252" t="s">
        <v>20</v>
      </c>
      <c r="E31" s="240"/>
      <c r="F31" s="240"/>
      <c r="G31" s="240"/>
      <c r="H31" s="83"/>
      <c r="I31" s="94" t="s">
        <v>21</v>
      </c>
      <c r="J31" s="95" t="s">
        <v>22</v>
      </c>
    </row>
    <row r="32" spans="1:10" x14ac:dyDescent="0.25">
      <c r="A32" s="253"/>
      <c r="B32" s="254"/>
      <c r="C32" s="96"/>
      <c r="D32" s="66"/>
      <c r="E32" s="255"/>
      <c r="F32" s="255"/>
      <c r="G32" s="255"/>
      <c r="H32" s="255"/>
      <c r="I32" s="92"/>
      <c r="J32" s="93"/>
    </row>
    <row r="33" spans="1:10" x14ac:dyDescent="0.25">
      <c r="A33" s="253" t="s">
        <v>23</v>
      </c>
      <c r="B33" s="254"/>
      <c r="C33" s="91" t="s">
        <v>511</v>
      </c>
      <c r="D33" s="252" t="s">
        <v>24</v>
      </c>
      <c r="E33" s="240"/>
      <c r="F33" s="240"/>
      <c r="G33" s="240"/>
      <c r="H33" s="89"/>
      <c r="I33" s="94" t="s">
        <v>25</v>
      </c>
      <c r="J33" s="95" t="s">
        <v>26</v>
      </c>
    </row>
    <row r="34" spans="1:10" x14ac:dyDescent="0.25">
      <c r="A34" s="82"/>
      <c r="B34" s="83"/>
      <c r="C34" s="83"/>
      <c r="D34" s="83"/>
      <c r="E34" s="232"/>
      <c r="F34" s="232"/>
      <c r="G34" s="232"/>
      <c r="H34" s="232"/>
      <c r="I34" s="83"/>
      <c r="J34" s="85"/>
    </row>
    <row r="35" spans="1:10" x14ac:dyDescent="0.25">
      <c r="A35" s="252" t="s">
        <v>27</v>
      </c>
      <c r="B35" s="240"/>
      <c r="C35" s="240"/>
      <c r="D35" s="240"/>
      <c r="E35" s="240" t="s">
        <v>28</v>
      </c>
      <c r="F35" s="240"/>
      <c r="G35" s="240"/>
      <c r="H35" s="240"/>
      <c r="I35" s="240"/>
      <c r="J35" s="97" t="s">
        <v>29</v>
      </c>
    </row>
    <row r="36" spans="1:10" x14ac:dyDescent="0.25">
      <c r="A36" s="82"/>
      <c r="B36" s="83"/>
      <c r="C36" s="83"/>
      <c r="D36" s="83"/>
      <c r="E36" s="232"/>
      <c r="F36" s="232"/>
      <c r="G36" s="232"/>
      <c r="H36" s="232"/>
      <c r="I36" s="83"/>
      <c r="J36" s="93"/>
    </row>
    <row r="37" spans="1:10" x14ac:dyDescent="0.25">
      <c r="A37" s="247" t="s">
        <v>523</v>
      </c>
      <c r="B37" s="248"/>
      <c r="C37" s="248"/>
      <c r="D37" s="248"/>
      <c r="E37" s="249" t="s">
        <v>512</v>
      </c>
      <c r="F37" s="250"/>
      <c r="G37" s="250"/>
      <c r="H37" s="250"/>
      <c r="I37" s="251"/>
      <c r="J37" s="120">
        <v>1343068</v>
      </c>
    </row>
    <row r="38" spans="1:10" x14ac:dyDescent="0.25">
      <c r="A38" s="82"/>
      <c r="B38" s="83"/>
      <c r="C38" s="90"/>
      <c r="D38" s="246"/>
      <c r="E38" s="246"/>
      <c r="F38" s="246"/>
      <c r="G38" s="246"/>
      <c r="H38" s="246"/>
      <c r="I38" s="246"/>
      <c r="J38" s="85"/>
    </row>
    <row r="39" spans="1:10" x14ac:dyDescent="0.25">
      <c r="A39" s="215" t="s">
        <v>524</v>
      </c>
      <c r="B39" s="216"/>
      <c r="C39" s="216"/>
      <c r="D39" s="217"/>
      <c r="E39" s="212" t="s">
        <v>512</v>
      </c>
      <c r="F39" s="213"/>
      <c r="G39" s="213"/>
      <c r="H39" s="213"/>
      <c r="I39" s="214"/>
      <c r="J39" s="121">
        <v>3645363</v>
      </c>
    </row>
    <row r="40" spans="1:10" x14ac:dyDescent="0.25">
      <c r="A40" s="82"/>
      <c r="B40" s="83"/>
      <c r="C40" s="90"/>
      <c r="D40" s="98"/>
      <c r="E40" s="246"/>
      <c r="F40" s="246"/>
      <c r="G40" s="246"/>
      <c r="H40" s="246"/>
      <c r="I40" s="84"/>
      <c r="J40" s="85"/>
    </row>
    <row r="41" spans="1:10" x14ac:dyDescent="0.25">
      <c r="A41" s="215" t="s">
        <v>536</v>
      </c>
      <c r="B41" s="216"/>
      <c r="C41" s="216"/>
      <c r="D41" s="217"/>
      <c r="E41" s="212" t="s">
        <v>512</v>
      </c>
      <c r="F41" s="213"/>
      <c r="G41" s="213"/>
      <c r="H41" s="213"/>
      <c r="I41" s="214"/>
      <c r="J41" s="121">
        <v>3282899</v>
      </c>
    </row>
    <row r="42" spans="1:10" x14ac:dyDescent="0.25">
      <c r="A42" s="82"/>
      <c r="B42" s="83"/>
      <c r="C42" s="90"/>
      <c r="D42" s="98"/>
      <c r="E42" s="246"/>
      <c r="F42" s="246"/>
      <c r="G42" s="246"/>
      <c r="H42" s="246"/>
      <c r="I42" s="84"/>
      <c r="J42" s="85"/>
    </row>
    <row r="43" spans="1:10" x14ac:dyDescent="0.25">
      <c r="A43" s="215" t="s">
        <v>525</v>
      </c>
      <c r="B43" s="216"/>
      <c r="C43" s="216"/>
      <c r="D43" s="217"/>
      <c r="E43" s="212" t="s">
        <v>512</v>
      </c>
      <c r="F43" s="213"/>
      <c r="G43" s="213"/>
      <c r="H43" s="213"/>
      <c r="I43" s="214"/>
      <c r="J43" s="121">
        <v>3282678</v>
      </c>
    </row>
    <row r="44" spans="1:10" x14ac:dyDescent="0.25">
      <c r="A44" s="99"/>
      <c r="B44" s="90"/>
      <c r="C44" s="231"/>
      <c r="D44" s="231"/>
      <c r="E44" s="232"/>
      <c r="F44" s="232"/>
      <c r="G44" s="231"/>
      <c r="H44" s="231"/>
      <c r="I44" s="231"/>
      <c r="J44" s="85"/>
    </row>
    <row r="45" spans="1:10" x14ac:dyDescent="0.25">
      <c r="A45" s="215" t="s">
        <v>534</v>
      </c>
      <c r="B45" s="216"/>
      <c r="C45" s="216"/>
      <c r="D45" s="217"/>
      <c r="E45" s="212" t="s">
        <v>512</v>
      </c>
      <c r="F45" s="213"/>
      <c r="G45" s="213"/>
      <c r="H45" s="213"/>
      <c r="I45" s="214"/>
      <c r="J45" s="121">
        <v>1356216</v>
      </c>
    </row>
    <row r="46" spans="1:10" x14ac:dyDescent="0.25">
      <c r="A46" s="99"/>
      <c r="B46" s="90"/>
      <c r="C46" s="90"/>
      <c r="D46" s="83"/>
      <c r="E46" s="242"/>
      <c r="F46" s="242"/>
      <c r="G46" s="231"/>
      <c r="H46" s="231"/>
      <c r="I46" s="83"/>
      <c r="J46" s="85"/>
    </row>
    <row r="47" spans="1:10" x14ac:dyDescent="0.25">
      <c r="A47" s="215" t="s">
        <v>526</v>
      </c>
      <c r="B47" s="216"/>
      <c r="C47" s="216"/>
      <c r="D47" s="217"/>
      <c r="E47" s="212" t="s">
        <v>512</v>
      </c>
      <c r="F47" s="213"/>
      <c r="G47" s="213"/>
      <c r="H47" s="213"/>
      <c r="I47" s="214"/>
      <c r="J47" s="121">
        <v>2435071</v>
      </c>
    </row>
    <row r="48" spans="1:10" x14ac:dyDescent="0.25">
      <c r="A48" s="123"/>
      <c r="B48" s="124"/>
      <c r="C48" s="124"/>
      <c r="D48" s="124"/>
      <c r="E48" s="124"/>
      <c r="F48" s="124"/>
      <c r="G48" s="124"/>
      <c r="H48" s="124"/>
      <c r="I48" s="124"/>
      <c r="J48" s="125"/>
    </row>
    <row r="49" spans="1:10" x14ac:dyDescent="0.25">
      <c r="A49" s="215" t="s">
        <v>527</v>
      </c>
      <c r="B49" s="216"/>
      <c r="C49" s="216"/>
      <c r="D49" s="217"/>
      <c r="E49" s="212" t="s">
        <v>512</v>
      </c>
      <c r="F49" s="213"/>
      <c r="G49" s="213"/>
      <c r="H49" s="213"/>
      <c r="I49" s="214"/>
      <c r="J49" s="121">
        <v>3654656</v>
      </c>
    </row>
    <row r="50" spans="1:10" x14ac:dyDescent="0.25">
      <c r="A50" s="123"/>
      <c r="B50" s="124"/>
      <c r="C50" s="124"/>
      <c r="D50" s="124"/>
      <c r="E50" s="124"/>
      <c r="F50" s="124"/>
      <c r="G50" s="124"/>
      <c r="H50" s="124"/>
      <c r="I50" s="124"/>
      <c r="J50" s="125"/>
    </row>
    <row r="51" spans="1:10" x14ac:dyDescent="0.25">
      <c r="A51" s="215" t="s">
        <v>528</v>
      </c>
      <c r="B51" s="216"/>
      <c r="C51" s="216"/>
      <c r="D51" s="217"/>
      <c r="E51" s="212" t="s">
        <v>512</v>
      </c>
      <c r="F51" s="213"/>
      <c r="G51" s="213"/>
      <c r="H51" s="213"/>
      <c r="I51" s="214"/>
      <c r="J51" s="121">
        <v>3654664</v>
      </c>
    </row>
    <row r="52" spans="1:10" x14ac:dyDescent="0.25">
      <c r="A52" s="123"/>
      <c r="B52" s="124"/>
      <c r="C52" s="124"/>
      <c r="D52" s="124"/>
      <c r="E52" s="124"/>
      <c r="F52" s="124"/>
      <c r="G52" s="124"/>
      <c r="H52" s="124"/>
      <c r="I52" s="124"/>
      <c r="J52" s="125"/>
    </row>
    <row r="53" spans="1:10" x14ac:dyDescent="0.25">
      <c r="A53" s="215" t="s">
        <v>529</v>
      </c>
      <c r="B53" s="216"/>
      <c r="C53" s="216"/>
      <c r="D53" s="217"/>
      <c r="E53" s="212" t="s">
        <v>512</v>
      </c>
      <c r="F53" s="213"/>
      <c r="G53" s="213"/>
      <c r="H53" s="213"/>
      <c r="I53" s="214"/>
      <c r="J53" s="121">
        <v>3641287</v>
      </c>
    </row>
    <row r="54" spans="1:10" x14ac:dyDescent="0.25">
      <c r="A54" s="123"/>
      <c r="B54" s="124"/>
      <c r="C54" s="124"/>
      <c r="D54" s="124"/>
      <c r="E54" s="124"/>
      <c r="F54" s="124"/>
      <c r="G54" s="124"/>
      <c r="H54" s="124"/>
      <c r="I54" s="124"/>
      <c r="J54" s="125"/>
    </row>
    <row r="55" spans="1:10" x14ac:dyDescent="0.25">
      <c r="A55" s="243" t="s">
        <v>530</v>
      </c>
      <c r="B55" s="244"/>
      <c r="C55" s="244"/>
      <c r="D55" s="245"/>
      <c r="E55" s="212" t="s">
        <v>512</v>
      </c>
      <c r="F55" s="213"/>
      <c r="G55" s="213"/>
      <c r="H55" s="213"/>
      <c r="I55" s="214"/>
      <c r="J55" s="121">
        <v>3282660</v>
      </c>
    </row>
    <row r="56" spans="1:10" x14ac:dyDescent="0.25">
      <c r="A56" s="123"/>
      <c r="B56" s="124"/>
      <c r="C56" s="124"/>
      <c r="D56" s="124"/>
      <c r="E56" s="124"/>
      <c r="F56" s="124"/>
      <c r="G56" s="124"/>
      <c r="H56" s="124"/>
      <c r="I56" s="124"/>
      <c r="J56" s="125"/>
    </row>
    <row r="57" spans="1:10" x14ac:dyDescent="0.25">
      <c r="A57" s="215" t="s">
        <v>531</v>
      </c>
      <c r="B57" s="216"/>
      <c r="C57" s="216"/>
      <c r="D57" s="217"/>
      <c r="E57" s="212" t="s">
        <v>512</v>
      </c>
      <c r="F57" s="213"/>
      <c r="G57" s="213"/>
      <c r="H57" s="213"/>
      <c r="I57" s="214"/>
      <c r="J57" s="121">
        <v>3654354</v>
      </c>
    </row>
    <row r="58" spans="1:10" x14ac:dyDescent="0.25">
      <c r="A58" s="123"/>
      <c r="B58" s="124"/>
      <c r="C58" s="124"/>
      <c r="D58" s="124"/>
      <c r="E58" s="124"/>
      <c r="F58" s="124"/>
      <c r="G58" s="124"/>
      <c r="H58" s="124"/>
      <c r="I58" s="124"/>
      <c r="J58" s="125"/>
    </row>
    <row r="59" spans="1:10" x14ac:dyDescent="0.25">
      <c r="A59" s="215" t="s">
        <v>532</v>
      </c>
      <c r="B59" s="216"/>
      <c r="C59" s="216"/>
      <c r="D59" s="217"/>
      <c r="E59" s="212" t="s">
        <v>512</v>
      </c>
      <c r="F59" s="213"/>
      <c r="G59" s="213"/>
      <c r="H59" s="213"/>
      <c r="I59" s="214"/>
      <c r="J59" s="121">
        <v>1114328</v>
      </c>
    </row>
    <row r="60" spans="1:10" x14ac:dyDescent="0.25">
      <c r="A60" s="123"/>
      <c r="B60" s="124"/>
      <c r="C60" s="124"/>
      <c r="D60" s="124"/>
      <c r="E60" s="124"/>
      <c r="F60" s="124"/>
      <c r="G60" s="124"/>
      <c r="H60" s="124"/>
      <c r="I60" s="124"/>
      <c r="J60" s="125"/>
    </row>
    <row r="61" spans="1:10" x14ac:dyDescent="0.25">
      <c r="A61" s="215" t="s">
        <v>533</v>
      </c>
      <c r="B61" s="216"/>
      <c r="C61" s="216"/>
      <c r="D61" s="217"/>
      <c r="E61" s="212" t="s">
        <v>512</v>
      </c>
      <c r="F61" s="213"/>
      <c r="G61" s="213"/>
      <c r="H61" s="213"/>
      <c r="I61" s="214"/>
      <c r="J61" s="122">
        <v>5423392</v>
      </c>
    </row>
    <row r="62" spans="1:10" x14ac:dyDescent="0.25">
      <c r="A62" s="123"/>
      <c r="B62" s="124"/>
      <c r="C62" s="124"/>
      <c r="D62" s="124"/>
      <c r="E62" s="124"/>
      <c r="F62" s="124"/>
      <c r="G62" s="124"/>
      <c r="H62" s="124"/>
      <c r="I62" s="124"/>
      <c r="J62" s="125"/>
    </row>
    <row r="63" spans="1:10" x14ac:dyDescent="0.25">
      <c r="A63" s="215" t="s">
        <v>535</v>
      </c>
      <c r="B63" s="216"/>
      <c r="C63" s="216"/>
      <c r="D63" s="217"/>
      <c r="E63" s="212" t="s">
        <v>512</v>
      </c>
      <c r="F63" s="213"/>
      <c r="G63" s="213"/>
      <c r="H63" s="213"/>
      <c r="I63" s="214"/>
      <c r="J63" s="121">
        <v>5478421</v>
      </c>
    </row>
    <row r="64" spans="1:10" x14ac:dyDescent="0.25">
      <c r="A64" s="123"/>
      <c r="B64" s="124"/>
      <c r="C64" s="124"/>
      <c r="D64" s="124"/>
      <c r="E64" s="124"/>
      <c r="F64" s="124"/>
      <c r="G64" s="124"/>
      <c r="H64" s="124"/>
      <c r="I64" s="124"/>
      <c r="J64" s="125"/>
    </row>
    <row r="65" spans="1:10" x14ac:dyDescent="0.25">
      <c r="A65" s="215" t="s">
        <v>537</v>
      </c>
      <c r="B65" s="216"/>
      <c r="C65" s="216"/>
      <c r="D65" s="217"/>
      <c r="E65" s="212" t="s">
        <v>512</v>
      </c>
      <c r="F65" s="213"/>
      <c r="G65" s="213"/>
      <c r="H65" s="213"/>
      <c r="I65" s="214"/>
      <c r="J65" s="121">
        <v>5853184</v>
      </c>
    </row>
    <row r="66" spans="1:10" x14ac:dyDescent="0.25">
      <c r="A66" s="99"/>
      <c r="B66" s="90"/>
      <c r="C66" s="90"/>
      <c r="D66" s="83"/>
      <c r="E66" s="232"/>
      <c r="F66" s="232"/>
      <c r="G66" s="231"/>
      <c r="H66" s="231"/>
      <c r="I66" s="83"/>
      <c r="J66" s="100" t="s">
        <v>30</v>
      </c>
    </row>
    <row r="67" spans="1:10" x14ac:dyDescent="0.25">
      <c r="A67" s="99"/>
      <c r="B67" s="90"/>
      <c r="C67" s="90"/>
      <c r="D67" s="83"/>
      <c r="E67" s="232"/>
      <c r="F67" s="232"/>
      <c r="G67" s="231"/>
      <c r="H67" s="231"/>
      <c r="I67" s="83"/>
      <c r="J67" s="100" t="s">
        <v>31</v>
      </c>
    </row>
    <row r="68" spans="1:10" ht="14.45" customHeight="1" x14ac:dyDescent="0.25">
      <c r="A68" s="218" t="s">
        <v>32</v>
      </c>
      <c r="B68" s="219"/>
      <c r="C68" s="224" t="s">
        <v>513</v>
      </c>
      <c r="D68" s="225"/>
      <c r="E68" s="226" t="s">
        <v>33</v>
      </c>
      <c r="F68" s="227"/>
      <c r="G68" s="228"/>
      <c r="H68" s="229"/>
      <c r="I68" s="229"/>
      <c r="J68" s="230"/>
    </row>
    <row r="69" spans="1:10" x14ac:dyDescent="0.25">
      <c r="A69" s="99"/>
      <c r="B69" s="90"/>
      <c r="C69" s="231"/>
      <c r="D69" s="231"/>
      <c r="E69" s="232"/>
      <c r="F69" s="232"/>
      <c r="G69" s="233" t="s">
        <v>34</v>
      </c>
      <c r="H69" s="233"/>
      <c r="I69" s="233"/>
      <c r="J69" s="74"/>
    </row>
    <row r="70" spans="1:10" ht="13.9" customHeight="1" x14ac:dyDescent="0.25">
      <c r="A70" s="218" t="s">
        <v>35</v>
      </c>
      <c r="B70" s="219"/>
      <c r="C70" s="228" t="s">
        <v>514</v>
      </c>
      <c r="D70" s="229"/>
      <c r="E70" s="229"/>
      <c r="F70" s="229"/>
      <c r="G70" s="229"/>
      <c r="H70" s="229"/>
      <c r="I70" s="229"/>
      <c r="J70" s="230"/>
    </row>
    <row r="71" spans="1:10" x14ac:dyDescent="0.25">
      <c r="A71" s="82"/>
      <c r="B71" s="83"/>
      <c r="C71" s="236" t="s">
        <v>36</v>
      </c>
      <c r="D71" s="236"/>
      <c r="E71" s="236"/>
      <c r="F71" s="236"/>
      <c r="G71" s="236"/>
      <c r="H71" s="236"/>
      <c r="I71" s="236"/>
      <c r="J71" s="85"/>
    </row>
    <row r="72" spans="1:10" x14ac:dyDescent="0.25">
      <c r="A72" s="218" t="s">
        <v>37</v>
      </c>
      <c r="B72" s="219"/>
      <c r="C72" s="237" t="s">
        <v>515</v>
      </c>
      <c r="D72" s="238"/>
      <c r="E72" s="239"/>
      <c r="F72" s="232"/>
      <c r="G72" s="232"/>
      <c r="H72" s="240"/>
      <c r="I72" s="240"/>
      <c r="J72" s="241"/>
    </row>
    <row r="73" spans="1:10" x14ac:dyDescent="0.25">
      <c r="A73" s="82"/>
      <c r="B73" s="83"/>
      <c r="C73" s="90"/>
      <c r="D73" s="83"/>
      <c r="E73" s="232"/>
      <c r="F73" s="232"/>
      <c r="G73" s="232"/>
      <c r="H73" s="232"/>
      <c r="I73" s="83"/>
      <c r="J73" s="85"/>
    </row>
    <row r="74" spans="1:10" ht="14.45" customHeight="1" x14ac:dyDescent="0.25">
      <c r="A74" s="218" t="s">
        <v>38</v>
      </c>
      <c r="B74" s="219"/>
      <c r="C74" s="235" t="s">
        <v>516</v>
      </c>
      <c r="D74" s="221"/>
      <c r="E74" s="221"/>
      <c r="F74" s="221"/>
      <c r="G74" s="221"/>
      <c r="H74" s="221"/>
      <c r="I74" s="221"/>
      <c r="J74" s="222"/>
    </row>
    <row r="75" spans="1:10" x14ac:dyDescent="0.25">
      <c r="A75" s="82"/>
      <c r="B75" s="83"/>
      <c r="C75" s="83"/>
      <c r="D75" s="83"/>
      <c r="E75" s="232"/>
      <c r="F75" s="232"/>
      <c r="G75" s="232"/>
      <c r="H75" s="232"/>
      <c r="I75" s="83"/>
      <c r="J75" s="85"/>
    </row>
    <row r="76" spans="1:10" x14ac:dyDescent="0.25">
      <c r="A76" s="218" t="s">
        <v>39</v>
      </c>
      <c r="B76" s="219"/>
      <c r="C76" s="220" t="s">
        <v>517</v>
      </c>
      <c r="D76" s="221"/>
      <c r="E76" s="221"/>
      <c r="F76" s="221"/>
      <c r="G76" s="221"/>
      <c r="H76" s="221"/>
      <c r="I76" s="221"/>
      <c r="J76" s="222"/>
    </row>
    <row r="77" spans="1:10" ht="14.45" customHeight="1" x14ac:dyDescent="0.25">
      <c r="A77" s="82"/>
      <c r="B77" s="83"/>
      <c r="C77" s="223" t="s">
        <v>40</v>
      </c>
      <c r="D77" s="223"/>
      <c r="E77" s="223"/>
      <c r="F77" s="223"/>
      <c r="G77" s="83"/>
      <c r="H77" s="83"/>
      <c r="I77" s="83"/>
      <c r="J77" s="85"/>
    </row>
    <row r="78" spans="1:10" x14ac:dyDescent="0.25">
      <c r="A78" s="218" t="s">
        <v>41</v>
      </c>
      <c r="B78" s="219"/>
      <c r="C78" s="220" t="s">
        <v>518</v>
      </c>
      <c r="D78" s="221"/>
      <c r="E78" s="221"/>
      <c r="F78" s="221"/>
      <c r="G78" s="221"/>
      <c r="H78" s="221"/>
      <c r="I78" s="221"/>
      <c r="J78" s="222"/>
    </row>
    <row r="79" spans="1:10" ht="14.45" customHeight="1" x14ac:dyDescent="0.25">
      <c r="A79" s="101"/>
      <c r="B79" s="102"/>
      <c r="C79" s="234" t="s">
        <v>42</v>
      </c>
      <c r="D79" s="234"/>
      <c r="E79" s="234"/>
      <c r="F79" s="234"/>
      <c r="G79" s="234"/>
      <c r="H79" s="102"/>
      <c r="I79" s="102"/>
      <c r="J79" s="103"/>
    </row>
    <row r="86" ht="27" customHeight="1" x14ac:dyDescent="0.25"/>
    <row r="90" ht="38.450000000000003" customHeight="1" x14ac:dyDescent="0.25"/>
  </sheetData>
  <sheetProtection formatCells="0" insertRows="0"/>
  <mergeCells count="140">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66:F66"/>
    <mergeCell ref="G66:H66"/>
    <mergeCell ref="E67:F67"/>
    <mergeCell ref="G67:H67"/>
    <mergeCell ref="C44:D44"/>
    <mergeCell ref="E44:F44"/>
    <mergeCell ref="G44:I44"/>
    <mergeCell ref="A45:D45"/>
    <mergeCell ref="E45:I45"/>
    <mergeCell ref="E46:F46"/>
    <mergeCell ref="G46:H46"/>
    <mergeCell ref="A49:D49"/>
    <mergeCell ref="E49:I49"/>
    <mergeCell ref="A51:D51"/>
    <mergeCell ref="E51:I51"/>
    <mergeCell ref="A53:D53"/>
    <mergeCell ref="E53:I53"/>
    <mergeCell ref="A55:D55"/>
    <mergeCell ref="E55:I55"/>
    <mergeCell ref="A57:D57"/>
    <mergeCell ref="E57:I57"/>
    <mergeCell ref="A59:D59"/>
    <mergeCell ref="C79:G79"/>
    <mergeCell ref="E73:F73"/>
    <mergeCell ref="G73:H73"/>
    <mergeCell ref="A74:B74"/>
    <mergeCell ref="C74:J74"/>
    <mergeCell ref="E75:F75"/>
    <mergeCell ref="G75:H75"/>
    <mergeCell ref="A70:B70"/>
    <mergeCell ref="C70:J70"/>
    <mergeCell ref="C71:I71"/>
    <mergeCell ref="A72:B72"/>
    <mergeCell ref="C72:E72"/>
    <mergeCell ref="F72:G72"/>
    <mergeCell ref="H72:J72"/>
    <mergeCell ref="E59:I59"/>
    <mergeCell ref="A61:D61"/>
    <mergeCell ref="E61:I61"/>
    <mergeCell ref="A63:D63"/>
    <mergeCell ref="E63:I63"/>
    <mergeCell ref="A76:B76"/>
    <mergeCell ref="C76:J76"/>
    <mergeCell ref="C77:F77"/>
    <mergeCell ref="A78:B78"/>
    <mergeCell ref="C78:J78"/>
    <mergeCell ref="A68:B68"/>
    <mergeCell ref="C68:D68"/>
    <mergeCell ref="E68:F68"/>
    <mergeCell ref="G68:J68"/>
    <mergeCell ref="C69:D69"/>
    <mergeCell ref="E69:F69"/>
    <mergeCell ref="G69:I69"/>
    <mergeCell ref="A65:D65"/>
    <mergeCell ref="E65:I65"/>
  </mergeCells>
  <dataValidations count="4">
    <dataValidation type="list" allowBlank="1" showInputMessage="1" showErrorMessage="1" sqref="C68:D68" xr:uid="{00000000-0002-0000-0000-000000000000}">
      <formula1>$J$66:$J$67</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DD06BEED-C37B-4686-B76B-B8F44924EBFF}"/>
    <hyperlink ref="C27" r:id="rId2" xr:uid="{DDBFC460-09B0-45DF-B8ED-42A36A7C2059}"/>
    <hyperlink ref="C74" r:id="rId3" xr:uid="{4CACD0B0-E9DD-4AFA-B89E-E799A8193C9A}"/>
  </hyperlinks>
  <pageMargins left="0.7" right="0.7" top="0.75" bottom="0.75" header="0.3" footer="0.3"/>
  <pageSetup paperSize="9" scale="62"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05" zoomScale="110" zoomScaleNormal="100" zoomScaleSheetLayoutView="110" workbookViewId="0">
      <selection activeCell="H134" sqref="H134:I134"/>
    </sheetView>
  </sheetViews>
  <sheetFormatPr defaultColWidth="8.85546875" defaultRowHeight="12.75" x14ac:dyDescent="0.2"/>
  <cols>
    <col min="8" max="9" width="16.140625" style="31" customWidth="1"/>
    <col min="10" max="10" width="10.28515625" bestFit="1" customWidth="1"/>
  </cols>
  <sheetData>
    <row r="1" spans="1:9" x14ac:dyDescent="0.2">
      <c r="A1" s="289" t="s">
        <v>43</v>
      </c>
      <c r="B1" s="290"/>
      <c r="C1" s="290"/>
      <c r="D1" s="290"/>
      <c r="E1" s="290"/>
      <c r="F1" s="290"/>
      <c r="G1" s="290"/>
      <c r="H1" s="290"/>
      <c r="I1" s="290"/>
    </row>
    <row r="2" spans="1:9" x14ac:dyDescent="0.2">
      <c r="A2" s="291" t="s">
        <v>538</v>
      </c>
      <c r="B2" s="292"/>
      <c r="C2" s="292"/>
      <c r="D2" s="292"/>
      <c r="E2" s="292"/>
      <c r="F2" s="292"/>
      <c r="G2" s="292"/>
      <c r="H2" s="292"/>
      <c r="I2" s="292"/>
    </row>
    <row r="3" spans="1:9" x14ac:dyDescent="0.2">
      <c r="A3" s="293" t="s">
        <v>499</v>
      </c>
      <c r="B3" s="293"/>
      <c r="C3" s="293"/>
      <c r="D3" s="293"/>
      <c r="E3" s="293"/>
      <c r="F3" s="293"/>
      <c r="G3" s="293"/>
      <c r="H3" s="293"/>
      <c r="I3" s="293"/>
    </row>
    <row r="4" spans="1:9" x14ac:dyDescent="0.2">
      <c r="A4" s="294" t="s">
        <v>520</v>
      </c>
      <c r="B4" s="295"/>
      <c r="C4" s="295"/>
      <c r="D4" s="295"/>
      <c r="E4" s="295"/>
      <c r="F4" s="295"/>
      <c r="G4" s="295"/>
      <c r="H4" s="295"/>
      <c r="I4" s="296"/>
    </row>
    <row r="5" spans="1:9" ht="45" x14ac:dyDescent="0.2">
      <c r="A5" s="299" t="s">
        <v>44</v>
      </c>
      <c r="B5" s="300"/>
      <c r="C5" s="300"/>
      <c r="D5" s="300"/>
      <c r="E5" s="300"/>
      <c r="F5" s="300"/>
      <c r="G5" s="10" t="s">
        <v>45</v>
      </c>
      <c r="H5" s="12" t="s">
        <v>46</v>
      </c>
      <c r="I5" s="12" t="s">
        <v>47</v>
      </c>
    </row>
    <row r="6" spans="1:9" x14ac:dyDescent="0.2">
      <c r="A6" s="297">
        <v>1</v>
      </c>
      <c r="B6" s="298"/>
      <c r="C6" s="298"/>
      <c r="D6" s="298"/>
      <c r="E6" s="298"/>
      <c r="F6" s="298"/>
      <c r="G6" s="11">
        <v>2</v>
      </c>
      <c r="H6" s="12">
        <v>3</v>
      </c>
      <c r="I6" s="12">
        <v>4</v>
      </c>
    </row>
    <row r="7" spans="1:9" x14ac:dyDescent="0.2">
      <c r="A7" s="301"/>
      <c r="B7" s="301"/>
      <c r="C7" s="301"/>
      <c r="D7" s="301"/>
      <c r="E7" s="301"/>
      <c r="F7" s="301"/>
      <c r="G7" s="301"/>
      <c r="H7" s="301"/>
      <c r="I7" s="301"/>
    </row>
    <row r="8" spans="1:9" ht="12.75" customHeight="1" x14ac:dyDescent="0.2">
      <c r="A8" s="283" t="s">
        <v>48</v>
      </c>
      <c r="B8" s="283"/>
      <c r="C8" s="283"/>
      <c r="D8" s="283"/>
      <c r="E8" s="283"/>
      <c r="F8" s="283"/>
      <c r="G8" s="13">
        <v>1</v>
      </c>
      <c r="H8" s="29">
        <v>0</v>
      </c>
      <c r="I8" s="29">
        <v>0</v>
      </c>
    </row>
    <row r="9" spans="1:9" ht="12.75" customHeight="1" x14ac:dyDescent="0.2">
      <c r="A9" s="284" t="s">
        <v>49</v>
      </c>
      <c r="B9" s="284"/>
      <c r="C9" s="284"/>
      <c r="D9" s="284"/>
      <c r="E9" s="284"/>
      <c r="F9" s="284"/>
      <c r="G9" s="14">
        <v>2</v>
      </c>
      <c r="H9" s="30">
        <f>H10+H17+H27+H38+H43</f>
        <v>313353712</v>
      </c>
      <c r="I9" s="30">
        <f>I10+I17+I27+I38+I43</f>
        <v>328902004</v>
      </c>
    </row>
    <row r="10" spans="1:9" ht="12.75" customHeight="1" x14ac:dyDescent="0.2">
      <c r="A10" s="286" t="s">
        <v>50</v>
      </c>
      <c r="B10" s="286"/>
      <c r="C10" s="286"/>
      <c r="D10" s="286"/>
      <c r="E10" s="286"/>
      <c r="F10" s="286"/>
      <c r="G10" s="14">
        <v>3</v>
      </c>
      <c r="H10" s="30">
        <f>H11+H12+H13+H14+H15+H16</f>
        <v>25742275</v>
      </c>
      <c r="I10" s="30">
        <f>I11+I12+I13+I14+I15+I16</f>
        <v>27876947</v>
      </c>
    </row>
    <row r="11" spans="1:9" ht="12.75" customHeight="1" x14ac:dyDescent="0.2">
      <c r="A11" s="282" t="s">
        <v>497</v>
      </c>
      <c r="B11" s="282"/>
      <c r="C11" s="282"/>
      <c r="D11" s="282"/>
      <c r="E11" s="282"/>
      <c r="F11" s="282"/>
      <c r="G11" s="13">
        <v>4</v>
      </c>
      <c r="H11" s="29">
        <v>5466207</v>
      </c>
      <c r="I11" s="29">
        <v>4990442</v>
      </c>
    </row>
    <row r="12" spans="1:9" ht="22.9" customHeight="1" x14ac:dyDescent="0.2">
      <c r="A12" s="282" t="s">
        <v>496</v>
      </c>
      <c r="B12" s="282"/>
      <c r="C12" s="282"/>
      <c r="D12" s="282"/>
      <c r="E12" s="282"/>
      <c r="F12" s="282"/>
      <c r="G12" s="13">
        <v>5</v>
      </c>
      <c r="H12" s="29">
        <v>8659143</v>
      </c>
      <c r="I12" s="29">
        <v>8826307</v>
      </c>
    </row>
    <row r="13" spans="1:9" ht="12.75" customHeight="1" x14ac:dyDescent="0.2">
      <c r="A13" s="282" t="s">
        <v>51</v>
      </c>
      <c r="B13" s="282"/>
      <c r="C13" s="282"/>
      <c r="D13" s="282"/>
      <c r="E13" s="282"/>
      <c r="F13" s="282"/>
      <c r="G13" s="13">
        <v>6</v>
      </c>
      <c r="H13" s="29">
        <v>8352686</v>
      </c>
      <c r="I13" s="29">
        <v>9883779</v>
      </c>
    </row>
    <row r="14" spans="1:9" ht="12.75" customHeight="1" x14ac:dyDescent="0.2">
      <c r="A14" s="282" t="s">
        <v>52</v>
      </c>
      <c r="B14" s="282"/>
      <c r="C14" s="282"/>
      <c r="D14" s="282"/>
      <c r="E14" s="282"/>
      <c r="F14" s="282"/>
      <c r="G14" s="13">
        <v>7</v>
      </c>
      <c r="H14" s="29">
        <v>0</v>
      </c>
      <c r="I14" s="29">
        <v>0</v>
      </c>
    </row>
    <row r="15" spans="1:9" ht="12.75" customHeight="1" x14ac:dyDescent="0.2">
      <c r="A15" s="282" t="s">
        <v>53</v>
      </c>
      <c r="B15" s="282"/>
      <c r="C15" s="282"/>
      <c r="D15" s="282"/>
      <c r="E15" s="282"/>
      <c r="F15" s="282"/>
      <c r="G15" s="13">
        <v>8</v>
      </c>
      <c r="H15" s="29">
        <v>3249291</v>
      </c>
      <c r="I15" s="29">
        <v>4140558</v>
      </c>
    </row>
    <row r="16" spans="1:9" ht="12.75" customHeight="1" x14ac:dyDescent="0.2">
      <c r="A16" s="282" t="s">
        <v>54</v>
      </c>
      <c r="B16" s="282"/>
      <c r="C16" s="282"/>
      <c r="D16" s="282"/>
      <c r="E16" s="282"/>
      <c r="F16" s="282"/>
      <c r="G16" s="13">
        <v>9</v>
      </c>
      <c r="H16" s="29">
        <v>14948</v>
      </c>
      <c r="I16" s="29">
        <v>35861</v>
      </c>
    </row>
    <row r="17" spans="1:9" ht="12.75" customHeight="1" x14ac:dyDescent="0.2">
      <c r="A17" s="286" t="s">
        <v>55</v>
      </c>
      <c r="B17" s="286"/>
      <c r="C17" s="286"/>
      <c r="D17" s="286"/>
      <c r="E17" s="286"/>
      <c r="F17" s="286"/>
      <c r="G17" s="14">
        <v>10</v>
      </c>
      <c r="H17" s="30">
        <f>H18+H19+H20+H21+H22+H23+H24+H25+H26</f>
        <v>232818877</v>
      </c>
      <c r="I17" s="30">
        <f>I18+I19+I20+I21+I22+I23+I24+I25+I26</f>
        <v>236868015</v>
      </c>
    </row>
    <row r="18" spans="1:9" ht="12.75" customHeight="1" x14ac:dyDescent="0.2">
      <c r="A18" s="282" t="s">
        <v>56</v>
      </c>
      <c r="B18" s="282"/>
      <c r="C18" s="282"/>
      <c r="D18" s="282"/>
      <c r="E18" s="282"/>
      <c r="F18" s="282"/>
      <c r="G18" s="13">
        <v>11</v>
      </c>
      <c r="H18" s="29">
        <v>41479811</v>
      </c>
      <c r="I18" s="29">
        <v>42393857</v>
      </c>
    </row>
    <row r="19" spans="1:9" ht="12.75" customHeight="1" x14ac:dyDescent="0.2">
      <c r="A19" s="282" t="s">
        <v>57</v>
      </c>
      <c r="B19" s="282"/>
      <c r="C19" s="282"/>
      <c r="D19" s="282"/>
      <c r="E19" s="282"/>
      <c r="F19" s="282"/>
      <c r="G19" s="13">
        <v>12</v>
      </c>
      <c r="H19" s="29">
        <v>76451357</v>
      </c>
      <c r="I19" s="29">
        <v>76205218</v>
      </c>
    </row>
    <row r="20" spans="1:9" ht="12.75" customHeight="1" x14ac:dyDescent="0.2">
      <c r="A20" s="282" t="s">
        <v>58</v>
      </c>
      <c r="B20" s="282"/>
      <c r="C20" s="282"/>
      <c r="D20" s="282"/>
      <c r="E20" s="282"/>
      <c r="F20" s="282"/>
      <c r="G20" s="13">
        <v>13</v>
      </c>
      <c r="H20" s="29">
        <v>68760791</v>
      </c>
      <c r="I20" s="29">
        <v>69185266</v>
      </c>
    </row>
    <row r="21" spans="1:9" ht="12.75" customHeight="1" x14ac:dyDescent="0.2">
      <c r="A21" s="282" t="s">
        <v>59</v>
      </c>
      <c r="B21" s="282"/>
      <c r="C21" s="282"/>
      <c r="D21" s="282"/>
      <c r="E21" s="282"/>
      <c r="F21" s="282"/>
      <c r="G21" s="13">
        <v>14</v>
      </c>
      <c r="H21" s="29">
        <v>15803304</v>
      </c>
      <c r="I21" s="29">
        <v>15895691</v>
      </c>
    </row>
    <row r="22" spans="1:9" ht="12.75" customHeight="1" x14ac:dyDescent="0.2">
      <c r="A22" s="282" t="s">
        <v>60</v>
      </c>
      <c r="B22" s="282"/>
      <c r="C22" s="282"/>
      <c r="D22" s="282"/>
      <c r="E22" s="282"/>
      <c r="F22" s="282"/>
      <c r="G22" s="13">
        <v>15</v>
      </c>
      <c r="H22" s="29">
        <v>0</v>
      </c>
      <c r="I22" s="29">
        <v>0</v>
      </c>
    </row>
    <row r="23" spans="1:9" ht="12.75" customHeight="1" x14ac:dyDescent="0.2">
      <c r="A23" s="282" t="s">
        <v>61</v>
      </c>
      <c r="B23" s="282"/>
      <c r="C23" s="282"/>
      <c r="D23" s="282"/>
      <c r="E23" s="282"/>
      <c r="F23" s="282"/>
      <c r="G23" s="13">
        <v>16</v>
      </c>
      <c r="H23" s="29">
        <v>8213025</v>
      </c>
      <c r="I23" s="29">
        <v>5165203</v>
      </c>
    </row>
    <row r="24" spans="1:9" ht="12.75" customHeight="1" x14ac:dyDescent="0.2">
      <c r="A24" s="282" t="s">
        <v>62</v>
      </c>
      <c r="B24" s="282"/>
      <c r="C24" s="282"/>
      <c r="D24" s="282"/>
      <c r="E24" s="282"/>
      <c r="F24" s="282"/>
      <c r="G24" s="13">
        <v>17</v>
      </c>
      <c r="H24" s="29">
        <v>4009859</v>
      </c>
      <c r="I24" s="29">
        <v>8613390</v>
      </c>
    </row>
    <row r="25" spans="1:9" ht="12.75" customHeight="1" x14ac:dyDescent="0.2">
      <c r="A25" s="282" t="s">
        <v>63</v>
      </c>
      <c r="B25" s="282"/>
      <c r="C25" s="282"/>
      <c r="D25" s="282"/>
      <c r="E25" s="282"/>
      <c r="F25" s="282"/>
      <c r="G25" s="13">
        <v>18</v>
      </c>
      <c r="H25" s="29">
        <v>98036</v>
      </c>
      <c r="I25" s="29">
        <v>416793</v>
      </c>
    </row>
    <row r="26" spans="1:9" ht="12.75" customHeight="1" x14ac:dyDescent="0.2">
      <c r="A26" s="282" t="s">
        <v>64</v>
      </c>
      <c r="B26" s="282"/>
      <c r="C26" s="282"/>
      <c r="D26" s="282"/>
      <c r="E26" s="282"/>
      <c r="F26" s="282"/>
      <c r="G26" s="13">
        <v>19</v>
      </c>
      <c r="H26" s="29">
        <v>18002694</v>
      </c>
      <c r="I26" s="29">
        <v>18992597</v>
      </c>
    </row>
    <row r="27" spans="1:9" ht="12.75" customHeight="1" x14ac:dyDescent="0.2">
      <c r="A27" s="286" t="s">
        <v>65</v>
      </c>
      <c r="B27" s="286"/>
      <c r="C27" s="286"/>
      <c r="D27" s="286"/>
      <c r="E27" s="286"/>
      <c r="F27" s="286"/>
      <c r="G27" s="14">
        <v>20</v>
      </c>
      <c r="H27" s="30">
        <f>SUM(H28:H37)</f>
        <v>39185883</v>
      </c>
      <c r="I27" s="30">
        <f>SUM(I28:I37)</f>
        <v>48872723</v>
      </c>
    </row>
    <row r="28" spans="1:9" ht="12.75" customHeight="1" x14ac:dyDescent="0.2">
      <c r="A28" s="282" t="s">
        <v>66</v>
      </c>
      <c r="B28" s="282"/>
      <c r="C28" s="282"/>
      <c r="D28" s="282"/>
      <c r="E28" s="282"/>
      <c r="F28" s="282"/>
      <c r="G28" s="13">
        <v>21</v>
      </c>
      <c r="H28" s="29">
        <v>8265</v>
      </c>
      <c r="I28" s="29">
        <v>8265</v>
      </c>
    </row>
    <row r="29" spans="1:9" ht="12.75" customHeight="1" x14ac:dyDescent="0.2">
      <c r="A29" s="282" t="s">
        <v>67</v>
      </c>
      <c r="B29" s="282"/>
      <c r="C29" s="282"/>
      <c r="D29" s="282"/>
      <c r="E29" s="282"/>
      <c r="F29" s="282"/>
      <c r="G29" s="13">
        <v>22</v>
      </c>
      <c r="H29" s="29">
        <v>0</v>
      </c>
      <c r="I29" s="29">
        <v>0</v>
      </c>
    </row>
    <row r="30" spans="1:9" ht="12.75" customHeight="1" x14ac:dyDescent="0.2">
      <c r="A30" s="282" t="s">
        <v>68</v>
      </c>
      <c r="B30" s="282"/>
      <c r="C30" s="282"/>
      <c r="D30" s="282"/>
      <c r="E30" s="282"/>
      <c r="F30" s="282"/>
      <c r="G30" s="13">
        <v>23</v>
      </c>
      <c r="H30" s="29">
        <v>0</v>
      </c>
      <c r="I30" s="29">
        <v>0</v>
      </c>
    </row>
    <row r="31" spans="1:9" ht="24" customHeight="1" x14ac:dyDescent="0.2">
      <c r="A31" s="282" t="s">
        <v>69</v>
      </c>
      <c r="B31" s="282"/>
      <c r="C31" s="282"/>
      <c r="D31" s="282"/>
      <c r="E31" s="282"/>
      <c r="F31" s="282"/>
      <c r="G31" s="13">
        <v>24</v>
      </c>
      <c r="H31" s="29">
        <v>33334461</v>
      </c>
      <c r="I31" s="29">
        <v>37193677</v>
      </c>
    </row>
    <row r="32" spans="1:9" ht="23.45" customHeight="1" x14ac:dyDescent="0.2">
      <c r="A32" s="282" t="s">
        <v>70</v>
      </c>
      <c r="B32" s="282"/>
      <c r="C32" s="282"/>
      <c r="D32" s="282"/>
      <c r="E32" s="282"/>
      <c r="F32" s="282"/>
      <c r="G32" s="13">
        <v>25</v>
      </c>
      <c r="H32" s="29">
        <v>0</v>
      </c>
      <c r="I32" s="29">
        <v>0</v>
      </c>
    </row>
    <row r="33" spans="1:9" ht="21.6" customHeight="1" x14ac:dyDescent="0.2">
      <c r="A33" s="282" t="s">
        <v>71</v>
      </c>
      <c r="B33" s="282"/>
      <c r="C33" s="282"/>
      <c r="D33" s="282"/>
      <c r="E33" s="282"/>
      <c r="F33" s="282"/>
      <c r="G33" s="13">
        <v>26</v>
      </c>
      <c r="H33" s="29">
        <v>0</v>
      </c>
      <c r="I33" s="29">
        <v>5725000</v>
      </c>
    </row>
    <row r="34" spans="1:9" ht="12.75" customHeight="1" x14ac:dyDescent="0.2">
      <c r="A34" s="282" t="s">
        <v>72</v>
      </c>
      <c r="B34" s="282"/>
      <c r="C34" s="282"/>
      <c r="D34" s="282"/>
      <c r="E34" s="282"/>
      <c r="F34" s="282"/>
      <c r="G34" s="13">
        <v>27</v>
      </c>
      <c r="H34" s="29">
        <v>357088</v>
      </c>
      <c r="I34" s="29">
        <v>593821</v>
      </c>
    </row>
    <row r="35" spans="1:9" ht="12.75" customHeight="1" x14ac:dyDescent="0.2">
      <c r="A35" s="282" t="s">
        <v>73</v>
      </c>
      <c r="B35" s="282"/>
      <c r="C35" s="282"/>
      <c r="D35" s="282"/>
      <c r="E35" s="282"/>
      <c r="F35" s="282"/>
      <c r="G35" s="13">
        <v>28</v>
      </c>
      <c r="H35" s="29">
        <v>1274770</v>
      </c>
      <c r="I35" s="29">
        <v>1279612</v>
      </c>
    </row>
    <row r="36" spans="1:9" ht="12.75" customHeight="1" x14ac:dyDescent="0.2">
      <c r="A36" s="282" t="s">
        <v>74</v>
      </c>
      <c r="B36" s="282"/>
      <c r="C36" s="282"/>
      <c r="D36" s="282"/>
      <c r="E36" s="282"/>
      <c r="F36" s="282"/>
      <c r="G36" s="13">
        <v>29</v>
      </c>
      <c r="H36" s="29">
        <v>3848230</v>
      </c>
      <c r="I36" s="29">
        <v>3840455</v>
      </c>
    </row>
    <row r="37" spans="1:9" ht="12.75" customHeight="1" x14ac:dyDescent="0.2">
      <c r="A37" s="282" t="s">
        <v>75</v>
      </c>
      <c r="B37" s="282"/>
      <c r="C37" s="282"/>
      <c r="D37" s="282"/>
      <c r="E37" s="282"/>
      <c r="F37" s="282"/>
      <c r="G37" s="13">
        <v>30</v>
      </c>
      <c r="H37" s="29">
        <v>363069</v>
      </c>
      <c r="I37" s="29">
        <v>231893</v>
      </c>
    </row>
    <row r="38" spans="1:9" ht="12.75" customHeight="1" x14ac:dyDescent="0.2">
      <c r="A38" s="286" t="s">
        <v>76</v>
      </c>
      <c r="B38" s="286"/>
      <c r="C38" s="286"/>
      <c r="D38" s="286"/>
      <c r="E38" s="286"/>
      <c r="F38" s="286"/>
      <c r="G38" s="14">
        <v>31</v>
      </c>
      <c r="H38" s="30">
        <f>H39+H40+H41+H42</f>
        <v>6690107</v>
      </c>
      <c r="I38" s="30">
        <f>I39+I40+I41+I42</f>
        <v>6702929</v>
      </c>
    </row>
    <row r="39" spans="1:9" ht="12.75" customHeight="1" x14ac:dyDescent="0.2">
      <c r="A39" s="282" t="s">
        <v>77</v>
      </c>
      <c r="B39" s="282"/>
      <c r="C39" s="282"/>
      <c r="D39" s="282"/>
      <c r="E39" s="282"/>
      <c r="F39" s="282"/>
      <c r="G39" s="13">
        <v>32</v>
      </c>
      <c r="H39" s="29">
        <v>0</v>
      </c>
      <c r="I39" s="29">
        <v>0</v>
      </c>
    </row>
    <row r="40" spans="1:9" ht="27" customHeight="1" x14ac:dyDescent="0.2">
      <c r="A40" s="282" t="s">
        <v>78</v>
      </c>
      <c r="B40" s="282"/>
      <c r="C40" s="282"/>
      <c r="D40" s="282"/>
      <c r="E40" s="282"/>
      <c r="F40" s="282"/>
      <c r="G40" s="13">
        <v>33</v>
      </c>
      <c r="H40" s="29">
        <v>0</v>
      </c>
      <c r="I40" s="29">
        <v>0</v>
      </c>
    </row>
    <row r="41" spans="1:9" ht="12.75" customHeight="1" x14ac:dyDescent="0.2">
      <c r="A41" s="282" t="s">
        <v>79</v>
      </c>
      <c r="B41" s="282"/>
      <c r="C41" s="282"/>
      <c r="D41" s="282"/>
      <c r="E41" s="282"/>
      <c r="F41" s="282"/>
      <c r="G41" s="13">
        <v>34</v>
      </c>
      <c r="H41" s="29">
        <v>1295391</v>
      </c>
      <c r="I41" s="29">
        <v>1560102</v>
      </c>
    </row>
    <row r="42" spans="1:9" ht="12.75" customHeight="1" x14ac:dyDescent="0.2">
      <c r="A42" s="282" t="s">
        <v>80</v>
      </c>
      <c r="B42" s="282"/>
      <c r="C42" s="282"/>
      <c r="D42" s="282"/>
      <c r="E42" s="282"/>
      <c r="F42" s="282"/>
      <c r="G42" s="13">
        <v>35</v>
      </c>
      <c r="H42" s="29">
        <v>5394716</v>
      </c>
      <c r="I42" s="29">
        <v>5142827</v>
      </c>
    </row>
    <row r="43" spans="1:9" ht="12.75" customHeight="1" x14ac:dyDescent="0.2">
      <c r="A43" s="282" t="s">
        <v>81</v>
      </c>
      <c r="B43" s="282"/>
      <c r="C43" s="282"/>
      <c r="D43" s="282"/>
      <c r="E43" s="282"/>
      <c r="F43" s="282"/>
      <c r="G43" s="13">
        <v>36</v>
      </c>
      <c r="H43" s="29">
        <v>8916570</v>
      </c>
      <c r="I43" s="29">
        <v>8581390</v>
      </c>
    </row>
    <row r="44" spans="1:9" ht="12.75" customHeight="1" x14ac:dyDescent="0.2">
      <c r="A44" s="284" t="s">
        <v>82</v>
      </c>
      <c r="B44" s="284"/>
      <c r="C44" s="284"/>
      <c r="D44" s="284"/>
      <c r="E44" s="284"/>
      <c r="F44" s="284"/>
      <c r="G44" s="14">
        <v>37</v>
      </c>
      <c r="H44" s="30">
        <f>H45+H53+H60+H70</f>
        <v>696811983</v>
      </c>
      <c r="I44" s="30">
        <f>I45+I53+I60+I70</f>
        <v>729915910</v>
      </c>
    </row>
    <row r="45" spans="1:9" ht="12.75" customHeight="1" x14ac:dyDescent="0.2">
      <c r="A45" s="286" t="s">
        <v>83</v>
      </c>
      <c r="B45" s="286"/>
      <c r="C45" s="286"/>
      <c r="D45" s="286"/>
      <c r="E45" s="286"/>
      <c r="F45" s="286"/>
      <c r="G45" s="14">
        <v>38</v>
      </c>
      <c r="H45" s="30">
        <f>SUM(H46:H52)</f>
        <v>220533216</v>
      </c>
      <c r="I45" s="30">
        <f>SUM(I46:I52)</f>
        <v>223111835</v>
      </c>
    </row>
    <row r="46" spans="1:9" ht="12.75" customHeight="1" x14ac:dyDescent="0.2">
      <c r="A46" s="282" t="s">
        <v>84</v>
      </c>
      <c r="B46" s="282"/>
      <c r="C46" s="282"/>
      <c r="D46" s="282"/>
      <c r="E46" s="282"/>
      <c r="F46" s="282"/>
      <c r="G46" s="13">
        <v>39</v>
      </c>
      <c r="H46" s="29">
        <v>109032506</v>
      </c>
      <c r="I46" s="29">
        <v>103985089</v>
      </c>
    </row>
    <row r="47" spans="1:9" ht="12.75" customHeight="1" x14ac:dyDescent="0.2">
      <c r="A47" s="282" t="s">
        <v>85</v>
      </c>
      <c r="B47" s="282"/>
      <c r="C47" s="282"/>
      <c r="D47" s="282"/>
      <c r="E47" s="282"/>
      <c r="F47" s="282"/>
      <c r="G47" s="13">
        <v>40</v>
      </c>
      <c r="H47" s="29">
        <v>62825081</v>
      </c>
      <c r="I47" s="29">
        <v>75363542</v>
      </c>
    </row>
    <row r="48" spans="1:9" ht="12.75" customHeight="1" x14ac:dyDescent="0.2">
      <c r="A48" s="282" t="s">
        <v>86</v>
      </c>
      <c r="B48" s="282"/>
      <c r="C48" s="282"/>
      <c r="D48" s="282"/>
      <c r="E48" s="282"/>
      <c r="F48" s="282"/>
      <c r="G48" s="13">
        <v>41</v>
      </c>
      <c r="H48" s="29">
        <v>36842270</v>
      </c>
      <c r="I48" s="29">
        <v>29957052</v>
      </c>
    </row>
    <row r="49" spans="1:9" ht="12.75" customHeight="1" x14ac:dyDescent="0.2">
      <c r="A49" s="282" t="s">
        <v>87</v>
      </c>
      <c r="B49" s="282"/>
      <c r="C49" s="282"/>
      <c r="D49" s="282"/>
      <c r="E49" s="282"/>
      <c r="F49" s="282"/>
      <c r="G49" s="13">
        <v>42</v>
      </c>
      <c r="H49" s="29">
        <v>3815037</v>
      </c>
      <c r="I49" s="29">
        <v>4199576</v>
      </c>
    </row>
    <row r="50" spans="1:9" ht="12.75" customHeight="1" x14ac:dyDescent="0.2">
      <c r="A50" s="282" t="s">
        <v>88</v>
      </c>
      <c r="B50" s="282"/>
      <c r="C50" s="282"/>
      <c r="D50" s="282"/>
      <c r="E50" s="282"/>
      <c r="F50" s="282"/>
      <c r="G50" s="13">
        <v>43</v>
      </c>
      <c r="H50" s="29">
        <v>7255067</v>
      </c>
      <c r="I50" s="29">
        <v>8838869</v>
      </c>
    </row>
    <row r="51" spans="1:9" ht="12.75" customHeight="1" x14ac:dyDescent="0.2">
      <c r="A51" s="282" t="s">
        <v>89</v>
      </c>
      <c r="B51" s="282"/>
      <c r="C51" s="282"/>
      <c r="D51" s="282"/>
      <c r="E51" s="282"/>
      <c r="F51" s="282"/>
      <c r="G51" s="13">
        <v>44</v>
      </c>
      <c r="H51" s="29">
        <v>763255</v>
      </c>
      <c r="I51" s="29">
        <v>767707</v>
      </c>
    </row>
    <row r="52" spans="1:9" ht="12.75" customHeight="1" x14ac:dyDescent="0.2">
      <c r="A52" s="282" t="s">
        <v>90</v>
      </c>
      <c r="B52" s="282"/>
      <c r="C52" s="282"/>
      <c r="D52" s="282"/>
      <c r="E52" s="282"/>
      <c r="F52" s="282"/>
      <c r="G52" s="13">
        <v>45</v>
      </c>
      <c r="H52" s="29">
        <v>0</v>
      </c>
      <c r="I52" s="29">
        <v>0</v>
      </c>
    </row>
    <row r="53" spans="1:9" ht="12.75" customHeight="1" x14ac:dyDescent="0.2">
      <c r="A53" s="286" t="s">
        <v>91</v>
      </c>
      <c r="B53" s="286"/>
      <c r="C53" s="286"/>
      <c r="D53" s="286"/>
      <c r="E53" s="286"/>
      <c r="F53" s="286"/>
      <c r="G53" s="14">
        <v>46</v>
      </c>
      <c r="H53" s="30">
        <f>SUM(H54:H59)</f>
        <v>321918665</v>
      </c>
      <c r="I53" s="30">
        <f>SUM(I54:I59)</f>
        <v>306590703</v>
      </c>
    </row>
    <row r="54" spans="1:9" ht="12.75" customHeight="1" x14ac:dyDescent="0.2">
      <c r="A54" s="282" t="s">
        <v>92</v>
      </c>
      <c r="B54" s="282"/>
      <c r="C54" s="282"/>
      <c r="D54" s="282"/>
      <c r="E54" s="282"/>
      <c r="F54" s="282"/>
      <c r="G54" s="13">
        <v>47</v>
      </c>
      <c r="H54" s="29">
        <v>0</v>
      </c>
      <c r="I54" s="29">
        <v>0</v>
      </c>
    </row>
    <row r="55" spans="1:9" ht="23.45" customHeight="1" x14ac:dyDescent="0.2">
      <c r="A55" s="282" t="s">
        <v>93</v>
      </c>
      <c r="B55" s="282"/>
      <c r="C55" s="282"/>
      <c r="D55" s="282"/>
      <c r="E55" s="282"/>
      <c r="F55" s="282"/>
      <c r="G55" s="13">
        <v>48</v>
      </c>
      <c r="H55" s="29">
        <v>12507096</v>
      </c>
      <c r="I55" s="29">
        <v>4278538</v>
      </c>
    </row>
    <row r="56" spans="1:9" ht="12.75" customHeight="1" x14ac:dyDescent="0.2">
      <c r="A56" s="282" t="s">
        <v>94</v>
      </c>
      <c r="B56" s="282"/>
      <c r="C56" s="282"/>
      <c r="D56" s="282"/>
      <c r="E56" s="282"/>
      <c r="F56" s="282"/>
      <c r="G56" s="13">
        <v>49</v>
      </c>
      <c r="H56" s="29">
        <v>273362113</v>
      </c>
      <c r="I56" s="29">
        <v>265564964</v>
      </c>
    </row>
    <row r="57" spans="1:9" ht="12.75" customHeight="1" x14ac:dyDescent="0.2">
      <c r="A57" s="282" t="s">
        <v>95</v>
      </c>
      <c r="B57" s="282"/>
      <c r="C57" s="282"/>
      <c r="D57" s="282"/>
      <c r="E57" s="282"/>
      <c r="F57" s="282"/>
      <c r="G57" s="13">
        <v>50</v>
      </c>
      <c r="H57" s="29">
        <v>77977</v>
      </c>
      <c r="I57" s="29">
        <v>214553</v>
      </c>
    </row>
    <row r="58" spans="1:9" ht="12.75" customHeight="1" x14ac:dyDescent="0.2">
      <c r="A58" s="282" t="s">
        <v>96</v>
      </c>
      <c r="B58" s="282"/>
      <c r="C58" s="282"/>
      <c r="D58" s="282"/>
      <c r="E58" s="282"/>
      <c r="F58" s="282"/>
      <c r="G58" s="13">
        <v>51</v>
      </c>
      <c r="H58" s="29">
        <v>14428326</v>
      </c>
      <c r="I58" s="29">
        <v>13438984</v>
      </c>
    </row>
    <row r="59" spans="1:9" ht="12.75" customHeight="1" x14ac:dyDescent="0.2">
      <c r="A59" s="282" t="s">
        <v>97</v>
      </c>
      <c r="B59" s="282"/>
      <c r="C59" s="282"/>
      <c r="D59" s="282"/>
      <c r="E59" s="282"/>
      <c r="F59" s="282"/>
      <c r="G59" s="13">
        <v>52</v>
      </c>
      <c r="H59" s="29">
        <v>21543153</v>
      </c>
      <c r="I59" s="29">
        <v>23093664</v>
      </c>
    </row>
    <row r="60" spans="1:9" ht="12.75" customHeight="1" x14ac:dyDescent="0.2">
      <c r="A60" s="286" t="s">
        <v>98</v>
      </c>
      <c r="B60" s="286"/>
      <c r="C60" s="286"/>
      <c r="D60" s="286"/>
      <c r="E60" s="286"/>
      <c r="F60" s="286"/>
      <c r="G60" s="14">
        <v>53</v>
      </c>
      <c r="H60" s="30">
        <f>SUM(H61:H69)</f>
        <v>536361</v>
      </c>
      <c r="I60" s="30">
        <f>SUM(I61:I69)</f>
        <v>5349587</v>
      </c>
    </row>
    <row r="61" spans="1:9" ht="12.75" customHeight="1" x14ac:dyDescent="0.2">
      <c r="A61" s="282" t="s">
        <v>99</v>
      </c>
      <c r="B61" s="282"/>
      <c r="C61" s="282"/>
      <c r="D61" s="282"/>
      <c r="E61" s="282"/>
      <c r="F61" s="282"/>
      <c r="G61" s="13">
        <v>54</v>
      </c>
      <c r="H61" s="29">
        <v>0</v>
      </c>
      <c r="I61" s="29">
        <v>0</v>
      </c>
    </row>
    <row r="62" spans="1:9" ht="27.6" customHeight="1" x14ac:dyDescent="0.2">
      <c r="A62" s="282" t="s">
        <v>100</v>
      </c>
      <c r="B62" s="282"/>
      <c r="C62" s="282"/>
      <c r="D62" s="282"/>
      <c r="E62" s="282"/>
      <c r="F62" s="282"/>
      <c r="G62" s="13">
        <v>55</v>
      </c>
      <c r="H62" s="29">
        <v>0</v>
      </c>
      <c r="I62" s="29">
        <v>0</v>
      </c>
    </row>
    <row r="63" spans="1:9" ht="12.75" customHeight="1" x14ac:dyDescent="0.2">
      <c r="A63" s="282" t="s">
        <v>101</v>
      </c>
      <c r="B63" s="282"/>
      <c r="C63" s="282"/>
      <c r="D63" s="282"/>
      <c r="E63" s="282"/>
      <c r="F63" s="282"/>
      <c r="G63" s="13">
        <v>56</v>
      </c>
      <c r="H63" s="29">
        <v>0</v>
      </c>
      <c r="I63" s="29">
        <v>0</v>
      </c>
    </row>
    <row r="64" spans="1:9" ht="25.9" customHeight="1" x14ac:dyDescent="0.2">
      <c r="A64" s="282" t="s">
        <v>102</v>
      </c>
      <c r="B64" s="282"/>
      <c r="C64" s="282"/>
      <c r="D64" s="282"/>
      <c r="E64" s="282"/>
      <c r="F64" s="282"/>
      <c r="G64" s="13">
        <v>57</v>
      </c>
      <c r="H64" s="29">
        <v>0</v>
      </c>
      <c r="I64" s="29">
        <v>0</v>
      </c>
    </row>
    <row r="65" spans="1:9" ht="21.6" customHeight="1" x14ac:dyDescent="0.2">
      <c r="A65" s="282" t="s">
        <v>103</v>
      </c>
      <c r="B65" s="282"/>
      <c r="C65" s="282"/>
      <c r="D65" s="282"/>
      <c r="E65" s="282"/>
      <c r="F65" s="282"/>
      <c r="G65" s="13">
        <v>58</v>
      </c>
      <c r="H65" s="29">
        <v>0</v>
      </c>
      <c r="I65" s="29">
        <v>0</v>
      </c>
    </row>
    <row r="66" spans="1:9" ht="21.6" customHeight="1" x14ac:dyDescent="0.2">
      <c r="A66" s="282" t="s">
        <v>104</v>
      </c>
      <c r="B66" s="282"/>
      <c r="C66" s="282"/>
      <c r="D66" s="282"/>
      <c r="E66" s="282"/>
      <c r="F66" s="282"/>
      <c r="G66" s="13">
        <v>59</v>
      </c>
      <c r="H66" s="29">
        <v>0</v>
      </c>
      <c r="I66" s="29">
        <v>0</v>
      </c>
    </row>
    <row r="67" spans="1:9" ht="12.75" customHeight="1" x14ac:dyDescent="0.2">
      <c r="A67" s="282" t="s">
        <v>105</v>
      </c>
      <c r="B67" s="282"/>
      <c r="C67" s="282"/>
      <c r="D67" s="282"/>
      <c r="E67" s="282"/>
      <c r="F67" s="282"/>
      <c r="G67" s="13">
        <v>60</v>
      </c>
      <c r="H67" s="29">
        <v>0</v>
      </c>
      <c r="I67" s="29">
        <v>11662</v>
      </c>
    </row>
    <row r="68" spans="1:9" ht="12.75" customHeight="1" x14ac:dyDescent="0.2">
      <c r="A68" s="282" t="s">
        <v>106</v>
      </c>
      <c r="B68" s="282"/>
      <c r="C68" s="282"/>
      <c r="D68" s="282"/>
      <c r="E68" s="282"/>
      <c r="F68" s="282"/>
      <c r="G68" s="13">
        <v>61</v>
      </c>
      <c r="H68" s="29">
        <v>475991</v>
      </c>
      <c r="I68" s="29">
        <v>5308090</v>
      </c>
    </row>
    <row r="69" spans="1:9" ht="12.75" customHeight="1" x14ac:dyDescent="0.2">
      <c r="A69" s="282" t="s">
        <v>107</v>
      </c>
      <c r="B69" s="282"/>
      <c r="C69" s="282"/>
      <c r="D69" s="282"/>
      <c r="E69" s="282"/>
      <c r="F69" s="282"/>
      <c r="G69" s="13">
        <v>62</v>
      </c>
      <c r="H69" s="29">
        <v>60370</v>
      </c>
      <c r="I69" s="29">
        <v>29835</v>
      </c>
    </row>
    <row r="70" spans="1:9" ht="12.75" customHeight="1" x14ac:dyDescent="0.2">
      <c r="A70" s="282" t="s">
        <v>108</v>
      </c>
      <c r="B70" s="282"/>
      <c r="C70" s="282"/>
      <c r="D70" s="282"/>
      <c r="E70" s="282"/>
      <c r="F70" s="282"/>
      <c r="G70" s="13">
        <v>63</v>
      </c>
      <c r="H70" s="29">
        <v>153823741</v>
      </c>
      <c r="I70" s="29">
        <v>194863785</v>
      </c>
    </row>
    <row r="71" spans="1:9" ht="12.75" customHeight="1" x14ac:dyDescent="0.2">
      <c r="A71" s="283" t="s">
        <v>109</v>
      </c>
      <c r="B71" s="283"/>
      <c r="C71" s="283"/>
      <c r="D71" s="283"/>
      <c r="E71" s="283"/>
      <c r="F71" s="283"/>
      <c r="G71" s="13">
        <v>64</v>
      </c>
      <c r="H71" s="29">
        <v>9202598</v>
      </c>
      <c r="I71" s="29">
        <v>15355960</v>
      </c>
    </row>
    <row r="72" spans="1:9" ht="12.75" customHeight="1" x14ac:dyDescent="0.2">
      <c r="A72" s="284" t="s">
        <v>110</v>
      </c>
      <c r="B72" s="284"/>
      <c r="C72" s="284"/>
      <c r="D72" s="284"/>
      <c r="E72" s="284"/>
      <c r="F72" s="284"/>
      <c r="G72" s="14">
        <v>65</v>
      </c>
      <c r="H72" s="30">
        <f>H8+H9+H44+H71</f>
        <v>1019368293</v>
      </c>
      <c r="I72" s="30">
        <f>I8+I9+I44+I71</f>
        <v>1074173874</v>
      </c>
    </row>
    <row r="73" spans="1:9" ht="12.75" customHeight="1" x14ac:dyDescent="0.2">
      <c r="A73" s="283" t="s">
        <v>111</v>
      </c>
      <c r="B73" s="283"/>
      <c r="C73" s="283"/>
      <c r="D73" s="283"/>
      <c r="E73" s="283"/>
      <c r="F73" s="283"/>
      <c r="G73" s="13">
        <v>66</v>
      </c>
      <c r="H73" s="29">
        <v>776014997</v>
      </c>
      <c r="I73" s="29">
        <v>900273773</v>
      </c>
    </row>
    <row r="74" spans="1:9" x14ac:dyDescent="0.2">
      <c r="A74" s="287" t="s">
        <v>112</v>
      </c>
      <c r="B74" s="288"/>
      <c r="C74" s="288"/>
      <c r="D74" s="288"/>
      <c r="E74" s="288"/>
      <c r="F74" s="288"/>
      <c r="G74" s="288"/>
      <c r="H74" s="288"/>
      <c r="I74" s="288"/>
    </row>
    <row r="75" spans="1:9" ht="24.75" customHeight="1" x14ac:dyDescent="0.2">
      <c r="A75" s="284" t="s">
        <v>498</v>
      </c>
      <c r="B75" s="284"/>
      <c r="C75" s="284"/>
      <c r="D75" s="284"/>
      <c r="E75" s="284"/>
      <c r="F75" s="284"/>
      <c r="G75" s="14">
        <v>67</v>
      </c>
      <c r="H75" s="30">
        <f>H76+H77+H78+H84+H85+H91+H94+H97</f>
        <v>530973632</v>
      </c>
      <c r="I75" s="30">
        <f>I76+I77+I78+I84+I85+I91+I94+I97</f>
        <v>563084361</v>
      </c>
    </row>
    <row r="76" spans="1:9" ht="12.75" customHeight="1" x14ac:dyDescent="0.2">
      <c r="A76" s="282" t="s">
        <v>113</v>
      </c>
      <c r="B76" s="282"/>
      <c r="C76" s="282"/>
      <c r="D76" s="282"/>
      <c r="E76" s="282"/>
      <c r="F76" s="282"/>
      <c r="G76" s="13">
        <v>68</v>
      </c>
      <c r="H76" s="29">
        <v>159471379</v>
      </c>
      <c r="I76" s="29">
        <v>159471379</v>
      </c>
    </row>
    <row r="77" spans="1:9" ht="12.75" customHeight="1" x14ac:dyDescent="0.2">
      <c r="A77" s="282" t="s">
        <v>114</v>
      </c>
      <c r="B77" s="282"/>
      <c r="C77" s="282"/>
      <c r="D77" s="282"/>
      <c r="E77" s="282"/>
      <c r="F77" s="282"/>
      <c r="G77" s="13">
        <v>69</v>
      </c>
      <c r="H77" s="29">
        <v>1072189</v>
      </c>
      <c r="I77" s="29">
        <v>1072189</v>
      </c>
    </row>
    <row r="78" spans="1:9" ht="12.75" customHeight="1" x14ac:dyDescent="0.2">
      <c r="A78" s="286" t="s">
        <v>115</v>
      </c>
      <c r="B78" s="286"/>
      <c r="C78" s="286"/>
      <c r="D78" s="286"/>
      <c r="E78" s="286"/>
      <c r="F78" s="286"/>
      <c r="G78" s="14">
        <v>70</v>
      </c>
      <c r="H78" s="30">
        <f>SUM(H79:H83)</f>
        <v>106637562</v>
      </c>
      <c r="I78" s="30">
        <f>SUM(I79:I83)</f>
        <v>106581000</v>
      </c>
    </row>
    <row r="79" spans="1:9" ht="12.75" customHeight="1" x14ac:dyDescent="0.2">
      <c r="A79" s="282" t="s">
        <v>116</v>
      </c>
      <c r="B79" s="282"/>
      <c r="C79" s="282"/>
      <c r="D79" s="282"/>
      <c r="E79" s="282"/>
      <c r="F79" s="282"/>
      <c r="G79" s="13">
        <v>71</v>
      </c>
      <c r="H79" s="29">
        <v>9726616</v>
      </c>
      <c r="I79" s="29">
        <v>9726616</v>
      </c>
    </row>
    <row r="80" spans="1:9" ht="12.75" customHeight="1" x14ac:dyDescent="0.2">
      <c r="A80" s="282" t="s">
        <v>117</v>
      </c>
      <c r="B80" s="282"/>
      <c r="C80" s="282"/>
      <c r="D80" s="282"/>
      <c r="E80" s="282"/>
      <c r="F80" s="282"/>
      <c r="G80" s="13">
        <v>72</v>
      </c>
      <c r="H80" s="29">
        <v>4507291</v>
      </c>
      <c r="I80" s="29">
        <v>6032193</v>
      </c>
    </row>
    <row r="81" spans="1:9" ht="12.75" customHeight="1" x14ac:dyDescent="0.2">
      <c r="A81" s="282" t="s">
        <v>118</v>
      </c>
      <c r="B81" s="282"/>
      <c r="C81" s="282"/>
      <c r="D81" s="282"/>
      <c r="E81" s="282"/>
      <c r="F81" s="282"/>
      <c r="G81" s="13">
        <v>73</v>
      </c>
      <c r="H81" s="29">
        <v>-2032193</v>
      </c>
      <c r="I81" s="29">
        <v>-2032193</v>
      </c>
    </row>
    <row r="82" spans="1:9" ht="12.75" customHeight="1" x14ac:dyDescent="0.2">
      <c r="A82" s="282" t="s">
        <v>119</v>
      </c>
      <c r="B82" s="282"/>
      <c r="C82" s="282"/>
      <c r="D82" s="282"/>
      <c r="E82" s="282"/>
      <c r="F82" s="282"/>
      <c r="G82" s="13">
        <v>74</v>
      </c>
      <c r="H82" s="29">
        <v>65869433</v>
      </c>
      <c r="I82" s="29">
        <v>65869433</v>
      </c>
    </row>
    <row r="83" spans="1:9" ht="12.75" customHeight="1" x14ac:dyDescent="0.2">
      <c r="A83" s="282" t="s">
        <v>120</v>
      </c>
      <c r="B83" s="282"/>
      <c r="C83" s="282"/>
      <c r="D83" s="282"/>
      <c r="E83" s="282"/>
      <c r="F83" s="282"/>
      <c r="G83" s="13">
        <v>75</v>
      </c>
      <c r="H83" s="29">
        <v>28566415</v>
      </c>
      <c r="I83" s="29">
        <v>26984951</v>
      </c>
    </row>
    <row r="84" spans="1:9" ht="12.75" customHeight="1" x14ac:dyDescent="0.2">
      <c r="A84" s="285" t="s">
        <v>121</v>
      </c>
      <c r="B84" s="285"/>
      <c r="C84" s="285"/>
      <c r="D84" s="285"/>
      <c r="E84" s="285"/>
      <c r="F84" s="285"/>
      <c r="G84" s="105">
        <v>76</v>
      </c>
      <c r="H84" s="106">
        <v>0</v>
      </c>
      <c r="I84" s="106">
        <v>0</v>
      </c>
    </row>
    <row r="85" spans="1:9" ht="12.75" customHeight="1" x14ac:dyDescent="0.2">
      <c r="A85" s="286" t="s">
        <v>391</v>
      </c>
      <c r="B85" s="286"/>
      <c r="C85" s="286"/>
      <c r="D85" s="286"/>
      <c r="E85" s="286"/>
      <c r="F85" s="286"/>
      <c r="G85" s="14">
        <v>77</v>
      </c>
      <c r="H85" s="30">
        <f>H86+H87+H88+H89+H90</f>
        <v>624455</v>
      </c>
      <c r="I85" s="30">
        <f>I86+I87+I88+I89+I90</f>
        <v>786358</v>
      </c>
    </row>
    <row r="86" spans="1:9" ht="25.5" customHeight="1" x14ac:dyDescent="0.2">
      <c r="A86" s="282" t="s">
        <v>392</v>
      </c>
      <c r="B86" s="282"/>
      <c r="C86" s="282"/>
      <c r="D86" s="282"/>
      <c r="E86" s="282"/>
      <c r="F86" s="282"/>
      <c r="G86" s="13">
        <v>78</v>
      </c>
      <c r="H86" s="29">
        <v>830229</v>
      </c>
      <c r="I86" s="29">
        <v>830229</v>
      </c>
    </row>
    <row r="87" spans="1:9" ht="12.75" customHeight="1" x14ac:dyDescent="0.2">
      <c r="A87" s="282" t="s">
        <v>122</v>
      </c>
      <c r="B87" s="282"/>
      <c r="C87" s="282"/>
      <c r="D87" s="282"/>
      <c r="E87" s="282"/>
      <c r="F87" s="282"/>
      <c r="G87" s="13">
        <v>79</v>
      </c>
      <c r="H87" s="29">
        <v>0</v>
      </c>
      <c r="I87" s="29">
        <v>0</v>
      </c>
    </row>
    <row r="88" spans="1:9" ht="12.75" customHeight="1" x14ac:dyDescent="0.2">
      <c r="A88" s="282" t="s">
        <v>123</v>
      </c>
      <c r="B88" s="282"/>
      <c r="C88" s="282"/>
      <c r="D88" s="282"/>
      <c r="E88" s="282"/>
      <c r="F88" s="282"/>
      <c r="G88" s="13">
        <v>80</v>
      </c>
      <c r="H88" s="29">
        <v>0</v>
      </c>
      <c r="I88" s="29">
        <v>0</v>
      </c>
    </row>
    <row r="89" spans="1:9" ht="12.75" customHeight="1" x14ac:dyDescent="0.2">
      <c r="A89" s="282" t="s">
        <v>393</v>
      </c>
      <c r="B89" s="282"/>
      <c r="C89" s="282"/>
      <c r="D89" s="282"/>
      <c r="E89" s="282"/>
      <c r="F89" s="282"/>
      <c r="G89" s="13">
        <v>81</v>
      </c>
      <c r="H89" s="29">
        <v>0</v>
      </c>
      <c r="I89" s="29">
        <v>0</v>
      </c>
    </row>
    <row r="90" spans="1:9" ht="25.5" customHeight="1" x14ac:dyDescent="0.2">
      <c r="A90" s="282" t="s">
        <v>394</v>
      </c>
      <c r="B90" s="282"/>
      <c r="C90" s="282"/>
      <c r="D90" s="282"/>
      <c r="E90" s="282"/>
      <c r="F90" s="282"/>
      <c r="G90" s="13">
        <v>82</v>
      </c>
      <c r="H90" s="29">
        <v>-205774</v>
      </c>
      <c r="I90" s="29">
        <v>-43871</v>
      </c>
    </row>
    <row r="91" spans="1:9" ht="24" customHeight="1" x14ac:dyDescent="0.2">
      <c r="A91" s="286" t="s">
        <v>395</v>
      </c>
      <c r="B91" s="286"/>
      <c r="C91" s="286"/>
      <c r="D91" s="286"/>
      <c r="E91" s="286"/>
      <c r="F91" s="286"/>
      <c r="G91" s="14">
        <v>83</v>
      </c>
      <c r="H91" s="30">
        <f>H92-H93</f>
        <v>92084350</v>
      </c>
      <c r="I91" s="30">
        <f>I92-I93</f>
        <v>141471249</v>
      </c>
    </row>
    <row r="92" spans="1:9" ht="12.75" customHeight="1" x14ac:dyDescent="0.2">
      <c r="A92" s="282" t="s">
        <v>124</v>
      </c>
      <c r="B92" s="282"/>
      <c r="C92" s="282"/>
      <c r="D92" s="282"/>
      <c r="E92" s="282"/>
      <c r="F92" s="282"/>
      <c r="G92" s="13">
        <v>84</v>
      </c>
      <c r="H92" s="29">
        <v>92084350</v>
      </c>
      <c r="I92" s="29">
        <v>141471249</v>
      </c>
    </row>
    <row r="93" spans="1:9" ht="12.75" customHeight="1" x14ac:dyDescent="0.2">
      <c r="A93" s="282" t="s">
        <v>125</v>
      </c>
      <c r="B93" s="282"/>
      <c r="C93" s="282"/>
      <c r="D93" s="282"/>
      <c r="E93" s="282"/>
      <c r="F93" s="282"/>
      <c r="G93" s="13">
        <v>85</v>
      </c>
      <c r="H93" s="29">
        <v>0</v>
      </c>
      <c r="I93" s="29">
        <v>0</v>
      </c>
    </row>
    <row r="94" spans="1:9" ht="12.75" customHeight="1" x14ac:dyDescent="0.2">
      <c r="A94" s="286" t="s">
        <v>396</v>
      </c>
      <c r="B94" s="286"/>
      <c r="C94" s="286"/>
      <c r="D94" s="286"/>
      <c r="E94" s="286"/>
      <c r="F94" s="286"/>
      <c r="G94" s="14">
        <v>86</v>
      </c>
      <c r="H94" s="30">
        <f>H95-H96</f>
        <v>46328381</v>
      </c>
      <c r="I94" s="30">
        <f>I95-I96</f>
        <v>15507421</v>
      </c>
    </row>
    <row r="95" spans="1:9" ht="12.75" customHeight="1" x14ac:dyDescent="0.2">
      <c r="A95" s="282" t="s">
        <v>126</v>
      </c>
      <c r="B95" s="282"/>
      <c r="C95" s="282"/>
      <c r="D95" s="282"/>
      <c r="E95" s="282"/>
      <c r="F95" s="282"/>
      <c r="G95" s="13">
        <v>87</v>
      </c>
      <c r="H95" s="29">
        <v>46328381</v>
      </c>
      <c r="I95" s="29">
        <v>15507421</v>
      </c>
    </row>
    <row r="96" spans="1:9" ht="12.75" customHeight="1" x14ac:dyDescent="0.2">
      <c r="A96" s="282" t="s">
        <v>127</v>
      </c>
      <c r="B96" s="282"/>
      <c r="C96" s="282"/>
      <c r="D96" s="282"/>
      <c r="E96" s="282"/>
      <c r="F96" s="282"/>
      <c r="G96" s="13">
        <v>88</v>
      </c>
      <c r="H96" s="29">
        <v>0</v>
      </c>
      <c r="I96" s="29">
        <v>0</v>
      </c>
    </row>
    <row r="97" spans="1:9" ht="12.75" customHeight="1" x14ac:dyDescent="0.2">
      <c r="A97" s="282" t="s">
        <v>128</v>
      </c>
      <c r="B97" s="282"/>
      <c r="C97" s="282"/>
      <c r="D97" s="282"/>
      <c r="E97" s="282"/>
      <c r="F97" s="282"/>
      <c r="G97" s="13">
        <v>89</v>
      </c>
      <c r="H97" s="29">
        <v>124755316</v>
      </c>
      <c r="I97" s="29">
        <v>138194765</v>
      </c>
    </row>
    <row r="98" spans="1:9" ht="12.75" customHeight="1" x14ac:dyDescent="0.2">
      <c r="A98" s="284" t="s">
        <v>397</v>
      </c>
      <c r="B98" s="284"/>
      <c r="C98" s="284"/>
      <c r="D98" s="284"/>
      <c r="E98" s="284"/>
      <c r="F98" s="284"/>
      <c r="G98" s="14">
        <v>90</v>
      </c>
      <c r="H98" s="30">
        <f>SUM(H99:H104)</f>
        <v>31414110</v>
      </c>
      <c r="I98" s="30">
        <f>SUM(I99:I104)</f>
        <v>33377741</v>
      </c>
    </row>
    <row r="99" spans="1:9" ht="31.9" customHeight="1" x14ac:dyDescent="0.2">
      <c r="A99" s="282" t="s">
        <v>129</v>
      </c>
      <c r="B99" s="282"/>
      <c r="C99" s="282"/>
      <c r="D99" s="282"/>
      <c r="E99" s="282"/>
      <c r="F99" s="282"/>
      <c r="G99" s="13">
        <v>91</v>
      </c>
      <c r="H99" s="29">
        <v>6067206</v>
      </c>
      <c r="I99" s="29">
        <v>6202020</v>
      </c>
    </row>
    <row r="100" spans="1:9" ht="12.75" customHeight="1" x14ac:dyDescent="0.2">
      <c r="A100" s="282" t="s">
        <v>130</v>
      </c>
      <c r="B100" s="282"/>
      <c r="C100" s="282"/>
      <c r="D100" s="282"/>
      <c r="E100" s="282"/>
      <c r="F100" s="282"/>
      <c r="G100" s="13">
        <v>92</v>
      </c>
      <c r="H100" s="29">
        <v>0</v>
      </c>
      <c r="I100" s="29">
        <v>0</v>
      </c>
    </row>
    <row r="101" spans="1:9" ht="12.75" customHeight="1" x14ac:dyDescent="0.2">
      <c r="A101" s="282" t="s">
        <v>131</v>
      </c>
      <c r="B101" s="282"/>
      <c r="C101" s="282"/>
      <c r="D101" s="282"/>
      <c r="E101" s="282"/>
      <c r="F101" s="282"/>
      <c r="G101" s="13">
        <v>93</v>
      </c>
      <c r="H101" s="29">
        <v>3066319</v>
      </c>
      <c r="I101" s="29">
        <v>3057831</v>
      </c>
    </row>
    <row r="102" spans="1:9" ht="12.75" customHeight="1" x14ac:dyDescent="0.2">
      <c r="A102" s="282" t="s">
        <v>132</v>
      </c>
      <c r="B102" s="282"/>
      <c r="C102" s="282"/>
      <c r="D102" s="282"/>
      <c r="E102" s="282"/>
      <c r="F102" s="282"/>
      <c r="G102" s="13">
        <v>94</v>
      </c>
      <c r="H102" s="29">
        <v>609529</v>
      </c>
      <c r="I102" s="29">
        <v>609529</v>
      </c>
    </row>
    <row r="103" spans="1:9" ht="12.75" customHeight="1" x14ac:dyDescent="0.2">
      <c r="A103" s="282" t="s">
        <v>133</v>
      </c>
      <c r="B103" s="282"/>
      <c r="C103" s="282"/>
      <c r="D103" s="282"/>
      <c r="E103" s="282"/>
      <c r="F103" s="282"/>
      <c r="G103" s="13">
        <v>95</v>
      </c>
      <c r="H103" s="29">
        <v>21631366</v>
      </c>
      <c r="I103" s="29">
        <v>21622893</v>
      </c>
    </row>
    <row r="104" spans="1:9" ht="12.75" customHeight="1" x14ac:dyDescent="0.2">
      <c r="A104" s="282" t="s">
        <v>134</v>
      </c>
      <c r="B104" s="282"/>
      <c r="C104" s="282"/>
      <c r="D104" s="282"/>
      <c r="E104" s="282"/>
      <c r="F104" s="282"/>
      <c r="G104" s="13">
        <v>96</v>
      </c>
      <c r="H104" s="29">
        <v>39690</v>
      </c>
      <c r="I104" s="29">
        <v>1885468</v>
      </c>
    </row>
    <row r="105" spans="1:9" ht="12.75" customHeight="1" x14ac:dyDescent="0.2">
      <c r="A105" s="284" t="s">
        <v>398</v>
      </c>
      <c r="B105" s="284"/>
      <c r="C105" s="284"/>
      <c r="D105" s="284"/>
      <c r="E105" s="284"/>
      <c r="F105" s="284"/>
      <c r="G105" s="14">
        <v>97</v>
      </c>
      <c r="H105" s="30">
        <f>SUM(H106:H116)</f>
        <v>43200203</v>
      </c>
      <c r="I105" s="30">
        <f>SUM(I106:I116)</f>
        <v>42761460</v>
      </c>
    </row>
    <row r="106" spans="1:9" ht="12.75" customHeight="1" x14ac:dyDescent="0.2">
      <c r="A106" s="282" t="s">
        <v>135</v>
      </c>
      <c r="B106" s="282"/>
      <c r="C106" s="282"/>
      <c r="D106" s="282"/>
      <c r="E106" s="282"/>
      <c r="F106" s="282"/>
      <c r="G106" s="13">
        <v>98</v>
      </c>
      <c r="H106" s="29">
        <v>0</v>
      </c>
      <c r="I106" s="29">
        <v>0</v>
      </c>
    </row>
    <row r="107" spans="1:9" ht="24.6" customHeight="1" x14ac:dyDescent="0.2">
      <c r="A107" s="282" t="s">
        <v>136</v>
      </c>
      <c r="B107" s="282"/>
      <c r="C107" s="282"/>
      <c r="D107" s="282"/>
      <c r="E107" s="282"/>
      <c r="F107" s="282"/>
      <c r="G107" s="13">
        <v>99</v>
      </c>
      <c r="H107" s="29">
        <v>0</v>
      </c>
      <c r="I107" s="29">
        <v>0</v>
      </c>
    </row>
    <row r="108" spans="1:9" ht="12.75" customHeight="1" x14ac:dyDescent="0.2">
      <c r="A108" s="282" t="s">
        <v>137</v>
      </c>
      <c r="B108" s="282"/>
      <c r="C108" s="282"/>
      <c r="D108" s="282"/>
      <c r="E108" s="282"/>
      <c r="F108" s="282"/>
      <c r="G108" s="13">
        <v>100</v>
      </c>
      <c r="H108" s="29">
        <v>0</v>
      </c>
      <c r="I108" s="29">
        <v>0</v>
      </c>
    </row>
    <row r="109" spans="1:9" ht="21.6" customHeight="1" x14ac:dyDescent="0.2">
      <c r="A109" s="282" t="s">
        <v>138</v>
      </c>
      <c r="B109" s="282"/>
      <c r="C109" s="282"/>
      <c r="D109" s="282"/>
      <c r="E109" s="282"/>
      <c r="F109" s="282"/>
      <c r="G109" s="13">
        <v>101</v>
      </c>
      <c r="H109" s="29">
        <v>0</v>
      </c>
      <c r="I109" s="29">
        <v>0</v>
      </c>
    </row>
    <row r="110" spans="1:9" ht="12.75" customHeight="1" x14ac:dyDescent="0.2">
      <c r="A110" s="282" t="s">
        <v>139</v>
      </c>
      <c r="B110" s="282"/>
      <c r="C110" s="282"/>
      <c r="D110" s="282"/>
      <c r="E110" s="282"/>
      <c r="F110" s="282"/>
      <c r="G110" s="13">
        <v>102</v>
      </c>
      <c r="H110" s="29">
        <v>46453</v>
      </c>
      <c r="I110" s="29">
        <v>46453</v>
      </c>
    </row>
    <row r="111" spans="1:9" ht="12.75" customHeight="1" x14ac:dyDescent="0.2">
      <c r="A111" s="282" t="s">
        <v>140</v>
      </c>
      <c r="B111" s="282"/>
      <c r="C111" s="282"/>
      <c r="D111" s="282"/>
      <c r="E111" s="282"/>
      <c r="F111" s="282"/>
      <c r="G111" s="13">
        <v>103</v>
      </c>
      <c r="H111" s="29">
        <v>31774344</v>
      </c>
      <c r="I111" s="29">
        <v>30877974</v>
      </c>
    </row>
    <row r="112" spans="1:9" ht="12.75" customHeight="1" x14ac:dyDescent="0.2">
      <c r="A112" s="282" t="s">
        <v>141</v>
      </c>
      <c r="B112" s="282"/>
      <c r="C112" s="282"/>
      <c r="D112" s="282"/>
      <c r="E112" s="282"/>
      <c r="F112" s="282"/>
      <c r="G112" s="13">
        <v>104</v>
      </c>
      <c r="H112" s="29">
        <v>0</v>
      </c>
      <c r="I112" s="29">
        <v>0</v>
      </c>
    </row>
    <row r="113" spans="1:9" ht="12.75" customHeight="1" x14ac:dyDescent="0.2">
      <c r="A113" s="282" t="s">
        <v>142</v>
      </c>
      <c r="B113" s="282"/>
      <c r="C113" s="282"/>
      <c r="D113" s="282"/>
      <c r="E113" s="282"/>
      <c r="F113" s="282"/>
      <c r="G113" s="13">
        <v>105</v>
      </c>
      <c r="H113" s="29">
        <v>0</v>
      </c>
      <c r="I113" s="29">
        <v>137040</v>
      </c>
    </row>
    <row r="114" spans="1:9" ht="12.75" customHeight="1" x14ac:dyDescent="0.2">
      <c r="A114" s="282" t="s">
        <v>143</v>
      </c>
      <c r="B114" s="282"/>
      <c r="C114" s="282"/>
      <c r="D114" s="282"/>
      <c r="E114" s="282"/>
      <c r="F114" s="282"/>
      <c r="G114" s="13">
        <v>106</v>
      </c>
      <c r="H114" s="29">
        <v>1345000</v>
      </c>
      <c r="I114" s="29">
        <v>1142571</v>
      </c>
    </row>
    <row r="115" spans="1:9" ht="12.75" customHeight="1" x14ac:dyDescent="0.2">
      <c r="A115" s="282" t="s">
        <v>144</v>
      </c>
      <c r="B115" s="282"/>
      <c r="C115" s="282"/>
      <c r="D115" s="282"/>
      <c r="E115" s="282"/>
      <c r="F115" s="282"/>
      <c r="G115" s="13">
        <v>107</v>
      </c>
      <c r="H115" s="29">
        <v>6247316</v>
      </c>
      <c r="I115" s="29">
        <v>6838619</v>
      </c>
    </row>
    <row r="116" spans="1:9" ht="12.75" customHeight="1" x14ac:dyDescent="0.2">
      <c r="A116" s="282" t="s">
        <v>145</v>
      </c>
      <c r="B116" s="282"/>
      <c r="C116" s="282"/>
      <c r="D116" s="282"/>
      <c r="E116" s="282"/>
      <c r="F116" s="282"/>
      <c r="G116" s="13">
        <v>108</v>
      </c>
      <c r="H116" s="29">
        <v>3787090</v>
      </c>
      <c r="I116" s="29">
        <v>3718803</v>
      </c>
    </row>
    <row r="117" spans="1:9" ht="12.75" customHeight="1" x14ac:dyDescent="0.2">
      <c r="A117" s="284" t="s">
        <v>399</v>
      </c>
      <c r="B117" s="284"/>
      <c r="C117" s="284"/>
      <c r="D117" s="284"/>
      <c r="E117" s="284"/>
      <c r="F117" s="284"/>
      <c r="G117" s="14">
        <v>109</v>
      </c>
      <c r="H117" s="30">
        <f>SUM(H118:H131)</f>
        <v>377486959</v>
      </c>
      <c r="I117" s="30">
        <f>SUM(I118:I131)</f>
        <v>401107162</v>
      </c>
    </row>
    <row r="118" spans="1:9" ht="12.75" customHeight="1" x14ac:dyDescent="0.2">
      <c r="A118" s="282" t="s">
        <v>146</v>
      </c>
      <c r="B118" s="282"/>
      <c r="C118" s="282"/>
      <c r="D118" s="282"/>
      <c r="E118" s="282"/>
      <c r="F118" s="282"/>
      <c r="G118" s="13">
        <v>110</v>
      </c>
      <c r="H118" s="29">
        <v>0</v>
      </c>
      <c r="I118" s="29">
        <v>0</v>
      </c>
    </row>
    <row r="119" spans="1:9" ht="22.15" customHeight="1" x14ac:dyDescent="0.2">
      <c r="A119" s="282" t="s">
        <v>147</v>
      </c>
      <c r="B119" s="282"/>
      <c r="C119" s="282"/>
      <c r="D119" s="282"/>
      <c r="E119" s="282"/>
      <c r="F119" s="282"/>
      <c r="G119" s="13">
        <v>111</v>
      </c>
      <c r="H119" s="29">
        <v>0</v>
      </c>
      <c r="I119" s="29">
        <v>0</v>
      </c>
    </row>
    <row r="120" spans="1:9" ht="12.75" customHeight="1" x14ac:dyDescent="0.2">
      <c r="A120" s="282" t="s">
        <v>148</v>
      </c>
      <c r="B120" s="282"/>
      <c r="C120" s="282"/>
      <c r="D120" s="282"/>
      <c r="E120" s="282"/>
      <c r="F120" s="282"/>
      <c r="G120" s="13">
        <v>112</v>
      </c>
      <c r="H120" s="29">
        <v>15501708</v>
      </c>
      <c r="I120" s="29">
        <v>15920779</v>
      </c>
    </row>
    <row r="121" spans="1:9" ht="23.45" customHeight="1" x14ac:dyDescent="0.2">
      <c r="A121" s="282" t="s">
        <v>149</v>
      </c>
      <c r="B121" s="282"/>
      <c r="C121" s="282"/>
      <c r="D121" s="282"/>
      <c r="E121" s="282"/>
      <c r="F121" s="282"/>
      <c r="G121" s="13">
        <v>113</v>
      </c>
      <c r="H121" s="29">
        <v>0</v>
      </c>
      <c r="I121" s="29">
        <v>0</v>
      </c>
    </row>
    <row r="122" spans="1:9" ht="12.75" customHeight="1" x14ac:dyDescent="0.2">
      <c r="A122" s="282" t="s">
        <v>150</v>
      </c>
      <c r="B122" s="282"/>
      <c r="C122" s="282"/>
      <c r="D122" s="282"/>
      <c r="E122" s="282"/>
      <c r="F122" s="282"/>
      <c r="G122" s="13">
        <v>114</v>
      </c>
      <c r="H122" s="29">
        <v>10000</v>
      </c>
      <c r="I122" s="29">
        <v>249900</v>
      </c>
    </row>
    <row r="123" spans="1:9" ht="12.75" customHeight="1" x14ac:dyDescent="0.2">
      <c r="A123" s="282" t="s">
        <v>151</v>
      </c>
      <c r="B123" s="282"/>
      <c r="C123" s="282"/>
      <c r="D123" s="282"/>
      <c r="E123" s="282"/>
      <c r="F123" s="282"/>
      <c r="G123" s="13">
        <v>115</v>
      </c>
      <c r="H123" s="29">
        <v>28081379</v>
      </c>
      <c r="I123" s="29">
        <v>30255762</v>
      </c>
    </row>
    <row r="124" spans="1:9" ht="12.75" customHeight="1" x14ac:dyDescent="0.2">
      <c r="A124" s="282" t="s">
        <v>152</v>
      </c>
      <c r="B124" s="282"/>
      <c r="C124" s="282"/>
      <c r="D124" s="282"/>
      <c r="E124" s="282"/>
      <c r="F124" s="282"/>
      <c r="G124" s="13">
        <v>116</v>
      </c>
      <c r="H124" s="29">
        <v>132754442</v>
      </c>
      <c r="I124" s="29">
        <v>157368915</v>
      </c>
    </row>
    <row r="125" spans="1:9" ht="12.75" customHeight="1" x14ac:dyDescent="0.2">
      <c r="A125" s="282" t="s">
        <v>153</v>
      </c>
      <c r="B125" s="282"/>
      <c r="C125" s="282"/>
      <c r="D125" s="282"/>
      <c r="E125" s="282"/>
      <c r="F125" s="282"/>
      <c r="G125" s="13">
        <v>117</v>
      </c>
      <c r="H125" s="29">
        <v>123888897</v>
      </c>
      <c r="I125" s="29">
        <v>112061548</v>
      </c>
    </row>
    <row r="126" spans="1:9" x14ac:dyDescent="0.2">
      <c r="A126" s="282" t="s">
        <v>154</v>
      </c>
      <c r="B126" s="282"/>
      <c r="C126" s="282"/>
      <c r="D126" s="282"/>
      <c r="E126" s="282"/>
      <c r="F126" s="282"/>
      <c r="G126" s="13">
        <v>118</v>
      </c>
      <c r="H126" s="29">
        <v>195000</v>
      </c>
      <c r="I126" s="29">
        <v>202836</v>
      </c>
    </row>
    <row r="127" spans="1:9" x14ac:dyDescent="0.2">
      <c r="A127" s="282" t="s">
        <v>155</v>
      </c>
      <c r="B127" s="282"/>
      <c r="C127" s="282"/>
      <c r="D127" s="282"/>
      <c r="E127" s="282"/>
      <c r="F127" s="282"/>
      <c r="G127" s="13">
        <v>119</v>
      </c>
      <c r="H127" s="29">
        <v>11706100</v>
      </c>
      <c r="I127" s="29">
        <v>12572267</v>
      </c>
    </row>
    <row r="128" spans="1:9" x14ac:dyDescent="0.2">
      <c r="A128" s="282" t="s">
        <v>156</v>
      </c>
      <c r="B128" s="282"/>
      <c r="C128" s="282"/>
      <c r="D128" s="282"/>
      <c r="E128" s="282"/>
      <c r="F128" s="282"/>
      <c r="G128" s="13">
        <v>120</v>
      </c>
      <c r="H128" s="29">
        <v>24490575</v>
      </c>
      <c r="I128" s="29">
        <v>27266604</v>
      </c>
    </row>
    <row r="129" spans="1:9" x14ac:dyDescent="0.2">
      <c r="A129" s="282" t="s">
        <v>157</v>
      </c>
      <c r="B129" s="282"/>
      <c r="C129" s="282"/>
      <c r="D129" s="282"/>
      <c r="E129" s="282"/>
      <c r="F129" s="282"/>
      <c r="G129" s="13">
        <v>121</v>
      </c>
      <c r="H129" s="29">
        <v>322252</v>
      </c>
      <c r="I129" s="29">
        <v>109369</v>
      </c>
    </row>
    <row r="130" spans="1:9" x14ac:dyDescent="0.2">
      <c r="A130" s="282" t="s">
        <v>158</v>
      </c>
      <c r="B130" s="282"/>
      <c r="C130" s="282"/>
      <c r="D130" s="282"/>
      <c r="E130" s="282"/>
      <c r="F130" s="282"/>
      <c r="G130" s="13">
        <v>122</v>
      </c>
      <c r="H130" s="29">
        <v>41226</v>
      </c>
      <c r="I130" s="29">
        <v>33586</v>
      </c>
    </row>
    <row r="131" spans="1:9" x14ac:dyDescent="0.2">
      <c r="A131" s="282" t="s">
        <v>159</v>
      </c>
      <c r="B131" s="282"/>
      <c r="C131" s="282"/>
      <c r="D131" s="282"/>
      <c r="E131" s="282"/>
      <c r="F131" s="282"/>
      <c r="G131" s="13">
        <v>123</v>
      </c>
      <c r="H131" s="29">
        <v>40495380</v>
      </c>
      <c r="I131" s="29">
        <v>45065596</v>
      </c>
    </row>
    <row r="132" spans="1:9" ht="22.15" customHeight="1" x14ac:dyDescent="0.2">
      <c r="A132" s="283" t="s">
        <v>160</v>
      </c>
      <c r="B132" s="283"/>
      <c r="C132" s="283"/>
      <c r="D132" s="283"/>
      <c r="E132" s="283"/>
      <c r="F132" s="283"/>
      <c r="G132" s="13">
        <v>124</v>
      </c>
      <c r="H132" s="29">
        <v>36293389</v>
      </c>
      <c r="I132" s="29">
        <v>33843150</v>
      </c>
    </row>
    <row r="133" spans="1:9" x14ac:dyDescent="0.2">
      <c r="A133" s="284" t="s">
        <v>400</v>
      </c>
      <c r="B133" s="284"/>
      <c r="C133" s="284"/>
      <c r="D133" s="284"/>
      <c r="E133" s="284"/>
      <c r="F133" s="284"/>
      <c r="G133" s="14">
        <v>125</v>
      </c>
      <c r="H133" s="30">
        <f>H75+H98+H105+H117+H132</f>
        <v>1019368293</v>
      </c>
      <c r="I133" s="30">
        <f>I75+I98+I105+I117+I132</f>
        <v>1074173874</v>
      </c>
    </row>
    <row r="134" spans="1:9" x14ac:dyDescent="0.2">
      <c r="A134" s="283" t="s">
        <v>161</v>
      </c>
      <c r="B134" s="283"/>
      <c r="C134" s="283"/>
      <c r="D134" s="283"/>
      <c r="E134" s="283"/>
      <c r="F134" s="283"/>
      <c r="G134" s="13">
        <v>126</v>
      </c>
      <c r="H134" s="29">
        <v>776014997</v>
      </c>
      <c r="I134" s="29">
        <v>900273773</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showGridLines="0" view="pageBreakPreview" topLeftCell="A91" zoomScaleNormal="100" zoomScaleSheetLayoutView="100" workbookViewId="0">
      <selection activeCell="M117" sqref="M117"/>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319" t="s">
        <v>162</v>
      </c>
      <c r="B1" s="290"/>
      <c r="C1" s="290"/>
      <c r="D1" s="290"/>
      <c r="E1" s="290"/>
      <c r="F1" s="290"/>
      <c r="G1" s="290"/>
      <c r="H1" s="290"/>
      <c r="I1" s="290"/>
    </row>
    <row r="2" spans="1:11" x14ac:dyDescent="0.2">
      <c r="A2" s="318" t="s">
        <v>539</v>
      </c>
      <c r="B2" s="292"/>
      <c r="C2" s="292"/>
      <c r="D2" s="292"/>
      <c r="E2" s="292"/>
      <c r="F2" s="292"/>
      <c r="G2" s="292"/>
      <c r="H2" s="292"/>
      <c r="I2" s="292"/>
      <c r="J2" s="108"/>
      <c r="K2" s="108"/>
    </row>
    <row r="3" spans="1:11" x14ac:dyDescent="0.2">
      <c r="A3" s="323" t="s">
        <v>499</v>
      </c>
      <c r="B3" s="324"/>
      <c r="C3" s="324"/>
      <c r="D3" s="324"/>
      <c r="E3" s="324"/>
      <c r="F3" s="324"/>
      <c r="G3" s="324"/>
      <c r="H3" s="324"/>
      <c r="I3" s="324"/>
      <c r="J3" s="325"/>
      <c r="K3" s="325"/>
    </row>
    <row r="4" spans="1:11" x14ac:dyDescent="0.2">
      <c r="A4" s="326" t="s">
        <v>521</v>
      </c>
      <c r="B4" s="327"/>
      <c r="C4" s="327"/>
      <c r="D4" s="327"/>
      <c r="E4" s="327"/>
      <c r="F4" s="327"/>
      <c r="G4" s="327"/>
      <c r="H4" s="327"/>
      <c r="I4" s="327"/>
      <c r="J4" s="328"/>
      <c r="K4" s="328"/>
    </row>
    <row r="5" spans="1:11" ht="22.15" customHeight="1" x14ac:dyDescent="0.2">
      <c r="A5" s="320" t="s">
        <v>163</v>
      </c>
      <c r="B5" s="300"/>
      <c r="C5" s="300"/>
      <c r="D5" s="300"/>
      <c r="E5" s="300"/>
      <c r="F5" s="300"/>
      <c r="G5" s="320" t="s">
        <v>164</v>
      </c>
      <c r="H5" s="321" t="s">
        <v>165</v>
      </c>
      <c r="I5" s="322"/>
      <c r="J5" s="321" t="s">
        <v>166</v>
      </c>
      <c r="K5" s="322"/>
    </row>
    <row r="6" spans="1:11" x14ac:dyDescent="0.2">
      <c r="A6" s="300"/>
      <c r="B6" s="300"/>
      <c r="C6" s="300"/>
      <c r="D6" s="300"/>
      <c r="E6" s="300"/>
      <c r="F6" s="300"/>
      <c r="G6" s="300"/>
      <c r="H6" s="16" t="s">
        <v>167</v>
      </c>
      <c r="I6" s="16" t="s">
        <v>168</v>
      </c>
      <c r="J6" s="16" t="s">
        <v>169</v>
      </c>
      <c r="K6" s="16" t="s">
        <v>170</v>
      </c>
    </row>
    <row r="7" spans="1:11" x14ac:dyDescent="0.2">
      <c r="A7" s="329">
        <v>1</v>
      </c>
      <c r="B7" s="298"/>
      <c r="C7" s="298"/>
      <c r="D7" s="298"/>
      <c r="E7" s="298"/>
      <c r="F7" s="298"/>
      <c r="G7" s="15">
        <v>2</v>
      </c>
      <c r="H7" s="16">
        <v>3</v>
      </c>
      <c r="I7" s="16">
        <v>4</v>
      </c>
      <c r="J7" s="16">
        <v>5</v>
      </c>
      <c r="K7" s="16">
        <v>6</v>
      </c>
    </row>
    <row r="8" spans="1:11" x14ac:dyDescent="0.2">
      <c r="A8" s="312" t="s">
        <v>401</v>
      </c>
      <c r="B8" s="313"/>
      <c r="C8" s="313"/>
      <c r="D8" s="313"/>
      <c r="E8" s="313"/>
      <c r="F8" s="313"/>
      <c r="G8" s="14">
        <v>1</v>
      </c>
      <c r="H8" s="109">
        <f>SUM(H9:H13)</f>
        <v>175970801</v>
      </c>
      <c r="I8" s="109">
        <f>SUM(I9:I13)</f>
        <v>175970801</v>
      </c>
      <c r="J8" s="109">
        <f>SUM(J9:J13)</f>
        <v>212542532</v>
      </c>
      <c r="K8" s="109">
        <f>SUM(K9:K13)</f>
        <v>212542532</v>
      </c>
    </row>
    <row r="9" spans="1:11" x14ac:dyDescent="0.2">
      <c r="A9" s="282" t="s">
        <v>171</v>
      </c>
      <c r="B9" s="282"/>
      <c r="C9" s="282"/>
      <c r="D9" s="282"/>
      <c r="E9" s="282"/>
      <c r="F9" s="282"/>
      <c r="G9" s="13">
        <v>2</v>
      </c>
      <c r="H9" s="29">
        <v>0</v>
      </c>
      <c r="I9" s="29">
        <v>0</v>
      </c>
      <c r="J9" s="29">
        <v>0</v>
      </c>
      <c r="K9" s="29">
        <v>0</v>
      </c>
    </row>
    <row r="10" spans="1:11" x14ac:dyDescent="0.2">
      <c r="A10" s="282" t="s">
        <v>172</v>
      </c>
      <c r="B10" s="282"/>
      <c r="C10" s="282"/>
      <c r="D10" s="282"/>
      <c r="E10" s="282"/>
      <c r="F10" s="282"/>
      <c r="G10" s="13">
        <v>3</v>
      </c>
      <c r="H10" s="29">
        <v>171525781</v>
      </c>
      <c r="I10" s="29">
        <v>171525781</v>
      </c>
      <c r="J10" s="29">
        <v>210034912</v>
      </c>
      <c r="K10" s="29">
        <v>210034912</v>
      </c>
    </row>
    <row r="11" spans="1:11" x14ac:dyDescent="0.2">
      <c r="A11" s="282" t="s">
        <v>173</v>
      </c>
      <c r="B11" s="282"/>
      <c r="C11" s="282"/>
      <c r="D11" s="282"/>
      <c r="E11" s="282"/>
      <c r="F11" s="282"/>
      <c r="G11" s="13">
        <v>4</v>
      </c>
      <c r="H11" s="29">
        <v>0</v>
      </c>
      <c r="I11" s="29">
        <v>0</v>
      </c>
      <c r="J11" s="29">
        <v>0</v>
      </c>
      <c r="K11" s="29">
        <v>0</v>
      </c>
    </row>
    <row r="12" spans="1:11" x14ac:dyDescent="0.2">
      <c r="A12" s="282" t="s">
        <v>174</v>
      </c>
      <c r="B12" s="282"/>
      <c r="C12" s="282"/>
      <c r="D12" s="282"/>
      <c r="E12" s="282"/>
      <c r="F12" s="282"/>
      <c r="G12" s="13">
        <v>5</v>
      </c>
      <c r="H12" s="29">
        <v>0</v>
      </c>
      <c r="I12" s="29">
        <v>0</v>
      </c>
      <c r="J12" s="29">
        <v>0</v>
      </c>
      <c r="K12" s="29">
        <v>0</v>
      </c>
    </row>
    <row r="13" spans="1:11" x14ac:dyDescent="0.2">
      <c r="A13" s="282" t="s">
        <v>175</v>
      </c>
      <c r="B13" s="282"/>
      <c r="C13" s="282"/>
      <c r="D13" s="282"/>
      <c r="E13" s="282"/>
      <c r="F13" s="282"/>
      <c r="G13" s="13">
        <v>6</v>
      </c>
      <c r="H13" s="29">
        <v>4445020</v>
      </c>
      <c r="I13" s="29">
        <v>4445020</v>
      </c>
      <c r="J13" s="29">
        <v>2507620</v>
      </c>
      <c r="K13" s="29">
        <v>2507620</v>
      </c>
    </row>
    <row r="14" spans="1:11" ht="22.15" customHeight="1" x14ac:dyDescent="0.2">
      <c r="A14" s="312" t="s">
        <v>402</v>
      </c>
      <c r="B14" s="313"/>
      <c r="C14" s="313"/>
      <c r="D14" s="313"/>
      <c r="E14" s="313"/>
      <c r="F14" s="313"/>
      <c r="G14" s="14">
        <v>7</v>
      </c>
      <c r="H14" s="109">
        <f>H15+H16+H20+H24+H25+H26+H29+H36</f>
        <v>165234615</v>
      </c>
      <c r="I14" s="109">
        <f>I15+I16+I20+I24+I25+I26+I29+I36</f>
        <v>165234615</v>
      </c>
      <c r="J14" s="109">
        <f>J15+J16+J20+J24+J25+J26+J29+J36</f>
        <v>182562909</v>
      </c>
      <c r="K14" s="109">
        <f>K15+K16+K20+K24+K25+K26+K29+K36</f>
        <v>182562909</v>
      </c>
    </row>
    <row r="15" spans="1:11" x14ac:dyDescent="0.2">
      <c r="A15" s="282" t="s">
        <v>176</v>
      </c>
      <c r="B15" s="282"/>
      <c r="C15" s="282"/>
      <c r="D15" s="282"/>
      <c r="E15" s="282"/>
      <c r="F15" s="282"/>
      <c r="G15" s="13">
        <v>8</v>
      </c>
      <c r="H15" s="29">
        <v>-20804797</v>
      </c>
      <c r="I15" s="29">
        <v>-20804797</v>
      </c>
      <c r="J15" s="29">
        <v>-12055689</v>
      </c>
      <c r="K15" s="29">
        <v>-12055689</v>
      </c>
    </row>
    <row r="16" spans="1:11" x14ac:dyDescent="0.2">
      <c r="A16" s="286" t="s">
        <v>403</v>
      </c>
      <c r="B16" s="286"/>
      <c r="C16" s="286"/>
      <c r="D16" s="286"/>
      <c r="E16" s="286"/>
      <c r="F16" s="286"/>
      <c r="G16" s="14">
        <v>9</v>
      </c>
      <c r="H16" s="109">
        <f>SUM(H17:H19)</f>
        <v>138274335</v>
      </c>
      <c r="I16" s="109">
        <f>SUM(I17:I19)</f>
        <v>138274335</v>
      </c>
      <c r="J16" s="109">
        <f>SUM(J17:J19)</f>
        <v>137428174</v>
      </c>
      <c r="K16" s="109">
        <f>SUM(K17:K19)</f>
        <v>137428174</v>
      </c>
    </row>
    <row r="17" spans="1:11" x14ac:dyDescent="0.2">
      <c r="A17" s="314" t="s">
        <v>177</v>
      </c>
      <c r="B17" s="314"/>
      <c r="C17" s="314"/>
      <c r="D17" s="314"/>
      <c r="E17" s="314"/>
      <c r="F17" s="314"/>
      <c r="G17" s="13">
        <v>10</v>
      </c>
      <c r="H17" s="29">
        <v>111695366</v>
      </c>
      <c r="I17" s="29">
        <v>111695366</v>
      </c>
      <c r="J17" s="29">
        <v>108108223</v>
      </c>
      <c r="K17" s="29">
        <v>108108223</v>
      </c>
    </row>
    <row r="18" spans="1:11" x14ac:dyDescent="0.2">
      <c r="A18" s="314" t="s">
        <v>178</v>
      </c>
      <c r="B18" s="314"/>
      <c r="C18" s="314"/>
      <c r="D18" s="314"/>
      <c r="E18" s="314"/>
      <c r="F18" s="314"/>
      <c r="G18" s="13">
        <v>11</v>
      </c>
      <c r="H18" s="29">
        <v>9363963</v>
      </c>
      <c r="I18" s="29">
        <v>9363963</v>
      </c>
      <c r="J18" s="29">
        <v>7948686</v>
      </c>
      <c r="K18" s="29">
        <v>7948686</v>
      </c>
    </row>
    <row r="19" spans="1:11" x14ac:dyDescent="0.2">
      <c r="A19" s="314" t="s">
        <v>179</v>
      </c>
      <c r="B19" s="314"/>
      <c r="C19" s="314"/>
      <c r="D19" s="314"/>
      <c r="E19" s="314"/>
      <c r="F19" s="314"/>
      <c r="G19" s="13">
        <v>12</v>
      </c>
      <c r="H19" s="29">
        <v>17215006</v>
      </c>
      <c r="I19" s="29">
        <v>17215006</v>
      </c>
      <c r="J19" s="29">
        <v>21371265</v>
      </c>
      <c r="K19" s="29">
        <v>21371265</v>
      </c>
    </row>
    <row r="20" spans="1:11" x14ac:dyDescent="0.2">
      <c r="A20" s="286" t="s">
        <v>404</v>
      </c>
      <c r="B20" s="286"/>
      <c r="C20" s="286"/>
      <c r="D20" s="286"/>
      <c r="E20" s="286"/>
      <c r="F20" s="286"/>
      <c r="G20" s="14">
        <v>13</v>
      </c>
      <c r="H20" s="109">
        <f>SUM(H21:H23)</f>
        <v>32861891</v>
      </c>
      <c r="I20" s="109">
        <f>SUM(I21:I23)</f>
        <v>32861891</v>
      </c>
      <c r="J20" s="109">
        <f>SUM(J21:J23)</f>
        <v>39479838</v>
      </c>
      <c r="K20" s="109">
        <f>SUM(K21:K23)</f>
        <v>39479838</v>
      </c>
    </row>
    <row r="21" spans="1:11" x14ac:dyDescent="0.2">
      <c r="A21" s="314" t="s">
        <v>180</v>
      </c>
      <c r="B21" s="314"/>
      <c r="C21" s="314"/>
      <c r="D21" s="314"/>
      <c r="E21" s="314"/>
      <c r="F21" s="314"/>
      <c r="G21" s="13">
        <v>14</v>
      </c>
      <c r="H21" s="29">
        <v>20450237</v>
      </c>
      <c r="I21" s="29">
        <v>20450237</v>
      </c>
      <c r="J21" s="29">
        <v>24961709</v>
      </c>
      <c r="K21" s="29">
        <v>24961709</v>
      </c>
    </row>
    <row r="22" spans="1:11" x14ac:dyDescent="0.2">
      <c r="A22" s="314" t="s">
        <v>181</v>
      </c>
      <c r="B22" s="314"/>
      <c r="C22" s="314"/>
      <c r="D22" s="314"/>
      <c r="E22" s="314"/>
      <c r="F22" s="314"/>
      <c r="G22" s="13">
        <v>15</v>
      </c>
      <c r="H22" s="29">
        <v>8342608</v>
      </c>
      <c r="I22" s="29">
        <v>8342608</v>
      </c>
      <c r="J22" s="29">
        <v>9588358</v>
      </c>
      <c r="K22" s="29">
        <v>9588358</v>
      </c>
    </row>
    <row r="23" spans="1:11" x14ac:dyDescent="0.2">
      <c r="A23" s="314" t="s">
        <v>182</v>
      </c>
      <c r="B23" s="314"/>
      <c r="C23" s="314"/>
      <c r="D23" s="314"/>
      <c r="E23" s="314"/>
      <c r="F23" s="314"/>
      <c r="G23" s="13">
        <v>16</v>
      </c>
      <c r="H23" s="29">
        <v>4069046</v>
      </c>
      <c r="I23" s="29">
        <v>4069046</v>
      </c>
      <c r="J23" s="29">
        <v>4929771</v>
      </c>
      <c r="K23" s="29">
        <v>4929771</v>
      </c>
    </row>
    <row r="24" spans="1:11" x14ac:dyDescent="0.2">
      <c r="A24" s="282" t="s">
        <v>183</v>
      </c>
      <c r="B24" s="282"/>
      <c r="C24" s="282"/>
      <c r="D24" s="282"/>
      <c r="E24" s="282"/>
      <c r="F24" s="282"/>
      <c r="G24" s="13">
        <v>17</v>
      </c>
      <c r="H24" s="29">
        <v>4936966</v>
      </c>
      <c r="I24" s="29">
        <v>4936966</v>
      </c>
      <c r="J24" s="29">
        <v>4902673</v>
      </c>
      <c r="K24" s="29">
        <v>4902673</v>
      </c>
    </row>
    <row r="25" spans="1:11" x14ac:dyDescent="0.2">
      <c r="A25" s="282" t="s">
        <v>184</v>
      </c>
      <c r="B25" s="282"/>
      <c r="C25" s="282"/>
      <c r="D25" s="282"/>
      <c r="E25" s="282"/>
      <c r="F25" s="282"/>
      <c r="G25" s="13">
        <v>18</v>
      </c>
      <c r="H25" s="29">
        <v>8771128</v>
      </c>
      <c r="I25" s="29">
        <v>8771128</v>
      </c>
      <c r="J25" s="29">
        <v>12272300</v>
      </c>
      <c r="K25" s="29">
        <v>12272300</v>
      </c>
    </row>
    <row r="26" spans="1:11" x14ac:dyDescent="0.2">
      <c r="A26" s="286" t="s">
        <v>405</v>
      </c>
      <c r="B26" s="286"/>
      <c r="C26" s="286"/>
      <c r="D26" s="286"/>
      <c r="E26" s="286"/>
      <c r="F26" s="286"/>
      <c r="G26" s="14">
        <v>19</v>
      </c>
      <c r="H26" s="109">
        <f>H27+H28</f>
        <v>71680</v>
      </c>
      <c r="I26" s="109">
        <f>I27+I28</f>
        <v>71680</v>
      </c>
      <c r="J26" s="109">
        <f>J27+J28</f>
        <v>68780</v>
      </c>
      <c r="K26" s="109">
        <f>K27+K28</f>
        <v>68780</v>
      </c>
    </row>
    <row r="27" spans="1:11" x14ac:dyDescent="0.2">
      <c r="A27" s="314" t="s">
        <v>185</v>
      </c>
      <c r="B27" s="314"/>
      <c r="C27" s="314"/>
      <c r="D27" s="314"/>
      <c r="E27" s="314"/>
      <c r="F27" s="314"/>
      <c r="G27" s="13">
        <v>20</v>
      </c>
      <c r="H27" s="29">
        <v>0</v>
      </c>
      <c r="I27" s="29">
        <v>0</v>
      </c>
      <c r="J27" s="29">
        <v>9141</v>
      </c>
      <c r="K27" s="29">
        <v>9141</v>
      </c>
    </row>
    <row r="28" spans="1:11" x14ac:dyDescent="0.2">
      <c r="A28" s="314" t="s">
        <v>186</v>
      </c>
      <c r="B28" s="314"/>
      <c r="C28" s="314"/>
      <c r="D28" s="314"/>
      <c r="E28" s="314"/>
      <c r="F28" s="314"/>
      <c r="G28" s="13">
        <v>21</v>
      </c>
      <c r="H28" s="29">
        <v>71680</v>
      </c>
      <c r="I28" s="29">
        <v>71680</v>
      </c>
      <c r="J28" s="29">
        <v>59639</v>
      </c>
      <c r="K28" s="29">
        <v>59639</v>
      </c>
    </row>
    <row r="29" spans="1:11" x14ac:dyDescent="0.2">
      <c r="A29" s="286" t="s">
        <v>406</v>
      </c>
      <c r="B29" s="286"/>
      <c r="C29" s="286"/>
      <c r="D29" s="286"/>
      <c r="E29" s="286"/>
      <c r="F29" s="286"/>
      <c r="G29" s="14">
        <v>22</v>
      </c>
      <c r="H29" s="109">
        <f>SUM(H30:H35)</f>
        <v>0</v>
      </c>
      <c r="I29" s="109">
        <f>SUM(I30:I35)</f>
        <v>0</v>
      </c>
      <c r="J29" s="109">
        <f>SUM(J30:J35)</f>
        <v>0</v>
      </c>
      <c r="K29" s="109">
        <f>SUM(K30:K35)</f>
        <v>0</v>
      </c>
    </row>
    <row r="30" spans="1:11" x14ac:dyDescent="0.2">
      <c r="A30" s="314" t="s">
        <v>187</v>
      </c>
      <c r="B30" s="314"/>
      <c r="C30" s="314"/>
      <c r="D30" s="314"/>
      <c r="E30" s="314"/>
      <c r="F30" s="314"/>
      <c r="G30" s="13">
        <v>23</v>
      </c>
      <c r="H30" s="29">
        <v>0</v>
      </c>
      <c r="I30" s="29">
        <v>0</v>
      </c>
      <c r="J30" s="29">
        <v>0</v>
      </c>
      <c r="K30" s="29">
        <v>0</v>
      </c>
    </row>
    <row r="31" spans="1:11" x14ac:dyDescent="0.2">
      <c r="A31" s="314" t="s">
        <v>188</v>
      </c>
      <c r="B31" s="314"/>
      <c r="C31" s="314"/>
      <c r="D31" s="314"/>
      <c r="E31" s="314"/>
      <c r="F31" s="314"/>
      <c r="G31" s="13">
        <v>24</v>
      </c>
      <c r="H31" s="29">
        <v>0</v>
      </c>
      <c r="I31" s="29">
        <v>0</v>
      </c>
      <c r="J31" s="29">
        <v>0</v>
      </c>
      <c r="K31" s="29">
        <v>0</v>
      </c>
    </row>
    <row r="32" spans="1:11" x14ac:dyDescent="0.2">
      <c r="A32" s="314" t="s">
        <v>189</v>
      </c>
      <c r="B32" s="314"/>
      <c r="C32" s="314"/>
      <c r="D32" s="314"/>
      <c r="E32" s="314"/>
      <c r="F32" s="314"/>
      <c r="G32" s="13">
        <v>25</v>
      </c>
      <c r="H32" s="29">
        <v>0</v>
      </c>
      <c r="I32" s="29">
        <v>0</v>
      </c>
      <c r="J32" s="29">
        <v>0</v>
      </c>
      <c r="K32" s="29">
        <v>0</v>
      </c>
    </row>
    <row r="33" spans="1:11" x14ac:dyDescent="0.2">
      <c r="A33" s="314" t="s">
        <v>190</v>
      </c>
      <c r="B33" s="314"/>
      <c r="C33" s="314"/>
      <c r="D33" s="314"/>
      <c r="E33" s="314"/>
      <c r="F33" s="314"/>
      <c r="G33" s="13">
        <v>26</v>
      </c>
      <c r="H33" s="29">
        <v>0</v>
      </c>
      <c r="I33" s="29">
        <v>0</v>
      </c>
      <c r="J33" s="29">
        <v>0</v>
      </c>
      <c r="K33" s="29">
        <v>0</v>
      </c>
    </row>
    <row r="34" spans="1:11" x14ac:dyDescent="0.2">
      <c r="A34" s="314" t="s">
        <v>191</v>
      </c>
      <c r="B34" s="314"/>
      <c r="C34" s="314"/>
      <c r="D34" s="314"/>
      <c r="E34" s="314"/>
      <c r="F34" s="314"/>
      <c r="G34" s="13">
        <v>27</v>
      </c>
      <c r="H34" s="29">
        <v>0</v>
      </c>
      <c r="I34" s="29">
        <v>0</v>
      </c>
      <c r="J34" s="29">
        <v>0</v>
      </c>
      <c r="K34" s="29">
        <v>0</v>
      </c>
    </row>
    <row r="35" spans="1:11" x14ac:dyDescent="0.2">
      <c r="A35" s="314" t="s">
        <v>192</v>
      </c>
      <c r="B35" s="314"/>
      <c r="C35" s="314"/>
      <c r="D35" s="314"/>
      <c r="E35" s="314"/>
      <c r="F35" s="314"/>
      <c r="G35" s="13">
        <v>28</v>
      </c>
      <c r="H35" s="29">
        <v>0</v>
      </c>
      <c r="I35" s="29">
        <v>0</v>
      </c>
      <c r="J35" s="29">
        <v>0</v>
      </c>
      <c r="K35" s="29">
        <v>0</v>
      </c>
    </row>
    <row r="36" spans="1:11" x14ac:dyDescent="0.2">
      <c r="A36" s="282" t="s">
        <v>193</v>
      </c>
      <c r="B36" s="282"/>
      <c r="C36" s="282"/>
      <c r="D36" s="282"/>
      <c r="E36" s="282"/>
      <c r="F36" s="282"/>
      <c r="G36" s="13">
        <v>29</v>
      </c>
      <c r="H36" s="29">
        <v>1123412</v>
      </c>
      <c r="I36" s="29">
        <v>1123412</v>
      </c>
      <c r="J36" s="29">
        <v>466833</v>
      </c>
      <c r="K36" s="29">
        <v>466833</v>
      </c>
    </row>
    <row r="37" spans="1:11" x14ac:dyDescent="0.2">
      <c r="A37" s="312" t="s">
        <v>407</v>
      </c>
      <c r="B37" s="313"/>
      <c r="C37" s="313"/>
      <c r="D37" s="313"/>
      <c r="E37" s="313"/>
      <c r="F37" s="313"/>
      <c r="G37" s="14">
        <v>30</v>
      </c>
      <c r="H37" s="109">
        <f>SUM(H38:H47)</f>
        <v>258646</v>
      </c>
      <c r="I37" s="109">
        <f>SUM(I38:I47)</f>
        <v>258646</v>
      </c>
      <c r="J37" s="109">
        <f>SUM(J38:J47)</f>
        <v>1244695</v>
      </c>
      <c r="K37" s="109">
        <f>SUM(K38:K47)</f>
        <v>1244695</v>
      </c>
    </row>
    <row r="38" spans="1:11" ht="23.45" customHeight="1" x14ac:dyDescent="0.2">
      <c r="A38" s="282" t="s">
        <v>194</v>
      </c>
      <c r="B38" s="282"/>
      <c r="C38" s="282"/>
      <c r="D38" s="282"/>
      <c r="E38" s="282"/>
      <c r="F38" s="282"/>
      <c r="G38" s="13">
        <v>31</v>
      </c>
      <c r="H38" s="29">
        <v>0</v>
      </c>
      <c r="I38" s="29">
        <v>0</v>
      </c>
      <c r="J38" s="29">
        <v>0</v>
      </c>
      <c r="K38" s="29">
        <v>0</v>
      </c>
    </row>
    <row r="39" spans="1:11" ht="25.15" customHeight="1" x14ac:dyDescent="0.2">
      <c r="A39" s="282" t="s">
        <v>195</v>
      </c>
      <c r="B39" s="282"/>
      <c r="C39" s="282"/>
      <c r="D39" s="282"/>
      <c r="E39" s="282"/>
      <c r="F39" s="282"/>
      <c r="G39" s="13">
        <v>32</v>
      </c>
      <c r="H39" s="29">
        <v>0</v>
      </c>
      <c r="I39" s="29">
        <v>0</v>
      </c>
      <c r="J39" s="29">
        <v>0</v>
      </c>
      <c r="K39" s="29">
        <v>0</v>
      </c>
    </row>
    <row r="40" spans="1:11" ht="25.15" customHeight="1" x14ac:dyDescent="0.2">
      <c r="A40" s="282" t="s">
        <v>196</v>
      </c>
      <c r="B40" s="282"/>
      <c r="C40" s="282"/>
      <c r="D40" s="282"/>
      <c r="E40" s="282"/>
      <c r="F40" s="282"/>
      <c r="G40" s="13">
        <v>33</v>
      </c>
      <c r="H40" s="29">
        <v>0</v>
      </c>
      <c r="I40" s="29">
        <v>0</v>
      </c>
      <c r="J40" s="29">
        <v>0</v>
      </c>
      <c r="K40" s="29">
        <v>0</v>
      </c>
    </row>
    <row r="41" spans="1:11" ht="25.15" customHeight="1" x14ac:dyDescent="0.2">
      <c r="A41" s="282" t="s">
        <v>197</v>
      </c>
      <c r="B41" s="282"/>
      <c r="C41" s="282"/>
      <c r="D41" s="282"/>
      <c r="E41" s="282"/>
      <c r="F41" s="282"/>
      <c r="G41" s="13">
        <v>34</v>
      </c>
      <c r="H41" s="29">
        <v>0</v>
      </c>
      <c r="I41" s="29">
        <v>0</v>
      </c>
      <c r="J41" s="29">
        <v>0</v>
      </c>
      <c r="K41" s="29">
        <v>0</v>
      </c>
    </row>
    <row r="42" spans="1:11" ht="25.15" customHeight="1" x14ac:dyDescent="0.2">
      <c r="A42" s="282" t="s">
        <v>198</v>
      </c>
      <c r="B42" s="282"/>
      <c r="C42" s="282"/>
      <c r="D42" s="282"/>
      <c r="E42" s="282"/>
      <c r="F42" s="282"/>
      <c r="G42" s="13">
        <v>35</v>
      </c>
      <c r="H42" s="29">
        <v>0</v>
      </c>
      <c r="I42" s="29">
        <v>0</v>
      </c>
      <c r="J42" s="29">
        <v>0</v>
      </c>
      <c r="K42" s="29">
        <v>0</v>
      </c>
    </row>
    <row r="43" spans="1:11" x14ac:dyDescent="0.2">
      <c r="A43" s="282" t="s">
        <v>199</v>
      </c>
      <c r="B43" s="282"/>
      <c r="C43" s="282"/>
      <c r="D43" s="282"/>
      <c r="E43" s="282"/>
      <c r="F43" s="282"/>
      <c r="G43" s="13">
        <v>36</v>
      </c>
      <c r="H43" s="29">
        <v>23210</v>
      </c>
      <c r="I43" s="29">
        <v>23210</v>
      </c>
      <c r="J43" s="29">
        <v>0</v>
      </c>
      <c r="K43" s="29">
        <v>0</v>
      </c>
    </row>
    <row r="44" spans="1:11" x14ac:dyDescent="0.2">
      <c r="A44" s="282" t="s">
        <v>200</v>
      </c>
      <c r="B44" s="282"/>
      <c r="C44" s="282"/>
      <c r="D44" s="282"/>
      <c r="E44" s="282"/>
      <c r="F44" s="282"/>
      <c r="G44" s="13">
        <v>37</v>
      </c>
      <c r="H44" s="29">
        <v>135106</v>
      </c>
      <c r="I44" s="29">
        <v>135106</v>
      </c>
      <c r="J44" s="29">
        <v>1066671</v>
      </c>
      <c r="K44" s="29">
        <v>1066671</v>
      </c>
    </row>
    <row r="45" spans="1:11" x14ac:dyDescent="0.2">
      <c r="A45" s="282" t="s">
        <v>201</v>
      </c>
      <c r="B45" s="282"/>
      <c r="C45" s="282"/>
      <c r="D45" s="282"/>
      <c r="E45" s="282"/>
      <c r="F45" s="282"/>
      <c r="G45" s="13">
        <v>38</v>
      </c>
      <c r="H45" s="29">
        <v>115</v>
      </c>
      <c r="I45" s="29">
        <v>115</v>
      </c>
      <c r="J45" s="29">
        <v>0</v>
      </c>
      <c r="K45" s="29">
        <v>0</v>
      </c>
    </row>
    <row r="46" spans="1:11" x14ac:dyDescent="0.2">
      <c r="A46" s="282" t="s">
        <v>202</v>
      </c>
      <c r="B46" s="282"/>
      <c r="C46" s="282"/>
      <c r="D46" s="282"/>
      <c r="E46" s="282"/>
      <c r="F46" s="282"/>
      <c r="G46" s="13">
        <v>39</v>
      </c>
      <c r="H46" s="29">
        <v>84417</v>
      </c>
      <c r="I46" s="29">
        <v>84417</v>
      </c>
      <c r="J46" s="29">
        <v>102642</v>
      </c>
      <c r="K46" s="29">
        <v>102642</v>
      </c>
    </row>
    <row r="47" spans="1:11" x14ac:dyDescent="0.2">
      <c r="A47" s="282" t="s">
        <v>203</v>
      </c>
      <c r="B47" s="282"/>
      <c r="C47" s="282"/>
      <c r="D47" s="282"/>
      <c r="E47" s="282"/>
      <c r="F47" s="282"/>
      <c r="G47" s="13">
        <v>40</v>
      </c>
      <c r="H47" s="29">
        <v>15798</v>
      </c>
      <c r="I47" s="29">
        <v>15798</v>
      </c>
      <c r="J47" s="29">
        <v>75382</v>
      </c>
      <c r="K47" s="29">
        <v>75382</v>
      </c>
    </row>
    <row r="48" spans="1:11" x14ac:dyDescent="0.2">
      <c r="A48" s="312" t="s">
        <v>408</v>
      </c>
      <c r="B48" s="313"/>
      <c r="C48" s="313"/>
      <c r="D48" s="313"/>
      <c r="E48" s="313"/>
      <c r="F48" s="313"/>
      <c r="G48" s="14">
        <v>41</v>
      </c>
      <c r="H48" s="109">
        <f>SUM(H49:H55)</f>
        <v>1199595</v>
      </c>
      <c r="I48" s="109">
        <f>SUM(I49:I55)</f>
        <v>1199595</v>
      </c>
      <c r="J48" s="109">
        <f>SUM(J49:J55)</f>
        <v>1359310</v>
      </c>
      <c r="K48" s="109">
        <f>SUM(K49:K55)</f>
        <v>1359310</v>
      </c>
    </row>
    <row r="49" spans="1:11" ht="25.15" customHeight="1" x14ac:dyDescent="0.2">
      <c r="A49" s="282" t="s">
        <v>204</v>
      </c>
      <c r="B49" s="282"/>
      <c r="C49" s="282"/>
      <c r="D49" s="282"/>
      <c r="E49" s="282"/>
      <c r="F49" s="282"/>
      <c r="G49" s="13">
        <v>42</v>
      </c>
      <c r="H49" s="29">
        <v>0</v>
      </c>
      <c r="I49" s="29">
        <v>0</v>
      </c>
      <c r="J49" s="29">
        <v>0</v>
      </c>
      <c r="K49" s="29">
        <v>0</v>
      </c>
    </row>
    <row r="50" spans="1:11" ht="24" customHeight="1" x14ac:dyDescent="0.2">
      <c r="A50" s="308" t="s">
        <v>205</v>
      </c>
      <c r="B50" s="308"/>
      <c r="C50" s="308"/>
      <c r="D50" s="308"/>
      <c r="E50" s="308"/>
      <c r="F50" s="308"/>
      <c r="G50" s="13">
        <v>43</v>
      </c>
      <c r="H50" s="29">
        <v>0</v>
      </c>
      <c r="I50" s="29">
        <v>0</v>
      </c>
      <c r="J50" s="29">
        <v>0</v>
      </c>
      <c r="K50" s="29">
        <v>0</v>
      </c>
    </row>
    <row r="51" spans="1:11" x14ac:dyDescent="0.2">
      <c r="A51" s="308" t="s">
        <v>206</v>
      </c>
      <c r="B51" s="308"/>
      <c r="C51" s="308"/>
      <c r="D51" s="308"/>
      <c r="E51" s="308"/>
      <c r="F51" s="308"/>
      <c r="G51" s="13">
        <v>44</v>
      </c>
      <c r="H51" s="29">
        <v>607201</v>
      </c>
      <c r="I51" s="29">
        <v>607201</v>
      </c>
      <c r="J51" s="29">
        <v>902714</v>
      </c>
      <c r="K51" s="29">
        <v>902714</v>
      </c>
    </row>
    <row r="52" spans="1:11" x14ac:dyDescent="0.2">
      <c r="A52" s="308" t="s">
        <v>207</v>
      </c>
      <c r="B52" s="308"/>
      <c r="C52" s="308"/>
      <c r="D52" s="308"/>
      <c r="E52" s="308"/>
      <c r="F52" s="308"/>
      <c r="G52" s="13">
        <v>45</v>
      </c>
      <c r="H52" s="29">
        <v>591392</v>
      </c>
      <c r="I52" s="29">
        <v>591392</v>
      </c>
      <c r="J52" s="29">
        <v>449984</v>
      </c>
      <c r="K52" s="29">
        <v>449984</v>
      </c>
    </row>
    <row r="53" spans="1:11" x14ac:dyDescent="0.2">
      <c r="A53" s="308" t="s">
        <v>208</v>
      </c>
      <c r="B53" s="308"/>
      <c r="C53" s="308"/>
      <c r="D53" s="308"/>
      <c r="E53" s="308"/>
      <c r="F53" s="308"/>
      <c r="G53" s="13">
        <v>46</v>
      </c>
      <c r="H53" s="29">
        <v>0</v>
      </c>
      <c r="I53" s="29">
        <v>0</v>
      </c>
      <c r="J53" s="29">
        <v>0</v>
      </c>
      <c r="K53" s="29">
        <v>0</v>
      </c>
    </row>
    <row r="54" spans="1:11" x14ac:dyDescent="0.2">
      <c r="A54" s="308" t="s">
        <v>209</v>
      </c>
      <c r="B54" s="308"/>
      <c r="C54" s="308"/>
      <c r="D54" s="308"/>
      <c r="E54" s="308"/>
      <c r="F54" s="308"/>
      <c r="G54" s="13">
        <v>47</v>
      </c>
      <c r="H54" s="29">
        <v>0</v>
      </c>
      <c r="I54" s="29">
        <v>0</v>
      </c>
      <c r="J54" s="29">
        <v>0</v>
      </c>
      <c r="K54" s="29">
        <v>0</v>
      </c>
    </row>
    <row r="55" spans="1:11" x14ac:dyDescent="0.2">
      <c r="A55" s="308" t="s">
        <v>210</v>
      </c>
      <c r="B55" s="308"/>
      <c r="C55" s="308"/>
      <c r="D55" s="308"/>
      <c r="E55" s="308"/>
      <c r="F55" s="308"/>
      <c r="G55" s="13">
        <v>48</v>
      </c>
      <c r="H55" s="29">
        <v>1002</v>
      </c>
      <c r="I55" s="29">
        <v>1002</v>
      </c>
      <c r="J55" s="29">
        <v>6612</v>
      </c>
      <c r="K55" s="29">
        <v>6612</v>
      </c>
    </row>
    <row r="56" spans="1:11" ht="22.15" customHeight="1" x14ac:dyDescent="0.2">
      <c r="A56" s="317" t="s">
        <v>211</v>
      </c>
      <c r="B56" s="317"/>
      <c r="C56" s="317"/>
      <c r="D56" s="317"/>
      <c r="E56" s="317"/>
      <c r="F56" s="317"/>
      <c r="G56" s="13">
        <v>49</v>
      </c>
      <c r="H56" s="29">
        <v>2135070</v>
      </c>
      <c r="I56" s="29">
        <v>2135070</v>
      </c>
      <c r="J56" s="29">
        <v>3859216</v>
      </c>
      <c r="K56" s="29">
        <v>3859216</v>
      </c>
    </row>
    <row r="57" spans="1:11" x14ac:dyDescent="0.2">
      <c r="A57" s="317" t="s">
        <v>212</v>
      </c>
      <c r="B57" s="317"/>
      <c r="C57" s="317"/>
      <c r="D57" s="317"/>
      <c r="E57" s="317"/>
      <c r="F57" s="317"/>
      <c r="G57" s="13">
        <v>50</v>
      </c>
      <c r="H57" s="29">
        <v>101858</v>
      </c>
      <c r="I57" s="29">
        <v>101858</v>
      </c>
      <c r="J57" s="29">
        <v>0</v>
      </c>
      <c r="K57" s="29">
        <v>0</v>
      </c>
    </row>
    <row r="58" spans="1:11" ht="24.6" customHeight="1" x14ac:dyDescent="0.2">
      <c r="A58" s="317" t="s">
        <v>213</v>
      </c>
      <c r="B58" s="317"/>
      <c r="C58" s="317"/>
      <c r="D58" s="317"/>
      <c r="E58" s="317"/>
      <c r="F58" s="317"/>
      <c r="G58" s="13">
        <v>51</v>
      </c>
      <c r="H58" s="29">
        <v>0</v>
      </c>
      <c r="I58" s="29">
        <v>0</v>
      </c>
      <c r="J58" s="29">
        <v>0</v>
      </c>
      <c r="K58" s="29">
        <v>0</v>
      </c>
    </row>
    <row r="59" spans="1:11" x14ac:dyDescent="0.2">
      <c r="A59" s="317" t="s">
        <v>214</v>
      </c>
      <c r="B59" s="317"/>
      <c r="C59" s="317"/>
      <c r="D59" s="317"/>
      <c r="E59" s="317"/>
      <c r="F59" s="317"/>
      <c r="G59" s="13">
        <v>52</v>
      </c>
      <c r="H59" s="29">
        <v>3073</v>
      </c>
      <c r="I59" s="29">
        <v>3073</v>
      </c>
      <c r="J59" s="29">
        <v>7775</v>
      </c>
      <c r="K59" s="29">
        <v>7775</v>
      </c>
    </row>
    <row r="60" spans="1:11" x14ac:dyDescent="0.2">
      <c r="A60" s="312" t="s">
        <v>409</v>
      </c>
      <c r="B60" s="313"/>
      <c r="C60" s="313"/>
      <c r="D60" s="313"/>
      <c r="E60" s="313"/>
      <c r="F60" s="313"/>
      <c r="G60" s="14">
        <v>53</v>
      </c>
      <c r="H60" s="109">
        <f>H8+H37+H56+H57</f>
        <v>178466375</v>
      </c>
      <c r="I60" s="109">
        <f t="shared" ref="I60:K60" si="0">I8+I37+I56+I57</f>
        <v>178466375</v>
      </c>
      <c r="J60" s="109">
        <f t="shared" si="0"/>
        <v>217646443</v>
      </c>
      <c r="K60" s="109">
        <f t="shared" si="0"/>
        <v>217646443</v>
      </c>
    </row>
    <row r="61" spans="1:11" x14ac:dyDescent="0.2">
      <c r="A61" s="312" t="s">
        <v>410</v>
      </c>
      <c r="B61" s="313"/>
      <c r="C61" s="313"/>
      <c r="D61" s="313"/>
      <c r="E61" s="313"/>
      <c r="F61" s="313"/>
      <c r="G61" s="14">
        <v>54</v>
      </c>
      <c r="H61" s="109">
        <f>H14+H48+H58+H59</f>
        <v>166437283</v>
      </c>
      <c r="I61" s="109">
        <f t="shared" ref="I61:K61" si="1">I14+I48+I58+I59</f>
        <v>166437283</v>
      </c>
      <c r="J61" s="109">
        <f t="shared" si="1"/>
        <v>183929994</v>
      </c>
      <c r="K61" s="109">
        <f t="shared" si="1"/>
        <v>183929994</v>
      </c>
    </row>
    <row r="62" spans="1:11" x14ac:dyDescent="0.2">
      <c r="A62" s="312" t="s">
        <v>411</v>
      </c>
      <c r="B62" s="313"/>
      <c r="C62" s="313"/>
      <c r="D62" s="313"/>
      <c r="E62" s="313"/>
      <c r="F62" s="313"/>
      <c r="G62" s="14">
        <v>55</v>
      </c>
      <c r="H62" s="109">
        <f>H60-H61</f>
        <v>12029092</v>
      </c>
      <c r="I62" s="109">
        <f t="shared" ref="I62:K62" si="2">I60-I61</f>
        <v>12029092</v>
      </c>
      <c r="J62" s="109">
        <f t="shared" si="2"/>
        <v>33716449</v>
      </c>
      <c r="K62" s="109">
        <f t="shared" si="2"/>
        <v>33716449</v>
      </c>
    </row>
    <row r="63" spans="1:11" x14ac:dyDescent="0.2">
      <c r="A63" s="311" t="s">
        <v>413</v>
      </c>
      <c r="B63" s="311"/>
      <c r="C63" s="311"/>
      <c r="D63" s="311"/>
      <c r="E63" s="311"/>
      <c r="F63" s="311"/>
      <c r="G63" s="14">
        <v>56</v>
      </c>
      <c r="H63" s="109">
        <f>+IF((H60-H61)&gt;0,(H60-H61),0)</f>
        <v>12029092</v>
      </c>
      <c r="I63" s="109">
        <f t="shared" ref="I63:K63" si="3">+IF((I60-I61)&gt;0,(I60-I61),0)</f>
        <v>12029092</v>
      </c>
      <c r="J63" s="109">
        <f t="shared" si="3"/>
        <v>33716449</v>
      </c>
      <c r="K63" s="109">
        <f t="shared" si="3"/>
        <v>33716449</v>
      </c>
    </row>
    <row r="64" spans="1:11" x14ac:dyDescent="0.2">
      <c r="A64" s="311" t="s">
        <v>412</v>
      </c>
      <c r="B64" s="311"/>
      <c r="C64" s="311"/>
      <c r="D64" s="311"/>
      <c r="E64" s="311"/>
      <c r="F64" s="311"/>
      <c r="G64" s="14">
        <v>57</v>
      </c>
      <c r="H64" s="109">
        <f>+IF((H60-H61)&lt;0,(H60-H61),0)</f>
        <v>0</v>
      </c>
      <c r="I64" s="109">
        <f t="shared" ref="I64:K64" si="4">+IF((I60-I61)&lt;0,(I60-I61),0)</f>
        <v>0</v>
      </c>
      <c r="J64" s="109">
        <f t="shared" si="4"/>
        <v>0</v>
      </c>
      <c r="K64" s="109">
        <f t="shared" si="4"/>
        <v>0</v>
      </c>
    </row>
    <row r="65" spans="1:11" x14ac:dyDescent="0.2">
      <c r="A65" s="317" t="s">
        <v>215</v>
      </c>
      <c r="B65" s="317"/>
      <c r="C65" s="317"/>
      <c r="D65" s="317"/>
      <c r="E65" s="317"/>
      <c r="F65" s="317"/>
      <c r="G65" s="13">
        <v>58</v>
      </c>
      <c r="H65" s="29">
        <v>1702185</v>
      </c>
      <c r="I65" s="29">
        <v>1702185</v>
      </c>
      <c r="J65" s="29">
        <v>5314719</v>
      </c>
      <c r="K65" s="29">
        <v>5314719</v>
      </c>
    </row>
    <row r="66" spans="1:11" x14ac:dyDescent="0.2">
      <c r="A66" s="312" t="s">
        <v>414</v>
      </c>
      <c r="B66" s="313"/>
      <c r="C66" s="313"/>
      <c r="D66" s="313"/>
      <c r="E66" s="313"/>
      <c r="F66" s="313"/>
      <c r="G66" s="14">
        <v>59</v>
      </c>
      <c r="H66" s="109">
        <f>H62-H65</f>
        <v>10326907</v>
      </c>
      <c r="I66" s="109">
        <f t="shared" ref="I66:K66" si="5">I62-I65</f>
        <v>10326907</v>
      </c>
      <c r="J66" s="109">
        <f t="shared" si="5"/>
        <v>28401730</v>
      </c>
      <c r="K66" s="109">
        <f t="shared" si="5"/>
        <v>28401730</v>
      </c>
    </row>
    <row r="67" spans="1:11" x14ac:dyDescent="0.2">
      <c r="A67" s="311" t="s">
        <v>415</v>
      </c>
      <c r="B67" s="311"/>
      <c r="C67" s="311"/>
      <c r="D67" s="311"/>
      <c r="E67" s="311"/>
      <c r="F67" s="311"/>
      <c r="G67" s="14">
        <v>60</v>
      </c>
      <c r="H67" s="109">
        <f>+IF((H62-H65)&gt;0,(H62-H65),0)</f>
        <v>10326907</v>
      </c>
      <c r="I67" s="109">
        <f t="shared" ref="I67:K67" si="6">+IF((I62-I65)&gt;0,(I62-I65),0)</f>
        <v>10326907</v>
      </c>
      <c r="J67" s="109">
        <f t="shared" si="6"/>
        <v>28401730</v>
      </c>
      <c r="K67" s="109">
        <f t="shared" si="6"/>
        <v>28401730</v>
      </c>
    </row>
    <row r="68" spans="1:11" x14ac:dyDescent="0.2">
      <c r="A68" s="311" t="s">
        <v>416</v>
      </c>
      <c r="B68" s="311"/>
      <c r="C68" s="311"/>
      <c r="D68" s="311"/>
      <c r="E68" s="311"/>
      <c r="F68" s="311"/>
      <c r="G68" s="14">
        <v>61</v>
      </c>
      <c r="H68" s="109">
        <f>+IF((H62-H65)&lt;0,(H62-H65),0)</f>
        <v>0</v>
      </c>
      <c r="I68" s="109">
        <f t="shared" ref="I68:K68" si="7">+IF((I62-I65)&lt;0,(I62-I65),0)</f>
        <v>0</v>
      </c>
      <c r="J68" s="109">
        <f t="shared" si="7"/>
        <v>0</v>
      </c>
      <c r="K68" s="109">
        <f t="shared" si="7"/>
        <v>0</v>
      </c>
    </row>
    <row r="69" spans="1:11" x14ac:dyDescent="0.2">
      <c r="A69" s="287" t="s">
        <v>216</v>
      </c>
      <c r="B69" s="287"/>
      <c r="C69" s="287"/>
      <c r="D69" s="287"/>
      <c r="E69" s="287"/>
      <c r="F69" s="287"/>
      <c r="G69" s="309"/>
      <c r="H69" s="309"/>
      <c r="I69" s="309"/>
      <c r="J69" s="310"/>
      <c r="K69" s="310"/>
    </row>
    <row r="70" spans="1:11" ht="22.15" customHeight="1" x14ac:dyDescent="0.2">
      <c r="A70" s="312" t="s">
        <v>417</v>
      </c>
      <c r="B70" s="313"/>
      <c r="C70" s="313"/>
      <c r="D70" s="313"/>
      <c r="E70" s="313"/>
      <c r="F70" s="313"/>
      <c r="G70" s="14">
        <v>62</v>
      </c>
      <c r="H70" s="109">
        <f>H71-H72</f>
        <v>0</v>
      </c>
      <c r="I70" s="109">
        <f>I71-I72</f>
        <v>0</v>
      </c>
      <c r="J70" s="109">
        <f>J71-J72</f>
        <v>0</v>
      </c>
      <c r="K70" s="109">
        <f>K71-K72</f>
        <v>0</v>
      </c>
    </row>
    <row r="71" spans="1:11" x14ac:dyDescent="0.2">
      <c r="A71" s="308" t="s">
        <v>217</v>
      </c>
      <c r="B71" s="308"/>
      <c r="C71" s="308"/>
      <c r="D71" s="308"/>
      <c r="E71" s="308"/>
      <c r="F71" s="308"/>
      <c r="G71" s="13">
        <v>63</v>
      </c>
      <c r="H71" s="29">
        <v>0</v>
      </c>
      <c r="I71" s="29">
        <v>0</v>
      </c>
      <c r="J71" s="29">
        <v>0</v>
      </c>
      <c r="K71" s="29">
        <v>0</v>
      </c>
    </row>
    <row r="72" spans="1:11" x14ac:dyDescent="0.2">
      <c r="A72" s="308" t="s">
        <v>218</v>
      </c>
      <c r="B72" s="308"/>
      <c r="C72" s="308"/>
      <c r="D72" s="308"/>
      <c r="E72" s="308"/>
      <c r="F72" s="308"/>
      <c r="G72" s="13">
        <v>64</v>
      </c>
      <c r="H72" s="29">
        <v>0</v>
      </c>
      <c r="I72" s="29">
        <v>0</v>
      </c>
      <c r="J72" s="29">
        <v>0</v>
      </c>
      <c r="K72" s="29">
        <v>0</v>
      </c>
    </row>
    <row r="73" spans="1:11" x14ac:dyDescent="0.2">
      <c r="A73" s="317" t="s">
        <v>219</v>
      </c>
      <c r="B73" s="317"/>
      <c r="C73" s="317"/>
      <c r="D73" s="317"/>
      <c r="E73" s="317"/>
      <c r="F73" s="317"/>
      <c r="G73" s="13">
        <v>65</v>
      </c>
      <c r="H73" s="29">
        <v>0</v>
      </c>
      <c r="I73" s="29">
        <v>0</v>
      </c>
      <c r="J73" s="29">
        <v>0</v>
      </c>
      <c r="K73" s="29">
        <v>0</v>
      </c>
    </row>
    <row r="74" spans="1:11" x14ac:dyDescent="0.2">
      <c r="A74" s="311" t="s">
        <v>418</v>
      </c>
      <c r="B74" s="311"/>
      <c r="C74" s="311"/>
      <c r="D74" s="311"/>
      <c r="E74" s="311"/>
      <c r="F74" s="311"/>
      <c r="G74" s="14">
        <v>66</v>
      </c>
      <c r="H74" s="110">
        <v>0</v>
      </c>
      <c r="I74" s="110">
        <v>0</v>
      </c>
      <c r="J74" s="110">
        <v>0</v>
      </c>
      <c r="K74" s="110">
        <v>0</v>
      </c>
    </row>
    <row r="75" spans="1:11" x14ac:dyDescent="0.2">
      <c r="A75" s="311" t="s">
        <v>419</v>
      </c>
      <c r="B75" s="311"/>
      <c r="C75" s="311"/>
      <c r="D75" s="311"/>
      <c r="E75" s="311"/>
      <c r="F75" s="311"/>
      <c r="G75" s="14">
        <v>67</v>
      </c>
      <c r="H75" s="110">
        <v>0</v>
      </c>
      <c r="I75" s="110">
        <v>0</v>
      </c>
      <c r="J75" s="110">
        <v>0</v>
      </c>
      <c r="K75" s="110">
        <v>0</v>
      </c>
    </row>
    <row r="76" spans="1:11" x14ac:dyDescent="0.2">
      <c r="A76" s="287" t="s">
        <v>220</v>
      </c>
      <c r="B76" s="287"/>
      <c r="C76" s="287"/>
      <c r="D76" s="287"/>
      <c r="E76" s="287"/>
      <c r="F76" s="287"/>
      <c r="G76" s="309"/>
      <c r="H76" s="309"/>
      <c r="I76" s="309"/>
      <c r="J76" s="310"/>
      <c r="K76" s="310"/>
    </row>
    <row r="77" spans="1:11" x14ac:dyDescent="0.2">
      <c r="A77" s="312" t="s">
        <v>420</v>
      </c>
      <c r="B77" s="313"/>
      <c r="C77" s="313"/>
      <c r="D77" s="313"/>
      <c r="E77" s="313"/>
      <c r="F77" s="313"/>
      <c r="G77" s="14">
        <v>68</v>
      </c>
      <c r="H77" s="110">
        <v>0</v>
      </c>
      <c r="I77" s="110">
        <v>0</v>
      </c>
      <c r="J77" s="110">
        <v>0</v>
      </c>
      <c r="K77" s="110">
        <v>0</v>
      </c>
    </row>
    <row r="78" spans="1:11" x14ac:dyDescent="0.2">
      <c r="A78" s="308" t="s">
        <v>421</v>
      </c>
      <c r="B78" s="308"/>
      <c r="C78" s="308"/>
      <c r="D78" s="308"/>
      <c r="E78" s="308"/>
      <c r="F78" s="308"/>
      <c r="G78" s="105">
        <v>69</v>
      </c>
      <c r="H78" s="33">
        <v>0</v>
      </c>
      <c r="I78" s="33">
        <v>0</v>
      </c>
      <c r="J78" s="33">
        <v>0</v>
      </c>
      <c r="K78" s="33">
        <v>0</v>
      </c>
    </row>
    <row r="79" spans="1:11" x14ac:dyDescent="0.2">
      <c r="A79" s="308" t="s">
        <v>422</v>
      </c>
      <c r="B79" s="308"/>
      <c r="C79" s="308"/>
      <c r="D79" s="308"/>
      <c r="E79" s="308"/>
      <c r="F79" s="308"/>
      <c r="G79" s="105">
        <v>70</v>
      </c>
      <c r="H79" s="33">
        <v>0</v>
      </c>
      <c r="I79" s="33">
        <v>0</v>
      </c>
      <c r="J79" s="33">
        <v>0</v>
      </c>
      <c r="K79" s="33">
        <v>0</v>
      </c>
    </row>
    <row r="80" spans="1:11" x14ac:dyDescent="0.2">
      <c r="A80" s="312" t="s">
        <v>423</v>
      </c>
      <c r="B80" s="313"/>
      <c r="C80" s="313"/>
      <c r="D80" s="313"/>
      <c r="E80" s="313"/>
      <c r="F80" s="313"/>
      <c r="G80" s="14">
        <v>71</v>
      </c>
      <c r="H80" s="110">
        <v>0</v>
      </c>
      <c r="I80" s="110">
        <v>0</v>
      </c>
      <c r="J80" s="110">
        <v>0</v>
      </c>
      <c r="K80" s="110">
        <v>0</v>
      </c>
    </row>
    <row r="81" spans="1:11" x14ac:dyDescent="0.2">
      <c r="A81" s="312" t="s">
        <v>424</v>
      </c>
      <c r="B81" s="313"/>
      <c r="C81" s="313"/>
      <c r="D81" s="313"/>
      <c r="E81" s="313"/>
      <c r="F81" s="313"/>
      <c r="G81" s="14">
        <v>72</v>
      </c>
      <c r="H81" s="110">
        <v>0</v>
      </c>
      <c r="I81" s="110">
        <v>0</v>
      </c>
      <c r="J81" s="110">
        <v>0</v>
      </c>
      <c r="K81" s="110">
        <v>0</v>
      </c>
    </row>
    <row r="82" spans="1:11" x14ac:dyDescent="0.2">
      <c r="A82" s="311" t="s">
        <v>425</v>
      </c>
      <c r="B82" s="311"/>
      <c r="C82" s="311"/>
      <c r="D82" s="311"/>
      <c r="E82" s="311"/>
      <c r="F82" s="311"/>
      <c r="G82" s="14">
        <v>73</v>
      </c>
      <c r="H82" s="110">
        <v>0</v>
      </c>
      <c r="I82" s="110">
        <v>0</v>
      </c>
      <c r="J82" s="110">
        <v>0</v>
      </c>
      <c r="K82" s="110">
        <v>0</v>
      </c>
    </row>
    <row r="83" spans="1:11" x14ac:dyDescent="0.2">
      <c r="A83" s="311" t="s">
        <v>426</v>
      </c>
      <c r="B83" s="311"/>
      <c r="C83" s="311"/>
      <c r="D83" s="311"/>
      <c r="E83" s="311"/>
      <c r="F83" s="311"/>
      <c r="G83" s="14">
        <v>74</v>
      </c>
      <c r="H83" s="110">
        <v>0</v>
      </c>
      <c r="I83" s="110">
        <v>0</v>
      </c>
      <c r="J83" s="110">
        <v>0</v>
      </c>
      <c r="K83" s="110">
        <v>0</v>
      </c>
    </row>
    <row r="84" spans="1:11" x14ac:dyDescent="0.2">
      <c r="A84" s="287" t="s">
        <v>221</v>
      </c>
      <c r="B84" s="287"/>
      <c r="C84" s="287"/>
      <c r="D84" s="287"/>
      <c r="E84" s="287"/>
      <c r="F84" s="287"/>
      <c r="G84" s="309"/>
      <c r="H84" s="309"/>
      <c r="I84" s="309"/>
      <c r="J84" s="310"/>
      <c r="K84" s="310"/>
    </row>
    <row r="85" spans="1:11" x14ac:dyDescent="0.2">
      <c r="A85" s="302" t="s">
        <v>427</v>
      </c>
      <c r="B85" s="303"/>
      <c r="C85" s="303"/>
      <c r="D85" s="303"/>
      <c r="E85" s="303"/>
      <c r="F85" s="303"/>
      <c r="G85" s="14">
        <v>75</v>
      </c>
      <c r="H85" s="111">
        <f>H86+H87</f>
        <v>10326907</v>
      </c>
      <c r="I85" s="111">
        <f>I86+I87</f>
        <v>10326907</v>
      </c>
      <c r="J85" s="111">
        <f>J86+J87</f>
        <v>28401730</v>
      </c>
      <c r="K85" s="111">
        <f>K86+K87</f>
        <v>28401730</v>
      </c>
    </row>
    <row r="86" spans="1:11" x14ac:dyDescent="0.2">
      <c r="A86" s="304" t="s">
        <v>222</v>
      </c>
      <c r="B86" s="304"/>
      <c r="C86" s="304"/>
      <c r="D86" s="304"/>
      <c r="E86" s="304"/>
      <c r="F86" s="304"/>
      <c r="G86" s="13">
        <v>76</v>
      </c>
      <c r="H86" s="34">
        <v>7465795</v>
      </c>
      <c r="I86" s="34">
        <v>7465795</v>
      </c>
      <c r="J86" s="34">
        <v>15507421</v>
      </c>
      <c r="K86" s="34">
        <v>15507421</v>
      </c>
    </row>
    <row r="87" spans="1:11" x14ac:dyDescent="0.2">
      <c r="A87" s="304" t="s">
        <v>223</v>
      </c>
      <c r="B87" s="304"/>
      <c r="C87" s="304"/>
      <c r="D87" s="304"/>
      <c r="E87" s="304"/>
      <c r="F87" s="304"/>
      <c r="G87" s="13">
        <v>77</v>
      </c>
      <c r="H87" s="34">
        <v>2861112</v>
      </c>
      <c r="I87" s="34">
        <v>2861112</v>
      </c>
      <c r="J87" s="34">
        <v>12894309</v>
      </c>
      <c r="K87" s="34">
        <v>12894309</v>
      </c>
    </row>
    <row r="88" spans="1:11" x14ac:dyDescent="0.2">
      <c r="A88" s="315" t="s">
        <v>224</v>
      </c>
      <c r="B88" s="315"/>
      <c r="C88" s="315"/>
      <c r="D88" s="315"/>
      <c r="E88" s="315"/>
      <c r="F88" s="315"/>
      <c r="G88" s="316"/>
      <c r="H88" s="316"/>
      <c r="I88" s="316"/>
      <c r="J88" s="310"/>
      <c r="K88" s="310"/>
    </row>
    <row r="89" spans="1:11" x14ac:dyDescent="0.2">
      <c r="A89" s="283" t="s">
        <v>225</v>
      </c>
      <c r="B89" s="283"/>
      <c r="C89" s="283"/>
      <c r="D89" s="283"/>
      <c r="E89" s="283"/>
      <c r="F89" s="283"/>
      <c r="G89" s="13">
        <v>78</v>
      </c>
      <c r="H89" s="34">
        <v>10326907</v>
      </c>
      <c r="I89" s="34">
        <v>10326907</v>
      </c>
      <c r="J89" s="34">
        <v>28401730</v>
      </c>
      <c r="K89" s="34">
        <v>28401730</v>
      </c>
    </row>
    <row r="90" spans="1:11" ht="24" customHeight="1" x14ac:dyDescent="0.2">
      <c r="A90" s="284" t="s">
        <v>428</v>
      </c>
      <c r="B90" s="284"/>
      <c r="C90" s="284"/>
      <c r="D90" s="284"/>
      <c r="E90" s="284"/>
      <c r="F90" s="284"/>
      <c r="G90" s="14">
        <v>79</v>
      </c>
      <c r="H90" s="111">
        <f>H91+H98</f>
        <v>202438</v>
      </c>
      <c r="I90" s="111">
        <f t="shared" ref="I90:K90" si="8">I91+I98</f>
        <v>202438</v>
      </c>
      <c r="J90" s="111">
        <f t="shared" si="8"/>
        <v>307042</v>
      </c>
      <c r="K90" s="111">
        <f t="shared" si="8"/>
        <v>307042</v>
      </c>
    </row>
    <row r="91" spans="1:11" ht="24" customHeight="1" x14ac:dyDescent="0.2">
      <c r="A91" s="284" t="s">
        <v>429</v>
      </c>
      <c r="B91" s="284"/>
      <c r="C91" s="284"/>
      <c r="D91" s="284"/>
      <c r="E91" s="284"/>
      <c r="F91" s="284"/>
      <c r="G91" s="14">
        <v>80</v>
      </c>
      <c r="H91" s="111">
        <f>SUM(H92:H96)</f>
        <v>0</v>
      </c>
      <c r="I91" s="111">
        <f>SUM(I92:I96)</f>
        <v>0</v>
      </c>
      <c r="J91" s="111">
        <f>SUM(J92:J96)</f>
        <v>0</v>
      </c>
      <c r="K91" s="111">
        <f>SUM(K92:K96)</f>
        <v>0</v>
      </c>
    </row>
    <row r="92" spans="1:11" ht="24.75" customHeight="1" x14ac:dyDescent="0.2">
      <c r="A92" s="305" t="s">
        <v>430</v>
      </c>
      <c r="B92" s="306"/>
      <c r="C92" s="306"/>
      <c r="D92" s="306"/>
      <c r="E92" s="306"/>
      <c r="F92" s="307"/>
      <c r="G92" s="13">
        <v>81</v>
      </c>
      <c r="H92" s="34">
        <v>0</v>
      </c>
      <c r="I92" s="34">
        <v>0</v>
      </c>
      <c r="J92" s="34">
        <v>0</v>
      </c>
      <c r="K92" s="34">
        <v>0</v>
      </c>
    </row>
    <row r="93" spans="1:11" ht="22.15" customHeight="1" x14ac:dyDescent="0.2">
      <c r="A93" s="308" t="s">
        <v>431</v>
      </c>
      <c r="B93" s="308"/>
      <c r="C93" s="308"/>
      <c r="D93" s="308"/>
      <c r="E93" s="308"/>
      <c r="F93" s="308"/>
      <c r="G93" s="13">
        <v>82</v>
      </c>
      <c r="H93" s="34">
        <v>0</v>
      </c>
      <c r="I93" s="34">
        <v>0</v>
      </c>
      <c r="J93" s="34"/>
      <c r="K93" s="34"/>
    </row>
    <row r="94" spans="1:11" ht="22.15" customHeight="1" x14ac:dyDescent="0.2">
      <c r="A94" s="308" t="s">
        <v>432</v>
      </c>
      <c r="B94" s="308"/>
      <c r="C94" s="308"/>
      <c r="D94" s="308"/>
      <c r="E94" s="308"/>
      <c r="F94" s="308"/>
      <c r="G94" s="13">
        <v>83</v>
      </c>
      <c r="H94" s="34">
        <v>0</v>
      </c>
      <c r="I94" s="34">
        <v>0</v>
      </c>
      <c r="J94" s="34">
        <v>0</v>
      </c>
      <c r="K94" s="34">
        <v>0</v>
      </c>
    </row>
    <row r="95" spans="1:11" ht="22.15" customHeight="1" x14ac:dyDescent="0.2">
      <c r="A95" s="308" t="s">
        <v>433</v>
      </c>
      <c r="B95" s="308"/>
      <c r="C95" s="308"/>
      <c r="D95" s="308"/>
      <c r="E95" s="308"/>
      <c r="F95" s="308"/>
      <c r="G95" s="13">
        <v>84</v>
      </c>
      <c r="H95" s="34">
        <v>0</v>
      </c>
      <c r="I95" s="34">
        <v>0</v>
      </c>
      <c r="J95" s="34">
        <v>0</v>
      </c>
      <c r="K95" s="34">
        <v>0</v>
      </c>
    </row>
    <row r="96" spans="1:11" ht="22.15" customHeight="1" x14ac:dyDescent="0.2">
      <c r="A96" s="308" t="s">
        <v>434</v>
      </c>
      <c r="B96" s="308"/>
      <c r="C96" s="308"/>
      <c r="D96" s="308"/>
      <c r="E96" s="308"/>
      <c r="F96" s="308"/>
      <c r="G96" s="13">
        <v>85</v>
      </c>
      <c r="H96" s="34">
        <v>0</v>
      </c>
      <c r="I96" s="34">
        <v>0</v>
      </c>
      <c r="J96" s="34">
        <v>0</v>
      </c>
      <c r="K96" s="34">
        <v>0</v>
      </c>
    </row>
    <row r="97" spans="1:11" ht="22.15" customHeight="1" x14ac:dyDescent="0.2">
      <c r="A97" s="308" t="s">
        <v>435</v>
      </c>
      <c r="B97" s="308"/>
      <c r="C97" s="308"/>
      <c r="D97" s="308"/>
      <c r="E97" s="308"/>
      <c r="F97" s="308"/>
      <c r="G97" s="13">
        <v>86</v>
      </c>
      <c r="H97" s="34">
        <v>0</v>
      </c>
      <c r="I97" s="34">
        <v>0</v>
      </c>
      <c r="J97" s="34">
        <v>0</v>
      </c>
      <c r="K97" s="34">
        <v>0</v>
      </c>
    </row>
    <row r="98" spans="1:11" ht="22.15" customHeight="1" x14ac:dyDescent="0.2">
      <c r="A98" s="311" t="s">
        <v>436</v>
      </c>
      <c r="B98" s="311"/>
      <c r="C98" s="311"/>
      <c r="D98" s="311"/>
      <c r="E98" s="311"/>
      <c r="F98" s="311"/>
      <c r="G98" s="14">
        <v>87</v>
      </c>
      <c r="H98" s="112">
        <f>SUM(H99:H106)</f>
        <v>202438</v>
      </c>
      <c r="I98" s="112">
        <f>SUM(I99:I106)</f>
        <v>202438</v>
      </c>
      <c r="J98" s="112">
        <f t="shared" ref="J98:K98" si="9">SUM(J99:J106)</f>
        <v>307042</v>
      </c>
      <c r="K98" s="112">
        <f t="shared" si="9"/>
        <v>307042</v>
      </c>
    </row>
    <row r="99" spans="1:11" ht="14.25" customHeight="1" x14ac:dyDescent="0.2">
      <c r="A99" s="308" t="s">
        <v>437</v>
      </c>
      <c r="B99" s="308"/>
      <c r="C99" s="308"/>
      <c r="D99" s="308"/>
      <c r="E99" s="308"/>
      <c r="F99" s="308"/>
      <c r="G99" s="13">
        <v>88</v>
      </c>
      <c r="H99" s="34">
        <v>202438</v>
      </c>
      <c r="I99" s="34">
        <v>202438</v>
      </c>
      <c r="J99" s="34">
        <v>307042</v>
      </c>
      <c r="K99" s="34">
        <v>307042</v>
      </c>
    </row>
    <row r="100" spans="1:11" ht="24" customHeight="1" x14ac:dyDescent="0.2">
      <c r="A100" s="308" t="s">
        <v>438</v>
      </c>
      <c r="B100" s="308"/>
      <c r="C100" s="308"/>
      <c r="D100" s="308"/>
      <c r="E100" s="308"/>
      <c r="F100" s="308"/>
      <c r="G100" s="13">
        <v>89</v>
      </c>
      <c r="H100" s="34">
        <v>0</v>
      </c>
      <c r="I100" s="34">
        <v>0</v>
      </c>
      <c r="J100" s="34">
        <v>0</v>
      </c>
      <c r="K100" s="34">
        <v>0</v>
      </c>
    </row>
    <row r="101" spans="1:11" x14ac:dyDescent="0.2">
      <c r="A101" s="308" t="s">
        <v>439</v>
      </c>
      <c r="B101" s="308"/>
      <c r="C101" s="308"/>
      <c r="D101" s="308"/>
      <c r="E101" s="308"/>
      <c r="F101" s="308"/>
      <c r="G101" s="13">
        <v>90</v>
      </c>
      <c r="H101" s="34">
        <v>0</v>
      </c>
      <c r="I101" s="34">
        <v>0</v>
      </c>
      <c r="J101" s="34">
        <v>0</v>
      </c>
      <c r="K101" s="34">
        <v>0</v>
      </c>
    </row>
    <row r="102" spans="1:11" ht="27.75" customHeight="1" x14ac:dyDescent="0.2">
      <c r="A102" s="282" t="s">
        <v>440</v>
      </c>
      <c r="B102" s="282"/>
      <c r="C102" s="282"/>
      <c r="D102" s="282"/>
      <c r="E102" s="282"/>
      <c r="F102" s="282"/>
      <c r="G102" s="13">
        <v>91</v>
      </c>
      <c r="H102" s="34">
        <v>0</v>
      </c>
      <c r="I102" s="34">
        <v>0</v>
      </c>
      <c r="J102" s="34">
        <v>0</v>
      </c>
      <c r="K102" s="34">
        <v>0</v>
      </c>
    </row>
    <row r="103" spans="1:11" ht="27.75" customHeight="1" x14ac:dyDescent="0.2">
      <c r="A103" s="282" t="s">
        <v>441</v>
      </c>
      <c r="B103" s="282"/>
      <c r="C103" s="282"/>
      <c r="D103" s="282"/>
      <c r="E103" s="282"/>
      <c r="F103" s="282"/>
      <c r="G103" s="13">
        <v>92</v>
      </c>
      <c r="H103" s="34">
        <v>0</v>
      </c>
      <c r="I103" s="34">
        <v>0</v>
      </c>
      <c r="J103" s="34">
        <v>0</v>
      </c>
      <c r="K103" s="34">
        <v>0</v>
      </c>
    </row>
    <row r="104" spans="1:11" ht="14.25" customHeight="1" x14ac:dyDescent="0.2">
      <c r="A104" s="282" t="s">
        <v>442</v>
      </c>
      <c r="B104" s="282"/>
      <c r="C104" s="282"/>
      <c r="D104" s="282"/>
      <c r="E104" s="282"/>
      <c r="F104" s="282"/>
      <c r="G104" s="13">
        <v>93</v>
      </c>
      <c r="H104" s="34">
        <v>0</v>
      </c>
      <c r="I104" s="34">
        <v>0</v>
      </c>
      <c r="J104" s="34">
        <v>0</v>
      </c>
      <c r="K104" s="34">
        <v>0</v>
      </c>
    </row>
    <row r="105" spans="1:11" ht="15.75" customHeight="1" x14ac:dyDescent="0.2">
      <c r="A105" s="282" t="s">
        <v>443</v>
      </c>
      <c r="B105" s="282"/>
      <c r="C105" s="282"/>
      <c r="D105" s="282"/>
      <c r="E105" s="282"/>
      <c r="F105" s="282"/>
      <c r="G105" s="13">
        <v>94</v>
      </c>
      <c r="H105" s="34">
        <v>0</v>
      </c>
      <c r="I105" s="34">
        <v>0</v>
      </c>
      <c r="J105" s="34">
        <v>0</v>
      </c>
      <c r="K105" s="34">
        <v>0</v>
      </c>
    </row>
    <row r="106" spans="1:11" ht="17.25" customHeight="1" x14ac:dyDescent="0.2">
      <c r="A106" s="282" t="s">
        <v>444</v>
      </c>
      <c r="B106" s="282"/>
      <c r="C106" s="282"/>
      <c r="D106" s="282"/>
      <c r="E106" s="282"/>
      <c r="F106" s="282"/>
      <c r="G106" s="13">
        <v>95</v>
      </c>
      <c r="H106" s="34">
        <v>0</v>
      </c>
      <c r="I106" s="34">
        <v>0</v>
      </c>
      <c r="J106" s="34">
        <v>0</v>
      </c>
      <c r="K106" s="34">
        <v>0</v>
      </c>
    </row>
    <row r="107" spans="1:11" ht="27.75" customHeight="1" x14ac:dyDescent="0.2">
      <c r="A107" s="282" t="s">
        <v>445</v>
      </c>
      <c r="B107" s="282"/>
      <c r="C107" s="282"/>
      <c r="D107" s="282"/>
      <c r="E107" s="282"/>
      <c r="F107" s="282"/>
      <c r="G107" s="13">
        <v>96</v>
      </c>
      <c r="H107" s="34">
        <v>0</v>
      </c>
      <c r="I107" s="34">
        <v>0</v>
      </c>
      <c r="J107" s="34">
        <v>0</v>
      </c>
      <c r="K107" s="34">
        <v>0</v>
      </c>
    </row>
    <row r="108" spans="1:11" ht="22.9" customHeight="1" x14ac:dyDescent="0.2">
      <c r="A108" s="284" t="s">
        <v>446</v>
      </c>
      <c r="B108" s="284"/>
      <c r="C108" s="284"/>
      <c r="D108" s="284"/>
      <c r="E108" s="284"/>
      <c r="F108" s="284"/>
      <c r="G108" s="14">
        <v>97</v>
      </c>
      <c r="H108" s="111">
        <f>H91+H98-H107-H97</f>
        <v>202438</v>
      </c>
      <c r="I108" s="111">
        <f>I91+I98-I107-I97</f>
        <v>202438</v>
      </c>
      <c r="J108" s="111">
        <f t="shared" ref="J108:K108" si="10">J91+J98-J107-J97</f>
        <v>307042</v>
      </c>
      <c r="K108" s="111">
        <f t="shared" si="10"/>
        <v>307042</v>
      </c>
    </row>
    <row r="109" spans="1:11" ht="22.9" customHeight="1" x14ac:dyDescent="0.2">
      <c r="A109" s="284" t="s">
        <v>447</v>
      </c>
      <c r="B109" s="284"/>
      <c r="C109" s="284"/>
      <c r="D109" s="284"/>
      <c r="E109" s="284"/>
      <c r="F109" s="284"/>
      <c r="G109" s="14">
        <v>98</v>
      </c>
      <c r="H109" s="111">
        <f>H89+H108</f>
        <v>10529345</v>
      </c>
      <c r="I109" s="111">
        <f>I89+I108</f>
        <v>10529345</v>
      </c>
      <c r="J109" s="111">
        <f t="shared" ref="J109:K109" si="11">J89+J108</f>
        <v>28708772</v>
      </c>
      <c r="K109" s="111">
        <f t="shared" si="11"/>
        <v>28708772</v>
      </c>
    </row>
    <row r="110" spans="1:11" x14ac:dyDescent="0.2">
      <c r="A110" s="287" t="s">
        <v>226</v>
      </c>
      <c r="B110" s="287"/>
      <c r="C110" s="287"/>
      <c r="D110" s="287"/>
      <c r="E110" s="287"/>
      <c r="F110" s="287"/>
      <c r="G110" s="309"/>
      <c r="H110" s="309"/>
      <c r="I110" s="309"/>
      <c r="J110" s="310"/>
      <c r="K110" s="310"/>
    </row>
    <row r="111" spans="1:11" ht="27" customHeight="1" x14ac:dyDescent="0.2">
      <c r="A111" s="302" t="s">
        <v>448</v>
      </c>
      <c r="B111" s="303"/>
      <c r="C111" s="303"/>
      <c r="D111" s="303"/>
      <c r="E111" s="303"/>
      <c r="F111" s="303"/>
      <c r="G111" s="14">
        <v>99</v>
      </c>
      <c r="H111" s="111">
        <f>H112+H113</f>
        <v>10529345</v>
      </c>
      <c r="I111" s="111">
        <f>I112+I113</f>
        <v>10529345</v>
      </c>
      <c r="J111" s="111">
        <f>J112+J113</f>
        <v>28708772</v>
      </c>
      <c r="K111" s="111">
        <f>K112+K113</f>
        <v>28708772</v>
      </c>
    </row>
    <row r="112" spans="1:11" x14ac:dyDescent="0.2">
      <c r="A112" s="304" t="s">
        <v>227</v>
      </c>
      <c r="B112" s="304"/>
      <c r="C112" s="304"/>
      <c r="D112" s="304"/>
      <c r="E112" s="304"/>
      <c r="F112" s="304"/>
      <c r="G112" s="13">
        <v>100</v>
      </c>
      <c r="H112" s="34">
        <v>7572540</v>
      </c>
      <c r="I112" s="34">
        <v>7572540</v>
      </c>
      <c r="J112" s="34">
        <v>15669324</v>
      </c>
      <c r="K112" s="34">
        <v>15669324</v>
      </c>
    </row>
    <row r="113" spans="1:11" x14ac:dyDescent="0.2">
      <c r="A113" s="304" t="s">
        <v>228</v>
      </c>
      <c r="B113" s="304"/>
      <c r="C113" s="304"/>
      <c r="D113" s="304"/>
      <c r="E113" s="304"/>
      <c r="F113" s="304"/>
      <c r="G113" s="13">
        <v>101</v>
      </c>
      <c r="H113" s="34">
        <v>2956805</v>
      </c>
      <c r="I113" s="34">
        <v>2956805</v>
      </c>
      <c r="J113" s="34">
        <v>13039448</v>
      </c>
      <c r="K113" s="34">
        <v>13039448</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2" sqref="A2:I2"/>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319" t="s">
        <v>229</v>
      </c>
      <c r="B1" s="357"/>
      <c r="C1" s="357"/>
      <c r="D1" s="357"/>
      <c r="E1" s="357"/>
      <c r="F1" s="357"/>
      <c r="G1" s="357"/>
      <c r="H1" s="357"/>
      <c r="I1" s="357"/>
    </row>
    <row r="2" spans="1:9" x14ac:dyDescent="0.2">
      <c r="A2" s="318" t="s">
        <v>540</v>
      </c>
      <c r="B2" s="292"/>
      <c r="C2" s="292"/>
      <c r="D2" s="292"/>
      <c r="E2" s="292"/>
      <c r="F2" s="292"/>
      <c r="G2" s="292"/>
      <c r="H2" s="292"/>
      <c r="I2" s="292"/>
    </row>
    <row r="3" spans="1:9" x14ac:dyDescent="0.2">
      <c r="A3" s="359" t="s">
        <v>499</v>
      </c>
      <c r="B3" s="360"/>
      <c r="C3" s="360"/>
      <c r="D3" s="360"/>
      <c r="E3" s="360"/>
      <c r="F3" s="360"/>
      <c r="G3" s="360"/>
      <c r="H3" s="360"/>
      <c r="I3" s="360"/>
    </row>
    <row r="4" spans="1:9" x14ac:dyDescent="0.2">
      <c r="A4" s="358" t="s">
        <v>520</v>
      </c>
      <c r="B4" s="295"/>
      <c r="C4" s="295"/>
      <c r="D4" s="295"/>
      <c r="E4" s="295"/>
      <c r="F4" s="295"/>
      <c r="G4" s="295"/>
      <c r="H4" s="295"/>
      <c r="I4" s="296"/>
    </row>
    <row r="5" spans="1:9" ht="24" thickBot="1" x14ac:dyDescent="0.25">
      <c r="A5" s="361" t="s">
        <v>230</v>
      </c>
      <c r="B5" s="362"/>
      <c r="C5" s="362"/>
      <c r="D5" s="362"/>
      <c r="E5" s="362"/>
      <c r="F5" s="363"/>
      <c r="G5" s="18" t="s">
        <v>231</v>
      </c>
      <c r="H5" s="35" t="s">
        <v>232</v>
      </c>
      <c r="I5" s="35" t="s">
        <v>233</v>
      </c>
    </row>
    <row r="6" spans="1:9" x14ac:dyDescent="0.2">
      <c r="A6" s="364">
        <v>1</v>
      </c>
      <c r="B6" s="365"/>
      <c r="C6" s="365"/>
      <c r="D6" s="365"/>
      <c r="E6" s="365"/>
      <c r="F6" s="366"/>
      <c r="G6" s="19">
        <v>2</v>
      </c>
      <c r="H6" s="36" t="s">
        <v>234</v>
      </c>
      <c r="I6" s="36" t="s">
        <v>235</v>
      </c>
    </row>
    <row r="7" spans="1:9" x14ac:dyDescent="0.2">
      <c r="A7" s="336" t="s">
        <v>236</v>
      </c>
      <c r="B7" s="337"/>
      <c r="C7" s="337"/>
      <c r="D7" s="337"/>
      <c r="E7" s="337"/>
      <c r="F7" s="337"/>
      <c r="G7" s="337"/>
      <c r="H7" s="337"/>
      <c r="I7" s="338"/>
    </row>
    <row r="8" spans="1:9" ht="12.75" customHeight="1" x14ac:dyDescent="0.2">
      <c r="A8" s="339" t="s">
        <v>237</v>
      </c>
      <c r="B8" s="340"/>
      <c r="C8" s="340"/>
      <c r="D8" s="340"/>
      <c r="E8" s="340"/>
      <c r="F8" s="341"/>
      <c r="G8" s="20">
        <v>1</v>
      </c>
      <c r="H8" s="37">
        <v>0</v>
      </c>
      <c r="I8" s="37">
        <v>0</v>
      </c>
    </row>
    <row r="9" spans="1:9" ht="12.75" customHeight="1" x14ac:dyDescent="0.2">
      <c r="A9" s="354" t="s">
        <v>238</v>
      </c>
      <c r="B9" s="355"/>
      <c r="C9" s="355"/>
      <c r="D9" s="355"/>
      <c r="E9" s="355"/>
      <c r="F9" s="356"/>
      <c r="G9" s="21">
        <v>2</v>
      </c>
      <c r="H9" s="38">
        <f>H10+H11+H12+H13+H14+H15+H16+H17</f>
        <v>0</v>
      </c>
      <c r="I9" s="38">
        <f>I10+I11+I12+I13+I14+I15+I16+I17</f>
        <v>0</v>
      </c>
    </row>
    <row r="10" spans="1:9" ht="12.75" customHeight="1" x14ac:dyDescent="0.2">
      <c r="A10" s="351" t="s">
        <v>239</v>
      </c>
      <c r="B10" s="352"/>
      <c r="C10" s="352"/>
      <c r="D10" s="352"/>
      <c r="E10" s="352"/>
      <c r="F10" s="353"/>
      <c r="G10" s="22">
        <v>3</v>
      </c>
      <c r="H10" s="39">
        <v>0</v>
      </c>
      <c r="I10" s="39">
        <v>0</v>
      </c>
    </row>
    <row r="11" spans="1:9" ht="22.15" customHeight="1" x14ac:dyDescent="0.2">
      <c r="A11" s="351" t="s">
        <v>240</v>
      </c>
      <c r="B11" s="352"/>
      <c r="C11" s="352"/>
      <c r="D11" s="352"/>
      <c r="E11" s="352"/>
      <c r="F11" s="353"/>
      <c r="G11" s="22">
        <v>4</v>
      </c>
      <c r="H11" s="39">
        <v>0</v>
      </c>
      <c r="I11" s="39">
        <v>0</v>
      </c>
    </row>
    <row r="12" spans="1:9" ht="23.45" customHeight="1" x14ac:dyDescent="0.2">
      <c r="A12" s="351" t="s">
        <v>241</v>
      </c>
      <c r="B12" s="352"/>
      <c r="C12" s="352"/>
      <c r="D12" s="352"/>
      <c r="E12" s="352"/>
      <c r="F12" s="353"/>
      <c r="G12" s="22">
        <v>5</v>
      </c>
      <c r="H12" s="39">
        <v>0</v>
      </c>
      <c r="I12" s="39">
        <v>0</v>
      </c>
    </row>
    <row r="13" spans="1:9" ht="12.75" customHeight="1" x14ac:dyDescent="0.2">
      <c r="A13" s="351" t="s">
        <v>242</v>
      </c>
      <c r="B13" s="352"/>
      <c r="C13" s="352"/>
      <c r="D13" s="352"/>
      <c r="E13" s="352"/>
      <c r="F13" s="353"/>
      <c r="G13" s="22">
        <v>6</v>
      </c>
      <c r="H13" s="39">
        <v>0</v>
      </c>
      <c r="I13" s="39">
        <v>0</v>
      </c>
    </row>
    <row r="14" spans="1:9" ht="12.75" customHeight="1" x14ac:dyDescent="0.2">
      <c r="A14" s="351" t="s">
        <v>243</v>
      </c>
      <c r="B14" s="352"/>
      <c r="C14" s="352"/>
      <c r="D14" s="352"/>
      <c r="E14" s="352"/>
      <c r="F14" s="353"/>
      <c r="G14" s="22">
        <v>7</v>
      </c>
      <c r="H14" s="39">
        <v>0</v>
      </c>
      <c r="I14" s="39">
        <v>0</v>
      </c>
    </row>
    <row r="15" spans="1:9" ht="12.75" customHeight="1" x14ac:dyDescent="0.2">
      <c r="A15" s="351" t="s">
        <v>244</v>
      </c>
      <c r="B15" s="352"/>
      <c r="C15" s="352"/>
      <c r="D15" s="352"/>
      <c r="E15" s="352"/>
      <c r="F15" s="353"/>
      <c r="G15" s="22">
        <v>8</v>
      </c>
      <c r="H15" s="39">
        <v>0</v>
      </c>
      <c r="I15" s="39">
        <v>0</v>
      </c>
    </row>
    <row r="16" spans="1:9" ht="12.75" customHeight="1" x14ac:dyDescent="0.2">
      <c r="A16" s="351" t="s">
        <v>245</v>
      </c>
      <c r="B16" s="352"/>
      <c r="C16" s="352"/>
      <c r="D16" s="352"/>
      <c r="E16" s="352"/>
      <c r="F16" s="353"/>
      <c r="G16" s="22">
        <v>9</v>
      </c>
      <c r="H16" s="39">
        <v>0</v>
      </c>
      <c r="I16" s="39">
        <v>0</v>
      </c>
    </row>
    <row r="17" spans="1:9" ht="25.15" customHeight="1" x14ac:dyDescent="0.2">
      <c r="A17" s="351" t="s">
        <v>246</v>
      </c>
      <c r="B17" s="352"/>
      <c r="C17" s="352"/>
      <c r="D17" s="352"/>
      <c r="E17" s="352"/>
      <c r="F17" s="353"/>
      <c r="G17" s="22">
        <v>10</v>
      </c>
      <c r="H17" s="39">
        <v>0</v>
      </c>
      <c r="I17" s="39">
        <v>0</v>
      </c>
    </row>
    <row r="18" spans="1:9" ht="28.15" customHeight="1" x14ac:dyDescent="0.2">
      <c r="A18" s="330" t="s">
        <v>247</v>
      </c>
      <c r="B18" s="331"/>
      <c r="C18" s="331"/>
      <c r="D18" s="331"/>
      <c r="E18" s="331"/>
      <c r="F18" s="332"/>
      <c r="G18" s="21">
        <v>11</v>
      </c>
      <c r="H18" s="38">
        <f>H8+H9</f>
        <v>0</v>
      </c>
      <c r="I18" s="38">
        <f>I8+I9</f>
        <v>0</v>
      </c>
    </row>
    <row r="19" spans="1:9" ht="12.75" customHeight="1" x14ac:dyDescent="0.2">
      <c r="A19" s="354" t="s">
        <v>248</v>
      </c>
      <c r="B19" s="355"/>
      <c r="C19" s="355"/>
      <c r="D19" s="355"/>
      <c r="E19" s="355"/>
      <c r="F19" s="356"/>
      <c r="G19" s="21">
        <v>12</v>
      </c>
      <c r="H19" s="38">
        <f>H20+H21+H22+H23</f>
        <v>0</v>
      </c>
      <c r="I19" s="38">
        <f>I20+I21+I22+I23</f>
        <v>0</v>
      </c>
    </row>
    <row r="20" spans="1:9" ht="12.75" customHeight="1" x14ac:dyDescent="0.2">
      <c r="A20" s="351" t="s">
        <v>249</v>
      </c>
      <c r="B20" s="352"/>
      <c r="C20" s="352"/>
      <c r="D20" s="352"/>
      <c r="E20" s="352"/>
      <c r="F20" s="353"/>
      <c r="G20" s="22">
        <v>13</v>
      </c>
      <c r="H20" s="39">
        <v>0</v>
      </c>
      <c r="I20" s="39">
        <v>0</v>
      </c>
    </row>
    <row r="21" spans="1:9" ht="12.75" customHeight="1" x14ac:dyDescent="0.2">
      <c r="A21" s="351" t="s">
        <v>250</v>
      </c>
      <c r="B21" s="352"/>
      <c r="C21" s="352"/>
      <c r="D21" s="352"/>
      <c r="E21" s="352"/>
      <c r="F21" s="353"/>
      <c r="G21" s="22">
        <v>14</v>
      </c>
      <c r="H21" s="39">
        <v>0</v>
      </c>
      <c r="I21" s="39">
        <v>0</v>
      </c>
    </row>
    <row r="22" spans="1:9" ht="12.75" customHeight="1" x14ac:dyDescent="0.2">
      <c r="A22" s="351" t="s">
        <v>251</v>
      </c>
      <c r="B22" s="352"/>
      <c r="C22" s="352"/>
      <c r="D22" s="352"/>
      <c r="E22" s="352"/>
      <c r="F22" s="353"/>
      <c r="G22" s="22">
        <v>15</v>
      </c>
      <c r="H22" s="39">
        <v>0</v>
      </c>
      <c r="I22" s="39">
        <v>0</v>
      </c>
    </row>
    <row r="23" spans="1:9" ht="12.75" customHeight="1" x14ac:dyDescent="0.2">
      <c r="A23" s="351" t="s">
        <v>252</v>
      </c>
      <c r="B23" s="352"/>
      <c r="C23" s="352"/>
      <c r="D23" s="352"/>
      <c r="E23" s="352"/>
      <c r="F23" s="353"/>
      <c r="G23" s="22">
        <v>16</v>
      </c>
      <c r="H23" s="39">
        <v>0</v>
      </c>
      <c r="I23" s="39">
        <v>0</v>
      </c>
    </row>
    <row r="24" spans="1:9" ht="12.75" customHeight="1" x14ac:dyDescent="0.2">
      <c r="A24" s="330" t="s">
        <v>253</v>
      </c>
      <c r="B24" s="331"/>
      <c r="C24" s="331"/>
      <c r="D24" s="331"/>
      <c r="E24" s="331"/>
      <c r="F24" s="332"/>
      <c r="G24" s="21">
        <v>17</v>
      </c>
      <c r="H24" s="38">
        <f>H18+H19</f>
        <v>0</v>
      </c>
      <c r="I24" s="38">
        <f>I18+I19</f>
        <v>0</v>
      </c>
    </row>
    <row r="25" spans="1:9" ht="12.75" customHeight="1" x14ac:dyDescent="0.2">
      <c r="A25" s="342" t="s">
        <v>254</v>
      </c>
      <c r="B25" s="343"/>
      <c r="C25" s="343"/>
      <c r="D25" s="343"/>
      <c r="E25" s="343"/>
      <c r="F25" s="344"/>
      <c r="G25" s="22">
        <v>18</v>
      </c>
      <c r="H25" s="39">
        <v>0</v>
      </c>
      <c r="I25" s="39">
        <v>0</v>
      </c>
    </row>
    <row r="26" spans="1:9" ht="12.75" customHeight="1" x14ac:dyDescent="0.2">
      <c r="A26" s="342" t="s">
        <v>255</v>
      </c>
      <c r="B26" s="343"/>
      <c r="C26" s="343"/>
      <c r="D26" s="343"/>
      <c r="E26" s="343"/>
      <c r="F26" s="344"/>
      <c r="G26" s="22">
        <v>19</v>
      </c>
      <c r="H26" s="39">
        <v>0</v>
      </c>
      <c r="I26" s="39">
        <v>0</v>
      </c>
    </row>
    <row r="27" spans="1:9" ht="25.9" customHeight="1" x14ac:dyDescent="0.2">
      <c r="A27" s="333" t="s">
        <v>256</v>
      </c>
      <c r="B27" s="334"/>
      <c r="C27" s="334"/>
      <c r="D27" s="334"/>
      <c r="E27" s="334"/>
      <c r="F27" s="335"/>
      <c r="G27" s="23">
        <v>20</v>
      </c>
      <c r="H27" s="40">
        <f>H24+H25+H26</f>
        <v>0</v>
      </c>
      <c r="I27" s="40">
        <f>I24+I25+I26</f>
        <v>0</v>
      </c>
    </row>
    <row r="28" spans="1:9" x14ac:dyDescent="0.2">
      <c r="A28" s="336" t="s">
        <v>257</v>
      </c>
      <c r="B28" s="337"/>
      <c r="C28" s="337"/>
      <c r="D28" s="337"/>
      <c r="E28" s="337"/>
      <c r="F28" s="337"/>
      <c r="G28" s="337"/>
      <c r="H28" s="337"/>
      <c r="I28" s="338"/>
    </row>
    <row r="29" spans="1:9" ht="30.6" customHeight="1" x14ac:dyDescent="0.2">
      <c r="A29" s="339" t="s">
        <v>258</v>
      </c>
      <c r="B29" s="340"/>
      <c r="C29" s="340"/>
      <c r="D29" s="340"/>
      <c r="E29" s="340"/>
      <c r="F29" s="341"/>
      <c r="G29" s="20">
        <v>21</v>
      </c>
      <c r="H29" s="41">
        <v>0</v>
      </c>
      <c r="I29" s="41">
        <v>0</v>
      </c>
    </row>
    <row r="30" spans="1:9" ht="12.75" customHeight="1" x14ac:dyDescent="0.2">
      <c r="A30" s="342" t="s">
        <v>259</v>
      </c>
      <c r="B30" s="343"/>
      <c r="C30" s="343"/>
      <c r="D30" s="343"/>
      <c r="E30" s="343"/>
      <c r="F30" s="344"/>
      <c r="G30" s="22">
        <v>22</v>
      </c>
      <c r="H30" s="42">
        <v>0</v>
      </c>
      <c r="I30" s="42">
        <v>0</v>
      </c>
    </row>
    <row r="31" spans="1:9" ht="12.75" customHeight="1" x14ac:dyDescent="0.2">
      <c r="A31" s="342" t="s">
        <v>260</v>
      </c>
      <c r="B31" s="343"/>
      <c r="C31" s="343"/>
      <c r="D31" s="343"/>
      <c r="E31" s="343"/>
      <c r="F31" s="344"/>
      <c r="G31" s="22">
        <v>23</v>
      </c>
      <c r="H31" s="42">
        <v>0</v>
      </c>
      <c r="I31" s="42">
        <v>0</v>
      </c>
    </row>
    <row r="32" spans="1:9" ht="12.75" customHeight="1" x14ac:dyDescent="0.2">
      <c r="A32" s="342" t="s">
        <v>261</v>
      </c>
      <c r="B32" s="343"/>
      <c r="C32" s="343"/>
      <c r="D32" s="343"/>
      <c r="E32" s="343"/>
      <c r="F32" s="344"/>
      <c r="G32" s="22">
        <v>24</v>
      </c>
      <c r="H32" s="42">
        <v>0</v>
      </c>
      <c r="I32" s="42">
        <v>0</v>
      </c>
    </row>
    <row r="33" spans="1:9" ht="12.75" customHeight="1" x14ac:dyDescent="0.2">
      <c r="A33" s="342" t="s">
        <v>262</v>
      </c>
      <c r="B33" s="343"/>
      <c r="C33" s="343"/>
      <c r="D33" s="343"/>
      <c r="E33" s="343"/>
      <c r="F33" s="344"/>
      <c r="G33" s="22">
        <v>25</v>
      </c>
      <c r="H33" s="42">
        <v>0</v>
      </c>
      <c r="I33" s="42">
        <v>0</v>
      </c>
    </row>
    <row r="34" spans="1:9" ht="12.75" customHeight="1" x14ac:dyDescent="0.2">
      <c r="A34" s="342" t="s">
        <v>263</v>
      </c>
      <c r="B34" s="343"/>
      <c r="C34" s="343"/>
      <c r="D34" s="343"/>
      <c r="E34" s="343"/>
      <c r="F34" s="344"/>
      <c r="G34" s="22">
        <v>26</v>
      </c>
      <c r="H34" s="42">
        <v>0</v>
      </c>
      <c r="I34" s="42">
        <v>0</v>
      </c>
    </row>
    <row r="35" spans="1:9" ht="26.45" customHeight="1" x14ac:dyDescent="0.2">
      <c r="A35" s="330" t="s">
        <v>264</v>
      </c>
      <c r="B35" s="331"/>
      <c r="C35" s="331"/>
      <c r="D35" s="331"/>
      <c r="E35" s="331"/>
      <c r="F35" s="332"/>
      <c r="G35" s="21">
        <v>27</v>
      </c>
      <c r="H35" s="43">
        <f>H29+H30+H31+H32+H33+H34</f>
        <v>0</v>
      </c>
      <c r="I35" s="43">
        <f>I29+I30+I31+I32+I33+I34</f>
        <v>0</v>
      </c>
    </row>
    <row r="36" spans="1:9" ht="22.9" customHeight="1" x14ac:dyDescent="0.2">
      <c r="A36" s="342" t="s">
        <v>265</v>
      </c>
      <c r="B36" s="343"/>
      <c r="C36" s="343"/>
      <c r="D36" s="343"/>
      <c r="E36" s="343"/>
      <c r="F36" s="344"/>
      <c r="G36" s="22">
        <v>28</v>
      </c>
      <c r="H36" s="42">
        <v>0</v>
      </c>
      <c r="I36" s="42">
        <v>0</v>
      </c>
    </row>
    <row r="37" spans="1:9" ht="12.75" customHeight="1" x14ac:dyDescent="0.2">
      <c r="A37" s="342" t="s">
        <v>266</v>
      </c>
      <c r="B37" s="343"/>
      <c r="C37" s="343"/>
      <c r="D37" s="343"/>
      <c r="E37" s="343"/>
      <c r="F37" s="344"/>
      <c r="G37" s="22">
        <v>29</v>
      </c>
      <c r="H37" s="42">
        <v>0</v>
      </c>
      <c r="I37" s="42">
        <v>0</v>
      </c>
    </row>
    <row r="38" spans="1:9" ht="12.75" customHeight="1" x14ac:dyDescent="0.2">
      <c r="A38" s="342" t="s">
        <v>267</v>
      </c>
      <c r="B38" s="343"/>
      <c r="C38" s="343"/>
      <c r="D38" s="343"/>
      <c r="E38" s="343"/>
      <c r="F38" s="344"/>
      <c r="G38" s="22">
        <v>30</v>
      </c>
      <c r="H38" s="42">
        <v>0</v>
      </c>
      <c r="I38" s="42">
        <v>0</v>
      </c>
    </row>
    <row r="39" spans="1:9" ht="12.75" customHeight="1" x14ac:dyDescent="0.2">
      <c r="A39" s="342" t="s">
        <v>268</v>
      </c>
      <c r="B39" s="343"/>
      <c r="C39" s="343"/>
      <c r="D39" s="343"/>
      <c r="E39" s="343"/>
      <c r="F39" s="344"/>
      <c r="G39" s="22">
        <v>31</v>
      </c>
      <c r="H39" s="42">
        <v>0</v>
      </c>
      <c r="I39" s="42">
        <v>0</v>
      </c>
    </row>
    <row r="40" spans="1:9" ht="12.75" customHeight="1" x14ac:dyDescent="0.2">
      <c r="A40" s="342" t="s">
        <v>269</v>
      </c>
      <c r="B40" s="343"/>
      <c r="C40" s="343"/>
      <c r="D40" s="343"/>
      <c r="E40" s="343"/>
      <c r="F40" s="344"/>
      <c r="G40" s="22">
        <v>32</v>
      </c>
      <c r="H40" s="42">
        <v>0</v>
      </c>
      <c r="I40" s="42">
        <v>0</v>
      </c>
    </row>
    <row r="41" spans="1:9" ht="24" customHeight="1" x14ac:dyDescent="0.2">
      <c r="A41" s="330" t="s">
        <v>270</v>
      </c>
      <c r="B41" s="331"/>
      <c r="C41" s="331"/>
      <c r="D41" s="331"/>
      <c r="E41" s="331"/>
      <c r="F41" s="332"/>
      <c r="G41" s="21">
        <v>33</v>
      </c>
      <c r="H41" s="43">
        <f>H36+H37+H38+H39+H40</f>
        <v>0</v>
      </c>
      <c r="I41" s="43">
        <f>I36+I37+I38+I39+I40</f>
        <v>0</v>
      </c>
    </row>
    <row r="42" spans="1:9" ht="29.45" customHeight="1" x14ac:dyDescent="0.2">
      <c r="A42" s="333" t="s">
        <v>271</v>
      </c>
      <c r="B42" s="334"/>
      <c r="C42" s="334"/>
      <c r="D42" s="334"/>
      <c r="E42" s="334"/>
      <c r="F42" s="335"/>
      <c r="G42" s="23">
        <v>34</v>
      </c>
      <c r="H42" s="44">
        <f>H35+H41</f>
        <v>0</v>
      </c>
      <c r="I42" s="44">
        <f>I35+I41</f>
        <v>0</v>
      </c>
    </row>
    <row r="43" spans="1:9" x14ac:dyDescent="0.2">
      <c r="A43" s="336" t="s">
        <v>272</v>
      </c>
      <c r="B43" s="337"/>
      <c r="C43" s="337"/>
      <c r="D43" s="337"/>
      <c r="E43" s="337"/>
      <c r="F43" s="337"/>
      <c r="G43" s="337"/>
      <c r="H43" s="337"/>
      <c r="I43" s="338"/>
    </row>
    <row r="44" spans="1:9" ht="12.75" customHeight="1" x14ac:dyDescent="0.2">
      <c r="A44" s="339" t="s">
        <v>273</v>
      </c>
      <c r="B44" s="340"/>
      <c r="C44" s="340"/>
      <c r="D44" s="340"/>
      <c r="E44" s="340"/>
      <c r="F44" s="341"/>
      <c r="G44" s="20">
        <v>35</v>
      </c>
      <c r="H44" s="41">
        <v>0</v>
      </c>
      <c r="I44" s="41">
        <v>0</v>
      </c>
    </row>
    <row r="45" spans="1:9" ht="25.15" customHeight="1" x14ac:dyDescent="0.2">
      <c r="A45" s="342" t="s">
        <v>274</v>
      </c>
      <c r="B45" s="343"/>
      <c r="C45" s="343"/>
      <c r="D45" s="343"/>
      <c r="E45" s="343"/>
      <c r="F45" s="344"/>
      <c r="G45" s="22">
        <v>36</v>
      </c>
      <c r="H45" s="42">
        <v>0</v>
      </c>
      <c r="I45" s="42">
        <v>0</v>
      </c>
    </row>
    <row r="46" spans="1:9" ht="12.75" customHeight="1" x14ac:dyDescent="0.2">
      <c r="A46" s="342" t="s">
        <v>275</v>
      </c>
      <c r="B46" s="343"/>
      <c r="C46" s="343"/>
      <c r="D46" s="343"/>
      <c r="E46" s="343"/>
      <c r="F46" s="344"/>
      <c r="G46" s="22">
        <v>37</v>
      </c>
      <c r="H46" s="42">
        <v>0</v>
      </c>
      <c r="I46" s="42">
        <v>0</v>
      </c>
    </row>
    <row r="47" spans="1:9" ht="12.75" customHeight="1" x14ac:dyDescent="0.2">
      <c r="A47" s="342" t="s">
        <v>276</v>
      </c>
      <c r="B47" s="343"/>
      <c r="C47" s="343"/>
      <c r="D47" s="343"/>
      <c r="E47" s="343"/>
      <c r="F47" s="344"/>
      <c r="G47" s="22">
        <v>38</v>
      </c>
      <c r="H47" s="42">
        <v>0</v>
      </c>
      <c r="I47" s="42">
        <v>0</v>
      </c>
    </row>
    <row r="48" spans="1:9" ht="22.15" customHeight="1" x14ac:dyDescent="0.2">
      <c r="A48" s="330" t="s">
        <v>277</v>
      </c>
      <c r="B48" s="331"/>
      <c r="C48" s="331"/>
      <c r="D48" s="331"/>
      <c r="E48" s="331"/>
      <c r="F48" s="332"/>
      <c r="G48" s="21">
        <v>39</v>
      </c>
      <c r="H48" s="43">
        <f>H44+H45+H46+H47</f>
        <v>0</v>
      </c>
      <c r="I48" s="43">
        <f>I44+I45+I46+I47</f>
        <v>0</v>
      </c>
    </row>
    <row r="49" spans="1:9" ht="24.6" customHeight="1" x14ac:dyDescent="0.2">
      <c r="A49" s="342" t="s">
        <v>278</v>
      </c>
      <c r="B49" s="343"/>
      <c r="C49" s="343"/>
      <c r="D49" s="343"/>
      <c r="E49" s="343"/>
      <c r="F49" s="344"/>
      <c r="G49" s="22">
        <v>40</v>
      </c>
      <c r="H49" s="42">
        <v>0</v>
      </c>
      <c r="I49" s="42">
        <v>0</v>
      </c>
    </row>
    <row r="50" spans="1:9" ht="12.75" customHeight="1" x14ac:dyDescent="0.2">
      <c r="A50" s="342" t="s">
        <v>279</v>
      </c>
      <c r="B50" s="343"/>
      <c r="C50" s="343"/>
      <c r="D50" s="343"/>
      <c r="E50" s="343"/>
      <c r="F50" s="344"/>
      <c r="G50" s="22">
        <v>41</v>
      </c>
      <c r="H50" s="42">
        <v>0</v>
      </c>
      <c r="I50" s="42">
        <v>0</v>
      </c>
    </row>
    <row r="51" spans="1:9" ht="12.75" customHeight="1" x14ac:dyDescent="0.2">
      <c r="A51" s="342" t="s">
        <v>280</v>
      </c>
      <c r="B51" s="343"/>
      <c r="C51" s="343"/>
      <c r="D51" s="343"/>
      <c r="E51" s="343"/>
      <c r="F51" s="344"/>
      <c r="G51" s="22">
        <v>42</v>
      </c>
      <c r="H51" s="42">
        <v>0</v>
      </c>
      <c r="I51" s="42">
        <v>0</v>
      </c>
    </row>
    <row r="52" spans="1:9" ht="22.9" customHeight="1" x14ac:dyDescent="0.2">
      <c r="A52" s="342" t="s">
        <v>281</v>
      </c>
      <c r="B52" s="343"/>
      <c r="C52" s="343"/>
      <c r="D52" s="343"/>
      <c r="E52" s="343"/>
      <c r="F52" s="344"/>
      <c r="G52" s="22">
        <v>43</v>
      </c>
      <c r="H52" s="42">
        <v>0</v>
      </c>
      <c r="I52" s="42">
        <v>0</v>
      </c>
    </row>
    <row r="53" spans="1:9" ht="12.75" customHeight="1" x14ac:dyDescent="0.2">
      <c r="A53" s="342" t="s">
        <v>282</v>
      </c>
      <c r="B53" s="343"/>
      <c r="C53" s="343"/>
      <c r="D53" s="343"/>
      <c r="E53" s="343"/>
      <c r="F53" s="344"/>
      <c r="G53" s="22">
        <v>44</v>
      </c>
      <c r="H53" s="42">
        <v>0</v>
      </c>
      <c r="I53" s="42">
        <v>0</v>
      </c>
    </row>
    <row r="54" spans="1:9" ht="30.6" customHeight="1" x14ac:dyDescent="0.2">
      <c r="A54" s="330" t="s">
        <v>283</v>
      </c>
      <c r="B54" s="331"/>
      <c r="C54" s="331"/>
      <c r="D54" s="331"/>
      <c r="E54" s="331"/>
      <c r="F54" s="332"/>
      <c r="G54" s="21">
        <v>45</v>
      </c>
      <c r="H54" s="43">
        <f>H49+H50+H51+H52+H53</f>
        <v>0</v>
      </c>
      <c r="I54" s="43">
        <f>I49+I50+I51+I52+I53</f>
        <v>0</v>
      </c>
    </row>
    <row r="55" spans="1:9" ht="29.45" customHeight="1" x14ac:dyDescent="0.2">
      <c r="A55" s="345" t="s">
        <v>284</v>
      </c>
      <c r="B55" s="346"/>
      <c r="C55" s="346"/>
      <c r="D55" s="346"/>
      <c r="E55" s="346"/>
      <c r="F55" s="347"/>
      <c r="G55" s="21">
        <v>46</v>
      </c>
      <c r="H55" s="43">
        <f>H48+H54</f>
        <v>0</v>
      </c>
      <c r="I55" s="43">
        <f>I48+I54</f>
        <v>0</v>
      </c>
    </row>
    <row r="56" spans="1:9" ht="32.450000000000003" customHeight="1" x14ac:dyDescent="0.2">
      <c r="A56" s="342" t="s">
        <v>285</v>
      </c>
      <c r="B56" s="343"/>
      <c r="C56" s="343"/>
      <c r="D56" s="343"/>
      <c r="E56" s="343"/>
      <c r="F56" s="344"/>
      <c r="G56" s="22">
        <v>47</v>
      </c>
      <c r="H56" s="42">
        <v>0</v>
      </c>
      <c r="I56" s="42">
        <v>0</v>
      </c>
    </row>
    <row r="57" spans="1:9" ht="26.45" customHeight="1" x14ac:dyDescent="0.2">
      <c r="A57" s="345" t="s">
        <v>286</v>
      </c>
      <c r="B57" s="346"/>
      <c r="C57" s="346"/>
      <c r="D57" s="346"/>
      <c r="E57" s="346"/>
      <c r="F57" s="347"/>
      <c r="G57" s="21">
        <v>48</v>
      </c>
      <c r="H57" s="43">
        <f>H27+H42+H55+H56</f>
        <v>0</v>
      </c>
      <c r="I57" s="43">
        <f>I27+I42+I55+I56</f>
        <v>0</v>
      </c>
    </row>
    <row r="58" spans="1:9" ht="24" customHeight="1" x14ac:dyDescent="0.2">
      <c r="A58" s="348" t="s">
        <v>287</v>
      </c>
      <c r="B58" s="349"/>
      <c r="C58" s="349"/>
      <c r="D58" s="349"/>
      <c r="E58" s="349"/>
      <c r="F58" s="350"/>
      <c r="G58" s="22">
        <v>49</v>
      </c>
      <c r="H58" s="42">
        <v>0</v>
      </c>
      <c r="I58" s="42">
        <v>0</v>
      </c>
    </row>
    <row r="59" spans="1:9" ht="31.15" customHeight="1" x14ac:dyDescent="0.2">
      <c r="A59" s="333" t="s">
        <v>288</v>
      </c>
      <c r="B59" s="334"/>
      <c r="C59" s="334"/>
      <c r="D59" s="334"/>
      <c r="E59" s="334"/>
      <c r="F59" s="335"/>
      <c r="G59" s="23">
        <v>50</v>
      </c>
      <c r="H59" s="44">
        <f>H57+H58</f>
        <v>0</v>
      </c>
      <c r="I59" s="44">
        <f>I57+I58</f>
        <v>0</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topLeftCell="A35" zoomScale="110" zoomScaleNormal="100" workbookViewId="0">
      <selection activeCell="H52" sqref="H52:I52"/>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319" t="s">
        <v>289</v>
      </c>
      <c r="B1" s="357"/>
      <c r="C1" s="357"/>
      <c r="D1" s="357"/>
      <c r="E1" s="357"/>
      <c r="F1" s="357"/>
      <c r="G1" s="357"/>
      <c r="H1" s="357"/>
      <c r="I1" s="357"/>
    </row>
    <row r="2" spans="1:9" ht="12.75" customHeight="1" x14ac:dyDescent="0.2">
      <c r="A2" s="318" t="s">
        <v>539</v>
      </c>
      <c r="B2" s="292"/>
      <c r="C2" s="292"/>
      <c r="D2" s="292"/>
      <c r="E2" s="292"/>
      <c r="F2" s="292"/>
      <c r="G2" s="292"/>
      <c r="H2" s="292"/>
      <c r="I2" s="292"/>
    </row>
    <row r="3" spans="1:9" x14ac:dyDescent="0.2">
      <c r="A3" s="369" t="s">
        <v>499</v>
      </c>
      <c r="B3" s="370"/>
      <c r="C3" s="370"/>
      <c r="D3" s="370"/>
      <c r="E3" s="370"/>
      <c r="F3" s="370"/>
      <c r="G3" s="370"/>
      <c r="H3" s="370"/>
      <c r="I3" s="370"/>
    </row>
    <row r="4" spans="1:9" x14ac:dyDescent="0.2">
      <c r="A4" s="358" t="s">
        <v>522</v>
      </c>
      <c r="B4" s="295"/>
      <c r="C4" s="295"/>
      <c r="D4" s="295"/>
      <c r="E4" s="295"/>
      <c r="F4" s="295"/>
      <c r="G4" s="295"/>
      <c r="H4" s="295"/>
      <c r="I4" s="296"/>
    </row>
    <row r="5" spans="1:9" ht="24" thickBot="1" x14ac:dyDescent="0.25">
      <c r="A5" s="361" t="s">
        <v>290</v>
      </c>
      <c r="B5" s="362"/>
      <c r="C5" s="362"/>
      <c r="D5" s="362"/>
      <c r="E5" s="362"/>
      <c r="F5" s="363"/>
      <c r="G5" s="18" t="s">
        <v>291</v>
      </c>
      <c r="H5" s="35" t="s">
        <v>292</v>
      </c>
      <c r="I5" s="35" t="s">
        <v>293</v>
      </c>
    </row>
    <row r="6" spans="1:9" x14ac:dyDescent="0.2">
      <c r="A6" s="364">
        <v>1</v>
      </c>
      <c r="B6" s="365"/>
      <c r="C6" s="365"/>
      <c r="D6" s="365"/>
      <c r="E6" s="365"/>
      <c r="F6" s="366"/>
      <c r="G6" s="24">
        <v>2</v>
      </c>
      <c r="H6" s="36" t="s">
        <v>294</v>
      </c>
      <c r="I6" s="36" t="s">
        <v>295</v>
      </c>
    </row>
    <row r="7" spans="1:9" x14ac:dyDescent="0.2">
      <c r="A7" s="381" t="s">
        <v>296</v>
      </c>
      <c r="B7" s="382"/>
      <c r="C7" s="382"/>
      <c r="D7" s="382"/>
      <c r="E7" s="382"/>
      <c r="F7" s="382"/>
      <c r="G7" s="382"/>
      <c r="H7" s="382"/>
      <c r="I7" s="383"/>
    </row>
    <row r="8" spans="1:9" x14ac:dyDescent="0.2">
      <c r="A8" s="384" t="s">
        <v>297</v>
      </c>
      <c r="B8" s="384"/>
      <c r="C8" s="384"/>
      <c r="D8" s="384"/>
      <c r="E8" s="384"/>
      <c r="F8" s="384"/>
      <c r="G8" s="25">
        <v>1</v>
      </c>
      <c r="H8" s="46">
        <v>239139372</v>
      </c>
      <c r="I8" s="46">
        <v>256639688</v>
      </c>
    </row>
    <row r="9" spans="1:9" x14ac:dyDescent="0.2">
      <c r="A9" s="367" t="s">
        <v>298</v>
      </c>
      <c r="B9" s="367"/>
      <c r="C9" s="367"/>
      <c r="D9" s="367"/>
      <c r="E9" s="367"/>
      <c r="F9" s="367"/>
      <c r="G9" s="26">
        <v>2</v>
      </c>
      <c r="H9" s="47">
        <v>0</v>
      </c>
      <c r="I9" s="47">
        <v>120393</v>
      </c>
    </row>
    <row r="10" spans="1:9" x14ac:dyDescent="0.2">
      <c r="A10" s="367" t="s">
        <v>299</v>
      </c>
      <c r="B10" s="367"/>
      <c r="C10" s="367"/>
      <c r="D10" s="367"/>
      <c r="E10" s="367"/>
      <c r="F10" s="367"/>
      <c r="G10" s="26">
        <v>3</v>
      </c>
      <c r="H10" s="47">
        <v>117416</v>
      </c>
      <c r="I10" s="47">
        <v>145707</v>
      </c>
    </row>
    <row r="11" spans="1:9" x14ac:dyDescent="0.2">
      <c r="A11" s="367" t="s">
        <v>300</v>
      </c>
      <c r="B11" s="367"/>
      <c r="C11" s="367"/>
      <c r="D11" s="367"/>
      <c r="E11" s="367"/>
      <c r="F11" s="367"/>
      <c r="G11" s="26">
        <v>4</v>
      </c>
      <c r="H11" s="47">
        <v>6366454</v>
      </c>
      <c r="I11" s="47">
        <v>10488910</v>
      </c>
    </row>
    <row r="12" spans="1:9" x14ac:dyDescent="0.2">
      <c r="A12" s="367" t="s">
        <v>449</v>
      </c>
      <c r="B12" s="367"/>
      <c r="C12" s="367"/>
      <c r="D12" s="367"/>
      <c r="E12" s="367"/>
      <c r="F12" s="367"/>
      <c r="G12" s="26">
        <v>5</v>
      </c>
      <c r="H12" s="47">
        <v>2382477</v>
      </c>
      <c r="I12" s="47">
        <v>2453260</v>
      </c>
    </row>
    <row r="13" spans="1:9" x14ac:dyDescent="0.2">
      <c r="A13" s="368" t="s">
        <v>450</v>
      </c>
      <c r="B13" s="368"/>
      <c r="C13" s="368"/>
      <c r="D13" s="368"/>
      <c r="E13" s="368"/>
      <c r="F13" s="368"/>
      <c r="G13" s="113">
        <v>6</v>
      </c>
      <c r="H13" s="114">
        <f>SUM(H8:H12)</f>
        <v>248005719</v>
      </c>
      <c r="I13" s="114">
        <f>SUM(I8:I12)</f>
        <v>269847958</v>
      </c>
    </row>
    <row r="14" spans="1:9" x14ac:dyDescent="0.2">
      <c r="A14" s="367" t="s">
        <v>451</v>
      </c>
      <c r="B14" s="367"/>
      <c r="C14" s="367"/>
      <c r="D14" s="367"/>
      <c r="E14" s="367"/>
      <c r="F14" s="367"/>
      <c r="G14" s="26">
        <v>7</v>
      </c>
      <c r="H14" s="47">
        <v>-150655481</v>
      </c>
      <c r="I14" s="47">
        <v>-150522227</v>
      </c>
    </row>
    <row r="15" spans="1:9" x14ac:dyDescent="0.2">
      <c r="A15" s="367" t="s">
        <v>452</v>
      </c>
      <c r="B15" s="367"/>
      <c r="C15" s="367"/>
      <c r="D15" s="367"/>
      <c r="E15" s="367"/>
      <c r="F15" s="367"/>
      <c r="G15" s="26">
        <v>8</v>
      </c>
      <c r="H15" s="47">
        <v>-33829104</v>
      </c>
      <c r="I15" s="47">
        <v>-41271171</v>
      </c>
    </row>
    <row r="16" spans="1:9" x14ac:dyDescent="0.2">
      <c r="A16" s="367" t="s">
        <v>453</v>
      </c>
      <c r="B16" s="367"/>
      <c r="C16" s="367"/>
      <c r="D16" s="367"/>
      <c r="E16" s="367"/>
      <c r="F16" s="367"/>
      <c r="G16" s="26">
        <v>9</v>
      </c>
      <c r="H16" s="47">
        <v>-312292</v>
      </c>
      <c r="I16" s="47">
        <v>-579342</v>
      </c>
    </row>
    <row r="17" spans="1:9" x14ac:dyDescent="0.2">
      <c r="A17" s="367" t="s">
        <v>454</v>
      </c>
      <c r="B17" s="367"/>
      <c r="C17" s="367"/>
      <c r="D17" s="367"/>
      <c r="E17" s="367"/>
      <c r="F17" s="367"/>
      <c r="G17" s="26">
        <v>10</v>
      </c>
      <c r="H17" s="47">
        <v>-327428</v>
      </c>
      <c r="I17" s="47">
        <v>-531356</v>
      </c>
    </row>
    <row r="18" spans="1:9" ht="12.75" customHeight="1" x14ac:dyDescent="0.2">
      <c r="A18" s="367" t="s">
        <v>455</v>
      </c>
      <c r="B18" s="367"/>
      <c r="C18" s="367"/>
      <c r="D18" s="367"/>
      <c r="E18" s="367"/>
      <c r="F18" s="367"/>
      <c r="G18" s="26">
        <v>11</v>
      </c>
      <c r="H18" s="47">
        <v>-1488163</v>
      </c>
      <c r="I18" s="47">
        <v>-2521961</v>
      </c>
    </row>
    <row r="19" spans="1:9" x14ac:dyDescent="0.2">
      <c r="A19" s="367" t="s">
        <v>456</v>
      </c>
      <c r="B19" s="367"/>
      <c r="C19" s="367"/>
      <c r="D19" s="367"/>
      <c r="E19" s="367"/>
      <c r="F19" s="367"/>
      <c r="G19" s="26">
        <v>12</v>
      </c>
      <c r="H19" s="47">
        <v>-18392832</v>
      </c>
      <c r="I19" s="47">
        <v>-13770204</v>
      </c>
    </row>
    <row r="20" spans="1:9" ht="12.75" customHeight="1" x14ac:dyDescent="0.2">
      <c r="A20" s="378" t="s">
        <v>457</v>
      </c>
      <c r="B20" s="379"/>
      <c r="C20" s="379"/>
      <c r="D20" s="379"/>
      <c r="E20" s="379"/>
      <c r="F20" s="380"/>
      <c r="G20" s="113">
        <v>13</v>
      </c>
      <c r="H20" s="114">
        <f>SUM(H14:H19)</f>
        <v>-205005300</v>
      </c>
      <c r="I20" s="114">
        <f>SUM(I14:I19)</f>
        <v>-209196261</v>
      </c>
    </row>
    <row r="21" spans="1:9" ht="27.6" customHeight="1" x14ac:dyDescent="0.2">
      <c r="A21" s="371" t="s">
        <v>458</v>
      </c>
      <c r="B21" s="372"/>
      <c r="C21" s="372"/>
      <c r="D21" s="372"/>
      <c r="E21" s="372"/>
      <c r="F21" s="372"/>
      <c r="G21" s="28">
        <v>14</v>
      </c>
      <c r="H21" s="49">
        <f>H13+H20</f>
        <v>43000419</v>
      </c>
      <c r="I21" s="49">
        <f>I13+I20</f>
        <v>60651697</v>
      </c>
    </row>
    <row r="22" spans="1:9" x14ac:dyDescent="0.2">
      <c r="A22" s="381" t="s">
        <v>301</v>
      </c>
      <c r="B22" s="382"/>
      <c r="C22" s="382"/>
      <c r="D22" s="382"/>
      <c r="E22" s="382"/>
      <c r="F22" s="382"/>
      <c r="G22" s="382"/>
      <c r="H22" s="382"/>
      <c r="I22" s="383"/>
    </row>
    <row r="23" spans="1:9" ht="26.45" customHeight="1" x14ac:dyDescent="0.2">
      <c r="A23" s="384" t="s">
        <v>302</v>
      </c>
      <c r="B23" s="384"/>
      <c r="C23" s="384"/>
      <c r="D23" s="384"/>
      <c r="E23" s="384"/>
      <c r="F23" s="384"/>
      <c r="G23" s="25">
        <v>15</v>
      </c>
      <c r="H23" s="46">
        <v>91505</v>
      </c>
      <c r="I23" s="46">
        <v>74756</v>
      </c>
    </row>
    <row r="24" spans="1:9" x14ac:dyDescent="0.2">
      <c r="A24" s="367" t="s">
        <v>303</v>
      </c>
      <c r="B24" s="367"/>
      <c r="C24" s="367"/>
      <c r="D24" s="367"/>
      <c r="E24" s="367"/>
      <c r="F24" s="367"/>
      <c r="G24" s="25">
        <v>16</v>
      </c>
      <c r="H24" s="47">
        <v>0</v>
      </c>
      <c r="I24" s="47">
        <v>0</v>
      </c>
    </row>
    <row r="25" spans="1:9" x14ac:dyDescent="0.2">
      <c r="A25" s="367" t="s">
        <v>304</v>
      </c>
      <c r="B25" s="367"/>
      <c r="C25" s="367"/>
      <c r="D25" s="367"/>
      <c r="E25" s="367"/>
      <c r="F25" s="367"/>
      <c r="G25" s="25">
        <v>17</v>
      </c>
      <c r="H25" s="47">
        <v>15486</v>
      </c>
      <c r="I25" s="47">
        <v>1408976</v>
      </c>
    </row>
    <row r="26" spans="1:9" x14ac:dyDescent="0.2">
      <c r="A26" s="367" t="s">
        <v>305</v>
      </c>
      <c r="B26" s="367"/>
      <c r="C26" s="367"/>
      <c r="D26" s="367"/>
      <c r="E26" s="367"/>
      <c r="F26" s="367"/>
      <c r="G26" s="25">
        <v>18</v>
      </c>
      <c r="H26" s="47">
        <v>5065285</v>
      </c>
      <c r="I26" s="47">
        <v>8081869</v>
      </c>
    </row>
    <row r="27" spans="1:9" x14ac:dyDescent="0.2">
      <c r="A27" s="367" t="s">
        <v>306</v>
      </c>
      <c r="B27" s="367"/>
      <c r="C27" s="367"/>
      <c r="D27" s="367"/>
      <c r="E27" s="367"/>
      <c r="F27" s="367"/>
      <c r="G27" s="25">
        <v>19</v>
      </c>
      <c r="H27" s="47">
        <v>1597</v>
      </c>
      <c r="I27" s="47">
        <v>30000519</v>
      </c>
    </row>
    <row r="28" spans="1:9" x14ac:dyDescent="0.2">
      <c r="A28" s="367" t="s">
        <v>307</v>
      </c>
      <c r="B28" s="367"/>
      <c r="C28" s="367"/>
      <c r="D28" s="367"/>
      <c r="E28" s="367"/>
      <c r="F28" s="367"/>
      <c r="G28" s="25">
        <v>20</v>
      </c>
      <c r="H28" s="47">
        <v>0</v>
      </c>
      <c r="I28" s="47">
        <v>250</v>
      </c>
    </row>
    <row r="29" spans="1:9" ht="24" customHeight="1" x14ac:dyDescent="0.2">
      <c r="A29" s="374" t="s">
        <v>460</v>
      </c>
      <c r="B29" s="374"/>
      <c r="C29" s="374"/>
      <c r="D29" s="374"/>
      <c r="E29" s="374"/>
      <c r="F29" s="374"/>
      <c r="G29" s="27">
        <v>21</v>
      </c>
      <c r="H29" s="48">
        <f>SUM(H23:H28)</f>
        <v>5173873</v>
      </c>
      <c r="I29" s="48">
        <f>SUM(I23:I28)</f>
        <v>39566370</v>
      </c>
    </row>
    <row r="30" spans="1:9" ht="27" customHeight="1" x14ac:dyDescent="0.2">
      <c r="A30" s="367" t="s">
        <v>308</v>
      </c>
      <c r="B30" s="367"/>
      <c r="C30" s="367"/>
      <c r="D30" s="367"/>
      <c r="E30" s="367"/>
      <c r="F30" s="367"/>
      <c r="G30" s="26">
        <v>22</v>
      </c>
      <c r="H30" s="47">
        <v>-5244480</v>
      </c>
      <c r="I30" s="47">
        <v>-10601841</v>
      </c>
    </row>
    <row r="31" spans="1:9" x14ac:dyDescent="0.2">
      <c r="A31" s="367" t="s">
        <v>309</v>
      </c>
      <c r="B31" s="367"/>
      <c r="C31" s="367"/>
      <c r="D31" s="367"/>
      <c r="E31" s="367"/>
      <c r="F31" s="367"/>
      <c r="G31" s="26">
        <v>23</v>
      </c>
      <c r="H31" s="47">
        <v>-5839804</v>
      </c>
      <c r="I31" s="47">
        <v>-2741968</v>
      </c>
    </row>
    <row r="32" spans="1:9" x14ac:dyDescent="0.2">
      <c r="A32" s="367" t="s">
        <v>310</v>
      </c>
      <c r="B32" s="367"/>
      <c r="C32" s="367"/>
      <c r="D32" s="367"/>
      <c r="E32" s="367"/>
      <c r="F32" s="367"/>
      <c r="G32" s="26">
        <v>24</v>
      </c>
      <c r="H32" s="47">
        <v>-195950</v>
      </c>
      <c r="I32" s="47">
        <v>-40529593</v>
      </c>
    </row>
    <row r="33" spans="1:9" x14ac:dyDescent="0.2">
      <c r="A33" s="367" t="s">
        <v>311</v>
      </c>
      <c r="B33" s="367"/>
      <c r="C33" s="367"/>
      <c r="D33" s="367"/>
      <c r="E33" s="367"/>
      <c r="F33" s="367"/>
      <c r="G33" s="26">
        <v>25</v>
      </c>
      <c r="H33" s="47">
        <v>0</v>
      </c>
      <c r="I33" s="47">
        <v>0</v>
      </c>
    </row>
    <row r="34" spans="1:9" x14ac:dyDescent="0.2">
      <c r="A34" s="367" t="s">
        <v>312</v>
      </c>
      <c r="B34" s="367"/>
      <c r="C34" s="367"/>
      <c r="D34" s="367"/>
      <c r="E34" s="367"/>
      <c r="F34" s="367"/>
      <c r="G34" s="26">
        <v>26</v>
      </c>
      <c r="H34" s="47">
        <v>0</v>
      </c>
      <c r="I34" s="47">
        <v>-1734</v>
      </c>
    </row>
    <row r="35" spans="1:9" ht="25.9" customHeight="1" x14ac:dyDescent="0.2">
      <c r="A35" s="374" t="s">
        <v>461</v>
      </c>
      <c r="B35" s="374"/>
      <c r="C35" s="374"/>
      <c r="D35" s="374"/>
      <c r="E35" s="374"/>
      <c r="F35" s="374"/>
      <c r="G35" s="27">
        <v>27</v>
      </c>
      <c r="H35" s="48">
        <f>SUM(H30:H34)</f>
        <v>-11280234</v>
      </c>
      <c r="I35" s="48">
        <f>SUM(I30:I34)</f>
        <v>-53875136</v>
      </c>
    </row>
    <row r="36" spans="1:9" ht="28.15" customHeight="1" x14ac:dyDescent="0.2">
      <c r="A36" s="371" t="s">
        <v>459</v>
      </c>
      <c r="B36" s="372"/>
      <c r="C36" s="372"/>
      <c r="D36" s="372"/>
      <c r="E36" s="372"/>
      <c r="F36" s="372"/>
      <c r="G36" s="28">
        <v>28</v>
      </c>
      <c r="H36" s="49">
        <f>H29+H35</f>
        <v>-6106361</v>
      </c>
      <c r="I36" s="49">
        <f>I29+I35</f>
        <v>-14308766</v>
      </c>
    </row>
    <row r="37" spans="1:9" x14ac:dyDescent="0.2">
      <c r="A37" s="381" t="s">
        <v>313</v>
      </c>
      <c r="B37" s="382"/>
      <c r="C37" s="382"/>
      <c r="D37" s="382"/>
      <c r="E37" s="382"/>
      <c r="F37" s="382"/>
      <c r="G37" s="382">
        <v>0</v>
      </c>
      <c r="H37" s="382"/>
      <c r="I37" s="383"/>
    </row>
    <row r="38" spans="1:9" x14ac:dyDescent="0.2">
      <c r="A38" s="385" t="s">
        <v>314</v>
      </c>
      <c r="B38" s="385"/>
      <c r="C38" s="385"/>
      <c r="D38" s="385"/>
      <c r="E38" s="385"/>
      <c r="F38" s="385"/>
      <c r="G38" s="25">
        <v>29</v>
      </c>
      <c r="H38" s="46">
        <v>0</v>
      </c>
      <c r="I38" s="46">
        <v>0</v>
      </c>
    </row>
    <row r="39" spans="1:9" ht="25.15" customHeight="1" x14ac:dyDescent="0.2">
      <c r="A39" s="373" t="s">
        <v>315</v>
      </c>
      <c r="B39" s="373"/>
      <c r="C39" s="373"/>
      <c r="D39" s="373"/>
      <c r="E39" s="373"/>
      <c r="F39" s="373"/>
      <c r="G39" s="25">
        <v>30</v>
      </c>
      <c r="H39" s="47">
        <v>0</v>
      </c>
      <c r="I39" s="47">
        <v>0</v>
      </c>
    </row>
    <row r="40" spans="1:9" x14ac:dyDescent="0.2">
      <c r="A40" s="373" t="s">
        <v>316</v>
      </c>
      <c r="B40" s="373"/>
      <c r="C40" s="373"/>
      <c r="D40" s="373"/>
      <c r="E40" s="373"/>
      <c r="F40" s="373"/>
      <c r="G40" s="25">
        <v>31</v>
      </c>
      <c r="H40" s="47">
        <v>2180403</v>
      </c>
      <c r="I40" s="47">
        <v>13076470</v>
      </c>
    </row>
    <row r="41" spans="1:9" x14ac:dyDescent="0.2">
      <c r="A41" s="373" t="s">
        <v>317</v>
      </c>
      <c r="B41" s="373"/>
      <c r="C41" s="373"/>
      <c r="D41" s="373"/>
      <c r="E41" s="373"/>
      <c r="F41" s="373"/>
      <c r="G41" s="25">
        <v>32</v>
      </c>
      <c r="H41" s="47">
        <v>324518</v>
      </c>
      <c r="I41" s="47">
        <v>264077</v>
      </c>
    </row>
    <row r="42" spans="1:9" ht="25.9" customHeight="1" x14ac:dyDescent="0.2">
      <c r="A42" s="374" t="s">
        <v>462</v>
      </c>
      <c r="B42" s="374"/>
      <c r="C42" s="374"/>
      <c r="D42" s="374"/>
      <c r="E42" s="374"/>
      <c r="F42" s="374"/>
      <c r="G42" s="27">
        <v>33</v>
      </c>
      <c r="H42" s="48">
        <f>H41+H40+H39+H38</f>
        <v>2504921</v>
      </c>
      <c r="I42" s="48">
        <f>I41+I40+I39+I38</f>
        <v>13340547</v>
      </c>
    </row>
    <row r="43" spans="1:9" ht="24.6" customHeight="1" x14ac:dyDescent="0.2">
      <c r="A43" s="373" t="s">
        <v>318</v>
      </c>
      <c r="B43" s="373"/>
      <c r="C43" s="373"/>
      <c r="D43" s="373"/>
      <c r="E43" s="373"/>
      <c r="F43" s="373"/>
      <c r="G43" s="26">
        <v>34</v>
      </c>
      <c r="H43" s="47">
        <v>-11295901</v>
      </c>
      <c r="I43" s="47">
        <v>-11919655</v>
      </c>
    </row>
    <row r="44" spans="1:9" x14ac:dyDescent="0.2">
      <c r="A44" s="373" t="s">
        <v>319</v>
      </c>
      <c r="B44" s="373"/>
      <c r="C44" s="373"/>
      <c r="D44" s="373"/>
      <c r="E44" s="373"/>
      <c r="F44" s="373"/>
      <c r="G44" s="26">
        <v>35</v>
      </c>
      <c r="H44" s="47">
        <v>-3576</v>
      </c>
      <c r="I44" s="47">
        <v>0</v>
      </c>
    </row>
    <row r="45" spans="1:9" x14ac:dyDescent="0.2">
      <c r="A45" s="373" t="s">
        <v>320</v>
      </c>
      <c r="B45" s="373"/>
      <c r="C45" s="373"/>
      <c r="D45" s="373"/>
      <c r="E45" s="373"/>
      <c r="F45" s="373"/>
      <c r="G45" s="26">
        <v>36</v>
      </c>
      <c r="H45" s="47">
        <v>-386594</v>
      </c>
      <c r="I45" s="47">
        <v>-395974</v>
      </c>
    </row>
    <row r="46" spans="1:9" ht="21" customHeight="1" x14ac:dyDescent="0.2">
      <c r="A46" s="373" t="s">
        <v>321</v>
      </c>
      <c r="B46" s="373"/>
      <c r="C46" s="373"/>
      <c r="D46" s="373"/>
      <c r="E46" s="373"/>
      <c r="F46" s="373"/>
      <c r="G46" s="26">
        <v>37</v>
      </c>
      <c r="H46" s="47">
        <v>0</v>
      </c>
      <c r="I46" s="47">
        <v>0</v>
      </c>
    </row>
    <row r="47" spans="1:9" x14ac:dyDescent="0.2">
      <c r="A47" s="373" t="s">
        <v>322</v>
      </c>
      <c r="B47" s="373"/>
      <c r="C47" s="373"/>
      <c r="D47" s="373"/>
      <c r="E47" s="373"/>
      <c r="F47" s="373"/>
      <c r="G47" s="26">
        <v>38</v>
      </c>
      <c r="H47" s="47">
        <v>-1979283</v>
      </c>
      <c r="I47" s="47">
        <v>-6038940</v>
      </c>
    </row>
    <row r="48" spans="1:9" ht="22.9" customHeight="1" x14ac:dyDescent="0.2">
      <c r="A48" s="374" t="s">
        <v>463</v>
      </c>
      <c r="B48" s="374"/>
      <c r="C48" s="374"/>
      <c r="D48" s="374"/>
      <c r="E48" s="374"/>
      <c r="F48" s="374"/>
      <c r="G48" s="27">
        <v>39</v>
      </c>
      <c r="H48" s="48">
        <f>H47+H46+H45+H44+H43</f>
        <v>-13665354</v>
      </c>
      <c r="I48" s="48">
        <f>I47+I46+I45+I44+I43</f>
        <v>-18354569</v>
      </c>
    </row>
    <row r="49" spans="1:9" ht="25.9" customHeight="1" x14ac:dyDescent="0.2">
      <c r="A49" s="375" t="s">
        <v>464</v>
      </c>
      <c r="B49" s="376"/>
      <c r="C49" s="376"/>
      <c r="D49" s="376"/>
      <c r="E49" s="376"/>
      <c r="F49" s="376"/>
      <c r="G49" s="27">
        <v>40</v>
      </c>
      <c r="H49" s="48">
        <f>H48+H42</f>
        <v>-11160433</v>
      </c>
      <c r="I49" s="48">
        <f>I48+I42</f>
        <v>-5014022</v>
      </c>
    </row>
    <row r="50" spans="1:9" ht="22.15" customHeight="1" x14ac:dyDescent="0.2">
      <c r="A50" s="367" t="s">
        <v>323</v>
      </c>
      <c r="B50" s="367"/>
      <c r="C50" s="367"/>
      <c r="D50" s="367"/>
      <c r="E50" s="367"/>
      <c r="F50" s="367"/>
      <c r="G50" s="26">
        <v>41</v>
      </c>
      <c r="H50" s="47">
        <v>-138115</v>
      </c>
      <c r="I50" s="47">
        <v>-288865</v>
      </c>
    </row>
    <row r="51" spans="1:9" ht="25.9" customHeight="1" x14ac:dyDescent="0.2">
      <c r="A51" s="375" t="s">
        <v>465</v>
      </c>
      <c r="B51" s="376"/>
      <c r="C51" s="376"/>
      <c r="D51" s="376"/>
      <c r="E51" s="376"/>
      <c r="F51" s="376"/>
      <c r="G51" s="27">
        <v>42</v>
      </c>
      <c r="H51" s="48">
        <f>H21+H36+H49+H50</f>
        <v>25595510</v>
      </c>
      <c r="I51" s="48">
        <f>I21+I36+I49+I50</f>
        <v>41040044</v>
      </c>
    </row>
    <row r="52" spans="1:9" ht="25.15" customHeight="1" x14ac:dyDescent="0.2">
      <c r="A52" s="377" t="s">
        <v>324</v>
      </c>
      <c r="B52" s="377"/>
      <c r="C52" s="377"/>
      <c r="D52" s="377"/>
      <c r="E52" s="377"/>
      <c r="F52" s="377"/>
      <c r="G52" s="26">
        <v>43</v>
      </c>
      <c r="H52" s="47">
        <v>57262703</v>
      </c>
      <c r="I52" s="47">
        <v>153823741</v>
      </c>
    </row>
    <row r="53" spans="1:9" ht="31.9" customHeight="1" x14ac:dyDescent="0.2">
      <c r="A53" s="371" t="s">
        <v>466</v>
      </c>
      <c r="B53" s="372"/>
      <c r="C53" s="372"/>
      <c r="D53" s="372"/>
      <c r="E53" s="372"/>
      <c r="F53" s="372"/>
      <c r="G53" s="28">
        <v>44</v>
      </c>
      <c r="H53" s="49">
        <f>H52+H51</f>
        <v>82858213</v>
      </c>
      <c r="I53" s="49">
        <f>I52+I51</f>
        <v>194863785</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pane xSplit="7" ySplit="6" topLeftCell="H38" activePane="bottomRight" state="frozen"/>
      <selection pane="topRight" activeCell="H1" sqref="H1"/>
      <selection pane="bottomLeft" activeCell="A7" sqref="A7"/>
      <selection pane="bottomRight" activeCell="X41" sqref="X41:X48"/>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407" t="s">
        <v>325</v>
      </c>
      <c r="B1" s="408"/>
      <c r="C1" s="408"/>
      <c r="D1" s="408"/>
      <c r="E1" s="408"/>
      <c r="F1" s="408"/>
      <c r="G1" s="408"/>
      <c r="H1" s="408"/>
      <c r="I1" s="408"/>
      <c r="J1" s="408"/>
      <c r="K1" s="50"/>
    </row>
    <row r="2" spans="1:25" ht="15.75" x14ac:dyDescent="0.2">
      <c r="A2" s="2"/>
      <c r="B2" s="3"/>
      <c r="C2" s="409" t="s">
        <v>326</v>
      </c>
      <c r="D2" s="409"/>
      <c r="E2" s="9">
        <v>45292</v>
      </c>
      <c r="F2" s="4" t="s">
        <v>327</v>
      </c>
      <c r="G2" s="9">
        <v>45382</v>
      </c>
      <c r="H2" s="51"/>
      <c r="I2" s="51"/>
      <c r="J2" s="51"/>
      <c r="K2" s="50"/>
      <c r="X2" s="52" t="s">
        <v>499</v>
      </c>
    </row>
    <row r="3" spans="1:25" ht="13.5" customHeight="1" thickBot="1" x14ac:dyDescent="0.25">
      <c r="A3" s="410" t="s">
        <v>328</v>
      </c>
      <c r="B3" s="411"/>
      <c r="C3" s="411"/>
      <c r="D3" s="411"/>
      <c r="E3" s="411"/>
      <c r="F3" s="411"/>
      <c r="G3" s="414" t="s">
        <v>329</v>
      </c>
      <c r="H3" s="397" t="s">
        <v>330</v>
      </c>
      <c r="I3" s="397"/>
      <c r="J3" s="397"/>
      <c r="K3" s="397"/>
      <c r="L3" s="397"/>
      <c r="M3" s="397"/>
      <c r="N3" s="397"/>
      <c r="O3" s="397"/>
      <c r="P3" s="397"/>
      <c r="Q3" s="397"/>
      <c r="R3" s="397"/>
      <c r="S3" s="397"/>
      <c r="T3" s="397"/>
      <c r="U3" s="397"/>
      <c r="V3" s="397"/>
      <c r="W3" s="397"/>
      <c r="X3" s="397" t="s">
        <v>331</v>
      </c>
      <c r="Y3" s="399" t="s">
        <v>332</v>
      </c>
    </row>
    <row r="4" spans="1:25" ht="68.25" thickBot="1" x14ac:dyDescent="0.25">
      <c r="A4" s="412"/>
      <c r="B4" s="413"/>
      <c r="C4" s="413"/>
      <c r="D4" s="413"/>
      <c r="E4" s="413"/>
      <c r="F4" s="413"/>
      <c r="G4" s="415"/>
      <c r="H4" s="53" t="s">
        <v>333</v>
      </c>
      <c r="I4" s="53" t="s">
        <v>334</v>
      </c>
      <c r="J4" s="53" t="s">
        <v>335</v>
      </c>
      <c r="K4" s="53" t="s">
        <v>336</v>
      </c>
      <c r="L4" s="53" t="s">
        <v>337</v>
      </c>
      <c r="M4" s="53" t="s">
        <v>338</v>
      </c>
      <c r="N4" s="53" t="s">
        <v>339</v>
      </c>
      <c r="O4" s="53" t="s">
        <v>340</v>
      </c>
      <c r="P4" s="115" t="s">
        <v>467</v>
      </c>
      <c r="Q4" s="53" t="s">
        <v>341</v>
      </c>
      <c r="R4" s="53" t="s">
        <v>342</v>
      </c>
      <c r="S4" s="53" t="s">
        <v>468</v>
      </c>
      <c r="T4" s="53" t="s">
        <v>469</v>
      </c>
      <c r="U4" s="53" t="s">
        <v>343</v>
      </c>
      <c r="V4" s="53" t="s">
        <v>344</v>
      </c>
      <c r="W4" s="53" t="s">
        <v>345</v>
      </c>
      <c r="X4" s="398"/>
      <c r="Y4" s="400"/>
    </row>
    <row r="5" spans="1:25" ht="22.5" x14ac:dyDescent="0.2">
      <c r="A5" s="401">
        <v>1</v>
      </c>
      <c r="B5" s="402"/>
      <c r="C5" s="402"/>
      <c r="D5" s="402"/>
      <c r="E5" s="402"/>
      <c r="F5" s="402"/>
      <c r="G5" s="5">
        <v>2</v>
      </c>
      <c r="H5" s="54" t="s">
        <v>346</v>
      </c>
      <c r="I5" s="55" t="s">
        <v>347</v>
      </c>
      <c r="J5" s="54" t="s">
        <v>348</v>
      </c>
      <c r="K5" s="55" t="s">
        <v>349</v>
      </c>
      <c r="L5" s="54" t="s">
        <v>350</v>
      </c>
      <c r="M5" s="55" t="s">
        <v>351</v>
      </c>
      <c r="N5" s="54" t="s">
        <v>352</v>
      </c>
      <c r="O5" s="55" t="s">
        <v>353</v>
      </c>
      <c r="P5" s="54" t="s">
        <v>354</v>
      </c>
      <c r="Q5" s="55" t="s">
        <v>355</v>
      </c>
      <c r="R5" s="54" t="s">
        <v>356</v>
      </c>
      <c r="S5" s="116" t="s">
        <v>470</v>
      </c>
      <c r="T5" s="116" t="s">
        <v>471</v>
      </c>
      <c r="U5" s="116" t="s">
        <v>472</v>
      </c>
      <c r="V5" s="116" t="s">
        <v>473</v>
      </c>
      <c r="W5" s="116" t="s">
        <v>474</v>
      </c>
      <c r="X5" s="116">
        <v>19</v>
      </c>
      <c r="Y5" s="117" t="s">
        <v>475</v>
      </c>
    </row>
    <row r="6" spans="1:25" x14ac:dyDescent="0.2">
      <c r="A6" s="403" t="s">
        <v>357</v>
      </c>
      <c r="B6" s="403"/>
      <c r="C6" s="403"/>
      <c r="D6" s="403"/>
      <c r="E6" s="403"/>
      <c r="F6" s="403"/>
      <c r="G6" s="403"/>
      <c r="H6" s="403"/>
      <c r="I6" s="403"/>
      <c r="J6" s="403"/>
      <c r="K6" s="403"/>
      <c r="L6" s="403"/>
      <c r="M6" s="403"/>
      <c r="N6" s="404"/>
      <c r="O6" s="404"/>
      <c r="P6" s="404"/>
      <c r="Q6" s="404"/>
      <c r="R6" s="404"/>
      <c r="S6" s="405"/>
      <c r="T6" s="405"/>
      <c r="U6" s="404"/>
      <c r="V6" s="404"/>
      <c r="W6" s="404"/>
      <c r="X6" s="404"/>
      <c r="Y6" s="406"/>
    </row>
    <row r="7" spans="1:25" x14ac:dyDescent="0.2">
      <c r="A7" s="395" t="s">
        <v>358</v>
      </c>
      <c r="B7" s="395"/>
      <c r="C7" s="395"/>
      <c r="D7" s="395"/>
      <c r="E7" s="395"/>
      <c r="F7" s="395"/>
      <c r="G7" s="6">
        <v>1</v>
      </c>
      <c r="H7" s="56">
        <v>160448063</v>
      </c>
      <c r="I7" s="56">
        <v>95505</v>
      </c>
      <c r="J7" s="56">
        <v>9662202</v>
      </c>
      <c r="K7" s="56">
        <v>4526798</v>
      </c>
      <c r="L7" s="56">
        <v>2051700</v>
      </c>
      <c r="M7" s="56">
        <v>67872168</v>
      </c>
      <c r="N7" s="56">
        <v>31861678</v>
      </c>
      <c r="O7" s="56">
        <v>0</v>
      </c>
      <c r="P7" s="56">
        <v>0</v>
      </c>
      <c r="Q7" s="56">
        <v>0</v>
      </c>
      <c r="R7" s="56">
        <v>0</v>
      </c>
      <c r="S7" s="56">
        <v>0</v>
      </c>
      <c r="T7" s="56">
        <v>-16144</v>
      </c>
      <c r="U7" s="56">
        <v>58812800</v>
      </c>
      <c r="V7" s="56">
        <v>34555177</v>
      </c>
      <c r="W7" s="57">
        <f>H7+I7+J7+K7-L7+M7+N7+O7+P7+Q7+R7+U7+V7+S7+T7</f>
        <v>365766547</v>
      </c>
      <c r="X7" s="56">
        <v>94701987</v>
      </c>
      <c r="Y7" s="57">
        <f>W7+X7</f>
        <v>460468534</v>
      </c>
    </row>
    <row r="8" spans="1:25" x14ac:dyDescent="0.2">
      <c r="A8" s="390" t="s">
        <v>359</v>
      </c>
      <c r="B8" s="390"/>
      <c r="C8" s="390"/>
      <c r="D8" s="390"/>
      <c r="E8" s="390"/>
      <c r="F8" s="390"/>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390" t="s">
        <v>360</v>
      </c>
      <c r="B9" s="390"/>
      <c r="C9" s="390"/>
      <c r="D9" s="390"/>
      <c r="E9" s="390"/>
      <c r="F9" s="390"/>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96" t="s">
        <v>361</v>
      </c>
      <c r="B10" s="396"/>
      <c r="C10" s="396"/>
      <c r="D10" s="396"/>
      <c r="E10" s="396"/>
      <c r="F10" s="396"/>
      <c r="G10" s="7">
        <v>4</v>
      </c>
      <c r="H10" s="57">
        <f>H7+H8+H9</f>
        <v>160448063</v>
      </c>
      <c r="I10" s="57">
        <f t="shared" ref="I10:Y10" si="2">I7+I8+I9</f>
        <v>95505</v>
      </c>
      <c r="J10" s="57">
        <f t="shared" si="2"/>
        <v>9662202</v>
      </c>
      <c r="K10" s="57">
        <f t="shared" si="2"/>
        <v>4526798</v>
      </c>
      <c r="L10" s="57">
        <f t="shared" si="2"/>
        <v>2051700</v>
      </c>
      <c r="M10" s="57">
        <f t="shared" si="2"/>
        <v>67872168</v>
      </c>
      <c r="N10" s="57">
        <f t="shared" si="2"/>
        <v>31861678</v>
      </c>
      <c r="O10" s="57">
        <f t="shared" si="2"/>
        <v>0</v>
      </c>
      <c r="P10" s="57">
        <f t="shared" si="2"/>
        <v>0</v>
      </c>
      <c r="Q10" s="57">
        <f t="shared" si="2"/>
        <v>0</v>
      </c>
      <c r="R10" s="57">
        <f t="shared" si="2"/>
        <v>0</v>
      </c>
      <c r="S10" s="57">
        <f t="shared" si="2"/>
        <v>0</v>
      </c>
      <c r="T10" s="57">
        <f t="shared" si="2"/>
        <v>-16144</v>
      </c>
      <c r="U10" s="57">
        <f t="shared" si="2"/>
        <v>58812800</v>
      </c>
      <c r="V10" s="57">
        <f t="shared" si="2"/>
        <v>34555177</v>
      </c>
      <c r="W10" s="57">
        <f t="shared" si="2"/>
        <v>365766547</v>
      </c>
      <c r="X10" s="57">
        <f t="shared" si="2"/>
        <v>94701987</v>
      </c>
      <c r="Y10" s="57">
        <f t="shared" si="2"/>
        <v>460468534</v>
      </c>
    </row>
    <row r="11" spans="1:25" x14ac:dyDescent="0.2">
      <c r="A11" s="390" t="s">
        <v>362</v>
      </c>
      <c r="B11" s="390"/>
      <c r="C11" s="390"/>
      <c r="D11" s="390"/>
      <c r="E11" s="390"/>
      <c r="F11" s="390"/>
      <c r="G11" s="6">
        <v>5</v>
      </c>
      <c r="H11" s="58">
        <v>0</v>
      </c>
      <c r="I11" s="58">
        <v>0</v>
      </c>
      <c r="J11" s="58">
        <v>0</v>
      </c>
      <c r="K11" s="58">
        <v>0</v>
      </c>
      <c r="L11" s="58">
        <v>0</v>
      </c>
      <c r="M11" s="58">
        <v>0</v>
      </c>
      <c r="N11" s="58">
        <v>0</v>
      </c>
      <c r="O11" s="58">
        <v>0</v>
      </c>
      <c r="P11" s="58">
        <v>0</v>
      </c>
      <c r="Q11" s="58">
        <v>0</v>
      </c>
      <c r="R11" s="58">
        <v>0</v>
      </c>
      <c r="S11" s="56">
        <v>0</v>
      </c>
      <c r="T11" s="56">
        <v>0</v>
      </c>
      <c r="U11" s="58">
        <v>0</v>
      </c>
      <c r="V11" s="56">
        <v>46328381</v>
      </c>
      <c r="W11" s="57">
        <f t="shared" ref="W11:W29" si="3">H11+I11+J11+K11-L11+M11+N11+O11+P11+Q11+R11+U11+V11+S11+T11</f>
        <v>46328381</v>
      </c>
      <c r="X11" s="56">
        <v>24574007</v>
      </c>
      <c r="Y11" s="57">
        <f t="shared" ref="Y11:Y29" si="4">W11+X11</f>
        <v>70902388</v>
      </c>
    </row>
    <row r="12" spans="1:25" x14ac:dyDescent="0.2">
      <c r="A12" s="390" t="s">
        <v>363</v>
      </c>
      <c r="B12" s="390"/>
      <c r="C12" s="390"/>
      <c r="D12" s="390"/>
      <c r="E12" s="390"/>
      <c r="F12" s="390"/>
      <c r="G12" s="6">
        <v>6</v>
      </c>
      <c r="H12" s="58">
        <v>0</v>
      </c>
      <c r="I12" s="58">
        <v>0</v>
      </c>
      <c r="J12" s="58">
        <v>0</v>
      </c>
      <c r="K12" s="58">
        <v>0</v>
      </c>
      <c r="L12" s="58">
        <v>0</v>
      </c>
      <c r="M12" s="58">
        <v>0</v>
      </c>
      <c r="N12" s="56">
        <v>0</v>
      </c>
      <c r="O12" s="58">
        <v>0</v>
      </c>
      <c r="P12" s="58">
        <v>0</v>
      </c>
      <c r="Q12" s="58">
        <v>0</v>
      </c>
      <c r="R12" s="58">
        <v>0</v>
      </c>
      <c r="S12" s="56">
        <v>0</v>
      </c>
      <c r="T12" s="56">
        <v>-189630</v>
      </c>
      <c r="U12" s="58">
        <v>0</v>
      </c>
      <c r="V12" s="58">
        <v>0</v>
      </c>
      <c r="W12" s="57">
        <f t="shared" si="3"/>
        <v>-189630</v>
      </c>
      <c r="X12" s="56">
        <v>-253465</v>
      </c>
      <c r="Y12" s="57">
        <f t="shared" si="4"/>
        <v>-443095</v>
      </c>
    </row>
    <row r="13" spans="1:25" ht="26.25" customHeight="1" x14ac:dyDescent="0.2">
      <c r="A13" s="390" t="s">
        <v>364</v>
      </c>
      <c r="B13" s="390"/>
      <c r="C13" s="390"/>
      <c r="D13" s="390"/>
      <c r="E13" s="390"/>
      <c r="F13" s="390"/>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390" t="s">
        <v>476</v>
      </c>
      <c r="B14" s="390"/>
      <c r="C14" s="390"/>
      <c r="D14" s="390"/>
      <c r="E14" s="390"/>
      <c r="F14" s="390"/>
      <c r="G14" s="6">
        <v>8</v>
      </c>
      <c r="H14" s="58">
        <v>0</v>
      </c>
      <c r="I14" s="58">
        <v>0</v>
      </c>
      <c r="J14" s="58">
        <v>0</v>
      </c>
      <c r="K14" s="58">
        <v>0</v>
      </c>
      <c r="L14" s="58">
        <v>0</v>
      </c>
      <c r="M14" s="58">
        <v>0</v>
      </c>
      <c r="N14" s="58">
        <v>0</v>
      </c>
      <c r="O14" s="58">
        <v>0</v>
      </c>
      <c r="P14" s="56">
        <v>830229</v>
      </c>
      <c r="Q14" s="58">
        <v>0</v>
      </c>
      <c r="R14" s="58">
        <v>0</v>
      </c>
      <c r="S14" s="56">
        <v>0</v>
      </c>
      <c r="T14" s="56">
        <v>0</v>
      </c>
      <c r="U14" s="56">
        <v>0</v>
      </c>
      <c r="V14" s="56">
        <v>0</v>
      </c>
      <c r="W14" s="57">
        <f t="shared" si="3"/>
        <v>830229</v>
      </c>
      <c r="X14" s="56">
        <v>744261</v>
      </c>
      <c r="Y14" s="57">
        <f t="shared" si="4"/>
        <v>1574490</v>
      </c>
    </row>
    <row r="15" spans="1:25" x14ac:dyDescent="0.2">
      <c r="A15" s="390" t="s">
        <v>365</v>
      </c>
      <c r="B15" s="390"/>
      <c r="C15" s="390"/>
      <c r="D15" s="390"/>
      <c r="E15" s="390"/>
      <c r="F15" s="390"/>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390" t="s">
        <v>366</v>
      </c>
      <c r="B16" s="390"/>
      <c r="C16" s="390"/>
      <c r="D16" s="390"/>
      <c r="E16" s="390"/>
      <c r="F16" s="390"/>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390" t="s">
        <v>367</v>
      </c>
      <c r="B17" s="390"/>
      <c r="C17" s="390"/>
      <c r="D17" s="390"/>
      <c r="E17" s="390"/>
      <c r="F17" s="390"/>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390" t="s">
        <v>368</v>
      </c>
      <c r="B18" s="390"/>
      <c r="C18" s="390"/>
      <c r="D18" s="390"/>
      <c r="E18" s="390"/>
      <c r="F18" s="390"/>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390" t="s">
        <v>369</v>
      </c>
      <c r="B19" s="390"/>
      <c r="C19" s="390"/>
      <c r="D19" s="390"/>
      <c r="E19" s="390"/>
      <c r="F19" s="390"/>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6534342</v>
      </c>
      <c r="Y19" s="57">
        <f t="shared" si="4"/>
        <v>6534342</v>
      </c>
    </row>
    <row r="20" spans="1:25" x14ac:dyDescent="0.2">
      <c r="A20" s="390" t="s">
        <v>370</v>
      </c>
      <c r="B20" s="390"/>
      <c r="C20" s="390"/>
      <c r="D20" s="390"/>
      <c r="E20" s="390"/>
      <c r="F20" s="390"/>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390" t="s">
        <v>477</v>
      </c>
      <c r="B21" s="390"/>
      <c r="C21" s="390"/>
      <c r="D21" s="390"/>
      <c r="E21" s="390"/>
      <c r="F21" s="390"/>
      <c r="G21" s="6">
        <v>15</v>
      </c>
      <c r="H21" s="56">
        <v>-976684</v>
      </c>
      <c r="I21" s="56">
        <v>976684</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390" t="s">
        <v>478</v>
      </c>
      <c r="B22" s="390"/>
      <c r="C22" s="390"/>
      <c r="D22" s="390"/>
      <c r="E22" s="390"/>
      <c r="F22" s="390"/>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390" t="s">
        <v>479</v>
      </c>
      <c r="B23" s="390"/>
      <c r="C23" s="390"/>
      <c r="D23" s="390"/>
      <c r="E23" s="390"/>
      <c r="F23" s="390"/>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390" t="s">
        <v>371</v>
      </c>
      <c r="B24" s="390"/>
      <c r="C24" s="390"/>
      <c r="D24" s="390"/>
      <c r="E24" s="390"/>
      <c r="F24" s="390"/>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390" t="s">
        <v>480</v>
      </c>
      <c r="B25" s="390"/>
      <c r="C25" s="390"/>
      <c r="D25" s="390"/>
      <c r="E25" s="390"/>
      <c r="F25" s="390"/>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390" t="s">
        <v>481</v>
      </c>
      <c r="B26" s="390"/>
      <c r="C26" s="390"/>
      <c r="D26" s="390"/>
      <c r="E26" s="390"/>
      <c r="F26" s="390"/>
      <c r="G26" s="6">
        <v>20</v>
      </c>
      <c r="H26" s="56">
        <v>0</v>
      </c>
      <c r="I26" s="56">
        <v>0</v>
      </c>
      <c r="J26" s="56">
        <v>0</v>
      </c>
      <c r="K26" s="56">
        <v>0</v>
      </c>
      <c r="L26" s="56">
        <v>0</v>
      </c>
      <c r="M26" s="56">
        <v>0</v>
      </c>
      <c r="N26" s="56">
        <v>0</v>
      </c>
      <c r="O26" s="56">
        <v>0</v>
      </c>
      <c r="P26" s="56">
        <v>0</v>
      </c>
      <c r="Q26" s="56">
        <v>0</v>
      </c>
      <c r="R26" s="56">
        <v>0</v>
      </c>
      <c r="S26" s="56">
        <v>0</v>
      </c>
      <c r="T26" s="56">
        <v>0</v>
      </c>
      <c r="U26" s="56">
        <v>-5092280</v>
      </c>
      <c r="V26" s="56">
        <v>0</v>
      </c>
      <c r="W26" s="57">
        <f t="shared" si="3"/>
        <v>-5092280</v>
      </c>
      <c r="X26" s="56">
        <v>-3812002</v>
      </c>
      <c r="Y26" s="57">
        <f t="shared" si="4"/>
        <v>-8904282</v>
      </c>
    </row>
    <row r="27" spans="1:25" x14ac:dyDescent="0.2">
      <c r="A27" s="390" t="s">
        <v>482</v>
      </c>
      <c r="B27" s="390"/>
      <c r="C27" s="390"/>
      <c r="D27" s="390"/>
      <c r="E27" s="390"/>
      <c r="F27" s="390"/>
      <c r="G27" s="6">
        <v>21</v>
      </c>
      <c r="H27" s="56">
        <v>0</v>
      </c>
      <c r="I27" s="56">
        <v>0</v>
      </c>
      <c r="J27" s="56">
        <v>0</v>
      </c>
      <c r="K27" s="56">
        <v>-19507</v>
      </c>
      <c r="L27" s="56">
        <v>-19507</v>
      </c>
      <c r="M27" s="56">
        <v>0</v>
      </c>
      <c r="N27" s="56">
        <v>0</v>
      </c>
      <c r="O27" s="56">
        <v>0</v>
      </c>
      <c r="P27" s="56">
        <v>0</v>
      </c>
      <c r="Q27" s="56">
        <v>0</v>
      </c>
      <c r="R27" s="56">
        <v>0</v>
      </c>
      <c r="S27" s="56">
        <v>0</v>
      </c>
      <c r="T27" s="56">
        <v>0</v>
      </c>
      <c r="U27" s="56">
        <v>-1424931</v>
      </c>
      <c r="V27" s="56">
        <v>0</v>
      </c>
      <c r="W27" s="57">
        <f t="shared" si="3"/>
        <v>-1424931</v>
      </c>
      <c r="X27" s="56">
        <v>2266186</v>
      </c>
      <c r="Y27" s="57">
        <f t="shared" si="4"/>
        <v>841255</v>
      </c>
    </row>
    <row r="28" spans="1:25" x14ac:dyDescent="0.2">
      <c r="A28" s="390" t="s">
        <v>483</v>
      </c>
      <c r="B28" s="390"/>
      <c r="C28" s="390"/>
      <c r="D28" s="390"/>
      <c r="E28" s="390"/>
      <c r="F28" s="390"/>
      <c r="G28" s="6">
        <v>22</v>
      </c>
      <c r="H28" s="56">
        <v>0</v>
      </c>
      <c r="I28" s="56">
        <v>0</v>
      </c>
      <c r="J28" s="56">
        <v>64414</v>
      </c>
      <c r="K28" s="56">
        <v>0</v>
      </c>
      <c r="L28" s="56">
        <v>0</v>
      </c>
      <c r="M28" s="56">
        <v>-2002735</v>
      </c>
      <c r="N28" s="56">
        <v>-3295263</v>
      </c>
      <c r="O28" s="56">
        <v>0</v>
      </c>
      <c r="P28" s="56">
        <v>0</v>
      </c>
      <c r="Q28" s="56">
        <v>0</v>
      </c>
      <c r="R28" s="56">
        <v>0</v>
      </c>
      <c r="S28" s="56">
        <v>0</v>
      </c>
      <c r="T28" s="56">
        <v>0</v>
      </c>
      <c r="U28" s="56">
        <v>39788761</v>
      </c>
      <c r="V28" s="56">
        <v>-34555177</v>
      </c>
      <c r="W28" s="57">
        <f t="shared" si="3"/>
        <v>0</v>
      </c>
      <c r="X28" s="56">
        <v>0</v>
      </c>
      <c r="Y28" s="57">
        <f t="shared" si="4"/>
        <v>0</v>
      </c>
    </row>
    <row r="29" spans="1:25" x14ac:dyDescent="0.2">
      <c r="A29" s="390" t="s">
        <v>484</v>
      </c>
      <c r="B29" s="390"/>
      <c r="C29" s="390"/>
      <c r="D29" s="390"/>
      <c r="E29" s="390"/>
      <c r="F29" s="390"/>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91" t="s">
        <v>485</v>
      </c>
      <c r="B30" s="391"/>
      <c r="C30" s="391"/>
      <c r="D30" s="391"/>
      <c r="E30" s="391"/>
      <c r="F30" s="391"/>
      <c r="G30" s="8">
        <v>24</v>
      </c>
      <c r="H30" s="59">
        <f>SUM(H10:H29)</f>
        <v>159471379</v>
      </c>
      <c r="I30" s="59">
        <f t="shared" ref="I30:Y30" si="5">SUM(I10:I29)</f>
        <v>1072189</v>
      </c>
      <c r="J30" s="59">
        <f t="shared" si="5"/>
        <v>9726616</v>
      </c>
      <c r="K30" s="59">
        <f t="shared" si="5"/>
        <v>4507291</v>
      </c>
      <c r="L30" s="59">
        <f t="shared" si="5"/>
        <v>2032193</v>
      </c>
      <c r="M30" s="59">
        <f t="shared" si="5"/>
        <v>65869433</v>
      </c>
      <c r="N30" s="59">
        <f t="shared" si="5"/>
        <v>28566415</v>
      </c>
      <c r="O30" s="59">
        <f t="shared" si="5"/>
        <v>0</v>
      </c>
      <c r="P30" s="59">
        <f t="shared" si="5"/>
        <v>830229</v>
      </c>
      <c r="Q30" s="59">
        <f t="shared" si="5"/>
        <v>0</v>
      </c>
      <c r="R30" s="59">
        <f t="shared" si="5"/>
        <v>0</v>
      </c>
      <c r="S30" s="59">
        <f t="shared" si="5"/>
        <v>0</v>
      </c>
      <c r="T30" s="59">
        <f t="shared" si="5"/>
        <v>-205774</v>
      </c>
      <c r="U30" s="59">
        <f t="shared" si="5"/>
        <v>92084350</v>
      </c>
      <c r="V30" s="59">
        <f t="shared" si="5"/>
        <v>46328381</v>
      </c>
      <c r="W30" s="59">
        <f t="shared" si="5"/>
        <v>406218316</v>
      </c>
      <c r="X30" s="59">
        <f t="shared" si="5"/>
        <v>124755316</v>
      </c>
      <c r="Y30" s="59">
        <f t="shared" si="5"/>
        <v>530973632</v>
      </c>
    </row>
    <row r="31" spans="1:25" x14ac:dyDescent="0.2">
      <c r="A31" s="392" t="s">
        <v>372</v>
      </c>
      <c r="B31" s="393"/>
      <c r="C31" s="393"/>
      <c r="D31" s="393"/>
      <c r="E31" s="393"/>
      <c r="F31" s="393"/>
      <c r="G31" s="393"/>
      <c r="H31" s="393"/>
      <c r="I31" s="393"/>
      <c r="J31" s="393"/>
      <c r="K31" s="393"/>
      <c r="L31" s="393"/>
      <c r="M31" s="393"/>
      <c r="N31" s="393"/>
      <c r="O31" s="393"/>
      <c r="P31" s="393"/>
      <c r="Q31" s="393"/>
      <c r="R31" s="393"/>
      <c r="S31" s="393"/>
      <c r="T31" s="393"/>
      <c r="U31" s="393"/>
      <c r="V31" s="393"/>
      <c r="W31" s="393"/>
      <c r="X31" s="393"/>
      <c r="Y31" s="393"/>
    </row>
    <row r="32" spans="1:25" ht="36.75" customHeight="1" x14ac:dyDescent="0.2">
      <c r="A32" s="386" t="s">
        <v>373</v>
      </c>
      <c r="B32" s="387"/>
      <c r="C32" s="387"/>
      <c r="D32" s="387"/>
      <c r="E32" s="387"/>
      <c r="F32" s="387"/>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830229</v>
      </c>
      <c r="Q32" s="57">
        <f t="shared" si="6"/>
        <v>0</v>
      </c>
      <c r="R32" s="57">
        <f t="shared" si="6"/>
        <v>0</v>
      </c>
      <c r="S32" s="57">
        <f t="shared" si="6"/>
        <v>0</v>
      </c>
      <c r="T32" s="57">
        <f t="shared" si="6"/>
        <v>-189630</v>
      </c>
      <c r="U32" s="57">
        <f t="shared" si="6"/>
        <v>0</v>
      </c>
      <c r="V32" s="57">
        <f t="shared" si="6"/>
        <v>0</v>
      </c>
      <c r="W32" s="57">
        <f t="shared" si="6"/>
        <v>640599</v>
      </c>
      <c r="X32" s="57">
        <f t="shared" si="6"/>
        <v>7025138</v>
      </c>
      <c r="Y32" s="57">
        <f t="shared" si="6"/>
        <v>7665737</v>
      </c>
    </row>
    <row r="33" spans="1:25" ht="31.5" customHeight="1" x14ac:dyDescent="0.2">
      <c r="A33" s="386" t="s">
        <v>486</v>
      </c>
      <c r="B33" s="387"/>
      <c r="C33" s="387"/>
      <c r="D33" s="387"/>
      <c r="E33" s="387"/>
      <c r="F33" s="387"/>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830229</v>
      </c>
      <c r="Q33" s="57">
        <f t="shared" si="7"/>
        <v>0</v>
      </c>
      <c r="R33" s="57">
        <f t="shared" si="7"/>
        <v>0</v>
      </c>
      <c r="S33" s="57">
        <f t="shared" si="7"/>
        <v>0</v>
      </c>
      <c r="T33" s="57">
        <f t="shared" si="7"/>
        <v>-189630</v>
      </c>
      <c r="U33" s="57">
        <f t="shared" si="7"/>
        <v>0</v>
      </c>
      <c r="V33" s="57">
        <f t="shared" si="7"/>
        <v>46328381</v>
      </c>
      <c r="W33" s="57">
        <f t="shared" si="7"/>
        <v>46968980</v>
      </c>
      <c r="X33" s="57">
        <f t="shared" si="7"/>
        <v>31599145</v>
      </c>
      <c r="Y33" s="57">
        <f t="shared" si="7"/>
        <v>78568125</v>
      </c>
    </row>
    <row r="34" spans="1:25" ht="30.75" customHeight="1" x14ac:dyDescent="0.2">
      <c r="A34" s="388" t="s">
        <v>487</v>
      </c>
      <c r="B34" s="389"/>
      <c r="C34" s="389"/>
      <c r="D34" s="389"/>
      <c r="E34" s="389"/>
      <c r="F34" s="389"/>
      <c r="G34" s="8">
        <v>27</v>
      </c>
      <c r="H34" s="59">
        <f>SUM(H21:H29)</f>
        <v>-976684</v>
      </c>
      <c r="I34" s="59">
        <f t="shared" ref="I34:Y34" si="8">SUM(I21:I29)</f>
        <v>976684</v>
      </c>
      <c r="J34" s="59">
        <f t="shared" si="8"/>
        <v>64414</v>
      </c>
      <c r="K34" s="59">
        <f t="shared" si="8"/>
        <v>-19507</v>
      </c>
      <c r="L34" s="59">
        <f t="shared" si="8"/>
        <v>-19507</v>
      </c>
      <c r="M34" s="59">
        <f t="shared" si="8"/>
        <v>-2002735</v>
      </c>
      <c r="N34" s="59">
        <f t="shared" si="8"/>
        <v>-3295263</v>
      </c>
      <c r="O34" s="59">
        <f t="shared" si="8"/>
        <v>0</v>
      </c>
      <c r="P34" s="59">
        <f t="shared" si="8"/>
        <v>0</v>
      </c>
      <c r="Q34" s="59">
        <f t="shared" si="8"/>
        <v>0</v>
      </c>
      <c r="R34" s="59">
        <f t="shared" si="8"/>
        <v>0</v>
      </c>
      <c r="S34" s="59">
        <f t="shared" si="8"/>
        <v>0</v>
      </c>
      <c r="T34" s="59">
        <f t="shared" si="8"/>
        <v>0</v>
      </c>
      <c r="U34" s="59">
        <f t="shared" si="8"/>
        <v>33271550</v>
      </c>
      <c r="V34" s="59">
        <f t="shared" si="8"/>
        <v>-34555177</v>
      </c>
      <c r="W34" s="59">
        <f t="shared" si="8"/>
        <v>-6517211</v>
      </c>
      <c r="X34" s="59">
        <f t="shared" si="8"/>
        <v>-1545816</v>
      </c>
      <c r="Y34" s="59">
        <f t="shared" si="8"/>
        <v>-8063027</v>
      </c>
    </row>
    <row r="35" spans="1:25" x14ac:dyDescent="0.2">
      <c r="A35" s="392" t="s">
        <v>374</v>
      </c>
      <c r="B35" s="394"/>
      <c r="C35" s="394"/>
      <c r="D35" s="394"/>
      <c r="E35" s="394"/>
      <c r="F35" s="394"/>
      <c r="G35" s="394"/>
      <c r="H35" s="394"/>
      <c r="I35" s="394"/>
      <c r="J35" s="394"/>
      <c r="K35" s="394"/>
      <c r="L35" s="394"/>
      <c r="M35" s="394"/>
      <c r="N35" s="394"/>
      <c r="O35" s="394"/>
      <c r="P35" s="394"/>
      <c r="Q35" s="394"/>
      <c r="R35" s="394"/>
      <c r="S35" s="394"/>
      <c r="T35" s="394"/>
      <c r="U35" s="394"/>
      <c r="V35" s="394"/>
      <c r="W35" s="394"/>
      <c r="X35" s="394"/>
      <c r="Y35" s="394"/>
    </row>
    <row r="36" spans="1:25" x14ac:dyDescent="0.2">
      <c r="A36" s="395" t="s">
        <v>375</v>
      </c>
      <c r="B36" s="395"/>
      <c r="C36" s="395"/>
      <c r="D36" s="395"/>
      <c r="E36" s="395"/>
      <c r="F36" s="395"/>
      <c r="G36" s="6">
        <v>28</v>
      </c>
      <c r="H36" s="56">
        <v>159471379</v>
      </c>
      <c r="I36" s="56">
        <v>1072189</v>
      </c>
      <c r="J36" s="56">
        <v>9726616</v>
      </c>
      <c r="K36" s="56">
        <v>4507291</v>
      </c>
      <c r="L36" s="56">
        <v>2032193</v>
      </c>
      <c r="M36" s="56">
        <v>65869433</v>
      </c>
      <c r="N36" s="56">
        <v>28566415</v>
      </c>
      <c r="O36" s="56">
        <v>0</v>
      </c>
      <c r="P36" s="56">
        <v>830229</v>
      </c>
      <c r="Q36" s="56">
        <v>0</v>
      </c>
      <c r="R36" s="56">
        <v>0</v>
      </c>
      <c r="S36" s="56">
        <v>0</v>
      </c>
      <c r="T36" s="56">
        <v>-205774</v>
      </c>
      <c r="U36" s="56">
        <v>92084350</v>
      </c>
      <c r="V36" s="56">
        <v>46328381</v>
      </c>
      <c r="W36" s="57">
        <f>H36+I36+J36+K36-L36+M36+N36+O36+P36+Q36+R36+U36+V36+S36+T36</f>
        <v>406218316</v>
      </c>
      <c r="X36" s="56">
        <v>124755316</v>
      </c>
      <c r="Y36" s="57">
        <f t="shared" ref="Y36:Y38" si="9">W36+X36</f>
        <v>530973632</v>
      </c>
    </row>
    <row r="37" spans="1:25" x14ac:dyDescent="0.2">
      <c r="A37" s="390" t="s">
        <v>376</v>
      </c>
      <c r="B37" s="390"/>
      <c r="C37" s="390"/>
      <c r="D37" s="390"/>
      <c r="E37" s="390"/>
      <c r="F37" s="390"/>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390" t="s">
        <v>377</v>
      </c>
      <c r="B38" s="390"/>
      <c r="C38" s="390"/>
      <c r="D38" s="390"/>
      <c r="E38" s="390"/>
      <c r="F38" s="390"/>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396" t="s">
        <v>488</v>
      </c>
      <c r="B39" s="396"/>
      <c r="C39" s="396"/>
      <c r="D39" s="396"/>
      <c r="E39" s="396"/>
      <c r="F39" s="396"/>
      <c r="G39" s="7">
        <v>31</v>
      </c>
      <c r="H39" s="57">
        <f>H36+H37+H38</f>
        <v>159471379</v>
      </c>
      <c r="I39" s="57">
        <f t="shared" ref="I39:Y39" si="11">I36+I37+I38</f>
        <v>1072189</v>
      </c>
      <c r="J39" s="57">
        <f t="shared" si="11"/>
        <v>9726616</v>
      </c>
      <c r="K39" s="57">
        <f t="shared" si="11"/>
        <v>4507291</v>
      </c>
      <c r="L39" s="57">
        <f t="shared" si="11"/>
        <v>2032193</v>
      </c>
      <c r="M39" s="57">
        <f t="shared" si="11"/>
        <v>65869433</v>
      </c>
      <c r="N39" s="57">
        <f t="shared" si="11"/>
        <v>28566415</v>
      </c>
      <c r="O39" s="57">
        <f t="shared" si="11"/>
        <v>0</v>
      </c>
      <c r="P39" s="57">
        <f t="shared" si="11"/>
        <v>830229</v>
      </c>
      <c r="Q39" s="57">
        <f t="shared" si="11"/>
        <v>0</v>
      </c>
      <c r="R39" s="57">
        <f t="shared" si="11"/>
        <v>0</v>
      </c>
      <c r="S39" s="57">
        <f t="shared" si="11"/>
        <v>0</v>
      </c>
      <c r="T39" s="57">
        <f t="shared" si="11"/>
        <v>-205774</v>
      </c>
      <c r="U39" s="57">
        <f t="shared" si="11"/>
        <v>92084350</v>
      </c>
      <c r="V39" s="57">
        <f t="shared" si="11"/>
        <v>46328381</v>
      </c>
      <c r="W39" s="57">
        <f t="shared" si="11"/>
        <v>406218316</v>
      </c>
      <c r="X39" s="57">
        <f t="shared" si="11"/>
        <v>124755316</v>
      </c>
      <c r="Y39" s="57">
        <f t="shared" si="11"/>
        <v>530973632</v>
      </c>
    </row>
    <row r="40" spans="1:25" x14ac:dyDescent="0.2">
      <c r="A40" s="390" t="s">
        <v>378</v>
      </c>
      <c r="B40" s="390"/>
      <c r="C40" s="390"/>
      <c r="D40" s="390"/>
      <c r="E40" s="390"/>
      <c r="F40" s="390"/>
      <c r="G40" s="6">
        <v>32</v>
      </c>
      <c r="H40" s="58">
        <v>0</v>
      </c>
      <c r="I40" s="58">
        <v>0</v>
      </c>
      <c r="J40" s="58">
        <v>0</v>
      </c>
      <c r="K40" s="58">
        <v>0</v>
      </c>
      <c r="L40" s="58">
        <v>0</v>
      </c>
      <c r="M40" s="58">
        <v>0</v>
      </c>
      <c r="N40" s="58">
        <v>0</v>
      </c>
      <c r="O40" s="58">
        <v>0</v>
      </c>
      <c r="P40" s="58">
        <v>0</v>
      </c>
      <c r="Q40" s="58">
        <v>0</v>
      </c>
      <c r="R40" s="58">
        <v>0</v>
      </c>
      <c r="S40" s="56">
        <v>0</v>
      </c>
      <c r="T40" s="56">
        <v>0</v>
      </c>
      <c r="U40" s="58">
        <v>0</v>
      </c>
      <c r="V40" s="56">
        <v>15507421</v>
      </c>
      <c r="W40" s="57">
        <f t="shared" ref="W40:W58" si="12">H40+I40+J40+K40-L40+M40+N40+O40+P40+Q40+R40+U40+V40+S40+T40</f>
        <v>15507421</v>
      </c>
      <c r="X40" s="56">
        <v>12894309</v>
      </c>
      <c r="Y40" s="57">
        <f t="shared" ref="Y40:Y58" si="13">W40+X40</f>
        <v>28401730</v>
      </c>
    </row>
    <row r="41" spans="1:25" x14ac:dyDescent="0.2">
      <c r="A41" s="390" t="s">
        <v>379</v>
      </c>
      <c r="B41" s="390"/>
      <c r="C41" s="390"/>
      <c r="D41" s="390"/>
      <c r="E41" s="390"/>
      <c r="F41" s="390"/>
      <c r="G41" s="6">
        <v>33</v>
      </c>
      <c r="H41" s="58">
        <v>0</v>
      </c>
      <c r="I41" s="58">
        <v>0</v>
      </c>
      <c r="J41" s="58">
        <v>0</v>
      </c>
      <c r="K41" s="58">
        <v>0</v>
      </c>
      <c r="L41" s="58">
        <v>0</v>
      </c>
      <c r="M41" s="58">
        <v>0</v>
      </c>
      <c r="N41" s="56">
        <v>0</v>
      </c>
      <c r="O41" s="58">
        <v>0</v>
      </c>
      <c r="P41" s="58">
        <v>0</v>
      </c>
      <c r="Q41" s="58">
        <v>0</v>
      </c>
      <c r="R41" s="58">
        <v>0</v>
      </c>
      <c r="S41" s="56">
        <v>0</v>
      </c>
      <c r="T41" s="56">
        <v>161903</v>
      </c>
      <c r="U41" s="58">
        <v>0</v>
      </c>
      <c r="V41" s="58">
        <v>0</v>
      </c>
      <c r="W41" s="57">
        <f t="shared" si="12"/>
        <v>161903</v>
      </c>
      <c r="X41" s="56">
        <v>145139</v>
      </c>
      <c r="Y41" s="57">
        <f t="shared" si="13"/>
        <v>307042</v>
      </c>
    </row>
    <row r="42" spans="1:25" ht="27" customHeight="1" x14ac:dyDescent="0.2">
      <c r="A42" s="390" t="s">
        <v>380</v>
      </c>
      <c r="B42" s="390"/>
      <c r="C42" s="390"/>
      <c r="D42" s="390"/>
      <c r="E42" s="390"/>
      <c r="F42" s="390"/>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390" t="s">
        <v>476</v>
      </c>
      <c r="B43" s="390"/>
      <c r="C43" s="390"/>
      <c r="D43" s="390"/>
      <c r="E43" s="390"/>
      <c r="F43" s="390"/>
      <c r="G43" s="6">
        <v>35</v>
      </c>
      <c r="H43" s="58">
        <v>0</v>
      </c>
      <c r="I43" s="58">
        <v>0</v>
      </c>
      <c r="J43" s="58">
        <v>0</v>
      </c>
      <c r="K43" s="58">
        <v>0</v>
      </c>
      <c r="L43" s="58">
        <v>0</v>
      </c>
      <c r="M43" s="58">
        <v>0</v>
      </c>
      <c r="N43" s="58">
        <v>0</v>
      </c>
      <c r="O43" s="58">
        <v>0</v>
      </c>
      <c r="P43" s="56"/>
      <c r="Q43" s="58">
        <v>0</v>
      </c>
      <c r="R43" s="58">
        <v>0</v>
      </c>
      <c r="S43" s="56">
        <v>0</v>
      </c>
      <c r="T43" s="56">
        <v>0</v>
      </c>
      <c r="U43" s="56">
        <v>0</v>
      </c>
      <c r="V43" s="56">
        <v>0</v>
      </c>
      <c r="W43" s="57">
        <f t="shared" si="12"/>
        <v>0</v>
      </c>
      <c r="X43" s="56">
        <v>0</v>
      </c>
      <c r="Y43" s="57">
        <f t="shared" si="13"/>
        <v>0</v>
      </c>
    </row>
    <row r="44" spans="1:25" ht="21" customHeight="1" x14ac:dyDescent="0.2">
      <c r="A44" s="390" t="s">
        <v>489</v>
      </c>
      <c r="B44" s="390"/>
      <c r="C44" s="390"/>
      <c r="D44" s="390"/>
      <c r="E44" s="390"/>
      <c r="F44" s="390"/>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390" t="s">
        <v>381</v>
      </c>
      <c r="B45" s="390"/>
      <c r="C45" s="390"/>
      <c r="D45" s="390"/>
      <c r="E45" s="390"/>
      <c r="F45" s="390"/>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390" t="s">
        <v>382</v>
      </c>
      <c r="B46" s="390"/>
      <c r="C46" s="390"/>
      <c r="D46" s="390"/>
      <c r="E46" s="390"/>
      <c r="F46" s="390"/>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390" t="s">
        <v>383</v>
      </c>
      <c r="B47" s="390"/>
      <c r="C47" s="390"/>
      <c r="D47" s="390"/>
      <c r="E47" s="390"/>
      <c r="F47" s="390"/>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390" t="s">
        <v>384</v>
      </c>
      <c r="B48" s="390"/>
      <c r="C48" s="390"/>
      <c r="D48" s="390"/>
      <c r="E48" s="390"/>
      <c r="F48" s="390"/>
      <c r="G48" s="6">
        <v>40</v>
      </c>
      <c r="H48" s="56">
        <v>0</v>
      </c>
      <c r="I48" s="56">
        <v>0</v>
      </c>
      <c r="J48" s="56">
        <v>0</v>
      </c>
      <c r="K48" s="56">
        <v>1524902</v>
      </c>
      <c r="L48" s="56">
        <v>0</v>
      </c>
      <c r="M48" s="56">
        <v>0</v>
      </c>
      <c r="N48" s="56">
        <v>-1524902</v>
      </c>
      <c r="O48" s="56">
        <v>0</v>
      </c>
      <c r="P48" s="56">
        <v>0</v>
      </c>
      <c r="Q48" s="56">
        <v>0</v>
      </c>
      <c r="R48" s="56">
        <v>0</v>
      </c>
      <c r="S48" s="56">
        <v>0</v>
      </c>
      <c r="T48" s="56">
        <v>0</v>
      </c>
      <c r="U48" s="56">
        <v>3058518</v>
      </c>
      <c r="V48" s="56">
        <v>0</v>
      </c>
      <c r="W48" s="57">
        <f t="shared" si="12"/>
        <v>3058518</v>
      </c>
      <c r="X48" s="56">
        <v>400001</v>
      </c>
      <c r="Y48" s="57">
        <f t="shared" si="13"/>
        <v>3458519</v>
      </c>
    </row>
    <row r="49" spans="1:25" x14ac:dyDescent="0.2">
      <c r="A49" s="390" t="s">
        <v>385</v>
      </c>
      <c r="B49" s="390"/>
      <c r="C49" s="390"/>
      <c r="D49" s="390"/>
      <c r="E49" s="390"/>
      <c r="F49" s="390"/>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390" t="s">
        <v>477</v>
      </c>
      <c r="B50" s="390"/>
      <c r="C50" s="390"/>
      <c r="D50" s="390"/>
      <c r="E50" s="390"/>
      <c r="F50" s="390"/>
      <c r="G50" s="6">
        <v>42</v>
      </c>
      <c r="H50" s="56"/>
      <c r="I50" s="56"/>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390" t="s">
        <v>478</v>
      </c>
      <c r="B51" s="390"/>
      <c r="C51" s="390"/>
      <c r="D51" s="390"/>
      <c r="E51" s="390"/>
      <c r="F51" s="390"/>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390" t="s">
        <v>479</v>
      </c>
      <c r="B52" s="390"/>
      <c r="C52" s="390"/>
      <c r="D52" s="390"/>
      <c r="E52" s="390"/>
      <c r="F52" s="390"/>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390" t="s">
        <v>490</v>
      </c>
      <c r="B53" s="390"/>
      <c r="C53" s="390"/>
      <c r="D53" s="390"/>
      <c r="E53" s="390"/>
      <c r="F53" s="390"/>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390" t="s">
        <v>480</v>
      </c>
      <c r="B54" s="390"/>
      <c r="C54" s="390"/>
      <c r="D54" s="390"/>
      <c r="E54" s="390"/>
      <c r="F54" s="390"/>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390" t="s">
        <v>481</v>
      </c>
      <c r="B55" s="390"/>
      <c r="C55" s="390"/>
      <c r="D55" s="390"/>
      <c r="E55" s="390"/>
      <c r="F55" s="390"/>
      <c r="G55" s="6">
        <v>47</v>
      </c>
      <c r="H55" s="56">
        <v>0</v>
      </c>
      <c r="I55" s="56">
        <v>0</v>
      </c>
      <c r="J55" s="56">
        <v>0</v>
      </c>
      <c r="K55" s="56">
        <v>0</v>
      </c>
      <c r="L55" s="56">
        <v>0</v>
      </c>
      <c r="M55" s="56">
        <v>0</v>
      </c>
      <c r="N55" s="56">
        <v>0</v>
      </c>
      <c r="O55" s="56">
        <v>0</v>
      </c>
      <c r="P55" s="56">
        <v>0</v>
      </c>
      <c r="Q55" s="56">
        <v>0</v>
      </c>
      <c r="R55" s="56">
        <v>0</v>
      </c>
      <c r="S55" s="56">
        <v>0</v>
      </c>
      <c r="T55" s="56">
        <v>0</v>
      </c>
      <c r="U55" s="56"/>
      <c r="V55" s="56">
        <v>0</v>
      </c>
      <c r="W55" s="57">
        <f t="shared" si="12"/>
        <v>0</v>
      </c>
      <c r="X55" s="56">
        <v>0</v>
      </c>
      <c r="Y55" s="57">
        <f t="shared" si="13"/>
        <v>0</v>
      </c>
    </row>
    <row r="56" spans="1:25" x14ac:dyDescent="0.2">
      <c r="A56" s="390" t="s">
        <v>482</v>
      </c>
      <c r="B56" s="390"/>
      <c r="C56" s="390"/>
      <c r="D56" s="390"/>
      <c r="E56" s="390"/>
      <c r="F56" s="390"/>
      <c r="G56" s="6">
        <v>48</v>
      </c>
      <c r="H56" s="56">
        <v>0</v>
      </c>
      <c r="I56" s="56">
        <v>0</v>
      </c>
      <c r="J56" s="56">
        <v>0</v>
      </c>
      <c r="K56" s="56">
        <v>0</v>
      </c>
      <c r="L56" s="56">
        <v>0</v>
      </c>
      <c r="M56" s="56">
        <v>0</v>
      </c>
      <c r="N56" s="56">
        <v>-56562</v>
      </c>
      <c r="O56" s="56">
        <v>0</v>
      </c>
      <c r="P56" s="56">
        <v>0</v>
      </c>
      <c r="Q56" s="56">
        <v>0</v>
      </c>
      <c r="R56" s="56">
        <v>0</v>
      </c>
      <c r="S56" s="56">
        <v>0</v>
      </c>
      <c r="T56" s="56">
        <v>0</v>
      </c>
      <c r="U56" s="56">
        <v>0</v>
      </c>
      <c r="V56" s="56">
        <v>0</v>
      </c>
      <c r="W56" s="57">
        <f t="shared" si="12"/>
        <v>-56562</v>
      </c>
      <c r="X56" s="56">
        <v>0</v>
      </c>
      <c r="Y56" s="57">
        <f t="shared" si="13"/>
        <v>-56562</v>
      </c>
    </row>
    <row r="57" spans="1:25" x14ac:dyDescent="0.2">
      <c r="A57" s="390" t="s">
        <v>491</v>
      </c>
      <c r="B57" s="390"/>
      <c r="C57" s="390"/>
      <c r="D57" s="390"/>
      <c r="E57" s="390"/>
      <c r="F57" s="390"/>
      <c r="G57" s="6">
        <v>49</v>
      </c>
      <c r="H57" s="56">
        <v>0</v>
      </c>
      <c r="I57" s="56">
        <v>0</v>
      </c>
      <c r="J57" s="56">
        <v>0</v>
      </c>
      <c r="K57" s="56">
        <v>0</v>
      </c>
      <c r="L57" s="56">
        <v>0</v>
      </c>
      <c r="M57" s="56">
        <v>0</v>
      </c>
      <c r="N57" s="56">
        <v>0</v>
      </c>
      <c r="O57" s="56">
        <v>0</v>
      </c>
      <c r="P57" s="56">
        <v>0</v>
      </c>
      <c r="Q57" s="56">
        <v>0</v>
      </c>
      <c r="R57" s="56">
        <v>0</v>
      </c>
      <c r="S57" s="56">
        <v>0</v>
      </c>
      <c r="T57" s="56">
        <v>0</v>
      </c>
      <c r="U57" s="56">
        <v>46328381</v>
      </c>
      <c r="V57" s="56">
        <v>-46328381</v>
      </c>
      <c r="W57" s="57">
        <f t="shared" si="12"/>
        <v>0</v>
      </c>
      <c r="X57" s="56">
        <v>0</v>
      </c>
      <c r="Y57" s="57">
        <f t="shared" si="13"/>
        <v>0</v>
      </c>
    </row>
    <row r="58" spans="1:25" x14ac:dyDescent="0.2">
      <c r="A58" s="390" t="s">
        <v>484</v>
      </c>
      <c r="B58" s="390"/>
      <c r="C58" s="390"/>
      <c r="D58" s="390"/>
      <c r="E58" s="390"/>
      <c r="F58" s="390"/>
      <c r="G58" s="6">
        <v>50</v>
      </c>
      <c r="H58" s="118">
        <v>0</v>
      </c>
      <c r="I58" s="118">
        <v>0</v>
      </c>
      <c r="J58" s="118">
        <v>0</v>
      </c>
      <c r="K58" s="118">
        <v>0</v>
      </c>
      <c r="L58" s="118">
        <v>0</v>
      </c>
      <c r="M58" s="118">
        <v>0</v>
      </c>
      <c r="N58" s="118">
        <v>0</v>
      </c>
      <c r="O58" s="118">
        <v>0</v>
      </c>
      <c r="P58" s="118">
        <v>0</v>
      </c>
      <c r="Q58" s="118">
        <v>0</v>
      </c>
      <c r="R58" s="118">
        <v>0</v>
      </c>
      <c r="S58" s="118">
        <v>0</v>
      </c>
      <c r="T58" s="118">
        <v>0</v>
      </c>
      <c r="U58" s="118">
        <v>0</v>
      </c>
      <c r="V58" s="118">
        <v>0</v>
      </c>
      <c r="W58" s="119">
        <f t="shared" si="12"/>
        <v>0</v>
      </c>
      <c r="X58" s="118">
        <v>0</v>
      </c>
      <c r="Y58" s="119">
        <f t="shared" si="13"/>
        <v>0</v>
      </c>
    </row>
    <row r="59" spans="1:25" ht="25.5" customHeight="1" x14ac:dyDescent="0.2">
      <c r="A59" s="391" t="s">
        <v>492</v>
      </c>
      <c r="B59" s="391"/>
      <c r="C59" s="391"/>
      <c r="D59" s="391"/>
      <c r="E59" s="391"/>
      <c r="F59" s="391"/>
      <c r="G59" s="8">
        <v>51</v>
      </c>
      <c r="H59" s="59">
        <f t="shared" ref="H59:T59" si="14">SUM(H39:H58)</f>
        <v>159471379</v>
      </c>
      <c r="I59" s="59">
        <f t="shared" si="14"/>
        <v>1072189</v>
      </c>
      <c r="J59" s="59">
        <f t="shared" si="14"/>
        <v>9726616</v>
      </c>
      <c r="K59" s="59">
        <f t="shared" si="14"/>
        <v>6032193</v>
      </c>
      <c r="L59" s="59">
        <f t="shared" si="14"/>
        <v>2032193</v>
      </c>
      <c r="M59" s="59">
        <f t="shared" si="14"/>
        <v>65869433</v>
      </c>
      <c r="N59" s="59">
        <f t="shared" si="14"/>
        <v>26984951</v>
      </c>
      <c r="O59" s="59">
        <f t="shared" si="14"/>
        <v>0</v>
      </c>
      <c r="P59" s="59">
        <f t="shared" si="14"/>
        <v>830229</v>
      </c>
      <c r="Q59" s="59">
        <f t="shared" si="14"/>
        <v>0</v>
      </c>
      <c r="R59" s="59">
        <f t="shared" si="14"/>
        <v>0</v>
      </c>
      <c r="S59" s="59">
        <f t="shared" si="14"/>
        <v>0</v>
      </c>
      <c r="T59" s="59">
        <f t="shared" si="14"/>
        <v>-43871</v>
      </c>
      <c r="U59" s="59">
        <f>SUM(U39:U58)</f>
        <v>141471249</v>
      </c>
      <c r="V59" s="59">
        <f>SUM(V39:V58)</f>
        <v>15507421</v>
      </c>
      <c r="W59" s="59">
        <f>SUM(W39:W58)</f>
        <v>424889596</v>
      </c>
      <c r="X59" s="59">
        <f>SUM(X39:X58)</f>
        <v>138194765</v>
      </c>
      <c r="Y59" s="59">
        <f>SUM(Y39:Y58)</f>
        <v>563084361</v>
      </c>
    </row>
    <row r="60" spans="1:25" x14ac:dyDescent="0.2">
      <c r="A60" s="392" t="s">
        <v>386</v>
      </c>
      <c r="B60" s="393"/>
      <c r="C60" s="393"/>
      <c r="D60" s="393"/>
      <c r="E60" s="393"/>
      <c r="F60" s="393"/>
      <c r="G60" s="393"/>
      <c r="H60" s="393"/>
      <c r="I60" s="393"/>
      <c r="J60" s="393"/>
      <c r="K60" s="393"/>
      <c r="L60" s="393"/>
      <c r="M60" s="393"/>
      <c r="N60" s="393"/>
      <c r="O60" s="393"/>
      <c r="P60" s="393"/>
      <c r="Q60" s="393"/>
      <c r="R60" s="393"/>
      <c r="S60" s="393"/>
      <c r="T60" s="393"/>
      <c r="U60" s="393"/>
      <c r="V60" s="393"/>
      <c r="W60" s="393"/>
      <c r="X60" s="393"/>
      <c r="Y60" s="393"/>
    </row>
    <row r="61" spans="1:25" ht="31.5" customHeight="1" x14ac:dyDescent="0.2">
      <c r="A61" s="386" t="s">
        <v>494</v>
      </c>
      <c r="B61" s="387"/>
      <c r="C61" s="387"/>
      <c r="D61" s="387"/>
      <c r="E61" s="387"/>
      <c r="F61" s="387"/>
      <c r="G61" s="7">
        <v>52</v>
      </c>
      <c r="H61" s="57">
        <f t="shared" ref="H61:T61" si="15">SUM(H41:H49)</f>
        <v>0</v>
      </c>
      <c r="I61" s="57">
        <f t="shared" si="15"/>
        <v>0</v>
      </c>
      <c r="J61" s="57">
        <f t="shared" si="15"/>
        <v>0</v>
      </c>
      <c r="K61" s="57">
        <f t="shared" si="15"/>
        <v>1524902</v>
      </c>
      <c r="L61" s="57">
        <f t="shared" si="15"/>
        <v>0</v>
      </c>
      <c r="M61" s="57">
        <f t="shared" si="15"/>
        <v>0</v>
      </c>
      <c r="N61" s="57">
        <f t="shared" si="15"/>
        <v>-1524902</v>
      </c>
      <c r="O61" s="57">
        <f t="shared" si="15"/>
        <v>0</v>
      </c>
      <c r="P61" s="57">
        <f t="shared" si="15"/>
        <v>0</v>
      </c>
      <c r="Q61" s="57">
        <f t="shared" si="15"/>
        <v>0</v>
      </c>
      <c r="R61" s="57">
        <f t="shared" si="15"/>
        <v>0</v>
      </c>
      <c r="S61" s="57">
        <f t="shared" si="15"/>
        <v>0</v>
      </c>
      <c r="T61" s="57">
        <f t="shared" si="15"/>
        <v>161903</v>
      </c>
      <c r="U61" s="57">
        <f>SUM(U41:U49)</f>
        <v>3058518</v>
      </c>
      <c r="V61" s="57">
        <f>SUM(V41:V49)</f>
        <v>0</v>
      </c>
      <c r="W61" s="57">
        <f>SUM(W41:W49)</f>
        <v>3220421</v>
      </c>
      <c r="X61" s="57">
        <f>SUM(X41:X49)</f>
        <v>545140</v>
      </c>
      <c r="Y61" s="57">
        <f>SUM(Y41:Y49)</f>
        <v>3765561</v>
      </c>
    </row>
    <row r="62" spans="1:25" ht="27.75" customHeight="1" x14ac:dyDescent="0.2">
      <c r="A62" s="386" t="s">
        <v>495</v>
      </c>
      <c r="B62" s="387"/>
      <c r="C62" s="387"/>
      <c r="D62" s="387"/>
      <c r="E62" s="387"/>
      <c r="F62" s="387"/>
      <c r="G62" s="7">
        <v>53</v>
      </c>
      <c r="H62" s="57">
        <f t="shared" ref="H62:T62" si="16">H40+H61</f>
        <v>0</v>
      </c>
      <c r="I62" s="57">
        <f t="shared" si="16"/>
        <v>0</v>
      </c>
      <c r="J62" s="57">
        <f t="shared" si="16"/>
        <v>0</v>
      </c>
      <c r="K62" s="57">
        <f t="shared" si="16"/>
        <v>1524902</v>
      </c>
      <c r="L62" s="57">
        <f t="shared" si="16"/>
        <v>0</v>
      </c>
      <c r="M62" s="57">
        <f t="shared" si="16"/>
        <v>0</v>
      </c>
      <c r="N62" s="57">
        <f t="shared" si="16"/>
        <v>-1524902</v>
      </c>
      <c r="O62" s="57">
        <f t="shared" si="16"/>
        <v>0</v>
      </c>
      <c r="P62" s="57">
        <f t="shared" si="16"/>
        <v>0</v>
      </c>
      <c r="Q62" s="57">
        <f t="shared" si="16"/>
        <v>0</v>
      </c>
      <c r="R62" s="57">
        <f t="shared" si="16"/>
        <v>0</v>
      </c>
      <c r="S62" s="57">
        <f t="shared" si="16"/>
        <v>0</v>
      </c>
      <c r="T62" s="57">
        <f t="shared" si="16"/>
        <v>161903</v>
      </c>
      <c r="U62" s="57">
        <f>U40+U61</f>
        <v>3058518</v>
      </c>
      <c r="V62" s="57">
        <f>V40+V61</f>
        <v>15507421</v>
      </c>
      <c r="W62" s="57">
        <f>W40+W61</f>
        <v>18727842</v>
      </c>
      <c r="X62" s="57">
        <f>X40+X61</f>
        <v>13439449</v>
      </c>
      <c r="Y62" s="57">
        <f>Y40+Y61</f>
        <v>32167291</v>
      </c>
    </row>
    <row r="63" spans="1:25" ht="29.25" customHeight="1" x14ac:dyDescent="0.2">
      <c r="A63" s="388" t="s">
        <v>493</v>
      </c>
      <c r="B63" s="389"/>
      <c r="C63" s="389"/>
      <c r="D63" s="389"/>
      <c r="E63" s="389"/>
      <c r="F63" s="389"/>
      <c r="G63" s="8">
        <v>54</v>
      </c>
      <c r="H63" s="59">
        <f t="shared" ref="H63:T63" si="17">SUM(H50:H58)</f>
        <v>0</v>
      </c>
      <c r="I63" s="59">
        <f t="shared" si="17"/>
        <v>0</v>
      </c>
      <c r="J63" s="59">
        <f t="shared" si="17"/>
        <v>0</v>
      </c>
      <c r="K63" s="59">
        <f t="shared" si="17"/>
        <v>0</v>
      </c>
      <c r="L63" s="59">
        <f t="shared" si="17"/>
        <v>0</v>
      </c>
      <c r="M63" s="59">
        <f t="shared" si="17"/>
        <v>0</v>
      </c>
      <c r="N63" s="59">
        <f t="shared" si="17"/>
        <v>-56562</v>
      </c>
      <c r="O63" s="59">
        <f t="shared" si="17"/>
        <v>0</v>
      </c>
      <c r="P63" s="59">
        <f t="shared" si="17"/>
        <v>0</v>
      </c>
      <c r="Q63" s="59">
        <f t="shared" si="17"/>
        <v>0</v>
      </c>
      <c r="R63" s="59">
        <f t="shared" si="17"/>
        <v>0</v>
      </c>
      <c r="S63" s="59">
        <f t="shared" si="17"/>
        <v>0</v>
      </c>
      <c r="T63" s="59">
        <f t="shared" si="17"/>
        <v>0</v>
      </c>
      <c r="U63" s="59">
        <f>SUM(U50:U58)</f>
        <v>46328381</v>
      </c>
      <c r="V63" s="59">
        <f>SUM(V50:V58)</f>
        <v>-46328381</v>
      </c>
      <c r="W63" s="59">
        <f>SUM(W50:W58)</f>
        <v>-56562</v>
      </c>
      <c r="X63" s="59">
        <f>SUM(X50:X58)</f>
        <v>0</v>
      </c>
      <c r="Y63" s="59">
        <f>SUM(Y50:Y58)</f>
        <v>-56562</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18"/>
  <sheetViews>
    <sheetView topLeftCell="A44" zoomScale="91" zoomScaleNormal="91" workbookViewId="0">
      <selection activeCell="I64" sqref="I64"/>
    </sheetView>
  </sheetViews>
  <sheetFormatPr defaultRowHeight="12.75" x14ac:dyDescent="0.2"/>
  <cols>
    <col min="1" max="1" width="75.7109375" bestFit="1" customWidth="1"/>
    <col min="2" max="2" width="10.5703125" customWidth="1"/>
    <col min="4" max="4" width="11" customWidth="1"/>
    <col min="9" max="9" width="120.140625" customWidth="1"/>
  </cols>
  <sheetData>
    <row r="1" spans="1:9" x14ac:dyDescent="0.2">
      <c r="A1" s="127" t="s">
        <v>541</v>
      </c>
      <c r="B1" s="128"/>
      <c r="C1" s="128"/>
      <c r="D1" s="128"/>
      <c r="E1" s="129"/>
      <c r="F1" s="129"/>
      <c r="G1" s="129"/>
      <c r="H1" s="130"/>
      <c r="I1" s="130"/>
    </row>
    <row r="2" spans="1:9" x14ac:dyDescent="0.2">
      <c r="A2" s="128"/>
      <c r="B2" s="128"/>
      <c r="C2" s="128"/>
      <c r="D2" s="128"/>
      <c r="E2" s="129"/>
      <c r="F2" s="129"/>
      <c r="G2" s="129"/>
      <c r="H2" s="130"/>
      <c r="I2" s="130"/>
    </row>
    <row r="3" spans="1:9" x14ac:dyDescent="0.2">
      <c r="A3" s="127" t="s">
        <v>542</v>
      </c>
      <c r="B3" s="128"/>
      <c r="C3" s="128"/>
      <c r="D3" s="128"/>
      <c r="E3" s="129"/>
      <c r="F3" s="129"/>
      <c r="G3" s="129"/>
      <c r="H3" s="130"/>
      <c r="I3" s="130"/>
    </row>
    <row r="4" spans="1:9" x14ac:dyDescent="0.2">
      <c r="A4" s="128" t="s">
        <v>543</v>
      </c>
      <c r="B4" s="128"/>
      <c r="C4" s="128"/>
      <c r="D4" s="128"/>
      <c r="E4" s="129"/>
      <c r="F4" s="129"/>
      <c r="G4" s="129"/>
      <c r="H4" s="130"/>
      <c r="I4" s="130"/>
    </row>
    <row r="5" spans="1:9" x14ac:dyDescent="0.2">
      <c r="A5" s="128"/>
      <c r="B5" s="128"/>
      <c r="C5" s="128"/>
      <c r="D5" s="128"/>
      <c r="E5" s="129"/>
      <c r="F5" s="129"/>
      <c r="G5" s="129"/>
      <c r="H5" s="130"/>
      <c r="I5" s="130"/>
    </row>
    <row r="6" spans="1:9" x14ac:dyDescent="0.2">
      <c r="A6" s="127" t="s">
        <v>544</v>
      </c>
      <c r="B6" s="128"/>
      <c r="C6" s="128"/>
      <c r="D6" s="128"/>
      <c r="E6" s="129"/>
      <c r="F6" s="129"/>
      <c r="G6" s="129"/>
      <c r="H6" s="130"/>
      <c r="I6" s="130"/>
    </row>
    <row r="7" spans="1:9" x14ac:dyDescent="0.2">
      <c r="A7" s="128"/>
      <c r="B7" s="128"/>
      <c r="C7" s="128"/>
      <c r="D7" s="128"/>
      <c r="E7" s="129"/>
      <c r="F7" s="129"/>
      <c r="G7" s="129"/>
      <c r="H7" s="130"/>
      <c r="I7" s="130"/>
    </row>
    <row r="8" spans="1:9" x14ac:dyDescent="0.2">
      <c r="A8" s="131" t="s">
        <v>545</v>
      </c>
      <c r="B8" s="128"/>
      <c r="C8" s="128"/>
      <c r="D8" s="128"/>
      <c r="E8" s="129"/>
      <c r="F8" s="129"/>
      <c r="G8" s="129"/>
      <c r="H8" s="130"/>
      <c r="I8" s="130"/>
    </row>
    <row r="9" spans="1:9" x14ac:dyDescent="0.2">
      <c r="A9" s="131"/>
      <c r="B9" s="128"/>
      <c r="C9" s="128"/>
      <c r="D9" s="128"/>
      <c r="E9" s="129"/>
      <c r="F9" s="129"/>
      <c r="G9" s="129"/>
      <c r="H9" s="130"/>
      <c r="I9" s="130"/>
    </row>
    <row r="10" spans="1:9" x14ac:dyDescent="0.2">
      <c r="A10" s="131" t="s">
        <v>546</v>
      </c>
      <c r="B10" s="128"/>
      <c r="C10" s="128"/>
      <c r="D10" s="128"/>
      <c r="E10" s="129"/>
      <c r="F10" s="129"/>
      <c r="G10" s="129"/>
      <c r="H10" s="130"/>
      <c r="I10" s="130"/>
    </row>
    <row r="11" spans="1:9" x14ac:dyDescent="0.2">
      <c r="A11" s="427" t="s">
        <v>547</v>
      </c>
      <c r="B11" s="427"/>
      <c r="C11" s="427"/>
      <c r="D11" s="427"/>
      <c r="E11" s="129"/>
      <c r="F11" s="129"/>
      <c r="G11" s="129"/>
      <c r="H11" s="130"/>
      <c r="I11" s="130"/>
    </row>
    <row r="12" spans="1:9" x14ac:dyDescent="0.2">
      <c r="A12" s="421" t="s">
        <v>548</v>
      </c>
      <c r="B12" s="421"/>
      <c r="C12" s="421"/>
      <c r="D12" s="421"/>
      <c r="E12" s="129"/>
      <c r="F12" s="129"/>
      <c r="G12" s="129"/>
      <c r="H12" s="130"/>
      <c r="I12" s="130"/>
    </row>
    <row r="13" spans="1:9" x14ac:dyDescent="0.2">
      <c r="A13" s="428" t="s">
        <v>549</v>
      </c>
      <c r="B13" s="428"/>
      <c r="C13" s="428"/>
      <c r="D13" s="428"/>
      <c r="E13" s="129"/>
      <c r="F13" s="129"/>
      <c r="G13" s="129"/>
      <c r="H13" s="130"/>
      <c r="I13" s="130"/>
    </row>
    <row r="14" spans="1:9" x14ac:dyDescent="0.2">
      <c r="A14" s="428" t="s">
        <v>550</v>
      </c>
      <c r="B14" s="428"/>
      <c r="C14" s="428"/>
      <c r="D14" s="428"/>
      <c r="E14" s="129"/>
      <c r="F14" s="129"/>
      <c r="G14" s="129"/>
      <c r="H14" s="130"/>
      <c r="I14" s="130"/>
    </row>
    <row r="15" spans="1:9" x14ac:dyDescent="0.2">
      <c r="A15" s="429" t="s">
        <v>551</v>
      </c>
      <c r="B15" s="429"/>
      <c r="C15" s="429"/>
      <c r="D15" s="429"/>
      <c r="E15" s="129"/>
      <c r="F15" s="129"/>
      <c r="G15" s="129"/>
      <c r="H15" s="130"/>
      <c r="I15" s="130"/>
    </row>
    <row r="16" spans="1:9" x14ac:dyDescent="0.2">
      <c r="A16" s="132"/>
      <c r="B16" s="132"/>
      <c r="C16" s="132"/>
      <c r="D16" s="132"/>
      <c r="E16" s="129"/>
      <c r="F16" s="129"/>
      <c r="G16" s="129"/>
      <c r="H16" s="130"/>
      <c r="I16" s="130"/>
    </row>
    <row r="17" spans="1:9" x14ac:dyDescent="0.2">
      <c r="A17" s="133" t="s">
        <v>552</v>
      </c>
      <c r="B17" s="133"/>
      <c r="C17" s="133"/>
      <c r="D17" s="133"/>
      <c r="E17" s="129"/>
      <c r="F17" s="129"/>
      <c r="G17" s="129"/>
      <c r="H17" s="130"/>
      <c r="I17" s="130"/>
    </row>
    <row r="18" spans="1:9" ht="39" customHeight="1" x14ac:dyDescent="0.2">
      <c r="A18" s="419" t="s">
        <v>553</v>
      </c>
      <c r="B18" s="419"/>
      <c r="C18" s="419"/>
      <c r="D18" s="419"/>
      <c r="E18" s="129"/>
      <c r="F18" s="129"/>
      <c r="G18" s="129"/>
      <c r="H18" s="130"/>
      <c r="I18" s="130"/>
    </row>
    <row r="19" spans="1:9" x14ac:dyDescent="0.2">
      <c r="A19" s="419" t="s">
        <v>554</v>
      </c>
      <c r="B19" s="419"/>
      <c r="C19" s="419"/>
      <c r="D19" s="419"/>
      <c r="E19" s="129"/>
      <c r="F19" s="129"/>
      <c r="G19" s="129"/>
      <c r="H19" s="130"/>
      <c r="I19" s="130"/>
    </row>
    <row r="20" spans="1:9" ht="24" customHeight="1" x14ac:dyDescent="0.2">
      <c r="A20" s="419" t="s">
        <v>555</v>
      </c>
      <c r="B20" s="419"/>
      <c r="C20" s="419"/>
      <c r="D20" s="419"/>
      <c r="E20" s="129"/>
      <c r="F20" s="129"/>
      <c r="G20" s="129"/>
      <c r="H20" s="130"/>
      <c r="I20" s="130"/>
    </row>
    <row r="21" spans="1:9" x14ac:dyDescent="0.2">
      <c r="A21" s="134" t="s">
        <v>556</v>
      </c>
      <c r="B21" s="134"/>
      <c r="C21" s="134"/>
      <c r="D21" s="134"/>
      <c r="E21" s="129"/>
      <c r="F21" s="129"/>
      <c r="G21" s="129"/>
      <c r="H21" s="130"/>
      <c r="I21" s="130"/>
    </row>
    <row r="22" spans="1:9" x14ac:dyDescent="0.2">
      <c r="A22" s="134"/>
      <c r="B22" s="134"/>
      <c r="C22" s="134"/>
      <c r="D22" s="134"/>
      <c r="E22" s="129"/>
      <c r="F22" s="129"/>
      <c r="G22" s="129"/>
      <c r="H22" s="130"/>
      <c r="I22" s="130"/>
    </row>
    <row r="23" spans="1:9" x14ac:dyDescent="0.2">
      <c r="A23" s="131" t="s">
        <v>557</v>
      </c>
      <c r="B23" s="131"/>
      <c r="C23" s="131"/>
      <c r="D23" s="131"/>
      <c r="E23" s="129"/>
      <c r="F23" s="129"/>
      <c r="G23" s="129"/>
      <c r="H23" s="130"/>
      <c r="I23" s="130"/>
    </row>
    <row r="24" spans="1:9" x14ac:dyDescent="0.2">
      <c r="A24" s="419" t="s">
        <v>558</v>
      </c>
      <c r="B24" s="419"/>
      <c r="C24" s="419"/>
      <c r="D24" s="419"/>
      <c r="E24" s="129"/>
      <c r="F24" s="129"/>
      <c r="G24" s="129"/>
      <c r="H24" s="130"/>
      <c r="I24" s="130"/>
    </row>
    <row r="25" spans="1:9" x14ac:dyDescent="0.2">
      <c r="A25" s="419" t="s">
        <v>559</v>
      </c>
      <c r="B25" s="419"/>
      <c r="C25" s="419"/>
      <c r="D25" s="419"/>
      <c r="E25" s="129"/>
      <c r="F25" s="129"/>
      <c r="G25" s="129"/>
      <c r="H25" s="130"/>
      <c r="I25" s="130"/>
    </row>
    <row r="26" spans="1:9" x14ac:dyDescent="0.2">
      <c r="A26" s="135"/>
      <c r="B26" s="128"/>
      <c r="C26" s="128"/>
      <c r="D26" s="128"/>
      <c r="E26" s="129"/>
      <c r="F26" s="129"/>
      <c r="G26" s="129"/>
      <c r="H26" s="130"/>
      <c r="I26" s="130"/>
    </row>
    <row r="27" spans="1:9" x14ac:dyDescent="0.2">
      <c r="A27" s="131" t="s">
        <v>560</v>
      </c>
      <c r="B27" s="131"/>
      <c r="C27" s="131"/>
      <c r="D27" s="131"/>
      <c r="E27" s="129"/>
      <c r="F27" s="129"/>
      <c r="G27" s="129"/>
      <c r="H27" s="130"/>
      <c r="I27" s="130"/>
    </row>
    <row r="28" spans="1:9" x14ac:dyDescent="0.2">
      <c r="A28" s="131"/>
      <c r="B28" s="131"/>
      <c r="C28" s="131"/>
      <c r="D28" s="131"/>
      <c r="E28" s="129"/>
      <c r="F28" s="129"/>
      <c r="G28" s="129"/>
      <c r="H28" s="130"/>
      <c r="I28" s="130"/>
    </row>
    <row r="29" spans="1:9" x14ac:dyDescent="0.2">
      <c r="A29" s="131" t="s">
        <v>561</v>
      </c>
      <c r="B29" s="131"/>
      <c r="C29" s="131"/>
      <c r="D29" s="131"/>
      <c r="E29" s="129"/>
      <c r="F29" s="129"/>
      <c r="G29" s="129"/>
      <c r="H29" s="130"/>
      <c r="I29" s="130"/>
    </row>
    <row r="30" spans="1:9" ht="27.75" customHeight="1" x14ac:dyDescent="0.2">
      <c r="A30" s="418" t="s">
        <v>562</v>
      </c>
      <c r="B30" s="418"/>
      <c r="C30" s="418"/>
      <c r="D30" s="418"/>
      <c r="E30" s="129"/>
      <c r="F30" s="129"/>
      <c r="G30" s="129"/>
      <c r="H30" s="130"/>
      <c r="I30" s="130"/>
    </row>
    <row r="31" spans="1:9" ht="68.25" customHeight="1" x14ac:dyDescent="0.2">
      <c r="A31" s="418" t="s">
        <v>563</v>
      </c>
      <c r="B31" s="418"/>
      <c r="C31" s="418"/>
      <c r="D31" s="418"/>
      <c r="E31" s="129"/>
      <c r="F31" s="129"/>
      <c r="G31" s="129"/>
      <c r="H31" s="130"/>
      <c r="I31" s="130"/>
    </row>
    <row r="32" spans="1:9" ht="40.5" customHeight="1" x14ac:dyDescent="0.2">
      <c r="A32" s="418" t="s">
        <v>564</v>
      </c>
      <c r="B32" s="418"/>
      <c r="C32" s="418"/>
      <c r="D32" s="418"/>
      <c r="E32" s="129"/>
      <c r="F32" s="129"/>
      <c r="G32" s="129"/>
      <c r="H32" s="130"/>
      <c r="I32" s="130"/>
    </row>
    <row r="33" spans="1:9" x14ac:dyDescent="0.2">
      <c r="A33" s="136"/>
      <c r="B33" s="136"/>
      <c r="C33" s="136"/>
      <c r="D33" s="136"/>
      <c r="E33" s="129"/>
      <c r="F33" s="129"/>
      <c r="G33" s="129"/>
      <c r="H33" s="130"/>
      <c r="I33" s="130"/>
    </row>
    <row r="34" spans="1:9" x14ac:dyDescent="0.2">
      <c r="A34" s="131" t="s">
        <v>565</v>
      </c>
      <c r="B34" s="131"/>
      <c r="C34" s="131"/>
      <c r="D34" s="131"/>
      <c r="E34" s="129"/>
      <c r="F34" s="129"/>
      <c r="G34" s="129"/>
      <c r="H34" s="130"/>
      <c r="I34" s="130"/>
    </row>
    <row r="35" spans="1:9" ht="44.25" customHeight="1" x14ac:dyDescent="0.2">
      <c r="A35" s="418" t="s">
        <v>566</v>
      </c>
      <c r="B35" s="418"/>
      <c r="C35" s="418"/>
      <c r="D35" s="418"/>
      <c r="E35" s="129"/>
      <c r="F35" s="129"/>
      <c r="G35" s="129"/>
      <c r="H35" s="130"/>
      <c r="I35" s="130"/>
    </row>
    <row r="36" spans="1:9" x14ac:dyDescent="0.2">
      <c r="A36" s="136"/>
      <c r="B36" s="136"/>
      <c r="C36" s="136"/>
      <c r="D36" s="136"/>
      <c r="E36" s="129"/>
      <c r="F36" s="129"/>
      <c r="G36" s="129"/>
      <c r="H36" s="130"/>
      <c r="I36" s="130"/>
    </row>
    <row r="37" spans="1:9" x14ac:dyDescent="0.2">
      <c r="A37" s="131" t="s">
        <v>567</v>
      </c>
      <c r="B37" s="131"/>
      <c r="C37" s="131"/>
      <c r="D37" s="131"/>
      <c r="E37" s="129"/>
      <c r="F37" s="129"/>
      <c r="G37" s="129"/>
      <c r="H37" s="130"/>
      <c r="I37" s="130"/>
    </row>
    <row r="38" spans="1:9" ht="38.25" customHeight="1" x14ac:dyDescent="0.2">
      <c r="A38" s="430" t="s">
        <v>568</v>
      </c>
      <c r="B38" s="430"/>
      <c r="C38" s="430"/>
      <c r="D38" s="430"/>
      <c r="E38" s="129"/>
      <c r="F38" s="129"/>
      <c r="G38" s="129"/>
      <c r="H38" s="130"/>
      <c r="I38" s="130"/>
    </row>
    <row r="39" spans="1:9" x14ac:dyDescent="0.2">
      <c r="A39" s="136"/>
      <c r="B39" s="136"/>
      <c r="C39" s="136"/>
      <c r="D39" s="136"/>
      <c r="E39" s="129"/>
      <c r="F39" s="129"/>
      <c r="G39" s="129"/>
      <c r="H39" s="130"/>
      <c r="I39" s="130"/>
    </row>
    <row r="40" spans="1:9" x14ac:dyDescent="0.2">
      <c r="A40" s="131" t="s">
        <v>569</v>
      </c>
      <c r="B40" s="131"/>
      <c r="C40" s="131"/>
      <c r="D40" s="131"/>
      <c r="E40" s="129"/>
      <c r="F40" s="129"/>
      <c r="G40" s="129"/>
      <c r="H40" s="130"/>
      <c r="I40" s="130"/>
    </row>
    <row r="41" spans="1:9" ht="53.25" customHeight="1" x14ac:dyDescent="0.2">
      <c r="A41" s="418" t="s">
        <v>570</v>
      </c>
      <c r="B41" s="418"/>
      <c r="C41" s="418"/>
      <c r="D41" s="418"/>
      <c r="E41" s="137"/>
      <c r="F41" s="137"/>
      <c r="G41" s="137"/>
    </row>
    <row r="42" spans="1:9" x14ac:dyDescent="0.2">
      <c r="A42" s="136"/>
      <c r="B42" s="136"/>
      <c r="C42" s="136"/>
      <c r="D42" s="136"/>
      <c r="E42" s="137"/>
      <c r="F42" s="137"/>
      <c r="G42" s="137"/>
    </row>
    <row r="43" spans="1:9" x14ac:dyDescent="0.2">
      <c r="A43" s="131" t="s">
        <v>571</v>
      </c>
      <c r="B43" s="131"/>
      <c r="C43" s="131"/>
      <c r="D43" s="131"/>
      <c r="E43" s="137"/>
      <c r="F43" s="137"/>
      <c r="G43" s="137"/>
    </row>
    <row r="44" spans="1:9" ht="24" customHeight="1" x14ac:dyDescent="0.2">
      <c r="A44" s="418" t="s">
        <v>572</v>
      </c>
      <c r="B44" s="418"/>
      <c r="C44" s="418"/>
      <c r="D44" s="418"/>
      <c r="E44" s="137"/>
      <c r="F44" s="137"/>
      <c r="G44" s="137"/>
    </row>
    <row r="45" spans="1:9" x14ac:dyDescent="0.2">
      <c r="A45" s="128"/>
      <c r="B45" s="128"/>
      <c r="C45" s="128"/>
      <c r="D45" s="128"/>
      <c r="E45" s="137"/>
      <c r="F45" s="137"/>
      <c r="G45" s="137"/>
    </row>
    <row r="46" spans="1:9" x14ac:dyDescent="0.2">
      <c r="A46" s="131" t="s">
        <v>573</v>
      </c>
      <c r="B46" s="131"/>
      <c r="C46" s="131"/>
      <c r="D46" s="131"/>
      <c r="E46" s="137"/>
      <c r="F46" s="137"/>
      <c r="G46" s="137"/>
    </row>
    <row r="47" spans="1:9" x14ac:dyDescent="0.2">
      <c r="A47" s="128"/>
      <c r="B47" s="128"/>
      <c r="C47" s="128"/>
      <c r="D47" s="128"/>
      <c r="E47" s="137"/>
      <c r="F47" s="137"/>
      <c r="G47" s="137"/>
    </row>
    <row r="48" spans="1:9" x14ac:dyDescent="0.2">
      <c r="A48" s="138"/>
      <c r="B48" s="138"/>
      <c r="C48" s="425" t="s">
        <v>574</v>
      </c>
      <c r="D48" s="425"/>
      <c r="E48" s="139"/>
      <c r="F48" s="425" t="s">
        <v>575</v>
      </c>
      <c r="G48" s="425"/>
    </row>
    <row r="49" spans="1:7" ht="24" x14ac:dyDescent="0.2">
      <c r="A49" s="138"/>
      <c r="B49" s="140" t="s">
        <v>576</v>
      </c>
      <c r="C49" s="141" t="s">
        <v>577</v>
      </c>
      <c r="D49" s="141" t="s">
        <v>578</v>
      </c>
      <c r="E49" s="139"/>
      <c r="F49" s="141" t="s">
        <v>577</v>
      </c>
      <c r="G49" s="141" t="s">
        <v>578</v>
      </c>
    </row>
    <row r="50" spans="1:7" x14ac:dyDescent="0.2">
      <c r="A50" s="142" t="s">
        <v>579</v>
      </c>
      <c r="B50" s="143"/>
      <c r="C50" s="138"/>
      <c r="D50" s="138"/>
      <c r="E50" s="144"/>
      <c r="F50" s="138"/>
      <c r="G50" s="138"/>
    </row>
    <row r="51" spans="1:7" x14ac:dyDescent="0.2">
      <c r="A51" s="145" t="s">
        <v>525</v>
      </c>
      <c r="B51" s="146" t="s">
        <v>580</v>
      </c>
      <c r="C51" s="147">
        <v>100</v>
      </c>
      <c r="D51" s="147">
        <v>100</v>
      </c>
      <c r="E51" s="144"/>
      <c r="F51" s="147">
        <v>100</v>
      </c>
      <c r="G51" s="147">
        <v>100</v>
      </c>
    </row>
    <row r="52" spans="1:7" x14ac:dyDescent="0.2">
      <c r="A52" s="145" t="s">
        <v>581</v>
      </c>
      <c r="B52" s="146" t="s">
        <v>580</v>
      </c>
      <c r="C52" s="147">
        <v>100</v>
      </c>
      <c r="D52" s="147">
        <v>100</v>
      </c>
      <c r="E52" s="144"/>
      <c r="F52" s="147">
        <v>100</v>
      </c>
      <c r="G52" s="147">
        <v>100</v>
      </c>
    </row>
    <row r="53" spans="1:7" x14ac:dyDescent="0.2">
      <c r="A53" s="148" t="s">
        <v>582</v>
      </c>
      <c r="B53" s="146" t="s">
        <v>580</v>
      </c>
      <c r="C53" s="147">
        <v>100</v>
      </c>
      <c r="D53" s="147">
        <v>100</v>
      </c>
      <c r="E53" s="144"/>
      <c r="F53" s="147">
        <v>100</v>
      </c>
      <c r="G53" s="147">
        <v>100</v>
      </c>
    </row>
    <row r="54" spans="1:7" x14ac:dyDescent="0.2">
      <c r="A54" s="148" t="s">
        <v>583</v>
      </c>
      <c r="B54" s="146" t="s">
        <v>580</v>
      </c>
      <c r="C54" s="147">
        <v>100</v>
      </c>
      <c r="D54" s="147">
        <v>100</v>
      </c>
      <c r="E54" s="144"/>
      <c r="F54" s="147">
        <v>100</v>
      </c>
      <c r="G54" s="147">
        <v>100</v>
      </c>
    </row>
    <row r="55" spans="1:7" x14ac:dyDescent="0.2">
      <c r="A55" s="145" t="s">
        <v>523</v>
      </c>
      <c r="B55" s="146" t="s">
        <v>580</v>
      </c>
      <c r="C55" s="147">
        <v>100</v>
      </c>
      <c r="D55" s="147">
        <v>100</v>
      </c>
      <c r="E55" s="144"/>
      <c r="F55" s="147">
        <v>100</v>
      </c>
      <c r="G55" s="147">
        <v>100</v>
      </c>
    </row>
    <row r="56" spans="1:7" x14ac:dyDescent="0.2">
      <c r="A56" s="145" t="s">
        <v>584</v>
      </c>
      <c r="B56" s="146" t="s">
        <v>580</v>
      </c>
      <c r="C56" s="147">
        <v>100</v>
      </c>
      <c r="D56" s="147">
        <v>100</v>
      </c>
      <c r="E56" s="144"/>
      <c r="F56" s="147">
        <v>100</v>
      </c>
      <c r="G56" s="147">
        <v>100</v>
      </c>
    </row>
    <row r="57" spans="1:7" x14ac:dyDescent="0.2">
      <c r="A57" s="145" t="s">
        <v>534</v>
      </c>
      <c r="B57" s="146" t="s">
        <v>580</v>
      </c>
      <c r="C57" s="147">
        <v>100</v>
      </c>
      <c r="D57" s="147">
        <v>100</v>
      </c>
      <c r="E57" s="144"/>
      <c r="F57" s="147">
        <v>100</v>
      </c>
      <c r="G57" s="147">
        <v>100</v>
      </c>
    </row>
    <row r="58" spans="1:7" x14ac:dyDescent="0.2">
      <c r="A58" s="145" t="s">
        <v>532</v>
      </c>
      <c r="B58" s="146" t="s">
        <v>580</v>
      </c>
      <c r="C58" s="147">
        <v>100</v>
      </c>
      <c r="D58" s="147">
        <v>100</v>
      </c>
      <c r="E58" s="144"/>
      <c r="F58" s="147">
        <v>100</v>
      </c>
      <c r="G58" s="147">
        <v>100</v>
      </c>
    </row>
    <row r="59" spans="1:7" x14ac:dyDescent="0.2">
      <c r="A59" s="145" t="s">
        <v>529</v>
      </c>
      <c r="B59" s="146" t="s">
        <v>580</v>
      </c>
      <c r="C59" s="147">
        <v>100</v>
      </c>
      <c r="D59" s="147">
        <v>100</v>
      </c>
      <c r="E59" s="144"/>
      <c r="F59" s="147">
        <v>100</v>
      </c>
      <c r="G59" s="147">
        <v>100</v>
      </c>
    </row>
    <row r="60" spans="1:7" x14ac:dyDescent="0.2">
      <c r="A60" s="145" t="s">
        <v>526</v>
      </c>
      <c r="B60" s="146" t="s">
        <v>580</v>
      </c>
      <c r="C60" s="147">
        <v>100</v>
      </c>
      <c r="D60" s="147">
        <v>100</v>
      </c>
      <c r="E60" s="144"/>
      <c r="F60" s="147">
        <v>100</v>
      </c>
      <c r="G60" s="147">
        <v>100</v>
      </c>
    </row>
    <row r="61" spans="1:7" x14ac:dyDescent="0.2">
      <c r="A61" s="148" t="s">
        <v>585</v>
      </c>
      <c r="B61" s="146" t="s">
        <v>580</v>
      </c>
      <c r="C61" s="149">
        <v>100</v>
      </c>
      <c r="D61" s="149">
        <v>100</v>
      </c>
      <c r="E61" s="144"/>
      <c r="F61" s="149">
        <v>100</v>
      </c>
      <c r="G61" s="149">
        <v>100</v>
      </c>
    </row>
    <row r="62" spans="1:7" x14ac:dyDescent="0.2">
      <c r="A62" s="148" t="s">
        <v>586</v>
      </c>
      <c r="B62" s="146" t="s">
        <v>580</v>
      </c>
      <c r="C62" s="149">
        <v>51</v>
      </c>
      <c r="D62" s="149">
        <v>51</v>
      </c>
      <c r="E62" s="144"/>
      <c r="F62" s="149">
        <v>51</v>
      </c>
      <c r="G62" s="149">
        <v>51</v>
      </c>
    </row>
    <row r="63" spans="1:7" x14ac:dyDescent="0.2">
      <c r="A63" s="145" t="s">
        <v>587</v>
      </c>
      <c r="B63" s="146" t="s">
        <v>580</v>
      </c>
      <c r="C63" s="147">
        <v>83.62</v>
      </c>
      <c r="D63" s="147">
        <v>83.62</v>
      </c>
      <c r="E63" s="144"/>
      <c r="F63" s="147">
        <v>77.739999999999995</v>
      </c>
      <c r="G63" s="147">
        <v>77.739999999999995</v>
      </c>
    </row>
    <row r="64" spans="1:7" x14ac:dyDescent="0.2">
      <c r="A64" s="148" t="s">
        <v>588</v>
      </c>
      <c r="B64" s="146" t="s">
        <v>589</v>
      </c>
      <c r="C64" s="147">
        <v>85</v>
      </c>
      <c r="D64" s="147">
        <v>66.08</v>
      </c>
      <c r="E64" s="144"/>
      <c r="F64" s="147">
        <v>85</v>
      </c>
      <c r="G64" s="147">
        <v>66.08</v>
      </c>
    </row>
    <row r="65" spans="1:7" x14ac:dyDescent="0.2">
      <c r="A65" s="145" t="s">
        <v>590</v>
      </c>
      <c r="B65" s="146" t="s">
        <v>580</v>
      </c>
      <c r="C65" s="149">
        <v>100</v>
      </c>
      <c r="D65" s="149">
        <v>100</v>
      </c>
      <c r="E65" s="144"/>
      <c r="F65" s="149">
        <v>100</v>
      </c>
      <c r="G65" s="149">
        <v>100</v>
      </c>
    </row>
    <row r="66" spans="1:7" x14ac:dyDescent="0.2">
      <c r="A66" s="145" t="s">
        <v>591</v>
      </c>
      <c r="B66" s="146" t="s">
        <v>580</v>
      </c>
      <c r="C66" s="149">
        <v>99.77</v>
      </c>
      <c r="D66" s="149">
        <v>99.77</v>
      </c>
      <c r="E66" s="144"/>
      <c r="F66" s="149">
        <v>99.77</v>
      </c>
      <c r="G66" s="149">
        <v>99.77</v>
      </c>
    </row>
    <row r="67" spans="1:7" x14ac:dyDescent="0.2">
      <c r="A67" s="145" t="s">
        <v>592</v>
      </c>
      <c r="B67" s="146" t="s">
        <v>580</v>
      </c>
      <c r="C67" s="147">
        <v>67.900000000000006</v>
      </c>
      <c r="D67" s="147">
        <v>67.900000000000006</v>
      </c>
      <c r="E67" s="144"/>
      <c r="F67" s="147">
        <v>67.900000000000006</v>
      </c>
      <c r="G67" s="147">
        <v>67.900000000000006</v>
      </c>
    </row>
    <row r="68" spans="1:7" x14ac:dyDescent="0.2">
      <c r="A68" s="148" t="s">
        <v>593</v>
      </c>
      <c r="B68" s="146" t="s">
        <v>580</v>
      </c>
      <c r="C68" s="147">
        <v>51.8</v>
      </c>
      <c r="D68" s="147">
        <v>35.17</v>
      </c>
      <c r="E68" s="144"/>
      <c r="F68" s="147">
        <v>51.8</v>
      </c>
      <c r="G68" s="147">
        <v>35.17</v>
      </c>
    </row>
    <row r="69" spans="1:7" x14ac:dyDescent="0.2">
      <c r="A69" s="148" t="s">
        <v>594</v>
      </c>
      <c r="B69" s="146" t="s">
        <v>595</v>
      </c>
      <c r="C69" s="147">
        <v>100</v>
      </c>
      <c r="D69" s="147">
        <v>67.900000000000006</v>
      </c>
      <c r="E69" s="144"/>
      <c r="F69" s="147">
        <v>100</v>
      </c>
      <c r="G69" s="147">
        <v>67.900000000000006</v>
      </c>
    </row>
    <row r="70" spans="1:7" x14ac:dyDescent="0.2">
      <c r="A70" s="145" t="s">
        <v>596</v>
      </c>
      <c r="B70" s="146" t="s">
        <v>580</v>
      </c>
      <c r="C70" s="149">
        <v>100</v>
      </c>
      <c r="D70" s="149">
        <v>100</v>
      </c>
      <c r="E70" s="144"/>
      <c r="F70" s="149">
        <v>100</v>
      </c>
      <c r="G70" s="149">
        <v>100</v>
      </c>
    </row>
    <row r="71" spans="1:7" x14ac:dyDescent="0.2">
      <c r="A71" s="148" t="s">
        <v>597</v>
      </c>
      <c r="B71" s="146" t="s">
        <v>580</v>
      </c>
      <c r="C71" s="147">
        <v>75</v>
      </c>
      <c r="D71" s="147">
        <v>75</v>
      </c>
      <c r="E71" s="144"/>
      <c r="F71" s="149">
        <v>75</v>
      </c>
      <c r="G71" s="149">
        <v>75</v>
      </c>
    </row>
    <row r="72" spans="1:7" x14ac:dyDescent="0.2">
      <c r="A72" s="148" t="s">
        <v>598</v>
      </c>
      <c r="B72" s="146" t="s">
        <v>580</v>
      </c>
      <c r="C72" s="147">
        <v>26</v>
      </c>
      <c r="D72" s="147">
        <v>26</v>
      </c>
      <c r="E72" s="144"/>
      <c r="F72" s="149">
        <v>0</v>
      </c>
      <c r="G72" s="149">
        <v>0</v>
      </c>
    </row>
    <row r="73" spans="1:7" x14ac:dyDescent="0.2">
      <c r="A73" s="148" t="s">
        <v>599</v>
      </c>
      <c r="B73" s="146" t="s">
        <v>580</v>
      </c>
      <c r="C73" s="147">
        <v>52</v>
      </c>
      <c r="D73" s="147">
        <v>52</v>
      </c>
      <c r="E73" s="144"/>
      <c r="F73" s="149">
        <v>0</v>
      </c>
      <c r="G73" s="149">
        <v>0</v>
      </c>
    </row>
    <row r="74" spans="1:7" x14ac:dyDescent="0.2">
      <c r="A74" s="150" t="s">
        <v>598</v>
      </c>
      <c r="B74" s="146" t="s">
        <v>580</v>
      </c>
      <c r="C74" s="147">
        <v>52</v>
      </c>
      <c r="D74" s="147">
        <v>26</v>
      </c>
      <c r="E74" s="144"/>
      <c r="F74" s="149">
        <v>0</v>
      </c>
      <c r="G74" s="149">
        <v>0</v>
      </c>
    </row>
    <row r="75" spans="1:7" x14ac:dyDescent="0.2">
      <c r="A75" s="151" t="s">
        <v>600</v>
      </c>
      <c r="B75" s="146" t="s">
        <v>580</v>
      </c>
      <c r="C75" s="147"/>
      <c r="D75" s="147"/>
      <c r="E75" s="144"/>
      <c r="F75" s="149"/>
      <c r="G75" s="149"/>
    </row>
    <row r="76" spans="1:7" x14ac:dyDescent="0.2">
      <c r="A76" s="145" t="s">
        <v>601</v>
      </c>
      <c r="B76" s="146" t="s">
        <v>580</v>
      </c>
      <c r="C76" s="149">
        <v>100</v>
      </c>
      <c r="D76" s="149">
        <v>100</v>
      </c>
      <c r="E76" s="144"/>
      <c r="F76" s="149">
        <v>100</v>
      </c>
      <c r="G76" s="149">
        <v>100</v>
      </c>
    </row>
    <row r="77" spans="1:7" ht="24" x14ac:dyDescent="0.2">
      <c r="A77" s="152" t="s">
        <v>602</v>
      </c>
      <c r="B77" s="146" t="s">
        <v>580</v>
      </c>
      <c r="C77" s="153">
        <v>51</v>
      </c>
      <c r="D77" s="153">
        <v>51</v>
      </c>
      <c r="E77" s="139"/>
      <c r="F77" s="149">
        <v>51</v>
      </c>
      <c r="G77" s="149">
        <v>51</v>
      </c>
    </row>
    <row r="78" spans="1:7" x14ac:dyDescent="0.2">
      <c r="A78" s="154" t="s">
        <v>603</v>
      </c>
      <c r="B78" s="146" t="s">
        <v>580</v>
      </c>
      <c r="C78" s="153">
        <v>75.16</v>
      </c>
      <c r="D78" s="153">
        <v>38.33</v>
      </c>
      <c r="E78" s="139"/>
      <c r="F78" s="149">
        <v>75.16</v>
      </c>
      <c r="G78" s="149">
        <v>38.33</v>
      </c>
    </row>
    <row r="79" spans="1:7" x14ac:dyDescent="0.2">
      <c r="A79" s="155" t="s">
        <v>604</v>
      </c>
      <c r="B79" s="146" t="s">
        <v>580</v>
      </c>
      <c r="C79" s="153">
        <v>100</v>
      </c>
      <c r="D79" s="153">
        <v>38.33</v>
      </c>
      <c r="E79" s="139"/>
      <c r="F79" s="149">
        <v>100</v>
      </c>
      <c r="G79" s="149">
        <v>38.33</v>
      </c>
    </row>
    <row r="80" spans="1:7" x14ac:dyDescent="0.2">
      <c r="A80" s="155" t="s">
        <v>605</v>
      </c>
      <c r="B80" s="146" t="s">
        <v>580</v>
      </c>
      <c r="C80" s="153">
        <v>100</v>
      </c>
      <c r="D80" s="153">
        <v>38.33</v>
      </c>
      <c r="E80" s="139"/>
      <c r="F80" s="149">
        <v>100</v>
      </c>
      <c r="G80" s="149">
        <v>38.33</v>
      </c>
    </row>
    <row r="81" spans="1:7" x14ac:dyDescent="0.2">
      <c r="A81" s="155" t="s">
        <v>606</v>
      </c>
      <c r="B81" s="146" t="s">
        <v>580</v>
      </c>
      <c r="C81" s="153">
        <v>100</v>
      </c>
      <c r="D81" s="153">
        <v>38.33</v>
      </c>
      <c r="E81" s="139"/>
      <c r="F81" s="149">
        <v>100</v>
      </c>
      <c r="G81" s="149">
        <v>38.33</v>
      </c>
    </row>
    <row r="82" spans="1:7" x14ac:dyDescent="0.2">
      <c r="A82" s="155" t="s">
        <v>607</v>
      </c>
      <c r="B82" s="146" t="s">
        <v>580</v>
      </c>
      <c r="C82" s="153">
        <v>100</v>
      </c>
      <c r="D82" s="153">
        <v>38.33</v>
      </c>
      <c r="E82" s="139"/>
      <c r="F82" s="149">
        <v>100</v>
      </c>
      <c r="G82" s="149">
        <v>38.33</v>
      </c>
    </row>
    <row r="83" spans="1:7" x14ac:dyDescent="0.2">
      <c r="A83" s="155" t="s">
        <v>608</v>
      </c>
      <c r="B83" s="146" t="s">
        <v>580</v>
      </c>
      <c r="C83" s="153">
        <v>100</v>
      </c>
      <c r="D83" s="153">
        <v>38.33</v>
      </c>
      <c r="E83" s="139"/>
      <c r="F83" s="149">
        <v>100</v>
      </c>
      <c r="G83" s="149">
        <v>38.33</v>
      </c>
    </row>
    <row r="84" spans="1:7" x14ac:dyDescent="0.2">
      <c r="A84" s="155" t="s">
        <v>609</v>
      </c>
      <c r="B84" s="146" t="s">
        <v>580</v>
      </c>
      <c r="C84" s="153">
        <v>100</v>
      </c>
      <c r="D84" s="153">
        <v>38.33</v>
      </c>
      <c r="E84" s="139"/>
      <c r="F84" s="149">
        <v>100</v>
      </c>
      <c r="G84" s="149">
        <v>38.33</v>
      </c>
    </row>
    <row r="85" spans="1:7" x14ac:dyDescent="0.2">
      <c r="A85" s="155" t="s">
        <v>610</v>
      </c>
      <c r="B85" s="146" t="s">
        <v>611</v>
      </c>
      <c r="C85" s="153">
        <v>100</v>
      </c>
      <c r="D85" s="153">
        <v>38.33</v>
      </c>
      <c r="E85" s="139"/>
      <c r="F85" s="149">
        <v>100</v>
      </c>
      <c r="G85" s="149">
        <v>38.33</v>
      </c>
    </row>
    <row r="86" spans="1:7" x14ac:dyDescent="0.2">
      <c r="A86" s="155" t="s">
        <v>612</v>
      </c>
      <c r="B86" s="146" t="s">
        <v>613</v>
      </c>
      <c r="C86" s="153">
        <v>100</v>
      </c>
      <c r="D86" s="153">
        <v>38.33</v>
      </c>
      <c r="E86" s="139"/>
      <c r="F86" s="149">
        <v>100</v>
      </c>
      <c r="G86" s="149">
        <v>38.33</v>
      </c>
    </row>
    <row r="87" spans="1:7" x14ac:dyDescent="0.2">
      <c r="A87" s="155" t="s">
        <v>614</v>
      </c>
      <c r="B87" s="146" t="s">
        <v>615</v>
      </c>
      <c r="C87" s="153">
        <v>100</v>
      </c>
      <c r="D87" s="153">
        <v>38.33</v>
      </c>
      <c r="E87" s="139"/>
      <c r="F87" s="149">
        <v>100</v>
      </c>
      <c r="G87" s="149">
        <v>38.33</v>
      </c>
    </row>
    <row r="88" spans="1:7" x14ac:dyDescent="0.2">
      <c r="A88" s="155" t="s">
        <v>616</v>
      </c>
      <c r="B88" s="146" t="s">
        <v>617</v>
      </c>
      <c r="C88" s="153">
        <v>100</v>
      </c>
      <c r="D88" s="153">
        <v>38.33</v>
      </c>
      <c r="E88" s="139"/>
      <c r="F88" s="149">
        <v>100</v>
      </c>
      <c r="G88" s="149">
        <v>38.33</v>
      </c>
    </row>
    <row r="89" spans="1:7" x14ac:dyDescent="0.2">
      <c r="A89" s="151"/>
      <c r="B89" s="151"/>
      <c r="C89" s="147"/>
      <c r="D89" s="139"/>
      <c r="E89" s="147"/>
      <c r="F89" s="156"/>
      <c r="G89" s="156"/>
    </row>
    <row r="90" spans="1:7" x14ac:dyDescent="0.2">
      <c r="A90" s="151" t="s">
        <v>618</v>
      </c>
      <c r="B90" s="151"/>
      <c r="C90" s="147"/>
      <c r="D90" s="139"/>
      <c r="E90" s="147"/>
      <c r="F90" s="156"/>
      <c r="G90" s="156"/>
    </row>
    <row r="91" spans="1:7" x14ac:dyDescent="0.2">
      <c r="A91" s="157"/>
      <c r="B91" s="158"/>
      <c r="C91" s="128"/>
      <c r="D91" s="159"/>
      <c r="E91" s="137"/>
      <c r="F91" s="137"/>
      <c r="G91" s="137"/>
    </row>
    <row r="92" spans="1:7" x14ac:dyDescent="0.2">
      <c r="A92" s="137"/>
      <c r="B92" s="137"/>
      <c r="C92" s="137"/>
      <c r="D92" s="137"/>
      <c r="E92" s="137"/>
      <c r="F92" s="137"/>
      <c r="G92" s="137"/>
    </row>
    <row r="93" spans="1:7" ht="54" customHeight="1" x14ac:dyDescent="0.2">
      <c r="A93" s="426" t="s">
        <v>619</v>
      </c>
      <c r="B93" s="426"/>
      <c r="C93" s="426"/>
      <c r="D93" s="426"/>
      <c r="E93" s="137"/>
      <c r="F93" s="137"/>
      <c r="G93" s="137"/>
    </row>
    <row r="94" spans="1:7" x14ac:dyDescent="0.2">
      <c r="A94" s="128"/>
      <c r="B94" s="128"/>
      <c r="C94" s="128"/>
      <c r="D94" s="128"/>
      <c r="E94" s="137"/>
      <c r="F94" s="137"/>
      <c r="G94" s="137"/>
    </row>
    <row r="95" spans="1:7" ht="36" x14ac:dyDescent="0.2">
      <c r="A95" s="422"/>
      <c r="B95" s="160" t="s">
        <v>620</v>
      </c>
      <c r="C95" s="139"/>
      <c r="D95" s="160" t="s">
        <v>621</v>
      </c>
      <c r="E95" s="137"/>
      <c r="F95" s="137"/>
      <c r="G95" s="137"/>
    </row>
    <row r="96" spans="1:7" ht="24" x14ac:dyDescent="0.2">
      <c r="A96" s="422"/>
      <c r="B96" s="141" t="s">
        <v>622</v>
      </c>
      <c r="C96" s="139"/>
      <c r="D96" s="141" t="s">
        <v>622</v>
      </c>
      <c r="E96" s="137"/>
      <c r="F96" s="137"/>
      <c r="G96" s="137"/>
    </row>
    <row r="97" spans="1:7" x14ac:dyDescent="0.2">
      <c r="A97" s="151" t="s">
        <v>591</v>
      </c>
      <c r="B97" s="161">
        <v>61.97</v>
      </c>
      <c r="C97" s="139"/>
      <c r="D97" s="162">
        <v>61.97</v>
      </c>
      <c r="E97" s="137"/>
      <c r="F97" s="137"/>
      <c r="G97" s="137"/>
    </row>
    <row r="98" spans="1:7" x14ac:dyDescent="0.2">
      <c r="A98" s="151" t="s">
        <v>592</v>
      </c>
      <c r="B98" s="161">
        <v>52.73</v>
      </c>
      <c r="C98" s="139"/>
      <c r="D98" s="162">
        <v>52.73</v>
      </c>
      <c r="E98" s="137"/>
      <c r="F98" s="137"/>
      <c r="G98" s="137"/>
    </row>
    <row r="99" spans="1:7" x14ac:dyDescent="0.2">
      <c r="A99" s="163"/>
      <c r="B99" s="164"/>
      <c r="C99" s="128"/>
      <c r="D99" s="165"/>
      <c r="E99" s="137"/>
      <c r="F99" s="137"/>
      <c r="G99" s="137"/>
    </row>
    <row r="100" spans="1:7" x14ac:dyDescent="0.2">
      <c r="A100" s="157"/>
      <c r="B100" s="164"/>
      <c r="C100" s="128"/>
      <c r="D100" s="165"/>
      <c r="E100" s="137"/>
      <c r="F100" s="137"/>
      <c r="G100" s="137"/>
    </row>
    <row r="101" spans="1:7" x14ac:dyDescent="0.2">
      <c r="A101" s="423" t="s">
        <v>623</v>
      </c>
      <c r="B101" s="423"/>
      <c r="C101" s="423"/>
      <c r="D101" s="423"/>
      <c r="E101" s="137"/>
      <c r="F101" s="137"/>
      <c r="G101" s="137"/>
    </row>
    <row r="102" spans="1:7" x14ac:dyDescent="0.2">
      <c r="A102" s="166"/>
      <c r="B102" s="166"/>
      <c r="C102" s="166"/>
      <c r="D102" s="166"/>
      <c r="E102" s="137"/>
      <c r="F102" s="137"/>
      <c r="G102" s="137"/>
    </row>
    <row r="103" spans="1:7" ht="32.25" customHeight="1" x14ac:dyDescent="0.2">
      <c r="A103" s="424" t="s">
        <v>624</v>
      </c>
      <c r="B103" s="424"/>
      <c r="C103" s="424"/>
      <c r="D103" s="424"/>
      <c r="E103" s="137"/>
      <c r="F103" s="137"/>
      <c r="G103" s="137"/>
    </row>
    <row r="104" spans="1:7" ht="36.75" customHeight="1" x14ac:dyDescent="0.2">
      <c r="A104" s="421" t="s">
        <v>625</v>
      </c>
      <c r="B104" s="421"/>
      <c r="C104" s="421"/>
      <c r="D104" s="421"/>
      <c r="E104" s="137"/>
      <c r="F104" s="137"/>
      <c r="G104" s="137"/>
    </row>
    <row r="105" spans="1:7" ht="37.5" customHeight="1" x14ac:dyDescent="0.2">
      <c r="A105" s="421" t="s">
        <v>626</v>
      </c>
      <c r="B105" s="421"/>
      <c r="C105" s="421"/>
      <c r="D105" s="421"/>
      <c r="E105" s="137"/>
      <c r="F105" s="137"/>
      <c r="G105" s="137"/>
    </row>
    <row r="106" spans="1:7" ht="29.25" customHeight="1" x14ac:dyDescent="0.2">
      <c r="A106" s="421" t="s">
        <v>627</v>
      </c>
      <c r="B106" s="421"/>
      <c r="C106" s="421"/>
      <c r="D106" s="421"/>
      <c r="E106" s="137"/>
      <c r="F106" s="137"/>
      <c r="G106" s="137"/>
    </row>
    <row r="107" spans="1:7" ht="26.25" customHeight="1" x14ac:dyDescent="0.2">
      <c r="A107" s="421" t="s">
        <v>628</v>
      </c>
      <c r="B107" s="421"/>
      <c r="C107" s="421"/>
      <c r="D107" s="421"/>
      <c r="E107" s="137"/>
      <c r="F107" s="137"/>
      <c r="G107" s="137"/>
    </row>
    <row r="108" spans="1:7" x14ac:dyDescent="0.2">
      <c r="A108" s="419"/>
      <c r="B108" s="419"/>
      <c r="C108" s="419"/>
      <c r="D108" s="419"/>
      <c r="E108" s="137"/>
      <c r="F108" s="137"/>
      <c r="G108" s="137"/>
    </row>
    <row r="109" spans="1:7" ht="37.5" customHeight="1" x14ac:dyDescent="0.2">
      <c r="A109" s="419" t="s">
        <v>629</v>
      </c>
      <c r="B109" s="419"/>
      <c r="C109" s="419"/>
      <c r="D109" s="419"/>
      <c r="E109" s="137"/>
      <c r="F109" s="137"/>
      <c r="G109" s="137"/>
    </row>
    <row r="110" spans="1:7" ht="38.25" customHeight="1" x14ac:dyDescent="0.2">
      <c r="A110" s="419" t="s">
        <v>630</v>
      </c>
      <c r="B110" s="419"/>
      <c r="C110" s="419"/>
      <c r="D110" s="419"/>
      <c r="E110" s="137"/>
      <c r="F110" s="137"/>
      <c r="G110" s="137"/>
    </row>
    <row r="111" spans="1:7" x14ac:dyDescent="0.2">
      <c r="A111" s="136"/>
      <c r="B111" s="136"/>
      <c r="C111" s="136"/>
      <c r="D111" s="136"/>
      <c r="E111" s="137"/>
      <c r="F111" s="137"/>
      <c r="G111" s="137"/>
    </row>
    <row r="112" spans="1:7" x14ac:dyDescent="0.2">
      <c r="A112" s="167" t="s">
        <v>631</v>
      </c>
      <c r="B112" s="167"/>
      <c r="C112" s="167"/>
      <c r="D112" s="167"/>
      <c r="E112" s="137"/>
      <c r="F112" s="137"/>
      <c r="G112" s="137"/>
    </row>
    <row r="113" spans="1:7" ht="33" customHeight="1" x14ac:dyDescent="0.2">
      <c r="A113" s="418" t="s">
        <v>632</v>
      </c>
      <c r="B113" s="418"/>
      <c r="C113" s="418"/>
      <c r="D113" s="418"/>
      <c r="E113" s="137"/>
      <c r="F113" s="137"/>
      <c r="G113" s="137"/>
    </row>
    <row r="114" spans="1:7" x14ac:dyDescent="0.2">
      <c r="A114" s="128"/>
      <c r="B114" s="128"/>
      <c r="C114" s="128"/>
      <c r="D114" s="128"/>
      <c r="E114" s="137"/>
      <c r="F114" s="137"/>
      <c r="G114" s="137"/>
    </row>
    <row r="115" spans="1:7" ht="48" x14ac:dyDescent="0.2">
      <c r="A115" s="162"/>
      <c r="B115" s="168" t="s">
        <v>633</v>
      </c>
      <c r="C115" s="139"/>
      <c r="D115" s="168" t="s">
        <v>634</v>
      </c>
      <c r="E115" s="137"/>
      <c r="F115" s="137"/>
      <c r="G115" s="137"/>
    </row>
    <row r="116" spans="1:7" x14ac:dyDescent="0.2">
      <c r="A116" s="162"/>
      <c r="B116" s="169" t="s">
        <v>635</v>
      </c>
      <c r="C116" s="139"/>
      <c r="D116" s="169" t="s">
        <v>635</v>
      </c>
      <c r="E116" s="137"/>
      <c r="F116" s="137"/>
      <c r="G116" s="137"/>
    </row>
    <row r="117" spans="1:7" x14ac:dyDescent="0.2">
      <c r="A117" s="162"/>
      <c r="B117" s="170"/>
      <c r="C117" s="139"/>
      <c r="D117" s="170"/>
      <c r="E117" s="137"/>
      <c r="F117" s="137"/>
      <c r="G117" s="137"/>
    </row>
    <row r="118" spans="1:7" x14ac:dyDescent="0.2">
      <c r="A118" s="162" t="s">
        <v>636</v>
      </c>
      <c r="B118" s="171">
        <v>15045000</v>
      </c>
      <c r="C118" s="156"/>
      <c r="D118" s="171">
        <v>16044000</v>
      </c>
      <c r="E118" s="137"/>
      <c r="F118" s="137"/>
      <c r="G118" s="137"/>
    </row>
    <row r="119" spans="1:7" x14ac:dyDescent="0.2">
      <c r="A119" s="162" t="s">
        <v>637</v>
      </c>
      <c r="B119" s="171">
        <f>B120+B121</f>
        <v>167853000</v>
      </c>
      <c r="C119" s="156"/>
      <c r="D119" s="171">
        <f>D120+D121</f>
        <v>121609000</v>
      </c>
      <c r="E119" s="137"/>
      <c r="F119" s="137"/>
      <c r="G119" s="137"/>
    </row>
    <row r="120" spans="1:7" x14ac:dyDescent="0.2">
      <c r="A120" s="162" t="s">
        <v>638</v>
      </c>
      <c r="B120" s="172">
        <v>58511000</v>
      </c>
      <c r="C120" s="156"/>
      <c r="D120" s="172">
        <v>41509000</v>
      </c>
      <c r="E120" s="137"/>
      <c r="F120" s="137"/>
      <c r="G120" s="137"/>
    </row>
    <row r="121" spans="1:7" x14ac:dyDescent="0.2">
      <c r="A121" s="162" t="s">
        <v>639</v>
      </c>
      <c r="B121" s="172">
        <v>109342000</v>
      </c>
      <c r="C121" s="156"/>
      <c r="D121" s="172">
        <v>80100000</v>
      </c>
      <c r="E121" s="137"/>
      <c r="F121" s="137"/>
      <c r="G121" s="137"/>
    </row>
    <row r="122" spans="1:7" x14ac:dyDescent="0.2">
      <c r="A122" s="162" t="s">
        <v>640</v>
      </c>
      <c r="B122" s="171">
        <f>B123+B124</f>
        <v>26386000</v>
      </c>
      <c r="C122" s="156"/>
      <c r="D122" s="171">
        <f>D123+D124</f>
        <v>26729000</v>
      </c>
      <c r="E122" s="137"/>
      <c r="F122" s="137"/>
      <c r="G122" s="137"/>
    </row>
    <row r="123" spans="1:7" x14ac:dyDescent="0.2">
      <c r="A123" s="162" t="s">
        <v>641</v>
      </c>
      <c r="B123" s="172">
        <v>17543000</v>
      </c>
      <c r="C123" s="156"/>
      <c r="D123" s="172">
        <v>23710000</v>
      </c>
      <c r="E123" s="137"/>
      <c r="F123" s="137"/>
      <c r="G123" s="137"/>
    </row>
    <row r="124" spans="1:7" x14ac:dyDescent="0.2">
      <c r="A124" s="162" t="s">
        <v>642</v>
      </c>
      <c r="B124" s="172">
        <v>8843000</v>
      </c>
      <c r="C124" s="156"/>
      <c r="D124" s="172">
        <v>3019000</v>
      </c>
      <c r="E124" s="137"/>
      <c r="F124" s="137"/>
      <c r="G124" s="137"/>
    </row>
    <row r="125" spans="1:7" x14ac:dyDescent="0.2">
      <c r="A125" s="162" t="s">
        <v>643</v>
      </c>
      <c r="B125" s="173">
        <v>4444000</v>
      </c>
      <c r="C125" s="156"/>
      <c r="D125" s="173">
        <v>4628000</v>
      </c>
      <c r="E125" s="137"/>
      <c r="F125" s="137"/>
      <c r="G125" s="137"/>
    </row>
    <row r="126" spans="1:7" x14ac:dyDescent="0.2">
      <c r="A126" s="174" t="s">
        <v>644</v>
      </c>
      <c r="B126" s="171">
        <f>B118+B119+B122+B125</f>
        <v>213728000</v>
      </c>
      <c r="C126" s="175"/>
      <c r="D126" s="171">
        <f>D118+D119+D122+D125</f>
        <v>169010000</v>
      </c>
      <c r="E126" s="137"/>
      <c r="F126" s="137"/>
      <c r="G126" s="137"/>
    </row>
    <row r="127" spans="1:7" x14ac:dyDescent="0.2">
      <c r="A127" s="162" t="s">
        <v>645</v>
      </c>
      <c r="B127" s="172">
        <v>16129000</v>
      </c>
      <c r="C127" s="156"/>
      <c r="D127" s="172">
        <v>21520000</v>
      </c>
      <c r="E127" s="137"/>
      <c r="F127" s="137"/>
      <c r="G127" s="137"/>
    </row>
    <row r="128" spans="1:7" x14ac:dyDescent="0.2">
      <c r="A128" s="174" t="s">
        <v>646</v>
      </c>
      <c r="B128" s="176">
        <f>SUM(B126:B127)</f>
        <v>229857000</v>
      </c>
      <c r="C128" s="139"/>
      <c r="D128" s="177">
        <f>SUM(D126:D127)</f>
        <v>190530000</v>
      </c>
      <c r="E128" s="137"/>
      <c r="F128" s="137"/>
      <c r="G128" s="137"/>
    </row>
    <row r="129" spans="1:7" x14ac:dyDescent="0.2">
      <c r="A129" s="162" t="s">
        <v>647</v>
      </c>
      <c r="B129" s="178">
        <v>-19823000</v>
      </c>
      <c r="C129" s="139"/>
      <c r="D129" s="173">
        <v>-19004000</v>
      </c>
      <c r="E129" s="137"/>
      <c r="F129" s="137"/>
      <c r="G129" s="137"/>
    </row>
    <row r="130" spans="1:7" ht="13.5" thickBot="1" x14ac:dyDescent="0.25">
      <c r="A130" s="174" t="s">
        <v>646</v>
      </c>
      <c r="B130" s="179">
        <f>SUM(B128:B129)</f>
        <v>210034000</v>
      </c>
      <c r="C130" s="139"/>
      <c r="D130" s="180">
        <f>SUM(D128:D129)</f>
        <v>171526000</v>
      </c>
      <c r="E130" s="137"/>
      <c r="F130" s="137"/>
      <c r="G130" s="137"/>
    </row>
    <row r="131" spans="1:7" ht="13.5" thickTop="1" x14ac:dyDescent="0.2">
      <c r="A131" s="162"/>
      <c r="B131" s="181"/>
      <c r="C131" s="139"/>
      <c r="D131" s="181"/>
      <c r="E131" s="137"/>
      <c r="F131" s="137"/>
      <c r="G131" s="137"/>
    </row>
    <row r="132" spans="1:7" x14ac:dyDescent="0.2">
      <c r="A132" s="162" t="s">
        <v>648</v>
      </c>
      <c r="B132" s="181">
        <v>2722000</v>
      </c>
      <c r="C132" s="139"/>
      <c r="D132" s="181">
        <v>4891000</v>
      </c>
      <c r="E132" s="137"/>
      <c r="F132" s="137"/>
      <c r="G132" s="137"/>
    </row>
    <row r="133" spans="1:7" x14ac:dyDescent="0.2">
      <c r="A133" s="162" t="s">
        <v>649</v>
      </c>
      <c r="B133" s="181">
        <v>207313000</v>
      </c>
      <c r="C133" s="139"/>
      <c r="D133" s="181">
        <v>166634000</v>
      </c>
      <c r="E133" s="137"/>
      <c r="F133" s="137"/>
      <c r="G133" s="137"/>
    </row>
    <row r="134" spans="1:7" ht="13.5" thickBot="1" x14ac:dyDescent="0.25">
      <c r="A134" s="174" t="s">
        <v>646</v>
      </c>
      <c r="B134" s="182">
        <f>SUM(B132:B133)</f>
        <v>210035000</v>
      </c>
      <c r="C134" s="139"/>
      <c r="D134" s="182">
        <f>SUM(D132:D133)</f>
        <v>171525000</v>
      </c>
      <c r="E134" s="137"/>
      <c r="F134" s="137"/>
      <c r="G134" s="137"/>
    </row>
    <row r="135" spans="1:7" ht="13.5" thickTop="1" x14ac:dyDescent="0.2">
      <c r="A135" s="128"/>
      <c r="B135" s="128"/>
      <c r="C135" s="128"/>
      <c r="D135" s="128"/>
      <c r="E135" s="137"/>
      <c r="F135" s="137"/>
      <c r="G135" s="137"/>
    </row>
    <row r="136" spans="1:7" x14ac:dyDescent="0.2">
      <c r="A136" s="183"/>
      <c r="B136" s="137"/>
      <c r="C136" s="137"/>
      <c r="D136" s="137"/>
      <c r="E136" s="137"/>
      <c r="F136" s="137"/>
      <c r="G136" s="137"/>
    </row>
    <row r="137" spans="1:7" x14ac:dyDescent="0.2">
      <c r="A137" s="128"/>
      <c r="B137" s="128"/>
      <c r="C137" s="128"/>
      <c r="D137" s="128"/>
      <c r="E137" s="137"/>
      <c r="F137" s="137"/>
      <c r="G137" s="137"/>
    </row>
    <row r="138" spans="1:7" x14ac:dyDescent="0.2">
      <c r="A138" s="131" t="s">
        <v>650</v>
      </c>
      <c r="B138" s="131"/>
      <c r="C138" s="131"/>
      <c r="D138" s="131"/>
      <c r="E138" s="137"/>
      <c r="F138" s="137"/>
      <c r="G138" s="137"/>
    </row>
    <row r="139" spans="1:7" x14ac:dyDescent="0.2">
      <c r="A139" s="131"/>
      <c r="B139" s="131"/>
      <c r="C139" s="131"/>
      <c r="D139" s="131"/>
      <c r="E139" s="137"/>
      <c r="F139" s="137"/>
      <c r="G139" s="137"/>
    </row>
    <row r="140" spans="1:7" ht="30" customHeight="1" x14ac:dyDescent="0.2">
      <c r="A140" s="419" t="s">
        <v>651</v>
      </c>
      <c r="B140" s="419"/>
      <c r="C140" s="419"/>
      <c r="D140" s="419"/>
      <c r="E140" s="137"/>
      <c r="F140" s="137"/>
      <c r="G140" s="137"/>
    </row>
    <row r="141" spans="1:7" x14ac:dyDescent="0.2">
      <c r="A141" s="137"/>
      <c r="B141" s="137"/>
      <c r="C141" s="137"/>
      <c r="D141" s="137"/>
      <c r="E141" s="137"/>
      <c r="F141" s="137"/>
      <c r="G141" s="137"/>
    </row>
    <row r="142" spans="1:7" x14ac:dyDescent="0.2">
      <c r="A142" s="184" t="s">
        <v>652</v>
      </c>
      <c r="B142" s="128"/>
      <c r="C142" s="128"/>
      <c r="D142" s="128"/>
      <c r="E142" s="137"/>
      <c r="F142" s="137"/>
      <c r="G142" s="137"/>
    </row>
    <row r="143" spans="1:7" x14ac:dyDescent="0.2">
      <c r="A143" s="184"/>
      <c r="B143" s="128"/>
      <c r="C143" s="128"/>
      <c r="D143" s="128"/>
      <c r="E143" s="137"/>
      <c r="F143" s="137"/>
      <c r="G143" s="137"/>
    </row>
    <row r="144" spans="1:7" ht="52.5" customHeight="1" x14ac:dyDescent="0.2">
      <c r="A144" s="416" t="s">
        <v>653</v>
      </c>
      <c r="B144" s="416"/>
      <c r="C144" s="416"/>
      <c r="D144" s="416"/>
      <c r="E144" s="137"/>
      <c r="F144" s="137"/>
      <c r="G144" s="137"/>
    </row>
    <row r="145" spans="1:7" x14ac:dyDescent="0.2">
      <c r="A145" s="136"/>
      <c r="B145" s="136"/>
      <c r="C145" s="136"/>
      <c r="D145" s="136"/>
      <c r="E145" s="137"/>
      <c r="F145" s="137"/>
      <c r="G145" s="137"/>
    </row>
    <row r="146" spans="1:7" x14ac:dyDescent="0.2">
      <c r="A146" s="184" t="s">
        <v>654</v>
      </c>
      <c r="B146" s="128"/>
      <c r="C146" s="128"/>
      <c r="D146" s="128"/>
      <c r="E146" s="137"/>
      <c r="F146" s="137"/>
      <c r="G146" s="137"/>
    </row>
    <row r="147" spans="1:7" ht="48" x14ac:dyDescent="0.2">
      <c r="A147" s="139"/>
      <c r="B147" s="168" t="s">
        <v>633</v>
      </c>
      <c r="C147" s="139"/>
      <c r="D147" s="168" t="s">
        <v>634</v>
      </c>
      <c r="E147" s="137"/>
      <c r="F147" s="137"/>
      <c r="G147" s="137"/>
    </row>
    <row r="148" spans="1:7" x14ac:dyDescent="0.2">
      <c r="A148" s="139"/>
      <c r="B148" s="169" t="s">
        <v>635</v>
      </c>
      <c r="C148" s="139"/>
      <c r="D148" s="169" t="s">
        <v>635</v>
      </c>
      <c r="E148" s="137"/>
      <c r="F148" s="137"/>
      <c r="G148" s="137"/>
    </row>
    <row r="149" spans="1:7" x14ac:dyDescent="0.2">
      <c r="A149" s="139"/>
      <c r="B149" s="162"/>
      <c r="C149" s="139"/>
      <c r="D149" s="162"/>
      <c r="E149" s="137"/>
      <c r="F149" s="137"/>
      <c r="G149" s="137"/>
    </row>
    <row r="150" spans="1:7" x14ac:dyDescent="0.2">
      <c r="A150" s="174" t="s">
        <v>655</v>
      </c>
      <c r="B150" s="185">
        <v>15507</v>
      </c>
      <c r="C150" s="139"/>
      <c r="D150" s="185">
        <v>7466</v>
      </c>
      <c r="E150" s="137"/>
      <c r="F150" s="137"/>
      <c r="G150" s="137"/>
    </row>
    <row r="151" spans="1:7" x14ac:dyDescent="0.2">
      <c r="A151" s="162"/>
      <c r="B151" s="162"/>
      <c r="C151" s="139"/>
      <c r="D151" s="162"/>
      <c r="E151" s="137"/>
      <c r="F151" s="137"/>
      <c r="G151" s="137"/>
    </row>
    <row r="152" spans="1:7" x14ac:dyDescent="0.2">
      <c r="A152" s="162" t="s">
        <v>656</v>
      </c>
      <c r="B152" s="186">
        <v>2546387</v>
      </c>
      <c r="C152" s="187"/>
      <c r="D152" s="188">
        <v>2546140</v>
      </c>
      <c r="E152" s="137"/>
      <c r="F152" s="137"/>
      <c r="G152" s="137"/>
    </row>
    <row r="153" spans="1:7" x14ac:dyDescent="0.2">
      <c r="A153" s="162"/>
      <c r="B153" s="162"/>
      <c r="C153" s="139"/>
      <c r="D153" s="162"/>
      <c r="E153" s="137"/>
      <c r="F153" s="137"/>
      <c r="G153" s="137"/>
    </row>
    <row r="154" spans="1:7" ht="13.5" thickBot="1" x14ac:dyDescent="0.25">
      <c r="A154" s="174" t="s">
        <v>657</v>
      </c>
      <c r="B154" s="189">
        <f>B150*1000/B152</f>
        <v>6.0898048882593256</v>
      </c>
      <c r="C154" s="139"/>
      <c r="D154" s="189">
        <f>D150*1000/D152</f>
        <v>2.9322818069705514</v>
      </c>
      <c r="E154" s="137"/>
      <c r="F154" s="137"/>
      <c r="G154" s="137"/>
    </row>
    <row r="155" spans="1:7" ht="13.5" thickTop="1" x14ac:dyDescent="0.2">
      <c r="A155" s="128"/>
      <c r="B155" s="128"/>
      <c r="C155" s="128"/>
      <c r="D155" s="128"/>
      <c r="E155" s="137"/>
      <c r="F155" s="137"/>
      <c r="G155" s="137"/>
    </row>
    <row r="156" spans="1:7" x14ac:dyDescent="0.2">
      <c r="A156" s="420" t="s">
        <v>658</v>
      </c>
      <c r="B156" s="420"/>
      <c r="C156" s="420"/>
      <c r="D156" s="420"/>
      <c r="E156" s="137"/>
      <c r="F156" s="137"/>
      <c r="G156" s="137"/>
    </row>
    <row r="157" spans="1:7" x14ac:dyDescent="0.2">
      <c r="A157" s="190"/>
      <c r="B157" s="190"/>
      <c r="C157" s="190"/>
      <c r="D157" s="190"/>
      <c r="E157" s="137"/>
      <c r="F157" s="137"/>
      <c r="G157" s="137"/>
    </row>
    <row r="158" spans="1:7" ht="37.5" customHeight="1" x14ac:dyDescent="0.2">
      <c r="A158" s="417" t="s">
        <v>659</v>
      </c>
      <c r="B158" s="417"/>
      <c r="C158" s="417"/>
      <c r="D158" s="417"/>
      <c r="E158" s="137"/>
      <c r="F158" s="137"/>
      <c r="G158" s="137"/>
    </row>
    <row r="159" spans="1:7" x14ac:dyDescent="0.2">
      <c r="A159" s="137"/>
      <c r="B159" s="137"/>
      <c r="C159" s="137"/>
      <c r="D159" s="137"/>
      <c r="E159" s="137"/>
      <c r="F159" s="137"/>
      <c r="G159" s="137"/>
    </row>
    <row r="160" spans="1:7" x14ac:dyDescent="0.2">
      <c r="A160" s="191" t="s">
        <v>660</v>
      </c>
      <c r="B160" s="128"/>
      <c r="C160" s="128"/>
      <c r="D160" s="128"/>
      <c r="E160" s="137"/>
      <c r="F160" s="137"/>
      <c r="G160" s="137"/>
    </row>
    <row r="161" spans="1:7" x14ac:dyDescent="0.2">
      <c r="A161" s="191"/>
      <c r="B161" s="128"/>
      <c r="C161" s="128"/>
      <c r="D161" s="128"/>
      <c r="E161" s="137"/>
      <c r="F161" s="137"/>
      <c r="G161" s="137"/>
    </row>
    <row r="162" spans="1:7" ht="30.75" customHeight="1" x14ac:dyDescent="0.2">
      <c r="A162" s="416" t="s">
        <v>661</v>
      </c>
      <c r="B162" s="416"/>
      <c r="C162" s="416"/>
      <c r="D162" s="416"/>
      <c r="E162" s="137"/>
      <c r="F162" s="137"/>
      <c r="G162" s="137"/>
    </row>
    <row r="163" spans="1:7" x14ac:dyDescent="0.2">
      <c r="A163" s="128"/>
      <c r="B163" s="128"/>
      <c r="C163" s="128"/>
      <c r="D163" s="128"/>
      <c r="E163" s="137"/>
      <c r="F163" s="137"/>
      <c r="G163" s="137"/>
    </row>
    <row r="164" spans="1:7" x14ac:dyDescent="0.2">
      <c r="A164" s="191" t="s">
        <v>662</v>
      </c>
      <c r="B164" s="128"/>
      <c r="C164" s="128"/>
      <c r="D164" s="128"/>
      <c r="E164" s="137"/>
      <c r="F164" s="137"/>
      <c r="G164" s="137"/>
    </row>
    <row r="165" spans="1:7" x14ac:dyDescent="0.2">
      <c r="A165" s="191"/>
      <c r="B165" s="128"/>
      <c r="C165" s="128"/>
      <c r="D165" s="128"/>
      <c r="E165" s="137"/>
      <c r="F165" s="137"/>
      <c r="G165" s="137"/>
    </row>
    <row r="166" spans="1:7" ht="47.25" customHeight="1" x14ac:dyDescent="0.2">
      <c r="A166" s="416" t="s">
        <v>663</v>
      </c>
      <c r="B166" s="416"/>
      <c r="C166" s="416"/>
      <c r="D166" s="416"/>
      <c r="E166" s="137"/>
      <c r="F166" s="137"/>
      <c r="G166" s="137"/>
    </row>
    <row r="167" spans="1:7" x14ac:dyDescent="0.2">
      <c r="A167" s="128"/>
      <c r="B167" s="128"/>
      <c r="C167" s="128"/>
      <c r="D167" s="128"/>
      <c r="E167" s="137"/>
      <c r="F167" s="137"/>
      <c r="G167" s="137"/>
    </row>
    <row r="168" spans="1:7" x14ac:dyDescent="0.2">
      <c r="A168" s="191" t="s">
        <v>664</v>
      </c>
      <c r="B168" s="128"/>
      <c r="C168" s="128"/>
      <c r="D168" s="128"/>
      <c r="E168" s="137"/>
      <c r="F168" s="137"/>
      <c r="G168" s="137"/>
    </row>
    <row r="169" spans="1:7" x14ac:dyDescent="0.2">
      <c r="A169" s="128"/>
      <c r="B169" s="128"/>
      <c r="C169" s="128"/>
      <c r="D169" s="128"/>
      <c r="E169" s="137"/>
      <c r="F169" s="137"/>
      <c r="G169" s="137"/>
    </row>
    <row r="170" spans="1:7" x14ac:dyDescent="0.2">
      <c r="A170" s="162"/>
      <c r="B170" s="192" t="s">
        <v>620</v>
      </c>
      <c r="C170" s="139"/>
      <c r="D170" s="192" t="s">
        <v>621</v>
      </c>
      <c r="E170" s="137"/>
      <c r="F170" s="137"/>
      <c r="G170" s="137"/>
    </row>
    <row r="171" spans="1:7" x14ac:dyDescent="0.2">
      <c r="A171" s="162"/>
      <c r="B171" s="169" t="s">
        <v>635</v>
      </c>
      <c r="C171" s="139"/>
      <c r="D171" s="169" t="s">
        <v>635</v>
      </c>
      <c r="E171" s="137"/>
      <c r="F171" s="137"/>
      <c r="G171" s="137"/>
    </row>
    <row r="172" spans="1:7" x14ac:dyDescent="0.2">
      <c r="A172" s="174" t="s">
        <v>665</v>
      </c>
      <c r="B172" s="162"/>
      <c r="C172" s="139"/>
      <c r="D172" s="162"/>
      <c r="E172" s="137"/>
      <c r="F172" s="137"/>
      <c r="G172" s="137"/>
    </row>
    <row r="173" spans="1:7" x14ac:dyDescent="0.2">
      <c r="A173" s="193" t="s">
        <v>666</v>
      </c>
      <c r="B173" s="194">
        <v>30878</v>
      </c>
      <c r="C173" s="156"/>
      <c r="D173" s="194">
        <v>31774</v>
      </c>
      <c r="E173" s="137"/>
      <c r="F173" s="137"/>
      <c r="G173" s="137"/>
    </row>
    <row r="174" spans="1:7" x14ac:dyDescent="0.2">
      <c r="A174" s="193" t="s">
        <v>667</v>
      </c>
      <c r="B174" s="194">
        <v>30256</v>
      </c>
      <c r="C174" s="156"/>
      <c r="D174" s="194">
        <v>28081</v>
      </c>
      <c r="E174" s="137"/>
      <c r="F174" s="137"/>
      <c r="G174" s="137"/>
    </row>
    <row r="175" spans="1:7" ht="13.5" thickBot="1" x14ac:dyDescent="0.25">
      <c r="A175" s="193"/>
      <c r="B175" s="195">
        <f>SUM(B173:B174)</f>
        <v>61134</v>
      </c>
      <c r="C175" s="156"/>
      <c r="D175" s="195">
        <f>SUM(D173:D174)</f>
        <v>59855</v>
      </c>
      <c r="E175" s="137"/>
      <c r="F175" s="137"/>
      <c r="G175" s="137"/>
    </row>
    <row r="176" spans="1:7" ht="13.5" thickTop="1" x14ac:dyDescent="0.2">
      <c r="A176" s="196"/>
      <c r="B176" s="197"/>
      <c r="C176" s="137"/>
      <c r="D176" s="137"/>
      <c r="E176" s="137"/>
      <c r="F176" s="137"/>
      <c r="G176" s="137"/>
    </row>
    <row r="177" spans="1:7" ht="42.75" customHeight="1" x14ac:dyDescent="0.2">
      <c r="A177" s="417" t="s">
        <v>668</v>
      </c>
      <c r="B177" s="417"/>
      <c r="C177" s="417"/>
      <c r="D177" s="417"/>
      <c r="E177" s="137"/>
      <c r="F177" s="137"/>
      <c r="G177" s="137"/>
    </row>
    <row r="178" spans="1:7" x14ac:dyDescent="0.2">
      <c r="A178" s="198"/>
      <c r="B178" s="198"/>
      <c r="C178" s="198"/>
      <c r="D178" s="198"/>
      <c r="E178" s="137"/>
      <c r="F178" s="137"/>
      <c r="G178" s="137"/>
    </row>
    <row r="179" spans="1:7" x14ac:dyDescent="0.2">
      <c r="A179" s="199" t="s">
        <v>669</v>
      </c>
      <c r="B179" s="199"/>
      <c r="C179" s="199"/>
      <c r="D179" s="199"/>
      <c r="E179" s="137"/>
      <c r="F179" s="137"/>
      <c r="G179" s="137"/>
    </row>
    <row r="180" spans="1:7" x14ac:dyDescent="0.2">
      <c r="A180" s="137"/>
      <c r="B180" s="137"/>
      <c r="C180" s="137"/>
      <c r="D180" s="137"/>
      <c r="E180" s="137"/>
      <c r="F180" s="137"/>
      <c r="G180" s="137"/>
    </row>
    <row r="181" spans="1:7" x14ac:dyDescent="0.2">
      <c r="A181" s="193"/>
      <c r="B181" s="192" t="s">
        <v>620</v>
      </c>
      <c r="C181" s="137"/>
      <c r="D181" s="137"/>
      <c r="E181" s="137"/>
      <c r="F181" s="137"/>
      <c r="G181" s="137"/>
    </row>
    <row r="182" spans="1:7" x14ac:dyDescent="0.2">
      <c r="A182" s="193"/>
      <c r="B182" s="169" t="s">
        <v>635</v>
      </c>
      <c r="C182" s="137"/>
      <c r="D182" s="137"/>
      <c r="E182" s="137"/>
      <c r="F182" s="137"/>
      <c r="G182" s="137"/>
    </row>
    <row r="183" spans="1:7" x14ac:dyDescent="0.2">
      <c r="A183" s="193" t="s">
        <v>670</v>
      </c>
      <c r="B183" s="194">
        <v>30256</v>
      </c>
      <c r="C183" s="137"/>
      <c r="D183" s="137"/>
      <c r="E183" s="137"/>
      <c r="F183" s="137"/>
      <c r="G183" s="137"/>
    </row>
    <row r="184" spans="1:7" x14ac:dyDescent="0.2">
      <c r="A184" s="193" t="s">
        <v>671</v>
      </c>
      <c r="B184" s="194">
        <v>9641</v>
      </c>
      <c r="C184" s="137"/>
      <c r="D184" s="137"/>
      <c r="E184" s="137"/>
      <c r="F184" s="137"/>
      <c r="G184" s="137"/>
    </row>
    <row r="185" spans="1:7" x14ac:dyDescent="0.2">
      <c r="A185" s="193" t="s">
        <v>672</v>
      </c>
      <c r="B185" s="194">
        <v>14220</v>
      </c>
      <c r="C185" s="137"/>
      <c r="D185" s="137"/>
      <c r="E185" s="137"/>
      <c r="F185" s="137"/>
      <c r="G185" s="137"/>
    </row>
    <row r="186" spans="1:7" x14ac:dyDescent="0.2">
      <c r="A186" s="162" t="s">
        <v>673</v>
      </c>
      <c r="B186" s="200">
        <v>7017</v>
      </c>
      <c r="C186" s="128"/>
      <c r="D186" s="128"/>
      <c r="E186" s="137"/>
      <c r="F186" s="137"/>
      <c r="G186" s="137"/>
    </row>
    <row r="187" spans="1:7" ht="13.5" thickBot="1" x14ac:dyDescent="0.25">
      <c r="A187" s="162"/>
      <c r="B187" s="201">
        <f>SUM(B183:B186)</f>
        <v>61134</v>
      </c>
      <c r="C187" s="128"/>
      <c r="D187" s="128"/>
      <c r="E187" s="137"/>
      <c r="F187" s="137"/>
      <c r="G187" s="137"/>
    </row>
    <row r="188" spans="1:7" ht="13.5" thickTop="1" x14ac:dyDescent="0.2">
      <c r="A188" s="128"/>
      <c r="B188" s="128"/>
      <c r="C188" s="128"/>
      <c r="D188" s="128"/>
      <c r="E188" s="137"/>
      <c r="F188" s="137"/>
      <c r="G188" s="137"/>
    </row>
    <row r="189" spans="1:7" x14ac:dyDescent="0.2">
      <c r="A189" s="131" t="s">
        <v>674</v>
      </c>
      <c r="B189" s="131"/>
      <c r="C189" s="131"/>
      <c r="D189" s="131"/>
      <c r="E189" s="137"/>
      <c r="F189" s="137"/>
      <c r="G189" s="137"/>
    </row>
    <row r="190" spans="1:7" x14ac:dyDescent="0.2">
      <c r="A190" s="131"/>
      <c r="B190" s="131"/>
      <c r="C190" s="131"/>
      <c r="D190" s="131"/>
      <c r="E190" s="137"/>
      <c r="F190" s="137"/>
      <c r="G190" s="137"/>
    </row>
    <row r="191" spans="1:7" ht="150.75" customHeight="1" x14ac:dyDescent="0.2">
      <c r="A191" s="416" t="s">
        <v>675</v>
      </c>
      <c r="B191" s="416"/>
      <c r="C191" s="416"/>
      <c r="D191" s="416"/>
      <c r="E191" s="137"/>
      <c r="F191" s="137"/>
      <c r="G191" s="137"/>
    </row>
    <row r="192" spans="1:7" x14ac:dyDescent="0.2">
      <c r="A192" s="418" t="s">
        <v>676</v>
      </c>
      <c r="B192" s="418"/>
      <c r="C192" s="418"/>
      <c r="D192" s="418"/>
      <c r="E192" s="137"/>
      <c r="F192" s="137"/>
      <c r="G192" s="137"/>
    </row>
    <row r="193" spans="1:7" x14ac:dyDescent="0.2">
      <c r="A193" s="136"/>
      <c r="B193" s="136"/>
      <c r="C193" s="136"/>
      <c r="D193" s="136"/>
      <c r="E193" s="137"/>
      <c r="F193" s="137"/>
      <c r="G193" s="137"/>
    </row>
    <row r="194" spans="1:7" x14ac:dyDescent="0.2">
      <c r="A194" s="139"/>
      <c r="B194" s="192" t="s">
        <v>620</v>
      </c>
      <c r="C194" s="139"/>
      <c r="D194" s="192" t="s">
        <v>621</v>
      </c>
      <c r="E194" s="137"/>
      <c r="F194" s="137"/>
      <c r="G194" s="137"/>
    </row>
    <row r="195" spans="1:7" x14ac:dyDescent="0.2">
      <c r="A195" s="139"/>
      <c r="B195" s="169" t="s">
        <v>635</v>
      </c>
      <c r="C195" s="139"/>
      <c r="D195" s="169" t="s">
        <v>635</v>
      </c>
      <c r="E195" s="137"/>
      <c r="F195" s="137"/>
      <c r="G195" s="137"/>
    </row>
    <row r="196" spans="1:7" x14ac:dyDescent="0.2">
      <c r="A196" s="174" t="s">
        <v>677</v>
      </c>
      <c r="B196" s="194"/>
      <c r="C196" s="139"/>
      <c r="D196" s="200"/>
      <c r="E196" s="137"/>
      <c r="F196" s="137"/>
      <c r="G196" s="137"/>
    </row>
    <row r="197" spans="1:7" x14ac:dyDescent="0.2">
      <c r="A197" s="162" t="s">
        <v>648</v>
      </c>
      <c r="B197" s="194">
        <v>1701</v>
      </c>
      <c r="C197" s="139"/>
      <c r="D197" s="200">
        <v>10516</v>
      </c>
      <c r="E197" s="137"/>
      <c r="F197" s="137"/>
      <c r="G197" s="137"/>
    </row>
    <row r="198" spans="1:7" x14ac:dyDescent="0.2">
      <c r="A198" s="162" t="s">
        <v>678</v>
      </c>
      <c r="B198" s="194">
        <v>2577</v>
      </c>
      <c r="C198" s="139"/>
      <c r="D198" s="200">
        <v>1991</v>
      </c>
      <c r="E198" s="137"/>
      <c r="F198" s="137"/>
      <c r="G198" s="137"/>
    </row>
    <row r="199" spans="1:7" ht="13.5" thickBot="1" x14ac:dyDescent="0.25">
      <c r="A199" s="162"/>
      <c r="B199" s="195">
        <f>SUM(B196:B198)</f>
        <v>4278</v>
      </c>
      <c r="C199" s="139"/>
      <c r="D199" s="201">
        <f>SUM(D196:D198)</f>
        <v>12507</v>
      </c>
      <c r="E199" s="137"/>
      <c r="F199" s="137"/>
      <c r="G199" s="137"/>
    </row>
    <row r="200" spans="1:7" ht="13.5" thickTop="1" x14ac:dyDescent="0.2">
      <c r="A200" s="174" t="s">
        <v>679</v>
      </c>
      <c r="B200" s="194"/>
      <c r="C200" s="139"/>
      <c r="D200" s="200"/>
      <c r="E200" s="137"/>
      <c r="F200" s="137"/>
      <c r="G200" s="137"/>
    </row>
    <row r="201" spans="1:7" x14ac:dyDescent="0.2">
      <c r="A201" s="162" t="s">
        <v>648</v>
      </c>
      <c r="B201" s="202">
        <v>14493</v>
      </c>
      <c r="C201" s="139"/>
      <c r="D201" s="203">
        <v>14085</v>
      </c>
      <c r="E201" s="137"/>
      <c r="F201" s="137"/>
      <c r="G201" s="137"/>
    </row>
    <row r="202" spans="1:7" x14ac:dyDescent="0.2">
      <c r="A202" s="162" t="s">
        <v>678</v>
      </c>
      <c r="B202" s="202">
        <v>1428</v>
      </c>
      <c r="C202" s="139"/>
      <c r="D202" s="203">
        <v>1416</v>
      </c>
      <c r="E202" s="137"/>
      <c r="F202" s="137"/>
      <c r="G202" s="137"/>
    </row>
    <row r="203" spans="1:7" ht="13.5" thickBot="1" x14ac:dyDescent="0.25">
      <c r="A203" s="162"/>
      <c r="B203" s="204">
        <f>SUM(B201:B202)</f>
        <v>15921</v>
      </c>
      <c r="C203" s="139"/>
      <c r="D203" s="201">
        <f>SUM(D201:D202)</f>
        <v>15501</v>
      </c>
      <c r="E203" s="137"/>
      <c r="F203" s="137"/>
      <c r="G203" s="137"/>
    </row>
    <row r="204" spans="1:7" ht="13.5" thickTop="1" x14ac:dyDescent="0.2">
      <c r="A204" s="162"/>
      <c r="B204" s="200"/>
      <c r="C204" s="139"/>
      <c r="D204" s="200"/>
      <c r="E204" s="137"/>
      <c r="F204" s="137"/>
      <c r="G204" s="137"/>
    </row>
    <row r="205" spans="1:7" ht="48" x14ac:dyDescent="0.2">
      <c r="A205" s="162"/>
      <c r="B205" s="168" t="s">
        <v>633</v>
      </c>
      <c r="C205" s="139"/>
      <c r="D205" s="168" t="s">
        <v>634</v>
      </c>
      <c r="E205" s="137"/>
      <c r="F205" s="137"/>
      <c r="G205" s="137"/>
    </row>
    <row r="206" spans="1:7" x14ac:dyDescent="0.2">
      <c r="A206" s="162"/>
      <c r="B206" s="169" t="s">
        <v>635</v>
      </c>
      <c r="C206" s="139"/>
      <c r="D206" s="169" t="s">
        <v>635</v>
      </c>
      <c r="E206" s="137"/>
      <c r="F206" s="137"/>
      <c r="G206" s="137"/>
    </row>
    <row r="207" spans="1:7" x14ac:dyDescent="0.2">
      <c r="A207" s="174" t="s">
        <v>680</v>
      </c>
      <c r="B207" s="200"/>
      <c r="C207" s="139"/>
      <c r="D207" s="200"/>
      <c r="E207" s="137"/>
      <c r="F207" s="137"/>
      <c r="G207" s="137"/>
    </row>
    <row r="208" spans="1:7" x14ac:dyDescent="0.2">
      <c r="A208" s="162" t="s">
        <v>648</v>
      </c>
      <c r="B208" s="200">
        <v>1288</v>
      </c>
      <c r="C208" s="139"/>
      <c r="D208" s="200">
        <v>4734</v>
      </c>
      <c r="E208" s="137"/>
      <c r="F208" s="137"/>
      <c r="G208" s="137"/>
    </row>
    <row r="209" spans="1:7" x14ac:dyDescent="0.2">
      <c r="A209" s="162" t="s">
        <v>678</v>
      </c>
      <c r="B209" s="192">
        <v>1434</v>
      </c>
      <c r="C209" s="139"/>
      <c r="D209" s="200">
        <v>157</v>
      </c>
      <c r="E209" s="137"/>
      <c r="F209" s="137"/>
      <c r="G209" s="137"/>
    </row>
    <row r="210" spans="1:7" ht="13.5" thickBot="1" x14ac:dyDescent="0.25">
      <c r="A210" s="162"/>
      <c r="B210" s="201">
        <f>SUM(B208:B209)</f>
        <v>2722</v>
      </c>
      <c r="C210" s="139"/>
      <c r="D210" s="201">
        <f>SUM(D208:D209)</f>
        <v>4891</v>
      </c>
      <c r="E210" s="137"/>
      <c r="F210" s="137"/>
      <c r="G210" s="137"/>
    </row>
    <row r="211" spans="1:7" ht="13.5" thickTop="1" x14ac:dyDescent="0.2">
      <c r="A211" s="174" t="s">
        <v>681</v>
      </c>
      <c r="B211" s="205"/>
      <c r="C211" s="139"/>
      <c r="D211" s="205"/>
      <c r="E211" s="137"/>
      <c r="F211" s="137"/>
      <c r="G211" s="137"/>
    </row>
    <row r="212" spans="1:7" x14ac:dyDescent="0.2">
      <c r="A212" s="162" t="s">
        <v>648</v>
      </c>
      <c r="B212" s="206">
        <v>3586</v>
      </c>
      <c r="C212" s="144"/>
      <c r="D212" s="206">
        <v>3993</v>
      </c>
      <c r="E212" s="137"/>
      <c r="F212" s="137"/>
      <c r="G212" s="137"/>
    </row>
    <row r="213" spans="1:7" ht="15" x14ac:dyDescent="0.25">
      <c r="A213" s="162" t="s">
        <v>678</v>
      </c>
      <c r="B213" s="207">
        <v>4</v>
      </c>
      <c r="C213" s="144"/>
      <c r="D213" s="207">
        <v>0</v>
      </c>
      <c r="E213" s="137"/>
      <c r="F213" s="137"/>
      <c r="G213" s="137"/>
    </row>
    <row r="214" spans="1:7" ht="13.5" thickBot="1" x14ac:dyDescent="0.25">
      <c r="A214" s="139"/>
      <c r="B214" s="208">
        <f>SUM(B212:B213)</f>
        <v>3590</v>
      </c>
      <c r="C214" s="209"/>
      <c r="D214" s="208">
        <f>SUM(D212:D213)</f>
        <v>3993</v>
      </c>
      <c r="E214" s="137"/>
      <c r="F214" s="137"/>
      <c r="G214" s="137"/>
    </row>
    <row r="215" spans="1:7" ht="13.5" thickTop="1" x14ac:dyDescent="0.2">
      <c r="A215" s="128"/>
      <c r="B215" s="128"/>
      <c r="C215" s="128"/>
      <c r="D215" s="128"/>
      <c r="E215" s="137"/>
      <c r="F215" s="137"/>
      <c r="G215" s="137"/>
    </row>
    <row r="216" spans="1:7" x14ac:dyDescent="0.2">
      <c r="A216" s="184" t="s">
        <v>682</v>
      </c>
      <c r="B216" s="128"/>
      <c r="C216" s="128"/>
      <c r="D216" s="128"/>
      <c r="E216" s="137"/>
      <c r="F216" s="137"/>
      <c r="G216" s="137"/>
    </row>
    <row r="217" spans="1:7" x14ac:dyDescent="0.2">
      <c r="A217" s="210"/>
      <c r="B217" s="211"/>
      <c r="C217" s="211"/>
      <c r="D217" s="211"/>
      <c r="E217" s="137"/>
      <c r="F217" s="137"/>
      <c r="G217" s="137"/>
    </row>
    <row r="218" spans="1:7" ht="36.75" customHeight="1" x14ac:dyDescent="0.2">
      <c r="A218" s="416" t="s">
        <v>683</v>
      </c>
      <c r="B218" s="416"/>
      <c r="C218" s="416"/>
      <c r="D218" s="416"/>
      <c r="E218" s="137"/>
      <c r="F218" s="137"/>
      <c r="G218" s="137"/>
    </row>
  </sheetData>
  <mergeCells count="41">
    <mergeCell ref="A30:D30"/>
    <mergeCell ref="A31:D31"/>
    <mergeCell ref="A32:D32"/>
    <mergeCell ref="A35:D35"/>
    <mergeCell ref="A38:D38"/>
    <mergeCell ref="A18:D18"/>
    <mergeCell ref="A19:D19"/>
    <mergeCell ref="A20:D20"/>
    <mergeCell ref="A24:D24"/>
    <mergeCell ref="A25:D25"/>
    <mergeCell ref="A11:D11"/>
    <mergeCell ref="A12:D12"/>
    <mergeCell ref="A13:D13"/>
    <mergeCell ref="A14:D14"/>
    <mergeCell ref="A15:D15"/>
    <mergeCell ref="A41:D41"/>
    <mergeCell ref="A44:D44"/>
    <mergeCell ref="C48:D48"/>
    <mergeCell ref="F48:G48"/>
    <mergeCell ref="A93:D93"/>
    <mergeCell ref="A95:A96"/>
    <mergeCell ref="A101:D101"/>
    <mergeCell ref="A103:D103"/>
    <mergeCell ref="A104:D104"/>
    <mergeCell ref="A105:D105"/>
    <mergeCell ref="A106:D106"/>
    <mergeCell ref="A107:D107"/>
    <mergeCell ref="A108:D108"/>
    <mergeCell ref="A109:D109"/>
    <mergeCell ref="A110:D110"/>
    <mergeCell ref="A113:D113"/>
    <mergeCell ref="A140:D140"/>
    <mergeCell ref="A144:D144"/>
    <mergeCell ref="A156:D156"/>
    <mergeCell ref="A158:D158"/>
    <mergeCell ref="A218:D218"/>
    <mergeCell ref="A162:D162"/>
    <mergeCell ref="A166:D166"/>
    <mergeCell ref="A177:D177"/>
    <mergeCell ref="A191:D191"/>
    <mergeCell ref="A192:D19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CA013944B7EE40A95B1C8C541A93BE" ma:contentTypeVersion="18" ma:contentTypeDescription="Create a new document." ma:contentTypeScope="" ma:versionID="158f0f41b0b603eb2214bc756f9b0651">
  <xsd:schema xmlns:xsd="http://www.w3.org/2001/XMLSchema" xmlns:xs="http://www.w3.org/2001/XMLSchema" xmlns:p="http://schemas.microsoft.com/office/2006/metadata/properties" xmlns:ns2="ff7022f0-7135-4745-88ac-b0711da4c21f" xmlns:ns3="aa2aacec-9352-4d97-80ca-94620611eeb8" targetNamespace="http://schemas.microsoft.com/office/2006/metadata/properties" ma:root="true" ma:fieldsID="a7910eb9ffbceb6aa2afecc37240ab95" ns2:_="" ns3:_="">
    <xsd:import namespace="ff7022f0-7135-4745-88ac-b0711da4c21f"/>
    <xsd:import namespace="aa2aacec-9352-4d97-80ca-94620611eeb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OCR"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7022f0-7135-4745-88ac-b0711da4c21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1512fa4-9542-47a2-a336-5f967e5143c7}" ma:internalName="TaxCatchAll" ma:showField="CatchAllData" ma:web="ff7022f0-7135-4745-88ac-b0711da4c2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a2aacec-9352-4d97-80ca-94620611ee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7df2a4b-b34d-4712-a22d-0b79bf142cd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f7022f0-7135-4745-88ac-b0711da4c21f" xsi:nil="true"/>
    <lcf76f155ced4ddcb4097134ff3c332f xmlns="aa2aacec-9352-4d97-80ca-94620611eeb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5F469F7-60BB-4357-9010-CA211DE6B8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7022f0-7135-4745-88ac-b0711da4c21f"/>
    <ds:schemaRef ds:uri="aa2aacec-9352-4d97-80ca-94620611ee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 ds:uri="ff7022f0-7135-4745-88ac-b0711da4c21f"/>
    <ds:schemaRef ds:uri="aa2aacec-9352-4d97-80ca-94620611eeb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Jasminka Belačić</cp:lastModifiedBy>
  <cp:lastPrinted>2023-10-30T10:23:00Z</cp:lastPrinted>
  <dcterms:created xsi:type="dcterms:W3CDTF">2008-10-17T11:51:54Z</dcterms:created>
  <dcterms:modified xsi:type="dcterms:W3CDTF">2024-04-29T07:18:17Z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0x0101004FCA013944B7EE40A95B1C8C541A93BE</vt:lpwstr>
  </property>
  <property fmtid="{D5CDD505-2E9C-101B-9397-08002B2CF9AE}" pid="3" name="MediaServiceImageTags">
    <vt:lpwstr/>
  </property>
</Properties>
</file>