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https://kddx-my.sharepoint.com/personal/jasminka_belacic_koncar_hr/Documents/Documents/novi share point/objave/2023/I kvartal/Izvještaji/Grupa engleski/"/>
    </mc:Choice>
  </mc:AlternateContent>
  <xr:revisionPtr revIDLastSave="0" documentId="14_{E4440B00-DE5A-46BC-97A3-843BD0620F94}"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5" i="24" l="1"/>
  <c r="B215" i="24"/>
  <c r="D211" i="24"/>
  <c r="B211" i="24"/>
  <c r="D204" i="24"/>
  <c r="B204" i="24"/>
  <c r="D200" i="24"/>
  <c r="B200" i="24"/>
  <c r="B188" i="24"/>
  <c r="D176" i="24"/>
  <c r="B176" i="24"/>
  <c r="D136" i="24"/>
  <c r="B136" i="24"/>
  <c r="B128" i="24"/>
  <c r="B130" i="24" s="1"/>
  <c r="B132" i="24" s="1"/>
  <c r="D124" i="24"/>
  <c r="D128" i="24" s="1"/>
  <c r="D130" i="24" s="1"/>
  <c r="D132" i="24" s="1"/>
  <c r="B124" i="24"/>
  <c r="D121" i="24"/>
  <c r="B121" i="24"/>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H90" i="19" s="1"/>
  <c r="I85" i="18"/>
  <c r="H85" i="18"/>
  <c r="H91" i="18"/>
  <c r="I91" i="18"/>
  <c r="W39" i="22" l="1"/>
  <c r="H21" i="21"/>
  <c r="I21" i="21"/>
  <c r="W10" i="22"/>
  <c r="W30" i="22" s="1"/>
  <c r="Y9" i="22"/>
  <c r="Y10" i="22" s="1"/>
  <c r="W34" i="22"/>
  <c r="Y39" i="22"/>
  <c r="W63" i="22"/>
  <c r="K90" i="19"/>
  <c r="J90" i="19"/>
  <c r="H108" i="19"/>
  <c r="H109" i="19" s="1"/>
  <c r="I108" i="19"/>
  <c r="I109" i="19" s="1"/>
  <c r="K108" i="19"/>
  <c r="K109" i="19" s="1"/>
  <c r="J108" i="19"/>
  <c r="J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K62" i="19" s="1"/>
  <c r="J60" i="19"/>
  <c r="I133" i="18"/>
  <c r="I49" i="21"/>
  <c r="I44" i="18"/>
  <c r="H61" i="19"/>
  <c r="I14" i="19"/>
  <c r="I61" i="19" s="1"/>
  <c r="H72" i="18"/>
  <c r="H60" i="19"/>
  <c r="J14" i="19"/>
  <c r="J61" i="19" s="1"/>
  <c r="I9" i="18"/>
  <c r="I42" i="20"/>
  <c r="I57" i="20" l="1"/>
  <c r="I59" i="20" s="1"/>
  <c r="I51" i="21"/>
  <c r="I53" i="21" s="1"/>
  <c r="J63" i="19"/>
  <c r="K64" i="19"/>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<sst xmlns="http://schemas.openxmlformats.org/spreadsheetml/2006/main" count="748" uniqueCount="682">
  <si>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</si>
  <si>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</si>
  <si>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</si>
  <si>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</si>
  <si>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</si>
  <si>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</si>
  <si>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</si>
  <si>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</si>
  <si>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</si>
  <si>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</si>
  <si>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</si>
  <si>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</si>
  <si>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</si>
  <si>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</si>
  <si>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</si>
  <si>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</si>
  <si>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</si>
  <si>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</si>
  <si>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</si>
  <si>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</si>
  <si>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</si>
  <si>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</si>
  <si>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</si>
  <si>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</si>
  <si>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</si>
  <si>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</si>
  <si>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</si>
  <si>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</si>
  <si>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</si>
  <si>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</si>
  <si>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</si>
  <si>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</si>
  <si>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</si>
  <si>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</si>
  <si>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</si>
  <si>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</si>
  <si>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</si>
  <si>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</si>
  <si>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</si>
  <si>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</si>
  <si>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</si>
  <si>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</si>
  <si>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</si>
  <si>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</si>
  <si>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</si>
  <si>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</si>
  <si>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</si>
  <si>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</si>
  <si>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</si>
  <si>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</si>
  <si>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</si>
  <si>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</si>
  <si>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</si>
  <si>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</si>
  <si>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</si>
  <si>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</si>
  <si>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</si>
  <si>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</si>
  <si>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</si>
  <si>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</si>
  <si>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</si>
  <si>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</si>
  <si>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</si>
  <si>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</si>
  <si>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</si>
  <si>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</si>
  <si>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</si>
  <si>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</si>
  <si>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</si>
  <si>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</si>
  <si>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</si>
  <si>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</si>
  <si>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</si>
  <si>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</si>
  <si>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</si>
  <si>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</si>
  <si>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</si>
  <si>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</si>
  <si>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</si>
  <si>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</si>
  <si>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</si>
  <si>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</si>
  <si>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</si>
  <si>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</si>
  <si>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</si>
  <si>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</si>
  <si>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</si>
  <si>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</si>
  <si>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</si>
  <si>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</si>
  <si>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</si>
  <si>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</si>
  <si>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</si>
  <si>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</si>
  <si>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</si>
  <si>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</si>
  <si>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</si>
  <si>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</si>
  <si>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</si>
  <si>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</si>
  <si>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</si>
  <si>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</si>
  <si>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</si>
  <si>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</si>
  <si>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</si>
  <si>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</si>
  <si>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</si>
  <si>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</si>
  <si>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</si>
  <si>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</si>
  <si>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</si>
  <si>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</si>
  <si>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</si>
  <si>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</si>
  <si>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</si>
  <si>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</si>
  <si>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</si>
  <si>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</si>
  <si>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</si>
  <si>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</si>
  <si>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</si>
  <si>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</si>
  <si>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</si>
  <si>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</si>
  <si>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</si>
  <si>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</si>
  <si>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</si>
  <si>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</si>
  <si>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</si>
  <si>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</si>
  <si>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</si>
  <si>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</si>
  <si>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</si>
  <si>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</si>
  <si>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</si>
  <si>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</si>
  <si>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</si>
  <si>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</si>
  <si>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</si>
  <si>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</si>
  <si>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</si>
  <si>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</si>
  <si>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</si>
  <si>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</si>
  <si>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</si>
  <si>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</si>
  <si>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</si>
  <si>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</si>
  <si>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</si>
  <si>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</si>
  <si>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</si>
  <si>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</si>
  <si>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</si>
  <si>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</si>
  <si>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</si>
  <si>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</si>
  <si>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</si>
  <si>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</si>
  <si>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</si>
  <si>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</si>
  <si>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</si>
  <si>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</si>
  <si>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</si>
  <si>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</si>
  <si>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</si>
  <si>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</si>
  <si>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</si>
  <si>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</si>
  <si>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</si>
  <si>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</si>
  <si>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</si>
  <si>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</si>
  <si>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</si>
  <si>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</si>
  <si>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</si>
  <si>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</si>
  <si>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</si>
  <si>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</si>
  <si>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</si>
  <si>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</si>
  <si>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</si>
  <si>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</si>
  <si>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</si>
  <si>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</si>
  <si>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</si>
  <si>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</si>
  <si>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</si>
  <si>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</si>
  <si>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</si>
  <si>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</si>
  <si>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</si>
  <si>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</si>
  <si>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</si>
  <si>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</si>
  <si>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</si>
  <si>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</si>
  <si>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</si>
  <si>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</si>
  <si>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</si>
  <si>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</si>
  <si>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</si>
  <si>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</si>
  <si>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</si>
  <si>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</si>
  <si>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</si>
  <si>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</si>
  <si>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</si>
  <si>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</si>
  <si>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</si>
  <si>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</si>
  <si>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</si>
  <si>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</si>
  <si>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</si>
  <si>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</si>
  <si>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</si>
  <si>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</si>
  <si>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</si>
  <si>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</si>
  <si>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</si>
  <si>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</si>
  <si>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</si>
  <si>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</si>
  <si>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</si>
  <si>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</si>
  <si>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</si>
  <si>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</si>
  <si>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</si>
  <si>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</si>
  <si>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</si>
  <si>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</si>
  <si>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</si>
  <si>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</si>
  <si>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</si>
  <si>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</si>
  <si>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</si>
  <si>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</si>
  <si>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</si>
  <si>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</si>
  <si>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</si>
  <si>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</si>
  <si>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</si>
  <si>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</si>
  <si>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</si>
  <si>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</si>
  <si>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</si>
  <si>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</si>
  <si>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</si>
  <si>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</si>
  <si>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</si>
  <si>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</si>
  <si>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</si>
  <si>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</si>
  <si>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</si>
  <si>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</si>
  <si>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</si>
  <si>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</si>
  <si>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</si>
  <si>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</si>
  <si>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</si>
  <si>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</si>
  <si>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</si>
  <si>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</si>
  <si>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</si>
  <si>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</si>
  <si>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</si>
  <si>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</si>
  <si>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</si>
  <si>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</si>
  <si>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</si>
  <si>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</si>
  <si>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</si>
  <si>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</si>
  <si>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</si>
  <si>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</si>
  <si>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</si>
  <si>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</si>
  <si>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</si>
  <si>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</si>
  <si>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</si>
  <si>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</si>
  <si>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</si>
  <si>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</si>
  <si>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</si>
  <si>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</si>
  <si>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</si>
  <si>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</si>
  <si>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</si>
  <si>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</si>
  <si>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</si>
  <si>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</si>
  <si>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</si>
  <si>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</si>
  <si>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</si>
  <si>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</si>
  <si>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</si>
  <si>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</si>
  <si>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</si>
  <si>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</si>
  <si>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</si>
  <si>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</si>
  <si>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</si>
  <si>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</si>
  <si>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</si>
  <si>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</si>
  <si>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</si>
  <si>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</si>
  <si>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</si>
  <si>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</si>
  <si>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</si>
  <si>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</si>
  <si>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</si>
  <si>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</si>
  <si>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</si>
  <si>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</si>
  <si>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</si>
  <si>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</si>
  <si>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</si>
  <si>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</si>
  <si>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</si>
  <si>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</si>
  <si>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</si>
  <si>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</si>
  <si>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</si>
  <si>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</si>
  <si>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</si>
  <si>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</si>
  <si>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</si>
  <si>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</si>
  <si>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</si>
  <si>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</si>
  <si>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</si>
  <si>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</si>
  <si>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</si>
  <si>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</si>
  <si>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</si>
  <si>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</si>
  <si>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</si>
  <si>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</si>
  <si>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</si>
  <si>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</si>
  <si>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</si>
  <si>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</si>
  <si>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</si>
  <si>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</si>
  <si>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</si>
  <si>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</si>
  <si>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</si>
  <si>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</si>
  <si>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</si>
  <si>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</si>
  <si>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</si>
  <si>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</si>
  <si>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</si>
  <si>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</si>
  <si>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</si>
  <si>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</si>
  <si>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</si>
  <si>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</si>
  <si>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</si>
  <si>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</si>
  <si>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</si>
  <si>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</si>
  <si>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</si>
  <si>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</si>
  <si>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</si>
  <si>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</si>
  <si>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</si>
  <si>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</si>
  <si>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</si>
  <si>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</si>
  <si>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</si>
  <si>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</si>
  <si>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</si>
  <si>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</si>
  <si>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</si>
  <si>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</si>
  <si>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</si>
  <si>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</si>
  <si>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</si>
  <si>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</si>
  <si>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</si>
  <si>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</si>
  <si>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</si>
  <si>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</si>
  <si>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</si>
  <si>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</si>
  <si>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</si>
  <si>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</si>
  <si>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</si>
  <si>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</si>
  <si>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</si>
  <si>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</si>
  <si>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</si>
  <si>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</si>
  <si>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</si>
  <si>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</si>
  <si>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</si>
  <si>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</si>
  <si>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</si>
  <si>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</si>
  <si>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</si>
  <si>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</si>
  <si>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</si>
  <si>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</si>
  <si>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</si>
  <si>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</si>
  <si>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</si>
  <si>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</si>
  <si>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</si>
  <si>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</si>
  <si>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</si>
  <si>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</si>
  <si>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</si>
  <si>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</si>
  <si>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</si>
  <si>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</si>
  <si>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</si>
  <si>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</si>
  <si>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</si>
  <si>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</si>
  <si>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</si>
  <si>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</si>
  <si>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</si>
  <si>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</si>
  <si>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</si>
  <si>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</si>
  <si>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</si>
  <si>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</si>
  <si>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</si>
  <si>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</si>
  <si>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</si>
  <si>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</si>
  <si>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</si>
  <si>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</si>
  <si>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</si>
  <si>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</si>
  <si>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</si>
  <si>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</si>
  <si>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</si>
  <si>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</si>
  <si>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</si>
  <si>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</si>
  <si>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</si>
  <si>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</si>
  <si>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</si>
  <si>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</si>
  <si>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</si>
  <si>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</si>
  <si>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</si>
  <si>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</si>
  <si>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</si>
  <si>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</si>
  <si>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</si>
  <si>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</si>
  <si>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</si>
  <si>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</si>
  <si>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</si>
  <si>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</si>
  <si>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</si>
  <si>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</si>
  <si>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</si>
  <si>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</si>
  <si>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</si>
  <si>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</si>
  <si>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</si>
  <si>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</si>
  <si>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</si>
  <si>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</si>
  <si>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</si>
  <si>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</si>
  <si>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</si>
  <si>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</si>
  <si>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</si>
  <si>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</si>
  <si>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</si>
  <si>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</si>
  <si>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</si>
  <si>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</si>
  <si>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</si>
  <si>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</si>
  <si>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</si>
  <si>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</si>
  <si>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</si>
  <si>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</si>
  <si>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</si>
  <si>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</si>
  <si>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</si>
  <si>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</si>
  <si>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</si>
  <si>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</si>
  <si>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</si>
  <si>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</si>
  <si>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</si>
  <si>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</si>
  <si>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</si>
  <si>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</si>
  <si>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</si>
  <si>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</si>
  <si>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</si>
  <si>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</si>
  <si>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03282635</t>
  </si>
  <si>
    <t>080040936</t>
  </si>
  <si>
    <t>HR</t>
  </si>
  <si>
    <t>45050126417</t>
  </si>
  <si>
    <t>501</t>
  </si>
  <si>
    <t>74780000HOSHMRAWOI15</t>
  </si>
  <si>
    <t>KONCAR - ELECTRICAL INDUSTRY INC:</t>
  </si>
  <si>
    <t>ZAGREB</t>
  </si>
  <si>
    <t>FALLEROVO ŠETALIŠTE 22</t>
  </si>
  <si>
    <t>koncar@finance@koncar.hr</t>
  </si>
  <si>
    <t>www.koncar.hr</t>
  </si>
  <si>
    <t>KD</t>
  </si>
  <si>
    <t>RN</t>
  </si>
  <si>
    <t>Končar - Infrastructure and Services Ltd.</t>
  </si>
  <si>
    <t>Zagreb</t>
  </si>
  <si>
    <t>Končar -Electrical Engineering Institute Ltd.</t>
  </si>
  <si>
    <t>Končar - Electronics and Informatics Inc.</t>
  </si>
  <si>
    <t>Končar - Motors and Electrical Systems Ltd.</t>
  </si>
  <si>
    <t>Končar - Generatora and Motors Ltd.</t>
  </si>
  <si>
    <t>Končar - Renewable Energy Sources Ltd.</t>
  </si>
  <si>
    <t>Končar - Instrument Transformers Inc.</t>
  </si>
  <si>
    <t>Končar - Distribution and Special Transformers Inc.</t>
  </si>
  <si>
    <t>Končar - Switchgear Ltd.</t>
  </si>
  <si>
    <t>Končar - Electric Vehicles Ins.</t>
  </si>
  <si>
    <t>Končar - Engineering Co.Ltd for production and services</t>
  </si>
  <si>
    <t>Končar - Metal Structures Ltd.</t>
  </si>
  <si>
    <t>Končar - Investments Ltd.</t>
  </si>
  <si>
    <t>Končar - Digital Ltd.</t>
  </si>
  <si>
    <t>No</t>
  </si>
  <si>
    <t>Marina Markušić</t>
  </si>
  <si>
    <t>01 3667175</t>
  </si>
  <si>
    <t>marina.markusic@koncar.hr</t>
  </si>
  <si>
    <t>KPMG Croatia Ltd..</t>
  </si>
  <si>
    <t>Igor Gošek</t>
  </si>
  <si>
    <t>balance as at 31.03.2023</t>
  </si>
  <si>
    <t>Submitter: KONCAR - ELECTRICAL INDUSTRY INC.</t>
  </si>
  <si>
    <t>Submitter:  KONCAR - ELECTRICAL INDUSTRY INC.</t>
  </si>
  <si>
    <t>Submitter:   KONCAR - ELECTRICAL INDUSTRY INC.</t>
  </si>
  <si>
    <t>for the period 01.01.2023 to 31.03.2023</t>
  </si>
  <si>
    <t>for the period 01.01.2023 . to 31.03.2023.</t>
  </si>
  <si>
    <t>NOTES TO FINANCIAL STATEMENTS - TFI</t>
  </si>
  <si>
    <t>Name of Issuer: KONČAR - Electrical Industry Inc.</t>
  </si>
  <si>
    <t>PIN: 45050126417</t>
  </si>
  <si>
    <t>Reporting period: 1 January 2023 - 31 March 2023</t>
  </si>
  <si>
    <t>1.  GENERAL INFORMATION</t>
  </si>
  <si>
    <t>Business segments</t>
  </si>
  <si>
    <r>
      <t>The main business segments of KONČAR Group (hereinafter: the Group</t>
    </r>
    <r>
      <rPr>
        <sz val="9"/>
        <rFont val="Calibri"/>
        <family val="2"/>
        <charset val="238"/>
      </rPr>
      <t>) are:</t>
    </r>
  </si>
  <si>
    <t xml:space="preserve"> - power generation</t>
  </si>
  <si>
    <t xml:space="preserve"> - power transmission and distribution</t>
  </si>
  <si>
    <t xml:space="preserve"> - rail solutions and infrastructure</t>
  </si>
  <si>
    <t xml:space="preserve"> - digital solutions and platforms</t>
  </si>
  <si>
    <t>Group structure</t>
  </si>
  <si>
    <t>In addition to the Parent Company, the Group includes 11 subsidiaries performing core business activities and three subsidiaries performing special activities, namely product research and development, infrastructure services and investments.</t>
  </si>
  <si>
    <t xml:space="preserve">The Group has one associate company in Croatia. </t>
  </si>
  <si>
    <r>
      <t>The Parent Company of the Group is KONČAR – Electrical Industry Inc.  (PIN: 45050126417), Zagreb, Fallerovo šetalište 22 (hereinafter: the Company</t>
    </r>
    <r>
      <rPr>
        <sz val="9"/>
        <rFont val="Calibri"/>
        <family val="2"/>
        <charset val="238"/>
      </rPr>
      <t>).</t>
    </r>
  </si>
  <si>
    <t>The Company manages its wholly-owned subsidiaries.</t>
  </si>
  <si>
    <t xml:space="preserve">Number of employees
</t>
  </si>
  <si>
    <t xml:space="preserve">As at 31 March 2023, the Group has 4,485 employees (31 December 2022: 4,826 employees). </t>
  </si>
  <si>
    <t>The average number of employees in the period January - March 2023 was 4,840 (Q1 2022: 3,642).</t>
  </si>
  <si>
    <t xml:space="preserve">2.  BASIS OF PREPARATION AND ACCOUNTING POLICIES </t>
  </si>
  <si>
    <t>Basis of preparation</t>
  </si>
  <si>
    <t>The Consolidated Financial Statements for the quarterly period January - March 2023 have been drawn up in accordance with the International Accounting Standard 34 – Interim Financial Reporting as adopted by the European Union.</t>
  </si>
  <si>
    <t>The Consolidated Financial Statements do not include all information and disclosures required in consolidated annual financial statements and they must be read together with the Consolidated Annual Financial Statements of the Group as at 31 December 2022. The Consolidated Annual Financial Statements of the Group are drawn up in accordance with the International Financial Reporting Standards (IFRS) as adopted by the EU.</t>
  </si>
  <si>
    <t>The Consolidated Annual Financial Statements of the Group are available at the official website of Zagreb Stock Exchange (www.zse.hr), Croatian Financial Services Supervisory Agency (www.hanfa.hr) and at the Company’s official website (www.koncar.hr).</t>
  </si>
  <si>
    <t>Going concern assumption</t>
  </si>
  <si>
    <t>The Company’s Management Board believes that the Group has sufficient resources to continue its operations in the foreseeable future and has not found any significant uncertainties pertaining to business events and conditions that may cast doubt about the Group’s going concern assumption.</t>
  </si>
  <si>
    <t>Significant accounting policies</t>
  </si>
  <si>
    <t>The Consolidated Financial Statements for the period January - March 2023 have been drawn up on the basis of the same accounting policies, disclosures and calculation methods used in the Consolidated Annual Financial Statements of the Group as at 31 December 2022.</t>
  </si>
  <si>
    <t>Key accounting estimates and judgments</t>
  </si>
  <si>
    <t xml:space="preserve">While drawing up quarterly consolidated financial statements, the Management Board used the judgments and estimates affecting the application of accounting policies and the recorded amounts of assets and liabilities, income and expenses. The resulting accounting estimates will, by definition, seldom equal the related actual results.  Key accounting estimates are equal to those described in the most recent annual financial statement. </t>
  </si>
  <si>
    <t>Seasonal effects</t>
  </si>
  <si>
    <t>The Group is not exposed to significant seasonal or cyclical changes in its business operations.</t>
  </si>
  <si>
    <t>3. SUBSIDIARIES</t>
  </si>
  <si>
    <t>31 March 2023</t>
  </si>
  <si>
    <t>31 December 2022</t>
  </si>
  <si>
    <t>Voting rights (%)</t>
  </si>
  <si>
    <t>Consolidated subsidiaries registered in Croatia:</t>
  </si>
  <si>
    <t>KONČAR - Motors and Electrical Systems Ltd., Zagreb</t>
  </si>
  <si>
    <t>KONČAR - Engineering Ltd., Zagreb</t>
  </si>
  <si>
    <t>KONČAR - Infrastructure and Services Ltd., Zagreb</t>
  </si>
  <si>
    <t xml:space="preserve">KONČAR - Electrical Engineering Institute Ltd., Zagreb </t>
  </si>
  <si>
    <t>KONČAR - Generators and Motors Ltd., Zagreb</t>
  </si>
  <si>
    <t>KONČAR - Steel Structures Ltd., Zagreb</t>
  </si>
  <si>
    <t>KONČAR - Switchgear Ltd.</t>
  </si>
  <si>
    <t>Končar - Renewable Energy Sources Ltd., Zagreb</t>
  </si>
  <si>
    <t xml:space="preserve">    Direct ownership</t>
  </si>
  <si>
    <t xml:space="preserve">    Indirect ownership</t>
  </si>
  <si>
    <t>KONČAR - Electric Vehicles Inc., Zagreb</t>
  </si>
  <si>
    <t>KONČAR - Electronics and Informatics Ltd., Zagreb</t>
  </si>
  <si>
    <t>KONČAR - Instrument Transformers Inc., Zagreb</t>
  </si>
  <si>
    <t>KONČAR - Distribution and Special Transformers Inc., Zagreb</t>
  </si>
  <si>
    <t>KONČAR - Investments Ltd., Zagreb</t>
  </si>
  <si>
    <t>KONČAR - Digital Ltd., Zagreb</t>
  </si>
  <si>
    <t xml:space="preserve">Consolidated indirectly owned companies registered in Croatia: </t>
  </si>
  <si>
    <r>
      <t xml:space="preserve">Advanced Energy Solutions Ltd., Zagreb </t>
    </r>
    <r>
      <rPr>
        <i/>
        <sz val="9"/>
        <color rgb="FF000000"/>
        <rFont val="Arial"/>
        <family val="2"/>
        <charset val="238"/>
      </rPr>
      <t>(indirect ownership through the subsidiary KONČAR - Investments Ltd.)</t>
    </r>
  </si>
  <si>
    <r>
      <t xml:space="preserve">Dalekovod d.d., Zagreb </t>
    </r>
    <r>
      <rPr>
        <i/>
        <sz val="9"/>
        <color rgb="FF000000"/>
        <rFont val="Arial"/>
        <family val="2"/>
        <charset val="238"/>
      </rPr>
      <t>(indirect ownership through Advanced Energy Solutions Ltd.)</t>
    </r>
  </si>
  <si>
    <r>
      <t xml:space="preserve">Proizvodnja MK d.o.o., Velika Gorica </t>
    </r>
    <r>
      <rPr>
        <i/>
        <sz val="9"/>
        <color rgb="FF000000"/>
        <rFont val="Arial"/>
        <family val="2"/>
        <charset val="238"/>
      </rPr>
      <t>(indirect ownership through Dalekovod d.d.)</t>
    </r>
  </si>
  <si>
    <r>
      <t xml:space="preserve">Proizvodnja OSO d.o.o., Velika Gorica </t>
    </r>
    <r>
      <rPr>
        <i/>
        <sz val="9"/>
        <color rgb="FF000000"/>
        <rFont val="Arial"/>
        <family val="2"/>
        <charset val="238"/>
      </rPr>
      <t>(indirect ownership through Dalekovod d.d.)</t>
    </r>
  </si>
  <si>
    <r>
      <t xml:space="preserve">Dalekovod Projekt d.o.o., Zagreb </t>
    </r>
    <r>
      <rPr>
        <i/>
        <sz val="9"/>
        <color rgb="FF000000"/>
        <rFont val="Arial"/>
        <family val="2"/>
        <charset val="238"/>
      </rPr>
      <t>(indirect ownership through Dalekovod d.d.)</t>
    </r>
  </si>
  <si>
    <r>
      <t xml:space="preserve">Dalekovod EMU d.o.o., Vela Luka </t>
    </r>
    <r>
      <rPr>
        <i/>
        <sz val="9"/>
        <color rgb="FF000000"/>
        <rFont val="Arial"/>
        <family val="2"/>
        <charset val="238"/>
      </rPr>
      <t>(indirect ownership through Dalekovod d.d.)</t>
    </r>
  </si>
  <si>
    <r>
      <t xml:space="preserve">EL-RA d.o.o., Vela Luka </t>
    </r>
    <r>
      <rPr>
        <i/>
        <sz val="9"/>
        <color rgb="FF000000"/>
        <rFont val="Arial"/>
        <family val="2"/>
        <charset val="238"/>
      </rPr>
      <t>(indirect ownership through Dalekovod d.d.)</t>
    </r>
  </si>
  <si>
    <t>Dalekovod Adria d.o.o., Zagreb (indirect ownership through Dalekovod d.d.)</t>
  </si>
  <si>
    <r>
      <t xml:space="preserve">Cinčaonica usluge d.o.o. in liquidation, Dugo selo, </t>
    </r>
    <r>
      <rPr>
        <i/>
        <sz val="9"/>
        <color rgb="FF000000"/>
        <rFont val="Arial"/>
        <family val="2"/>
        <charset val="238"/>
      </rPr>
      <t>(indirect ownership through Dalekovod d.d.)</t>
    </r>
  </si>
  <si>
    <r>
      <rPr>
        <i/>
        <sz val="9"/>
        <color rgb="FF000000"/>
        <rFont val="Arial"/>
        <family val="2"/>
        <charset val="238"/>
      </rPr>
      <t>Wind Farm Rust Ltd. (Indirect ownership through the subsidiary KONČAR – Renewable Energy Sources Ltd.)</t>
    </r>
  </si>
  <si>
    <r>
      <t>Solar power plant Deponija fosfogipsa d.o.o., Zagreb</t>
    </r>
    <r>
      <rPr>
        <i/>
        <sz val="9"/>
        <color rgb="FF000000"/>
        <rFont val="Arial"/>
        <family val="2"/>
        <charset val="238"/>
      </rPr>
      <t xml:space="preserve"> (indirect ownership through the subsidiary KONČAR - Renewable Energy Sources Ltd.)</t>
    </r>
  </si>
  <si>
    <r>
      <t xml:space="preserve">KONČAR - Electric Equipment Inc., Dicmo Prisoje </t>
    </r>
    <r>
      <rPr>
        <i/>
        <sz val="9"/>
        <color rgb="FF000000"/>
        <rFont val="Arial"/>
        <family val="2"/>
        <charset val="238"/>
      </rPr>
      <t>(indirect ownership through the subsidiary KONČAR - Switchgear Ltd.)</t>
    </r>
  </si>
  <si>
    <t>-</t>
  </si>
  <si>
    <r>
      <t xml:space="preserve">Telenerg - Inženjering d.o.o., Zagreb </t>
    </r>
    <r>
      <rPr>
        <i/>
        <sz val="9"/>
        <color rgb="FF000000"/>
        <rFont val="Arial"/>
        <family val="2"/>
        <charset val="238"/>
      </rPr>
      <t>(indirect ownership through the subsidiary KONČAR - Engineering Ltd.)</t>
    </r>
  </si>
  <si>
    <r>
      <t xml:space="preserve">Kodeks sistemske integracije d.o.o., Zagreb </t>
    </r>
    <r>
      <rPr>
        <i/>
        <sz val="9"/>
        <color rgb="FF000000"/>
        <rFont val="Arial"/>
        <family val="2"/>
        <charset val="238"/>
      </rPr>
      <t>(indirect ownership through the subsidiary KONČAR - Digital Ltd.)</t>
    </r>
  </si>
  <si>
    <r>
      <t xml:space="preserve">EXA Globe d.o.o., Zagreb </t>
    </r>
    <r>
      <rPr>
        <i/>
        <sz val="9"/>
        <color rgb="FF000000"/>
        <rFont val="Arial"/>
        <family val="2"/>
        <charset val="238"/>
      </rPr>
      <t>(indirect ownership through the subsidiary KONČAR - Digital Ltd.)</t>
    </r>
  </si>
  <si>
    <t>Consolidated indirectly owned companies not registered in Croatia:</t>
  </si>
  <si>
    <r>
      <t xml:space="preserve">Power Engineering Transformatory Sp. z o.o. (PET) Poznań, Poland </t>
    </r>
    <r>
      <rPr>
        <i/>
        <sz val="9"/>
        <color rgb="FF000000"/>
        <rFont val="Arial"/>
        <family val="2"/>
        <charset val="238"/>
      </rPr>
      <t xml:space="preserve">(indirect ownership through the subsidiary KONČAR – Distribution and Special Transformers Inc.)                </t>
    </r>
  </si>
  <si>
    <r>
      <t xml:space="preserve">Dalekovod Mostar d.o.o., Mostar, Bosnia and Herzegovina </t>
    </r>
    <r>
      <rPr>
        <i/>
        <sz val="9"/>
        <color rgb="FF000000"/>
        <rFont val="Arial"/>
        <family val="2"/>
        <charset val="238"/>
      </rPr>
      <t>(indirect ownership through Dalekovod d.d.)</t>
    </r>
  </si>
  <si>
    <r>
      <rPr>
        <sz val="9"/>
        <color rgb="FF000000"/>
        <rFont val="Arial"/>
        <family val="2"/>
        <charset val="238"/>
      </rPr>
      <t xml:space="preserve">Dalekovod Ljubljana d.o.o., Ljubljana, Slovenia </t>
    </r>
    <r>
      <rPr>
        <i/>
        <sz val="9"/>
        <color rgb="FF000000"/>
        <rFont val="Arial"/>
        <family val="2"/>
        <charset val="238"/>
      </rPr>
      <t xml:space="preserve"> </t>
    </r>
    <r>
      <rPr>
        <sz val="9"/>
        <color rgb="FF000000"/>
        <rFont val="Arial"/>
        <family val="2"/>
        <charset val="238"/>
      </rPr>
      <t xml:space="preserve"> (indirect ownership through Dalekovod d.d.) </t>
    </r>
  </si>
  <si>
    <r>
      <t xml:space="preserve">Dalekovod Norge AS, Oslo, Norway </t>
    </r>
    <r>
      <rPr>
        <i/>
        <sz val="9"/>
        <color rgb="FF000000"/>
        <rFont val="Arial"/>
        <family val="2"/>
        <charset val="238"/>
      </rPr>
      <t>(indirect ownership through Dalekovod d.d.)</t>
    </r>
  </si>
  <si>
    <r>
      <t>Dalekovod Ukrajina d.o.o., Kiev, Ukraine (i</t>
    </r>
    <r>
      <rPr>
        <i/>
        <sz val="9"/>
        <color rgb="FF000000"/>
        <rFont val="Arial"/>
        <family val="2"/>
        <charset val="238"/>
      </rPr>
      <t>ndirect ownership through Dalekovod d.d.)</t>
    </r>
  </si>
  <si>
    <t>Indirectly owned companies not consolidated due to immateriality:</t>
  </si>
  <si>
    <r>
      <t>Konell Ltd., Sofia, Bulgaria (i</t>
    </r>
    <r>
      <rPr>
        <i/>
        <sz val="9"/>
        <color rgb="FF000000"/>
        <rFont val="Arial"/>
        <family val="2"/>
        <charset val="238"/>
      </rPr>
      <t>ndirect ownership through the subsidiary KONČAR – Electric Vehicles Ltd.)</t>
    </r>
  </si>
  <si>
    <t>The Group has control over several subsidiaries arising from the majority of voting rights. However, the ownership share in these subsidiaries does not correspond to the share of voting rights due to the fact that the companies also have issued preference shares, which carry the same rights as ordinary shares, but with no voting rights. The share in the ownership of these subsidiaries is as follows:</t>
  </si>
  <si>
    <t>Ownership share (%)</t>
  </si>
  <si>
    <t>4. SEGMENT REPORTING</t>
  </si>
  <si>
    <t xml:space="preserve">For management purposes, the Group is organised into business units based on the similarity in the nature of individual product groups and has identified reportable segments. The reportable segments of the Group are as follows: </t>
  </si>
  <si>
    <t>- power generation - manufacturing and revitalization of generators, construction and revitalization of HPPs, construction of solar power plants, manufacturing of converters, manufacturing and installation of wind turbines, management, maintenance and servicing</t>
  </si>
  <si>
    <t>- power transmission and distribution - manufacturing and sales of distribution, special, instrument and other types of transformers, transformer tanks, substations, equipment for primary and secondary power distribution, low voltage plants, monitoring systems, diagnostics, testing and technical control</t>
  </si>
  <si>
    <t>- rail solutions and infrastructure - construction and sales of rail vehicles such as trains and trams, and related maintenance services</t>
  </si>
  <si>
    <t>- digital solutions and platforms - digital solutions, digital services, digitalization of products and production, business support systems, ICT infrastructure and services.</t>
  </si>
  <si>
    <t xml:space="preserve">The reportable segments are an integral part of internal financial statements.  The Company’s Management Board reviews the internal financial statements regularly and as the main business decision maker, it assesses performance based on those reports in order to take business decisions. </t>
  </si>
  <si>
    <t>Other segments include leasing real estate that is not in the function of the core business segments, as well as the part of the manufacturing of small motors and electrical machines, and as such does not represent a separate operating segment.</t>
  </si>
  <si>
    <t xml:space="preserve">Sales income by segment </t>
  </si>
  <si>
    <t xml:space="preserve">An analysis of the Group’s income by reportable segments disclosed in accordance with IFRS 8 – Operating Segments is presented below. </t>
  </si>
  <si>
    <t>1/1/2023 - 31/3/2023</t>
  </si>
  <si>
    <t>1/1/2022 - 31/3/2023</t>
  </si>
  <si>
    <t>EUR' 000</t>
  </si>
  <si>
    <t>Power generation</t>
  </si>
  <si>
    <t>Power transmission and distribution</t>
  </si>
  <si>
    <t xml:space="preserve"> - transmission</t>
  </si>
  <si>
    <t xml:space="preserve"> - distribution</t>
  </si>
  <si>
    <t>Rails solutions and infrastructure</t>
  </si>
  <si>
    <t xml:space="preserve"> - rail solutions</t>
  </si>
  <si>
    <t xml:space="preserve"> - construction and modernization of railway infrastructure</t>
  </si>
  <si>
    <t>Digital solutions</t>
  </si>
  <si>
    <t>Total reportable segments</t>
  </si>
  <si>
    <t>Other</t>
  </si>
  <si>
    <t>Total income from contracts with customers</t>
  </si>
  <si>
    <t>Intercompany eliminations</t>
  </si>
  <si>
    <t>Associate companies</t>
  </si>
  <si>
    <t>Un-associate companies</t>
  </si>
  <si>
    <t>5.  OTHER OPERATING INCOME AND EXPENSES</t>
  </si>
  <si>
    <t>Other operating income amounts to EUR 4.44 million and relates to asset sale revenue, loss compensation, income from state aid and other income.</t>
  </si>
  <si>
    <t>6. CAPITALISED SALARY COSTS</t>
  </si>
  <si>
    <t>In the period January - March 2023, the Group companies capitalised salaries in the total amount of EUR 845 thousand (net salaries in the amount of EUR 503 thousand, taxes, surcharges and salary contributions paid by the employee amounting to EUR 230 thousand, and salary contributions paid by the employer in the amount EUR 112 thousand).</t>
  </si>
  <si>
    <t>7.  EARNINGS PER SHARE</t>
  </si>
  <si>
    <t>Profit for the year attributable to the owners</t>
  </si>
  <si>
    <t>Weighted average number of shares</t>
  </si>
  <si>
    <t>Basic and diluted earnings per share in HRK</t>
  </si>
  <si>
    <t>8. NON-CURRENT TANGIBLE AND INTANGIBLE ASSETS</t>
  </si>
  <si>
    <t xml:space="preserve">Over the course of Q1 2023, the Group procured assets in the amount of EUR 5,798 thousand (Q1 2022: EUR 9,316 thousand). Depreciation and amortization expenses in the period January - March 2023 amount to EUR 4,937 thousand (Q1 2022: EUR 3,400 thousand)  </t>
  </si>
  <si>
    <t>9. INVENTORIES</t>
  </si>
  <si>
    <t>Over the course of Q1 2023, the Group recognised value adjustment of inventories in the amount of EUR 72 thousand (Q1 2022: EUR 169 thousand).</t>
  </si>
  <si>
    <t>10. EQUITY AND RESERVES</t>
  </si>
  <si>
    <t xml:space="preserve">  </t>
  </si>
  <si>
    <t>Share (subscribed) capital is determined in the nominal amount of EUR 160,448,063 (as at 31 December 2022: EUR 160,448,063) divided in 2,572,119 shares each in the nominal value of HRK 62.30. The Company’s ordinary shares are listed on the Official Market of Zagreb Stock Exchange, identified by the symbol KOEI-R-A.  As at 31 March 2023, the Company holds 25,979 treasury shares (as at 31 December 2022: 25,979 shares).</t>
  </si>
  <si>
    <t>11. LIABILITIES UNDER LOANS</t>
  </si>
  <si>
    <t>Liabilities under loans</t>
  </si>
  <si>
    <t>Non-current</t>
  </si>
  <si>
    <t>Current</t>
  </si>
  <si>
    <t>Bank borrowings are secured by mortgages over the Group’s immovable property and pledges over its movable property. The current value of immovable property on which a lien has been registered amounts to EUR 47,844 thousand, while the current value of movable property on which a lien has been registered amounts to EUR 4,538 thousand.</t>
  </si>
  <si>
    <t>Long-term bank borrowings mature as follows:</t>
  </si>
  <si>
    <t>Within one year</t>
  </si>
  <si>
    <t>In 1 to 2 years</t>
  </si>
  <si>
    <t>In 2 to 5 years</t>
  </si>
  <si>
    <t>More than 5 years</t>
  </si>
  <si>
    <t>12. RELATED PARTY TRANSACTIONS</t>
  </si>
  <si>
    <r>
      <t>Parties are considered related if one party has the ability to control the other party, if it is under joint control or has a significant impact on the business of the other party.  The Republic of Croatia and other companies under control or a significant influence of the Republic of Croatia also have significant ownership of the Group. Accordingly, the Group is related to state institutions and other majority state-owned companies or significantly state-influenced companies. For the purpose of related party disclosures, the Group does not consider routine transactions (such as taxes, levies, etc.) with various local utility entities (directly or indirectly owned by the State) or with other bodies to be related party transactions. The most significant transactions between the Group and state-owned companies pertain to electricity and heat supply and similar services. Apart from the above, over the course of the period January - March 2023 the Group realised the total of EUR 29.3 million of sales income with state institutions and other companies where the State is a majority owner or has a significant influence (Q1 2022: EUR 34.9 million),</t>
    </r>
    <r>
      <rPr>
        <sz val="9"/>
        <color rgb="FF000000"/>
        <rFont val="Arial"/>
        <family val="2"/>
        <charset val="238"/>
      </rPr>
      <t xml:space="preserve"> which mostly pertain to engineering services in the energy sector, rail vehicles and industrial electronics.</t>
    </r>
  </si>
  <si>
    <t xml:space="preserve"> </t>
  </si>
  <si>
    <t>Receivables</t>
  </si>
  <si>
    <t>Joint ventures</t>
  </si>
  <si>
    <t>Liabilities</t>
  </si>
  <si>
    <t>Sales income</t>
  </si>
  <si>
    <t>Operating expenses</t>
  </si>
  <si>
    <t>13. EVENTS AFTER THE REPORTING DATE</t>
  </si>
  <si>
    <t xml:space="preserve">There have been no events occurring between the reporting date and the date of approval of the financial statements that could have a significant impact on the quarterly consolidated financial statements of the Group for the period January - March 2023 and as a result, these financial statements are appropriate for disclosure.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</si>
</sst>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64" formatCode="000"/>
    <numFmt numFmtId="165" formatCode="00"/>
    <numFmt numFmtId="166" formatCode="#,###,_);\(#,###,\)_)"/>
    <numFmt numFmtId="167" formatCode="#,##0;[Black]\(#,##0\)"/>
    <numFmt numFmtId="168" formatCode="#,##0.00;[Black]\-#,##0.00"/>
    <numFmt numFmtId="169" formatCode="#,##0.00;[Black]\(#,##0.00\)"/>
  </numFmts>
  <fonts count="4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
      <sz val="9"/>
      <name val="Calibri"/>
      <family val="2"/>
      <charset val="238"/>
    </font>
    <font>
      <sz val="9"/>
      <color rgb="FF000000"/>
      <name val="Times New Roman"/>
      <family val="1"/>
      <charset val="238"/>
    </font>
    <font>
      <b/>
      <sz val="9"/>
      <color rgb="FF000000"/>
      <name val="Arial"/>
      <family val="2"/>
      <charset val="238"/>
    </font>
    <font>
      <sz val="9"/>
      <color rgb="FF000000"/>
      <name val="Arial"/>
      <family val="2"/>
      <charset val="238"/>
    </font>
    <font>
      <i/>
      <sz val="9"/>
      <color rgb="FF000000"/>
      <name val="Arial"/>
      <family val="2"/>
      <charset val="238"/>
    </font>
    <font>
      <sz val="9"/>
      <color rgb="FF000000"/>
      <name val="Calibri"/>
      <family val="2"/>
      <charset val="238"/>
    </font>
  </fonts>
  <fills count="20">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theme="0" tint="-0.14993743705557422"/>
        <bgColor indexed="65"/>
      </patternFill>
    </fill>
    <fill>
      <patternFill patternType="lightGray">
        <fgColor theme="0" tint="-0.14996795556505021"/>
        <bgColor indexed="65"/>
      </patternFill>
    </fill>
    <fill>
      <patternFill patternType="solid">
        <fgColor rgb="FFFFFFFF"/>
        <bgColor rgb="FF000000"/>
      </patternFill>
    </fill>
    <fill>
      <patternFill patternType="solid">
        <fgColor theme="0"/>
        <bgColor rgb="FF000000"/>
      </patternFill>
    </fill>
  </fills>
  <borders count="5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right/>
      <top style="thin">
        <color indexed="64"/>
      </top>
      <bottom style="double">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4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4" fillId="16" borderId="51" xfId="0" applyFont="1" applyFill="1" applyBorder="1" applyAlignment="1" applyProtection="1">
      <alignment horizontal="center" vertical="center"/>
      <protection locked="0"/>
    </xf>
    <xf numFmtId="0" fontId="4" fillId="17" borderId="52" xfId="0" applyFont="1" applyFill="1" applyBorder="1" applyAlignment="1" applyProtection="1">
      <alignment horizontal="center" vertical="center"/>
      <protection locked="0"/>
    </xf>
    <xf numFmtId="1" fontId="4" fillId="17" borderId="52" xfId="0" applyNumberFormat="1" applyFont="1" applyFill="1" applyBorder="1" applyAlignment="1" applyProtection="1">
      <alignment horizontal="center" vertical="center"/>
      <protection locked="0"/>
    </xf>
    <xf numFmtId="0" fontId="4" fillId="11" borderId="42" xfId="0" applyFont="1" applyFill="1" applyBorder="1" applyAlignment="1" applyProtection="1">
      <alignment horizontal="right" vertical="center"/>
      <protection locked="0"/>
    </xf>
    <xf numFmtId="0" fontId="4" fillId="11" borderId="0" xfId="0" applyFont="1" applyFill="1" applyAlignment="1" applyProtection="1">
      <alignment horizontal="right" vertical="center"/>
      <protection locked="0"/>
    </xf>
    <xf numFmtId="0" fontId="4" fillId="11" borderId="43" xfId="0" applyFont="1" applyFill="1" applyBorder="1" applyAlignment="1" applyProtection="1">
      <alignment horizontal="center" vertical="center"/>
      <protection locked="0"/>
    </xf>
    <xf numFmtId="0" fontId="4" fillId="17" borderId="49" xfId="0" applyFont="1" applyFill="1" applyBorder="1" applyAlignment="1" applyProtection="1">
      <alignment horizontal="right" vertical="center"/>
      <protection locked="0"/>
    </xf>
    <xf numFmtId="0" fontId="4" fillId="17" borderId="50" xfId="0" applyFont="1" applyFill="1" applyBorder="1" applyAlignment="1" applyProtection="1">
      <alignment horizontal="right" vertical="center"/>
      <protection locked="0"/>
    </xf>
    <xf numFmtId="0" fontId="4" fillId="17" borderId="51" xfId="0" applyFont="1" applyFill="1" applyBorder="1" applyAlignment="1" applyProtection="1">
      <alignment horizontal="right" vertical="center"/>
      <protection locked="0"/>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Alignment="1">
      <alignment vertical="top"/>
    </xf>
    <xf numFmtId="0" fontId="26" fillId="11" borderId="0" xfId="4" applyFont="1" applyFill="1"/>
    <xf numFmtId="0" fontId="5" fillId="11" borderId="0" xfId="4" applyFont="1" applyFill="1" applyAlignment="1">
      <alignment vertical="top"/>
    </xf>
    <xf numFmtId="0" fontId="5" fillId="11" borderId="5" xfId="4" applyFont="1" applyFill="1" applyBorder="1" applyAlignment="1">
      <alignment horizontal="left" vertical="center" wrapText="1"/>
    </xf>
    <xf numFmtId="0" fontId="40" fillId="12" borderId="3" xfId="5"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Protection="1">
      <protection locked="0"/>
    </xf>
    <xf numFmtId="0" fontId="26" fillId="11" borderId="0" xfId="4" applyFont="1" applyFill="1" applyAlignment="1">
      <alignment vertical="top" wrapText="1"/>
    </xf>
    <xf numFmtId="0" fontId="4" fillId="16" borderId="49" xfId="0" applyFont="1" applyFill="1" applyBorder="1" applyAlignment="1" applyProtection="1">
      <alignment horizontal="right" vertical="center"/>
      <protection locked="0"/>
    </xf>
    <xf numFmtId="0" fontId="4" fillId="16" borderId="50" xfId="0" applyFont="1" applyFill="1" applyBorder="1" applyAlignment="1" applyProtection="1">
      <alignment horizontal="right" vertical="center"/>
      <protection locked="0"/>
    </xf>
    <xf numFmtId="0" fontId="4" fillId="16" borderId="51" xfId="0" applyFont="1" applyFill="1" applyBorder="1" applyAlignment="1" applyProtection="1">
      <alignment horizontal="right" vertical="center"/>
      <protection locked="0"/>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4" fillId="18" borderId="0" xfId="0" applyFont="1" applyFill="1"/>
    <xf numFmtId="0" fontId="5" fillId="18" borderId="0" xfId="0" applyFont="1" applyFill="1"/>
    <xf numFmtId="0" fontId="4" fillId="18" borderId="0" xfId="0" applyFont="1" applyFill="1" applyAlignment="1">
      <alignment vertical="center"/>
    </xf>
    <xf numFmtId="49" fontId="5" fillId="18" borderId="0" xfId="0" applyNumberFormat="1" applyFont="1" applyFill="1" applyAlignment="1">
      <alignment horizontal="left" vertical="top" wrapText="1"/>
    </xf>
    <xf numFmtId="49" fontId="5" fillId="18" borderId="0" xfId="0" applyNumberFormat="1" applyFont="1" applyFill="1" applyAlignment="1">
      <alignment horizontal="left" vertical="center" wrapText="1"/>
    </xf>
    <xf numFmtId="49" fontId="5" fillId="18" borderId="0" xfId="0" applyNumberFormat="1" applyFont="1" applyFill="1" applyAlignment="1">
      <alignment horizontal="left" vertical="center"/>
    </xf>
    <xf numFmtId="0" fontId="5" fillId="18" borderId="0" xfId="0" applyFont="1" applyFill="1" applyAlignment="1">
      <alignment horizontal="left" vertical="center"/>
    </xf>
    <xf numFmtId="0" fontId="5" fillId="0" borderId="0" xfId="0" applyFont="1" applyAlignment="1">
      <alignment horizontal="left" vertical="center" wrapText="1"/>
    </xf>
    <xf numFmtId="0" fontId="5" fillId="18" borderId="0" xfId="0" applyFont="1" applyFill="1" applyAlignment="1">
      <alignment vertical="center"/>
    </xf>
    <xf numFmtId="0" fontId="5" fillId="18" borderId="0" xfId="0" applyFont="1" applyFill="1" applyAlignment="1">
      <alignment horizontal="justify" vertical="center"/>
    </xf>
    <xf numFmtId="0" fontId="5" fillId="18" borderId="0" xfId="0" applyFont="1" applyFill="1" applyAlignment="1">
      <alignment horizontal="left" vertical="center" wrapText="1"/>
    </xf>
    <xf numFmtId="0" fontId="5" fillId="18" borderId="0" xfId="0" applyFont="1" applyFill="1" applyAlignment="1">
      <alignment horizontal="left" vertical="center" wrapText="1"/>
    </xf>
    <xf numFmtId="0" fontId="42" fillId="18" borderId="0" xfId="0" applyFont="1" applyFill="1" applyAlignment="1">
      <alignment vertical="center" wrapText="1"/>
    </xf>
    <xf numFmtId="0" fontId="43" fillId="18" borderId="0" xfId="0" applyFont="1" applyFill="1" applyAlignment="1">
      <alignment horizontal="center" vertical="center" wrapText="1"/>
    </xf>
    <xf numFmtId="0" fontId="44" fillId="18" borderId="5" xfId="0" applyFont="1" applyFill="1" applyBorder="1" applyAlignment="1">
      <alignment horizontal="right" vertical="center" wrapText="1"/>
    </xf>
    <xf numFmtId="0" fontId="43" fillId="18" borderId="0" xfId="0" applyFont="1" applyFill="1" applyAlignment="1">
      <alignment vertical="center"/>
    </xf>
    <xf numFmtId="0" fontId="44" fillId="18" borderId="0" xfId="0" applyFont="1" applyFill="1" applyAlignment="1">
      <alignment vertical="center"/>
    </xf>
    <xf numFmtId="2" fontId="44" fillId="18" borderId="0" xfId="0" applyNumberFormat="1" applyFont="1" applyFill="1" applyAlignment="1">
      <alignment vertical="center" wrapText="1"/>
    </xf>
    <xf numFmtId="0" fontId="45" fillId="18" borderId="0" xfId="0" applyFont="1" applyFill="1" applyAlignment="1">
      <alignment vertical="center"/>
    </xf>
    <xf numFmtId="2" fontId="45" fillId="18" borderId="0" xfId="0" applyNumberFormat="1" applyFont="1" applyFill="1" applyAlignment="1">
      <alignment horizontal="right" vertical="center" wrapText="1"/>
    </xf>
    <xf numFmtId="2" fontId="44" fillId="18" borderId="0" xfId="0" applyNumberFormat="1" applyFont="1" applyFill="1" applyAlignment="1">
      <alignment horizontal="right" vertical="center" wrapText="1"/>
    </xf>
    <xf numFmtId="0" fontId="44" fillId="18" borderId="0" xfId="0" applyFont="1" applyFill="1" applyAlignment="1">
      <alignment horizontal="left" vertical="center" wrapText="1"/>
    </xf>
    <xf numFmtId="0" fontId="43" fillId="18" borderId="0" xfId="0" applyFont="1" applyFill="1" applyAlignment="1">
      <alignment horizontal="left" vertical="center"/>
    </xf>
    <xf numFmtId="0" fontId="44" fillId="18" borderId="0" xfId="0" applyFont="1" applyFill="1" applyAlignment="1">
      <alignment vertical="center" wrapText="1"/>
    </xf>
    <xf numFmtId="0" fontId="45" fillId="18" borderId="0" xfId="0" applyFont="1" applyFill="1" applyAlignment="1">
      <alignment horizontal="left" vertical="center" wrapText="1"/>
    </xf>
    <xf numFmtId="0" fontId="44" fillId="18" borderId="0" xfId="0" applyFont="1" applyFill="1" applyAlignment="1">
      <alignment horizontal="left" vertical="center"/>
    </xf>
    <xf numFmtId="0" fontId="44" fillId="18" borderId="0" xfId="0" applyFont="1" applyFill="1" applyAlignment="1">
      <alignment horizontal="left" vertical="center" wrapText="1"/>
    </xf>
    <xf numFmtId="0" fontId="44" fillId="18" borderId="0" xfId="0" applyFont="1" applyFill="1" applyAlignment="1">
      <alignment vertical="center" wrapText="1"/>
    </xf>
    <xf numFmtId="0" fontId="44" fillId="18" borderId="0" xfId="0" applyFont="1" applyFill="1" applyAlignment="1">
      <alignment horizontal="center" vertical="center" wrapText="1"/>
    </xf>
    <xf numFmtId="0" fontId="44" fillId="18" borderId="0" xfId="0" applyFont="1" applyFill="1"/>
    <xf numFmtId="0" fontId="4" fillId="18" borderId="0" xfId="0" applyFont="1" applyFill="1" applyAlignment="1">
      <alignment horizontal="left" vertical="center" wrapText="1"/>
    </xf>
    <xf numFmtId="0" fontId="4" fillId="18" borderId="0" xfId="0" applyFont="1" applyFill="1" applyAlignment="1">
      <alignment horizontal="left" vertical="center" wrapText="1"/>
    </xf>
    <xf numFmtId="0" fontId="5" fillId="18" borderId="0" xfId="0" applyFont="1" applyFill="1" applyAlignment="1">
      <alignment vertical="center" wrapText="1"/>
    </xf>
    <xf numFmtId="0" fontId="18" fillId="18" borderId="0" xfId="0" applyFont="1" applyFill="1" applyAlignment="1">
      <alignment vertical="center"/>
    </xf>
    <xf numFmtId="3" fontId="44" fillId="18" borderId="0" xfId="0" applyNumberFormat="1" applyFont="1" applyFill="1" applyAlignment="1">
      <alignment horizontal="right" wrapText="1"/>
    </xf>
    <xf numFmtId="0" fontId="44" fillId="18" borderId="50" xfId="0" applyFont="1" applyFill="1" applyBorder="1" applyAlignment="1">
      <alignment horizontal="right"/>
    </xf>
    <xf numFmtId="0" fontId="44" fillId="18" borderId="0" xfId="0" applyFont="1" applyFill="1" applyAlignment="1">
      <alignment horizontal="right"/>
    </xf>
    <xf numFmtId="166" fontId="43" fillId="18" borderId="0" xfId="0" applyNumberFormat="1" applyFont="1" applyFill="1"/>
    <xf numFmtId="166" fontId="44" fillId="18" borderId="0" xfId="0" applyNumberFormat="1" applyFont="1" applyFill="1"/>
    <xf numFmtId="166" fontId="43" fillId="18" borderId="50" xfId="0" applyNumberFormat="1" applyFont="1" applyFill="1" applyBorder="1"/>
    <xf numFmtId="0" fontId="43" fillId="18" borderId="0" xfId="0" applyFont="1" applyFill="1"/>
    <xf numFmtId="166" fontId="43" fillId="18" borderId="1" xfId="0" applyNumberFormat="1" applyFont="1" applyFill="1" applyBorder="1"/>
    <xf numFmtId="166" fontId="43" fillId="18" borderId="53" xfId="0" applyNumberFormat="1" applyFont="1" applyFill="1" applyBorder="1"/>
    <xf numFmtId="166" fontId="43" fillId="18" borderId="54" xfId="0" applyNumberFormat="1" applyFont="1" applyFill="1" applyBorder="1"/>
    <xf numFmtId="0" fontId="4" fillId="18" borderId="0" xfId="0" applyFont="1" applyFill="1" applyAlignment="1">
      <alignment horizontal="justify" vertical="center"/>
    </xf>
    <xf numFmtId="0" fontId="44" fillId="11" borderId="0" xfId="0" applyFont="1" applyFill="1"/>
    <xf numFmtId="167" fontId="43" fillId="11" borderId="50" xfId="0" applyNumberFormat="1" applyFont="1" applyFill="1" applyBorder="1" applyAlignment="1">
      <alignment vertical="center"/>
    </xf>
    <xf numFmtId="167" fontId="43" fillId="18" borderId="50" xfId="0" applyNumberFormat="1" applyFont="1" applyFill="1" applyBorder="1" applyAlignment="1">
      <alignment vertical="center"/>
    </xf>
    <xf numFmtId="3" fontId="44" fillId="11" borderId="0" xfId="0" applyNumberFormat="1" applyFont="1" applyFill="1" applyAlignment="1">
      <alignment horizontal="right" vertical="center" wrapText="1"/>
    </xf>
    <xf numFmtId="3" fontId="44" fillId="18" borderId="0" xfId="0" applyNumberFormat="1" applyFont="1" applyFill="1" applyAlignment="1">
      <alignment horizontal="right" vertical="center" wrapText="1"/>
    </xf>
    <xf numFmtId="168" fontId="43" fillId="11" borderId="54" xfId="0" applyNumberFormat="1" applyFont="1" applyFill="1" applyBorder="1" applyAlignment="1">
      <alignment vertical="center"/>
    </xf>
    <xf numFmtId="169" fontId="43" fillId="18" borderId="54" xfId="0" applyNumberFormat="1" applyFont="1" applyFill="1" applyBorder="1" applyAlignment="1">
      <alignment vertical="center"/>
    </xf>
    <xf numFmtId="0" fontId="5" fillId="19" borderId="0" xfId="0" applyFont="1" applyFill="1"/>
    <xf numFmtId="0" fontId="4" fillId="18" borderId="0" xfId="0" applyFont="1" applyFill="1" applyAlignment="1">
      <alignment horizontal="left" vertical="center"/>
    </xf>
    <xf numFmtId="0" fontId="5" fillId="18" borderId="0" xfId="0" applyFont="1" applyFill="1" applyAlignment="1">
      <alignment wrapText="1"/>
    </xf>
    <xf numFmtId="0" fontId="5" fillId="19" borderId="0" xfId="0" applyFont="1" applyFill="1" applyAlignment="1">
      <alignment horizontal="left" wrapText="1"/>
    </xf>
    <xf numFmtId="0" fontId="5" fillId="19" borderId="0" xfId="0" applyFont="1" applyFill="1" applyAlignment="1">
      <alignment horizontal="left" vertical="center" wrapText="1"/>
    </xf>
    <xf numFmtId="0" fontId="2" fillId="0" borderId="0" xfId="0" applyFont="1"/>
    <xf numFmtId="0" fontId="44" fillId="0" borderId="0" xfId="0" applyFont="1" applyAlignment="1">
      <alignment horizontal="left" vertical="center" wrapText="1"/>
    </xf>
    <xf numFmtId="3" fontId="44" fillId="18" borderId="0" xfId="0" applyNumberFormat="1" applyFont="1" applyFill="1" applyAlignment="1">
      <alignment horizontal="right"/>
    </xf>
    <xf numFmtId="0" fontId="44" fillId="11" borderId="50" xfId="0" applyFont="1" applyFill="1" applyBorder="1" applyAlignment="1">
      <alignment horizontal="right"/>
    </xf>
    <xf numFmtId="0" fontId="44" fillId="19" borderId="0" xfId="0" applyFont="1" applyFill="1"/>
    <xf numFmtId="3" fontId="44" fillId="19" borderId="0" xfId="0" applyNumberFormat="1" applyFont="1" applyFill="1"/>
    <xf numFmtId="3" fontId="44" fillId="18" borderId="0" xfId="0" applyNumberFormat="1" applyFont="1" applyFill="1"/>
    <xf numFmtId="3" fontId="43" fillId="19" borderId="54" xfId="0" applyNumberFormat="1" applyFont="1" applyFill="1" applyBorder="1"/>
    <xf numFmtId="3" fontId="43" fillId="18" borderId="54" xfId="0" applyNumberFormat="1" applyFont="1" applyFill="1" applyBorder="1"/>
    <xf numFmtId="0" fontId="5" fillId="18" borderId="0" xfId="0" applyFont="1" applyFill="1" applyAlignment="1">
      <alignment horizontal="left" wrapText="1"/>
    </xf>
    <xf numFmtId="0" fontId="44" fillId="0" borderId="50" xfId="0" applyFont="1" applyBorder="1" applyAlignment="1">
      <alignment horizontal="right"/>
    </xf>
    <xf numFmtId="3" fontId="44" fillId="11" borderId="0" xfId="0" applyNumberFormat="1" applyFont="1" applyFill="1"/>
    <xf numFmtId="3" fontId="43" fillId="11" borderId="54" xfId="0" applyNumberFormat="1" applyFont="1" applyFill="1" applyBorder="1"/>
    <xf numFmtId="41" fontId="44" fillId="11" borderId="0" xfId="0" applyNumberFormat="1" applyFont="1" applyFill="1"/>
    <xf numFmtId="41" fontId="44" fillId="18" borderId="0" xfId="0" applyNumberFormat="1" applyFont="1" applyFill="1"/>
    <xf numFmtId="41" fontId="43" fillId="11" borderId="54" xfId="0" applyNumberFormat="1" applyFont="1" applyFill="1" applyBorder="1"/>
    <xf numFmtId="3" fontId="44" fillId="11" borderId="0" xfId="0" applyNumberFormat="1" applyFont="1" applyFill="1" applyAlignment="1">
      <alignment horizontal="right" wrapText="1"/>
    </xf>
    <xf numFmtId="3" fontId="44" fillId="11" borderId="0" xfId="0" applyNumberFormat="1" applyFont="1" applyFill="1" applyAlignment="1">
      <alignment horizontal="right"/>
    </xf>
    <xf numFmtId="3" fontId="5" fillId="11" borderId="0" xfId="0" applyNumberFormat="1" applyFont="1" applyFill="1"/>
    <xf numFmtId="3" fontId="5" fillId="18" borderId="0" xfId="0" applyNumberFormat="1" applyFont="1" applyFill="1"/>
    <xf numFmtId="3" fontId="46" fillId="11" borderId="0" xfId="0" applyNumberFormat="1" applyFont="1" applyFill="1" applyAlignment="1">
      <alignment horizontal="right"/>
    </xf>
    <xf numFmtId="3" fontId="46" fillId="18" borderId="0" xfId="0" applyNumberFormat="1" applyFont="1" applyFill="1"/>
    <xf numFmtId="3" fontId="4" fillId="19" borderId="54" xfId="0" applyNumberFormat="1" applyFont="1" applyFill="1" applyBorder="1"/>
    <xf numFmtId="3" fontId="4" fillId="18" borderId="54" xfId="0" applyNumberFormat="1" applyFont="1" applyFill="1" applyBorder="1"/>
  </cellXfs>
  <cellStyles count="6">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arina.markusic@koncar.hr" TargetMode="External"/><Relationship Id="rId2" Type="http://schemas.openxmlformats.org/officeDocument/2006/relationships/hyperlink" Target="http://www.koncar.hr/" TargetMode="External"/><Relationship Id="rId1" Type="http://schemas.openxmlformats.org/officeDocument/2006/relationships/hyperlink" Target="mailto:koncar@finance@koncar.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8"/>
  <sheetViews>
    <sheetView tabSelected="1" workbookViewId="0">
      <selection activeCell="M31" sqref="M31"/>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76" t="s">
        <v>0</v>
      </c>
      <c r="B1" s="177"/>
      <c r="C1" s="177"/>
      <c r="D1" s="60"/>
      <c r="E1" s="60"/>
      <c r="F1" s="60"/>
      <c r="G1" s="60"/>
      <c r="H1" s="60"/>
      <c r="I1" s="60"/>
      <c r="J1" s="61"/>
    </row>
    <row r="2" spans="1:14" ht="14.45" customHeight="1" x14ac:dyDescent="0.25">
      <c r="A2" s="178" t="s">
        <v>1</v>
      </c>
      <c r="B2" s="179"/>
      <c r="C2" s="179"/>
      <c r="D2" s="179"/>
      <c r="E2" s="179"/>
      <c r="F2" s="179"/>
      <c r="G2" s="179"/>
      <c r="H2" s="179"/>
      <c r="I2" s="179"/>
      <c r="J2" s="180"/>
      <c r="N2" s="108" t="s">
        <v>387</v>
      </c>
    </row>
    <row r="3" spans="1:14" x14ac:dyDescent="0.25">
      <c r="A3" s="63"/>
      <c r="B3" s="64"/>
      <c r="C3" s="64"/>
      <c r="D3" s="64"/>
      <c r="E3" s="64"/>
      <c r="F3" s="64"/>
      <c r="G3" s="64"/>
      <c r="H3" s="64"/>
      <c r="I3" s="64"/>
      <c r="J3" s="65"/>
      <c r="N3" s="108" t="s">
        <v>388</v>
      </c>
    </row>
    <row r="4" spans="1:14" ht="33.6" customHeight="1" x14ac:dyDescent="0.25">
      <c r="A4" s="181" t="s">
        <v>2</v>
      </c>
      <c r="B4" s="182"/>
      <c r="C4" s="182"/>
      <c r="D4" s="182"/>
      <c r="E4" s="183">
        <v>44927</v>
      </c>
      <c r="F4" s="184"/>
      <c r="G4" s="66" t="s">
        <v>3</v>
      </c>
      <c r="H4" s="183">
        <v>45016</v>
      </c>
      <c r="I4" s="184"/>
      <c r="J4" s="67"/>
      <c r="N4" s="108" t="s">
        <v>389</v>
      </c>
    </row>
    <row r="5" spans="1:14" s="68" customFormat="1" ht="10.15" customHeight="1" x14ac:dyDescent="0.25">
      <c r="A5" s="185"/>
      <c r="B5" s="186"/>
      <c r="C5" s="186"/>
      <c r="D5" s="186"/>
      <c r="E5" s="186"/>
      <c r="F5" s="186"/>
      <c r="G5" s="186"/>
      <c r="H5" s="186"/>
      <c r="I5" s="186"/>
      <c r="J5" s="187"/>
      <c r="N5" s="108" t="s">
        <v>390</v>
      </c>
    </row>
    <row r="6" spans="1:14" ht="20.45" customHeight="1" x14ac:dyDescent="0.25">
      <c r="A6" s="69"/>
      <c r="B6" s="70" t="s">
        <v>4</v>
      </c>
      <c r="C6" s="71"/>
      <c r="D6" s="71"/>
      <c r="E6" s="77">
        <v>2023</v>
      </c>
      <c r="F6" s="72"/>
      <c r="G6" s="66"/>
      <c r="H6" s="72"/>
      <c r="I6" s="73"/>
      <c r="J6" s="74"/>
      <c r="N6" s="108"/>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387</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72" t="s">
        <v>6</v>
      </c>
      <c r="B10" s="173"/>
      <c r="C10" s="173"/>
      <c r="D10" s="173"/>
      <c r="E10" s="173"/>
      <c r="F10" s="173"/>
      <c r="G10" s="173"/>
      <c r="H10" s="173"/>
      <c r="I10" s="173"/>
      <c r="J10" s="79"/>
    </row>
    <row r="11" spans="1:14" ht="24.6" customHeight="1" x14ac:dyDescent="0.25">
      <c r="A11" s="160" t="s">
        <v>7</v>
      </c>
      <c r="B11" s="174"/>
      <c r="C11" s="166" t="s">
        <v>500</v>
      </c>
      <c r="D11" s="167"/>
      <c r="E11" s="80"/>
      <c r="F11" s="131" t="s">
        <v>8</v>
      </c>
      <c r="G11" s="170"/>
      <c r="H11" s="136" t="s">
        <v>502</v>
      </c>
      <c r="I11" s="137"/>
      <c r="J11" s="81"/>
    </row>
    <row r="12" spans="1:14" ht="14.45" customHeight="1" x14ac:dyDescent="0.25">
      <c r="A12" s="82"/>
      <c r="B12" s="83"/>
      <c r="C12" s="83"/>
      <c r="D12" s="83"/>
      <c r="E12" s="175"/>
      <c r="F12" s="175"/>
      <c r="G12" s="175"/>
      <c r="H12" s="175"/>
      <c r="I12" s="84"/>
      <c r="J12" s="81"/>
    </row>
    <row r="13" spans="1:14" ht="21" customHeight="1" x14ac:dyDescent="0.25">
      <c r="A13" s="130" t="s">
        <v>9</v>
      </c>
      <c r="B13" s="170"/>
      <c r="C13" s="166" t="s">
        <v>501</v>
      </c>
      <c r="D13" s="167"/>
      <c r="E13" s="188"/>
      <c r="F13" s="175"/>
      <c r="G13" s="175"/>
      <c r="H13" s="175"/>
      <c r="I13" s="84"/>
      <c r="J13" s="81"/>
    </row>
    <row r="14" spans="1:14" ht="10.9" customHeight="1" x14ac:dyDescent="0.25">
      <c r="A14" s="80"/>
      <c r="B14" s="84"/>
      <c r="C14" s="83"/>
      <c r="D14" s="83"/>
      <c r="E14" s="144"/>
      <c r="F14" s="144"/>
      <c r="G14" s="144"/>
      <c r="H14" s="144"/>
      <c r="I14" s="83"/>
      <c r="J14" s="85"/>
    </row>
    <row r="15" spans="1:14" ht="22.9" customHeight="1" x14ac:dyDescent="0.25">
      <c r="A15" s="130" t="s">
        <v>10</v>
      </c>
      <c r="B15" s="170"/>
      <c r="C15" s="166" t="s">
        <v>503</v>
      </c>
      <c r="D15" s="167"/>
      <c r="E15" s="171"/>
      <c r="F15" s="162"/>
      <c r="G15" s="86" t="s">
        <v>11</v>
      </c>
      <c r="H15" s="136" t="s">
        <v>505</v>
      </c>
      <c r="I15" s="137"/>
      <c r="J15" s="87"/>
    </row>
    <row r="16" spans="1:14" ht="10.9" customHeight="1" x14ac:dyDescent="0.25">
      <c r="A16" s="80"/>
      <c r="B16" s="84"/>
      <c r="C16" s="83"/>
      <c r="D16" s="83"/>
      <c r="E16" s="144"/>
      <c r="F16" s="144"/>
      <c r="G16" s="144"/>
      <c r="H16" s="144"/>
      <c r="I16" s="83"/>
      <c r="J16" s="85"/>
    </row>
    <row r="17" spans="1:10" ht="22.9" customHeight="1" x14ac:dyDescent="0.25">
      <c r="A17" s="88"/>
      <c r="B17" s="86" t="s">
        <v>12</v>
      </c>
      <c r="C17" s="166" t="s">
        <v>504</v>
      </c>
      <c r="D17" s="167"/>
      <c r="E17" s="89"/>
      <c r="F17" s="89"/>
      <c r="G17" s="89"/>
      <c r="H17" s="89"/>
      <c r="I17" s="89"/>
      <c r="J17" s="87"/>
    </row>
    <row r="18" spans="1:10" x14ac:dyDescent="0.25">
      <c r="A18" s="168"/>
      <c r="B18" s="169"/>
      <c r="C18" s="144"/>
      <c r="D18" s="144"/>
      <c r="E18" s="144"/>
      <c r="F18" s="144"/>
      <c r="G18" s="144"/>
      <c r="H18" s="144"/>
      <c r="I18" s="83"/>
      <c r="J18" s="85"/>
    </row>
    <row r="19" spans="1:10" x14ac:dyDescent="0.25">
      <c r="A19" s="160" t="s">
        <v>13</v>
      </c>
      <c r="B19" s="161"/>
      <c r="C19" s="140" t="s">
        <v>506</v>
      </c>
      <c r="D19" s="141"/>
      <c r="E19" s="141"/>
      <c r="F19" s="141"/>
      <c r="G19" s="141"/>
      <c r="H19" s="141"/>
      <c r="I19" s="141"/>
      <c r="J19" s="142"/>
    </row>
    <row r="20" spans="1:10" x14ac:dyDescent="0.25">
      <c r="A20" s="82"/>
      <c r="B20" s="83"/>
      <c r="C20" s="90"/>
      <c r="D20" s="83"/>
      <c r="E20" s="144"/>
      <c r="F20" s="144"/>
      <c r="G20" s="144"/>
      <c r="H20" s="144"/>
      <c r="I20" s="83"/>
      <c r="J20" s="85"/>
    </row>
    <row r="21" spans="1:10" x14ac:dyDescent="0.25">
      <c r="A21" s="160" t="s">
        <v>14</v>
      </c>
      <c r="B21" s="161"/>
      <c r="C21" s="136">
        <v>10000</v>
      </c>
      <c r="D21" s="137"/>
      <c r="E21" s="144"/>
      <c r="F21" s="144"/>
      <c r="G21" s="140" t="s">
        <v>507</v>
      </c>
      <c r="H21" s="141"/>
      <c r="I21" s="141"/>
      <c r="J21" s="142"/>
    </row>
    <row r="22" spans="1:10" x14ac:dyDescent="0.25">
      <c r="A22" s="82"/>
      <c r="B22" s="83"/>
      <c r="C22" s="83"/>
      <c r="D22" s="83"/>
      <c r="E22" s="144"/>
      <c r="F22" s="144"/>
      <c r="G22" s="144"/>
      <c r="H22" s="144"/>
      <c r="I22" s="83"/>
      <c r="J22" s="85"/>
    </row>
    <row r="23" spans="1:10" x14ac:dyDescent="0.25">
      <c r="A23" s="160" t="s">
        <v>15</v>
      </c>
      <c r="B23" s="161"/>
      <c r="C23" s="140" t="s">
        <v>508</v>
      </c>
      <c r="D23" s="141"/>
      <c r="E23" s="141"/>
      <c r="F23" s="141"/>
      <c r="G23" s="141"/>
      <c r="H23" s="141"/>
      <c r="I23" s="141"/>
      <c r="J23" s="142"/>
    </row>
    <row r="24" spans="1:10" x14ac:dyDescent="0.25">
      <c r="A24" s="82"/>
      <c r="B24" s="83"/>
      <c r="C24" s="83"/>
      <c r="D24" s="83"/>
      <c r="E24" s="144"/>
      <c r="F24" s="144"/>
      <c r="G24" s="144"/>
      <c r="H24" s="144"/>
      <c r="I24" s="83"/>
      <c r="J24" s="85"/>
    </row>
    <row r="25" spans="1:10" x14ac:dyDescent="0.25">
      <c r="A25" s="160" t="s">
        <v>16</v>
      </c>
      <c r="B25" s="161"/>
      <c r="C25" s="163" t="s">
        <v>509</v>
      </c>
      <c r="D25" s="164"/>
      <c r="E25" s="164"/>
      <c r="F25" s="164"/>
      <c r="G25" s="164"/>
      <c r="H25" s="164"/>
      <c r="I25" s="164"/>
      <c r="J25" s="165"/>
    </row>
    <row r="26" spans="1:10" x14ac:dyDescent="0.25">
      <c r="A26" s="82"/>
      <c r="B26" s="83"/>
      <c r="C26" s="90"/>
      <c r="D26" s="83"/>
      <c r="E26" s="144"/>
      <c r="F26" s="144"/>
      <c r="G26" s="144"/>
      <c r="H26" s="144"/>
      <c r="I26" s="83"/>
      <c r="J26" s="85"/>
    </row>
    <row r="27" spans="1:10" x14ac:dyDescent="0.25">
      <c r="A27" s="160" t="s">
        <v>17</v>
      </c>
      <c r="B27" s="161"/>
      <c r="C27" s="163" t="s">
        <v>510</v>
      </c>
      <c r="D27" s="164"/>
      <c r="E27" s="164"/>
      <c r="F27" s="164"/>
      <c r="G27" s="164"/>
      <c r="H27" s="164"/>
      <c r="I27" s="164"/>
      <c r="J27" s="165"/>
    </row>
    <row r="28" spans="1:10" ht="13.9" customHeight="1" x14ac:dyDescent="0.25">
      <c r="A28" s="82"/>
      <c r="B28" s="83"/>
      <c r="C28" s="90"/>
      <c r="D28" s="83"/>
      <c r="E28" s="144"/>
      <c r="F28" s="144"/>
      <c r="G28" s="144"/>
      <c r="H28" s="144"/>
      <c r="I28" s="83"/>
      <c r="J28" s="85"/>
    </row>
    <row r="29" spans="1:10" ht="22.9" customHeight="1" x14ac:dyDescent="0.25">
      <c r="A29" s="130" t="s">
        <v>18</v>
      </c>
      <c r="B29" s="161"/>
      <c r="C29" s="91">
        <v>4845</v>
      </c>
      <c r="D29" s="92"/>
      <c r="E29" s="148"/>
      <c r="F29" s="148"/>
      <c r="G29" s="148"/>
      <c r="H29" s="148"/>
      <c r="I29" s="93"/>
      <c r="J29" s="94"/>
    </row>
    <row r="30" spans="1:10" x14ac:dyDescent="0.25">
      <c r="A30" s="82"/>
      <c r="B30" s="83"/>
      <c r="C30" s="83"/>
      <c r="D30" s="83"/>
      <c r="E30" s="144"/>
      <c r="F30" s="144"/>
      <c r="G30" s="144"/>
      <c r="H30" s="144"/>
      <c r="I30" s="93"/>
      <c r="J30" s="94"/>
    </row>
    <row r="31" spans="1:10" x14ac:dyDescent="0.25">
      <c r="A31" s="160" t="s">
        <v>19</v>
      </c>
      <c r="B31" s="161"/>
      <c r="C31" s="105" t="s">
        <v>511</v>
      </c>
      <c r="D31" s="159" t="s">
        <v>20</v>
      </c>
      <c r="E31" s="152"/>
      <c r="F31" s="152"/>
      <c r="G31" s="152"/>
      <c r="H31" s="83"/>
      <c r="I31" s="95" t="s">
        <v>21</v>
      </c>
      <c r="J31" s="96" t="s">
        <v>22</v>
      </c>
    </row>
    <row r="32" spans="1:10" x14ac:dyDescent="0.25">
      <c r="A32" s="160"/>
      <c r="B32" s="161"/>
      <c r="C32" s="97"/>
      <c r="D32" s="66"/>
      <c r="E32" s="162"/>
      <c r="F32" s="162"/>
      <c r="G32" s="162"/>
      <c r="H32" s="162"/>
      <c r="I32" s="93"/>
      <c r="J32" s="94"/>
    </row>
    <row r="33" spans="1:10" x14ac:dyDescent="0.25">
      <c r="A33" s="160" t="s">
        <v>23</v>
      </c>
      <c r="B33" s="161"/>
      <c r="C33" s="91" t="s">
        <v>512</v>
      </c>
      <c r="D33" s="159" t="s">
        <v>24</v>
      </c>
      <c r="E33" s="152"/>
      <c r="F33" s="152"/>
      <c r="G33" s="152"/>
      <c r="H33" s="89"/>
      <c r="I33" s="95" t="s">
        <v>25</v>
      </c>
      <c r="J33" s="96" t="s">
        <v>26</v>
      </c>
    </row>
    <row r="34" spans="1:10" x14ac:dyDescent="0.25">
      <c r="A34" s="82"/>
      <c r="B34" s="83"/>
      <c r="C34" s="83"/>
      <c r="D34" s="83"/>
      <c r="E34" s="144"/>
      <c r="F34" s="144"/>
      <c r="G34" s="144"/>
      <c r="H34" s="144"/>
      <c r="I34" s="83"/>
      <c r="J34" s="85"/>
    </row>
    <row r="35" spans="1:10" x14ac:dyDescent="0.25">
      <c r="A35" s="159" t="s">
        <v>27</v>
      </c>
      <c r="B35" s="152"/>
      <c r="C35" s="152"/>
      <c r="D35" s="152"/>
      <c r="E35" s="152" t="s">
        <v>28</v>
      </c>
      <c r="F35" s="152"/>
      <c r="G35" s="152"/>
      <c r="H35" s="152"/>
      <c r="I35" s="152"/>
      <c r="J35" s="98" t="s">
        <v>29</v>
      </c>
    </row>
    <row r="36" spans="1:10" x14ac:dyDescent="0.25">
      <c r="A36" s="82"/>
      <c r="B36" s="83"/>
      <c r="C36" s="83"/>
      <c r="D36" s="83"/>
      <c r="E36" s="144"/>
      <c r="F36" s="144"/>
      <c r="G36" s="144"/>
      <c r="H36" s="144"/>
      <c r="I36" s="83"/>
      <c r="J36" s="94"/>
    </row>
    <row r="37" spans="1:10" x14ac:dyDescent="0.25">
      <c r="A37" s="156" t="s">
        <v>513</v>
      </c>
      <c r="B37" s="157"/>
      <c r="C37" s="157"/>
      <c r="D37" s="157"/>
      <c r="E37" s="156" t="s">
        <v>514</v>
      </c>
      <c r="F37" s="157"/>
      <c r="G37" s="157"/>
      <c r="H37" s="157"/>
      <c r="I37" s="158"/>
      <c r="J37" s="121">
        <v>1343068</v>
      </c>
    </row>
    <row r="38" spans="1:10" x14ac:dyDescent="0.25">
      <c r="A38" s="82"/>
      <c r="B38" s="83"/>
      <c r="C38" s="90"/>
      <c r="D38" s="155"/>
      <c r="E38" s="155"/>
      <c r="F38" s="155"/>
      <c r="G38" s="155"/>
      <c r="H38" s="155"/>
      <c r="I38" s="155"/>
      <c r="J38" s="85"/>
    </row>
    <row r="39" spans="1:10" x14ac:dyDescent="0.25">
      <c r="A39" s="127" t="s">
        <v>515</v>
      </c>
      <c r="B39" s="128"/>
      <c r="C39" s="128"/>
      <c r="D39" s="129"/>
      <c r="E39" s="127" t="s">
        <v>514</v>
      </c>
      <c r="F39" s="128"/>
      <c r="G39" s="128"/>
      <c r="H39" s="128"/>
      <c r="I39" s="129"/>
      <c r="J39" s="122">
        <v>3645363</v>
      </c>
    </row>
    <row r="40" spans="1:10" x14ac:dyDescent="0.25">
      <c r="A40" s="82"/>
      <c r="B40" s="83"/>
      <c r="C40" s="90"/>
      <c r="D40" s="99"/>
      <c r="E40" s="155"/>
      <c r="F40" s="155"/>
      <c r="G40" s="155"/>
      <c r="H40" s="155"/>
      <c r="I40" s="84"/>
      <c r="J40" s="85"/>
    </row>
    <row r="41" spans="1:10" x14ac:dyDescent="0.25">
      <c r="A41" s="127" t="s">
        <v>516</v>
      </c>
      <c r="B41" s="128"/>
      <c r="C41" s="128"/>
      <c r="D41" s="129"/>
      <c r="E41" s="127" t="s">
        <v>514</v>
      </c>
      <c r="F41" s="128"/>
      <c r="G41" s="128"/>
      <c r="H41" s="128"/>
      <c r="I41" s="129"/>
      <c r="J41" s="122">
        <v>3282899</v>
      </c>
    </row>
    <row r="42" spans="1:10" x14ac:dyDescent="0.25">
      <c r="A42" s="82"/>
      <c r="B42" s="83"/>
      <c r="C42" s="90"/>
      <c r="D42" s="99"/>
      <c r="E42" s="155"/>
      <c r="F42" s="155"/>
      <c r="G42" s="155"/>
      <c r="H42" s="155"/>
      <c r="I42" s="84"/>
      <c r="J42" s="85"/>
    </row>
    <row r="43" spans="1:10" x14ac:dyDescent="0.25">
      <c r="A43" s="127" t="s">
        <v>517</v>
      </c>
      <c r="B43" s="128"/>
      <c r="C43" s="128"/>
      <c r="D43" s="129"/>
      <c r="E43" s="127" t="s">
        <v>514</v>
      </c>
      <c r="F43" s="128"/>
      <c r="G43" s="128"/>
      <c r="H43" s="128"/>
      <c r="I43" s="129"/>
      <c r="J43" s="122">
        <v>3282678</v>
      </c>
    </row>
    <row r="44" spans="1:10" x14ac:dyDescent="0.25">
      <c r="A44" s="100"/>
      <c r="B44" s="90"/>
      <c r="C44" s="143"/>
      <c r="D44" s="143"/>
      <c r="E44" s="144"/>
      <c r="F44" s="144"/>
      <c r="G44" s="143"/>
      <c r="H44" s="143"/>
      <c r="I44" s="143"/>
      <c r="J44" s="85"/>
    </row>
    <row r="45" spans="1:10" x14ac:dyDescent="0.25">
      <c r="A45" s="127" t="s">
        <v>518</v>
      </c>
      <c r="B45" s="128"/>
      <c r="C45" s="128"/>
      <c r="D45" s="129"/>
      <c r="E45" s="127" t="s">
        <v>514</v>
      </c>
      <c r="F45" s="128"/>
      <c r="G45" s="128"/>
      <c r="H45" s="128"/>
      <c r="I45" s="129"/>
      <c r="J45" s="122">
        <v>1356216</v>
      </c>
    </row>
    <row r="46" spans="1:10" x14ac:dyDescent="0.25">
      <c r="A46" s="100"/>
      <c r="B46" s="90"/>
      <c r="C46" s="90"/>
      <c r="D46" s="83"/>
      <c r="E46" s="154"/>
      <c r="F46" s="154"/>
      <c r="G46" s="143"/>
      <c r="H46" s="143"/>
      <c r="I46" s="83"/>
      <c r="J46" s="85"/>
    </row>
    <row r="47" spans="1:10" x14ac:dyDescent="0.25">
      <c r="A47" s="127" t="s">
        <v>519</v>
      </c>
      <c r="B47" s="128"/>
      <c r="C47" s="128"/>
      <c r="D47" s="129"/>
      <c r="E47" s="127" t="s">
        <v>514</v>
      </c>
      <c r="F47" s="128"/>
      <c r="G47" s="128"/>
      <c r="H47" s="128"/>
      <c r="I47" s="129"/>
      <c r="J47" s="122">
        <v>2435071</v>
      </c>
    </row>
    <row r="48" spans="1:10" x14ac:dyDescent="0.25">
      <c r="A48" s="124"/>
      <c r="B48" s="125"/>
      <c r="C48" s="125"/>
      <c r="D48" s="125"/>
      <c r="E48" s="125"/>
      <c r="F48" s="125"/>
      <c r="G48" s="125"/>
      <c r="H48" s="125"/>
      <c r="I48" s="125"/>
      <c r="J48" s="126"/>
    </row>
    <row r="49" spans="1:10" x14ac:dyDescent="0.25">
      <c r="A49" s="127" t="s">
        <v>520</v>
      </c>
      <c r="B49" s="128"/>
      <c r="C49" s="128"/>
      <c r="D49" s="129"/>
      <c r="E49" s="127" t="s">
        <v>514</v>
      </c>
      <c r="F49" s="128"/>
      <c r="G49" s="128"/>
      <c r="H49" s="128"/>
      <c r="I49" s="129"/>
      <c r="J49" s="122">
        <v>3654656</v>
      </c>
    </row>
    <row r="50" spans="1:10" x14ac:dyDescent="0.25">
      <c r="A50" s="124"/>
      <c r="B50" s="125"/>
      <c r="C50" s="125"/>
      <c r="D50" s="125"/>
      <c r="E50" s="125"/>
      <c r="F50" s="125"/>
      <c r="G50" s="125"/>
      <c r="H50" s="125"/>
      <c r="I50" s="125"/>
      <c r="J50" s="126"/>
    </row>
    <row r="51" spans="1:10" x14ac:dyDescent="0.25">
      <c r="A51" s="127" t="s">
        <v>521</v>
      </c>
      <c r="B51" s="128"/>
      <c r="C51" s="128"/>
      <c r="D51" s="129"/>
      <c r="E51" s="127" t="s">
        <v>514</v>
      </c>
      <c r="F51" s="128"/>
      <c r="G51" s="128"/>
      <c r="H51" s="128"/>
      <c r="I51" s="129"/>
      <c r="J51" s="122">
        <v>3654664</v>
      </c>
    </row>
    <row r="52" spans="1:10" x14ac:dyDescent="0.25">
      <c r="A52" s="124"/>
      <c r="B52" s="125"/>
      <c r="C52" s="125"/>
      <c r="D52" s="125"/>
      <c r="E52" s="125"/>
      <c r="F52" s="125"/>
      <c r="G52" s="125"/>
      <c r="H52" s="125"/>
      <c r="I52" s="125"/>
      <c r="J52" s="126"/>
    </row>
    <row r="53" spans="1:10" x14ac:dyDescent="0.25">
      <c r="A53" s="127" t="s">
        <v>522</v>
      </c>
      <c r="B53" s="128"/>
      <c r="C53" s="128"/>
      <c r="D53" s="129"/>
      <c r="E53" s="127" t="s">
        <v>514</v>
      </c>
      <c r="F53" s="128"/>
      <c r="G53" s="128"/>
      <c r="H53" s="128"/>
      <c r="I53" s="129"/>
      <c r="J53" s="122">
        <v>3641287</v>
      </c>
    </row>
    <row r="54" spans="1:10" x14ac:dyDescent="0.25">
      <c r="A54" s="124"/>
      <c r="B54" s="125"/>
      <c r="C54" s="125"/>
      <c r="D54" s="125"/>
      <c r="E54" s="125"/>
      <c r="F54" s="125"/>
      <c r="G54" s="125"/>
      <c r="H54" s="125"/>
      <c r="I54" s="125"/>
      <c r="J54" s="126"/>
    </row>
    <row r="55" spans="1:10" x14ac:dyDescent="0.25">
      <c r="A55" s="127" t="s">
        <v>523</v>
      </c>
      <c r="B55" s="128"/>
      <c r="C55" s="128"/>
      <c r="D55" s="129"/>
      <c r="E55" s="127" t="s">
        <v>514</v>
      </c>
      <c r="F55" s="128"/>
      <c r="G55" s="128"/>
      <c r="H55" s="128"/>
      <c r="I55" s="129"/>
      <c r="J55" s="122">
        <v>3282660</v>
      </c>
    </row>
    <row r="56" spans="1:10" x14ac:dyDescent="0.25">
      <c r="A56" s="124"/>
      <c r="B56" s="125"/>
      <c r="C56" s="125"/>
      <c r="D56" s="125"/>
      <c r="E56" s="125"/>
      <c r="F56" s="125"/>
      <c r="G56" s="125"/>
      <c r="H56" s="125"/>
      <c r="I56" s="125"/>
      <c r="J56" s="126"/>
    </row>
    <row r="57" spans="1:10" x14ac:dyDescent="0.25">
      <c r="A57" s="127" t="s">
        <v>524</v>
      </c>
      <c r="B57" s="128"/>
      <c r="C57" s="128"/>
      <c r="D57" s="129"/>
      <c r="E57" s="127" t="s">
        <v>514</v>
      </c>
      <c r="F57" s="128"/>
      <c r="G57" s="128"/>
      <c r="H57" s="128"/>
      <c r="I57" s="129"/>
      <c r="J57" s="122">
        <v>3654354</v>
      </c>
    </row>
    <row r="58" spans="1:10" x14ac:dyDescent="0.25">
      <c r="A58" s="124"/>
      <c r="B58" s="125"/>
      <c r="C58" s="125"/>
      <c r="D58" s="125"/>
      <c r="E58" s="125"/>
      <c r="F58" s="125"/>
      <c r="G58" s="125"/>
      <c r="H58" s="125"/>
      <c r="I58" s="125"/>
      <c r="J58" s="126"/>
    </row>
    <row r="59" spans="1:10" x14ac:dyDescent="0.25">
      <c r="A59" s="127" t="s">
        <v>525</v>
      </c>
      <c r="B59" s="128"/>
      <c r="C59" s="128"/>
      <c r="D59" s="129"/>
      <c r="E59" s="127" t="s">
        <v>514</v>
      </c>
      <c r="F59" s="128"/>
      <c r="G59" s="128"/>
      <c r="H59" s="128"/>
      <c r="I59" s="129"/>
      <c r="J59" s="122">
        <v>1114328</v>
      </c>
    </row>
    <row r="60" spans="1:10" x14ac:dyDescent="0.25">
      <c r="A60" s="124"/>
      <c r="B60" s="125"/>
      <c r="C60" s="125"/>
      <c r="D60" s="125"/>
      <c r="E60" s="125"/>
      <c r="F60" s="125"/>
      <c r="G60" s="125"/>
      <c r="H60" s="125"/>
      <c r="I60" s="125"/>
      <c r="J60" s="126"/>
    </row>
    <row r="61" spans="1:10" x14ac:dyDescent="0.25">
      <c r="A61" s="127" t="s">
        <v>526</v>
      </c>
      <c r="B61" s="128"/>
      <c r="C61" s="128"/>
      <c r="D61" s="129"/>
      <c r="E61" s="127" t="s">
        <v>514</v>
      </c>
      <c r="F61" s="128"/>
      <c r="G61" s="128"/>
      <c r="H61" s="128"/>
      <c r="I61" s="129"/>
      <c r="J61" s="123">
        <v>5423392</v>
      </c>
    </row>
    <row r="62" spans="1:10" x14ac:dyDescent="0.25">
      <c r="A62" s="124"/>
      <c r="B62" s="125"/>
      <c r="C62" s="125"/>
      <c r="D62" s="125"/>
      <c r="E62" s="125"/>
      <c r="F62" s="125"/>
      <c r="G62" s="125"/>
      <c r="H62" s="125"/>
      <c r="I62" s="125"/>
      <c r="J62" s="126"/>
    </row>
    <row r="63" spans="1:10" x14ac:dyDescent="0.25">
      <c r="A63" s="127" t="s">
        <v>527</v>
      </c>
      <c r="B63" s="128"/>
      <c r="C63" s="128"/>
      <c r="D63" s="129"/>
      <c r="E63" s="127" t="s">
        <v>514</v>
      </c>
      <c r="F63" s="128"/>
      <c r="G63" s="128"/>
      <c r="H63" s="128"/>
      <c r="I63" s="129"/>
      <c r="J63" s="122">
        <v>5478421</v>
      </c>
    </row>
    <row r="64" spans="1:10" x14ac:dyDescent="0.25">
      <c r="A64" s="100"/>
      <c r="B64" s="90"/>
      <c r="C64" s="90"/>
      <c r="D64" s="83"/>
      <c r="E64" s="144"/>
      <c r="F64" s="144"/>
      <c r="G64" s="143"/>
      <c r="H64" s="143"/>
      <c r="I64" s="83"/>
      <c r="J64" s="101" t="s">
        <v>30</v>
      </c>
    </row>
    <row r="65" spans="1:10" x14ac:dyDescent="0.25">
      <c r="A65" s="100"/>
      <c r="B65" s="90"/>
      <c r="C65" s="90"/>
      <c r="D65" s="83"/>
      <c r="E65" s="144"/>
      <c r="F65" s="144"/>
      <c r="G65" s="143"/>
      <c r="H65" s="143"/>
      <c r="I65" s="83"/>
      <c r="J65" s="101" t="s">
        <v>31</v>
      </c>
    </row>
    <row r="66" spans="1:10" ht="14.45" customHeight="1" x14ac:dyDescent="0.25">
      <c r="A66" s="130" t="s">
        <v>32</v>
      </c>
      <c r="B66" s="131"/>
      <c r="C66" s="136" t="s">
        <v>528</v>
      </c>
      <c r="D66" s="137"/>
      <c r="E66" s="138" t="s">
        <v>33</v>
      </c>
      <c r="F66" s="139"/>
      <c r="G66" s="140"/>
      <c r="H66" s="141"/>
      <c r="I66" s="141"/>
      <c r="J66" s="142"/>
    </row>
    <row r="67" spans="1:10" x14ac:dyDescent="0.25">
      <c r="A67" s="100"/>
      <c r="B67" s="90"/>
      <c r="C67" s="143"/>
      <c r="D67" s="143"/>
      <c r="E67" s="144"/>
      <c r="F67" s="144"/>
      <c r="G67" s="145" t="s">
        <v>34</v>
      </c>
      <c r="H67" s="145"/>
      <c r="I67" s="145"/>
      <c r="J67" s="74"/>
    </row>
    <row r="68" spans="1:10" ht="13.9" customHeight="1" x14ac:dyDescent="0.25">
      <c r="A68" s="130" t="s">
        <v>35</v>
      </c>
      <c r="B68" s="131"/>
      <c r="C68" s="140" t="s">
        <v>529</v>
      </c>
      <c r="D68" s="141"/>
      <c r="E68" s="141"/>
      <c r="F68" s="141"/>
      <c r="G68" s="141"/>
      <c r="H68" s="141"/>
      <c r="I68" s="141"/>
      <c r="J68" s="142"/>
    </row>
    <row r="69" spans="1:10" x14ac:dyDescent="0.25">
      <c r="A69" s="82"/>
      <c r="B69" s="83"/>
      <c r="C69" s="148" t="s">
        <v>36</v>
      </c>
      <c r="D69" s="148"/>
      <c r="E69" s="148"/>
      <c r="F69" s="148"/>
      <c r="G69" s="148"/>
      <c r="H69" s="148"/>
      <c r="I69" s="148"/>
      <c r="J69" s="85"/>
    </row>
    <row r="70" spans="1:10" x14ac:dyDescent="0.25">
      <c r="A70" s="130" t="s">
        <v>37</v>
      </c>
      <c r="B70" s="131"/>
      <c r="C70" s="149" t="s">
        <v>530</v>
      </c>
      <c r="D70" s="150"/>
      <c r="E70" s="151"/>
      <c r="F70" s="144"/>
      <c r="G70" s="144"/>
      <c r="H70" s="152"/>
      <c r="I70" s="152"/>
      <c r="J70" s="153"/>
    </row>
    <row r="71" spans="1:10" x14ac:dyDescent="0.25">
      <c r="A71" s="82"/>
      <c r="B71" s="83"/>
      <c r="C71" s="90"/>
      <c r="D71" s="83"/>
      <c r="E71" s="144"/>
      <c r="F71" s="144"/>
      <c r="G71" s="144"/>
      <c r="H71" s="144"/>
      <c r="I71" s="83"/>
      <c r="J71" s="85"/>
    </row>
    <row r="72" spans="1:10" ht="14.45" customHeight="1" x14ac:dyDescent="0.25">
      <c r="A72" s="130" t="s">
        <v>38</v>
      </c>
      <c r="B72" s="131"/>
      <c r="C72" s="147" t="s">
        <v>531</v>
      </c>
      <c r="D72" s="133"/>
      <c r="E72" s="133"/>
      <c r="F72" s="133"/>
      <c r="G72" s="133"/>
      <c r="H72" s="133"/>
      <c r="I72" s="133"/>
      <c r="J72" s="134"/>
    </row>
    <row r="73" spans="1:10" x14ac:dyDescent="0.25">
      <c r="A73" s="82"/>
      <c r="B73" s="83"/>
      <c r="C73" s="83"/>
      <c r="D73" s="83"/>
      <c r="E73" s="144"/>
      <c r="F73" s="144"/>
      <c r="G73" s="144"/>
      <c r="H73" s="144"/>
      <c r="I73" s="83"/>
      <c r="J73" s="85"/>
    </row>
    <row r="74" spans="1:10" x14ac:dyDescent="0.25">
      <c r="A74" s="130" t="s">
        <v>39</v>
      </c>
      <c r="B74" s="131"/>
      <c r="C74" s="132" t="s">
        <v>532</v>
      </c>
      <c r="D74" s="133"/>
      <c r="E74" s="133"/>
      <c r="F74" s="133"/>
      <c r="G74" s="133"/>
      <c r="H74" s="133"/>
      <c r="I74" s="133"/>
      <c r="J74" s="134"/>
    </row>
    <row r="75" spans="1:10" ht="14.45" customHeight="1" x14ac:dyDescent="0.25">
      <c r="A75" s="82"/>
      <c r="B75" s="83"/>
      <c r="C75" s="135" t="s">
        <v>40</v>
      </c>
      <c r="D75" s="135"/>
      <c r="E75" s="135"/>
      <c r="F75" s="135"/>
      <c r="G75" s="83"/>
      <c r="H75" s="83"/>
      <c r="I75" s="83"/>
      <c r="J75" s="85"/>
    </row>
    <row r="76" spans="1:10" x14ac:dyDescent="0.25">
      <c r="A76" s="130" t="s">
        <v>41</v>
      </c>
      <c r="B76" s="131"/>
      <c r="C76" s="132" t="s">
        <v>533</v>
      </c>
      <c r="D76" s="133"/>
      <c r="E76" s="133"/>
      <c r="F76" s="133"/>
      <c r="G76" s="133"/>
      <c r="H76" s="133"/>
      <c r="I76" s="133"/>
      <c r="J76" s="134"/>
    </row>
    <row r="77" spans="1:10" ht="14.45" customHeight="1" x14ac:dyDescent="0.25">
      <c r="A77" s="102"/>
      <c r="B77" s="103"/>
      <c r="C77" s="146" t="s">
        <v>42</v>
      </c>
      <c r="D77" s="146"/>
      <c r="E77" s="146"/>
      <c r="F77" s="146"/>
      <c r="G77" s="146"/>
      <c r="H77" s="103"/>
      <c r="I77" s="103"/>
      <c r="J77" s="104"/>
    </row>
    <row r="84" ht="27" customHeight="1" x14ac:dyDescent="0.25"/>
    <row r="88" ht="38.450000000000003" customHeight="1" x14ac:dyDescent="0.25"/>
  </sheetData>
  <sheetProtection formatCells="0" insertRows="0"/>
  <mergeCells count="138">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64:F64"/>
    <mergeCell ref="G64:H64"/>
    <mergeCell ref="E65:F65"/>
    <mergeCell ref="G65:H65"/>
    <mergeCell ref="C44:D44"/>
    <mergeCell ref="E44:F44"/>
    <mergeCell ref="G44:I44"/>
    <mergeCell ref="A45:D45"/>
    <mergeCell ref="E45:I45"/>
    <mergeCell ref="E46:F46"/>
    <mergeCell ref="G46:H46"/>
    <mergeCell ref="A49:D49"/>
    <mergeCell ref="E49:I49"/>
    <mergeCell ref="A51:D51"/>
    <mergeCell ref="E51:I51"/>
    <mergeCell ref="A53:D53"/>
    <mergeCell ref="E53:I53"/>
    <mergeCell ref="A55:D55"/>
    <mergeCell ref="E55:I55"/>
    <mergeCell ref="A57:D57"/>
    <mergeCell ref="E57:I57"/>
    <mergeCell ref="A59:D59"/>
    <mergeCell ref="C77:G77"/>
    <mergeCell ref="E71:F71"/>
    <mergeCell ref="G71:H71"/>
    <mergeCell ref="A72:B72"/>
    <mergeCell ref="C72:J72"/>
    <mergeCell ref="E73:F73"/>
    <mergeCell ref="G73:H73"/>
    <mergeCell ref="A68:B68"/>
    <mergeCell ref="C68:J68"/>
    <mergeCell ref="C69:I69"/>
    <mergeCell ref="A70:B70"/>
    <mergeCell ref="C70:E70"/>
    <mergeCell ref="F70:G70"/>
    <mergeCell ref="H70:J70"/>
    <mergeCell ref="E59:I59"/>
    <mergeCell ref="A61:D61"/>
    <mergeCell ref="E61:I61"/>
    <mergeCell ref="A63:D63"/>
    <mergeCell ref="E63:I63"/>
    <mergeCell ref="A74:B74"/>
    <mergeCell ref="C74:J74"/>
    <mergeCell ref="C75:F75"/>
    <mergeCell ref="A76:B76"/>
    <mergeCell ref="C76:J76"/>
    <mergeCell ref="A66:B66"/>
    <mergeCell ref="C66:D66"/>
    <mergeCell ref="E66:F66"/>
    <mergeCell ref="G66:J66"/>
    <mergeCell ref="C67:D67"/>
    <mergeCell ref="E67:F67"/>
    <mergeCell ref="G67:I67"/>
  </mergeCells>
  <dataValidations count="4">
    <dataValidation type="list" allowBlank="1" showInputMessage="1" showErrorMessage="1" sqref="C66:D66" xr:uid="{00000000-0002-0000-0000-000000000000}">
      <formula1>$J$64:$J$65</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DD06BEED-C37B-4686-B76B-B8F44924EBFF}"/>
    <hyperlink ref="C27" r:id="rId2" xr:uid="{DDBFC460-09B0-45DF-B8ED-42A36A7C2059}"/>
    <hyperlink ref="C72" r:id="rId3" xr:uid="{4CACD0B0-E9DD-4AFA-B89E-E799A8193C9A}"/>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74" zoomScale="110" zoomScaleNormal="100" zoomScaleSheetLayoutView="110" workbookViewId="0">
      <selection activeCell="I87" sqref="I87"/>
    </sheetView>
  </sheetViews>
  <sheetFormatPr defaultColWidth="8.85546875" defaultRowHeight="12.75" x14ac:dyDescent="0.2"/>
  <cols>
    <col min="8" max="9" width="16.140625" style="31" customWidth="1"/>
    <col min="10" max="10" width="10.28515625" bestFit="1" customWidth="1"/>
  </cols>
  <sheetData>
    <row r="1" spans="1:9" x14ac:dyDescent="0.2">
      <c r="A1" s="196" t="s">
        <v>43</v>
      </c>
      <c r="B1" s="197"/>
      <c r="C1" s="197"/>
      <c r="D1" s="197"/>
      <c r="E1" s="197"/>
      <c r="F1" s="197"/>
      <c r="G1" s="197"/>
      <c r="H1" s="197"/>
      <c r="I1" s="197"/>
    </row>
    <row r="2" spans="1:9" x14ac:dyDescent="0.2">
      <c r="A2" s="198" t="s">
        <v>534</v>
      </c>
      <c r="B2" s="199"/>
      <c r="C2" s="199"/>
      <c r="D2" s="199"/>
      <c r="E2" s="199"/>
      <c r="F2" s="199"/>
      <c r="G2" s="199"/>
      <c r="H2" s="199"/>
      <c r="I2" s="199"/>
    </row>
    <row r="3" spans="1:9" x14ac:dyDescent="0.2">
      <c r="A3" s="200" t="s">
        <v>499</v>
      </c>
      <c r="B3" s="200"/>
      <c r="C3" s="200"/>
      <c r="D3" s="200"/>
      <c r="E3" s="200"/>
      <c r="F3" s="200"/>
      <c r="G3" s="200"/>
      <c r="H3" s="200"/>
      <c r="I3" s="200"/>
    </row>
    <row r="4" spans="1:9" x14ac:dyDescent="0.2">
      <c r="A4" s="201" t="s">
        <v>535</v>
      </c>
      <c r="B4" s="202"/>
      <c r="C4" s="202"/>
      <c r="D4" s="202"/>
      <c r="E4" s="202"/>
      <c r="F4" s="202"/>
      <c r="G4" s="202"/>
      <c r="H4" s="202"/>
      <c r="I4" s="203"/>
    </row>
    <row r="5" spans="1:9" ht="45" x14ac:dyDescent="0.2">
      <c r="A5" s="206" t="s">
        <v>44</v>
      </c>
      <c r="B5" s="207"/>
      <c r="C5" s="207"/>
      <c r="D5" s="207"/>
      <c r="E5" s="207"/>
      <c r="F5" s="207"/>
      <c r="G5" s="10" t="s">
        <v>45</v>
      </c>
      <c r="H5" s="12" t="s">
        <v>46</v>
      </c>
      <c r="I5" s="12" t="s">
        <v>47</v>
      </c>
    </row>
    <row r="6" spans="1:9" x14ac:dyDescent="0.2">
      <c r="A6" s="204">
        <v>1</v>
      </c>
      <c r="B6" s="205"/>
      <c r="C6" s="205"/>
      <c r="D6" s="205"/>
      <c r="E6" s="205"/>
      <c r="F6" s="205"/>
      <c r="G6" s="11">
        <v>2</v>
      </c>
      <c r="H6" s="12">
        <v>3</v>
      </c>
      <c r="I6" s="12">
        <v>4</v>
      </c>
    </row>
    <row r="7" spans="1:9" x14ac:dyDescent="0.2">
      <c r="A7" s="208"/>
      <c r="B7" s="208"/>
      <c r="C7" s="208"/>
      <c r="D7" s="208"/>
      <c r="E7" s="208"/>
      <c r="F7" s="208"/>
      <c r="G7" s="208"/>
      <c r="H7" s="208"/>
      <c r="I7" s="208"/>
    </row>
    <row r="8" spans="1:9" ht="12.75" customHeight="1" x14ac:dyDescent="0.2">
      <c r="A8" s="190" t="s">
        <v>48</v>
      </c>
      <c r="B8" s="190"/>
      <c r="C8" s="190"/>
      <c r="D8" s="190"/>
      <c r="E8" s="190"/>
      <c r="F8" s="190"/>
      <c r="G8" s="13">
        <v>1</v>
      </c>
      <c r="H8" s="29">
        <v>0</v>
      </c>
      <c r="I8" s="29">
        <v>0</v>
      </c>
    </row>
    <row r="9" spans="1:9" ht="12.75" customHeight="1" x14ac:dyDescent="0.2">
      <c r="A9" s="191" t="s">
        <v>49</v>
      </c>
      <c r="B9" s="191"/>
      <c r="C9" s="191"/>
      <c r="D9" s="191"/>
      <c r="E9" s="191"/>
      <c r="F9" s="191"/>
      <c r="G9" s="14">
        <v>2</v>
      </c>
      <c r="H9" s="30">
        <f>H10+H17+H27+H38+H43</f>
        <v>262540875</v>
      </c>
      <c r="I9" s="30">
        <f>I10+I17+I27+I38+I43</f>
        <v>282846656</v>
      </c>
    </row>
    <row r="10" spans="1:9" ht="12.75" customHeight="1" x14ac:dyDescent="0.2">
      <c r="A10" s="193" t="s">
        <v>50</v>
      </c>
      <c r="B10" s="193"/>
      <c r="C10" s="193"/>
      <c r="D10" s="193"/>
      <c r="E10" s="193"/>
      <c r="F10" s="193"/>
      <c r="G10" s="14">
        <v>3</v>
      </c>
      <c r="H10" s="30">
        <f>H11+H12+H13+H14+H15+H16</f>
        <v>11794794</v>
      </c>
      <c r="I10" s="30">
        <f>I11+I12+I13+I14+I15+I16</f>
        <v>23633775</v>
      </c>
    </row>
    <row r="11" spans="1:9" ht="12.75" customHeight="1" x14ac:dyDescent="0.2">
      <c r="A11" s="189" t="s">
        <v>497</v>
      </c>
      <c r="B11" s="189"/>
      <c r="C11" s="189"/>
      <c r="D11" s="189"/>
      <c r="E11" s="189"/>
      <c r="F11" s="189"/>
      <c r="G11" s="13">
        <v>4</v>
      </c>
      <c r="H11" s="29">
        <v>2931309</v>
      </c>
      <c r="I11" s="29">
        <v>3176033</v>
      </c>
    </row>
    <row r="12" spans="1:9" ht="22.9" customHeight="1" x14ac:dyDescent="0.2">
      <c r="A12" s="189" t="s">
        <v>496</v>
      </c>
      <c r="B12" s="189"/>
      <c r="C12" s="189"/>
      <c r="D12" s="189"/>
      <c r="E12" s="189"/>
      <c r="F12" s="189"/>
      <c r="G12" s="13">
        <v>5</v>
      </c>
      <c r="H12" s="29">
        <v>3456994</v>
      </c>
      <c r="I12" s="29">
        <v>3401729</v>
      </c>
    </row>
    <row r="13" spans="1:9" ht="12.75" customHeight="1" x14ac:dyDescent="0.2">
      <c r="A13" s="189" t="s">
        <v>51</v>
      </c>
      <c r="B13" s="189"/>
      <c r="C13" s="189"/>
      <c r="D13" s="189"/>
      <c r="E13" s="189"/>
      <c r="F13" s="189"/>
      <c r="G13" s="13">
        <v>6</v>
      </c>
      <c r="H13" s="29">
        <v>1135920</v>
      </c>
      <c r="I13" s="29">
        <v>12964135</v>
      </c>
    </row>
    <row r="14" spans="1:9" ht="12.75" customHeight="1" x14ac:dyDescent="0.2">
      <c r="A14" s="189" t="s">
        <v>52</v>
      </c>
      <c r="B14" s="189"/>
      <c r="C14" s="189"/>
      <c r="D14" s="189"/>
      <c r="E14" s="189"/>
      <c r="F14" s="189"/>
      <c r="G14" s="13">
        <v>7</v>
      </c>
      <c r="H14" s="29">
        <v>0</v>
      </c>
      <c r="I14" s="29">
        <v>0</v>
      </c>
    </row>
    <row r="15" spans="1:9" ht="12.75" customHeight="1" x14ac:dyDescent="0.2">
      <c r="A15" s="189" t="s">
        <v>53</v>
      </c>
      <c r="B15" s="189"/>
      <c r="C15" s="189"/>
      <c r="D15" s="189"/>
      <c r="E15" s="189"/>
      <c r="F15" s="189"/>
      <c r="G15" s="13">
        <v>8</v>
      </c>
      <c r="H15" s="29">
        <v>4267838</v>
      </c>
      <c r="I15" s="29">
        <v>4089487</v>
      </c>
    </row>
    <row r="16" spans="1:9" ht="12.75" customHeight="1" x14ac:dyDescent="0.2">
      <c r="A16" s="189" t="s">
        <v>54</v>
      </c>
      <c r="B16" s="189"/>
      <c r="C16" s="189"/>
      <c r="D16" s="189"/>
      <c r="E16" s="189"/>
      <c r="F16" s="189"/>
      <c r="G16" s="13">
        <v>9</v>
      </c>
      <c r="H16" s="29">
        <v>2733</v>
      </c>
      <c r="I16" s="29">
        <v>2391</v>
      </c>
    </row>
    <row r="17" spans="1:9" ht="12.75" customHeight="1" x14ac:dyDescent="0.2">
      <c r="A17" s="193" t="s">
        <v>55</v>
      </c>
      <c r="B17" s="193"/>
      <c r="C17" s="193"/>
      <c r="D17" s="193"/>
      <c r="E17" s="193"/>
      <c r="F17" s="193"/>
      <c r="G17" s="14">
        <v>10</v>
      </c>
      <c r="H17" s="30">
        <f>H18+H19+H20+H21+H22+H23+H24+H25+H26</f>
        <v>202746228</v>
      </c>
      <c r="I17" s="30">
        <f>I18+I19+I20+I21+I22+I23+I24+I25+I26</f>
        <v>207390746</v>
      </c>
    </row>
    <row r="18" spans="1:9" ht="12.75" customHeight="1" x14ac:dyDescent="0.2">
      <c r="A18" s="189" t="s">
        <v>56</v>
      </c>
      <c r="B18" s="189"/>
      <c r="C18" s="189"/>
      <c r="D18" s="189"/>
      <c r="E18" s="189"/>
      <c r="F18" s="189"/>
      <c r="G18" s="13">
        <v>11</v>
      </c>
      <c r="H18" s="29">
        <v>39517143</v>
      </c>
      <c r="I18" s="29">
        <v>40264231</v>
      </c>
    </row>
    <row r="19" spans="1:9" ht="12.75" customHeight="1" x14ac:dyDescent="0.2">
      <c r="A19" s="189" t="s">
        <v>57</v>
      </c>
      <c r="B19" s="189"/>
      <c r="C19" s="189"/>
      <c r="D19" s="189"/>
      <c r="E19" s="189"/>
      <c r="F19" s="189"/>
      <c r="G19" s="13">
        <v>12</v>
      </c>
      <c r="H19" s="29">
        <v>63068977</v>
      </c>
      <c r="I19" s="29">
        <v>71451044</v>
      </c>
    </row>
    <row r="20" spans="1:9" ht="12.75" customHeight="1" x14ac:dyDescent="0.2">
      <c r="A20" s="189" t="s">
        <v>58</v>
      </c>
      <c r="B20" s="189"/>
      <c r="C20" s="189"/>
      <c r="D20" s="189"/>
      <c r="E20" s="189"/>
      <c r="F20" s="189"/>
      <c r="G20" s="13">
        <v>13</v>
      </c>
      <c r="H20" s="29">
        <v>53837485</v>
      </c>
      <c r="I20" s="29">
        <v>53434088</v>
      </c>
    </row>
    <row r="21" spans="1:9" ht="12.75" customHeight="1" x14ac:dyDescent="0.2">
      <c r="A21" s="189" t="s">
        <v>59</v>
      </c>
      <c r="B21" s="189"/>
      <c r="C21" s="189"/>
      <c r="D21" s="189"/>
      <c r="E21" s="189"/>
      <c r="F21" s="189"/>
      <c r="G21" s="13">
        <v>14</v>
      </c>
      <c r="H21" s="29">
        <v>12015966</v>
      </c>
      <c r="I21" s="29">
        <v>12263977</v>
      </c>
    </row>
    <row r="22" spans="1:9" ht="12.75" customHeight="1" x14ac:dyDescent="0.2">
      <c r="A22" s="189" t="s">
        <v>60</v>
      </c>
      <c r="B22" s="189"/>
      <c r="C22" s="189"/>
      <c r="D22" s="189"/>
      <c r="E22" s="189"/>
      <c r="F22" s="189"/>
      <c r="G22" s="13">
        <v>15</v>
      </c>
      <c r="H22" s="29">
        <v>0</v>
      </c>
      <c r="I22" s="29">
        <v>0</v>
      </c>
    </row>
    <row r="23" spans="1:9" ht="12.75" customHeight="1" x14ac:dyDescent="0.2">
      <c r="A23" s="189" t="s">
        <v>61</v>
      </c>
      <c r="B23" s="189"/>
      <c r="C23" s="189"/>
      <c r="D23" s="189"/>
      <c r="E23" s="189"/>
      <c r="F23" s="189"/>
      <c r="G23" s="13">
        <v>16</v>
      </c>
      <c r="H23" s="29">
        <v>6588811</v>
      </c>
      <c r="I23" s="29">
        <v>6970412</v>
      </c>
    </row>
    <row r="24" spans="1:9" ht="12.75" customHeight="1" x14ac:dyDescent="0.2">
      <c r="A24" s="189" t="s">
        <v>62</v>
      </c>
      <c r="B24" s="189"/>
      <c r="C24" s="189"/>
      <c r="D24" s="189"/>
      <c r="E24" s="189"/>
      <c r="F24" s="189"/>
      <c r="G24" s="13">
        <v>17</v>
      </c>
      <c r="H24" s="29">
        <v>11165793</v>
      </c>
      <c r="I24" s="29">
        <v>7147280</v>
      </c>
    </row>
    <row r="25" spans="1:9" ht="12.75" customHeight="1" x14ac:dyDescent="0.2">
      <c r="A25" s="189" t="s">
        <v>63</v>
      </c>
      <c r="B25" s="189"/>
      <c r="C25" s="189"/>
      <c r="D25" s="189"/>
      <c r="E25" s="189"/>
      <c r="F25" s="189"/>
      <c r="G25" s="13">
        <v>18</v>
      </c>
      <c r="H25" s="29">
        <v>316047</v>
      </c>
      <c r="I25" s="29">
        <v>315964</v>
      </c>
    </row>
    <row r="26" spans="1:9" ht="12.75" customHeight="1" x14ac:dyDescent="0.2">
      <c r="A26" s="189" t="s">
        <v>64</v>
      </c>
      <c r="B26" s="189"/>
      <c r="C26" s="189"/>
      <c r="D26" s="189"/>
      <c r="E26" s="189"/>
      <c r="F26" s="189"/>
      <c r="G26" s="13">
        <v>19</v>
      </c>
      <c r="H26" s="29">
        <v>16236006</v>
      </c>
      <c r="I26" s="29">
        <v>15543750</v>
      </c>
    </row>
    <row r="27" spans="1:9" ht="12.75" customHeight="1" x14ac:dyDescent="0.2">
      <c r="A27" s="193" t="s">
        <v>65</v>
      </c>
      <c r="B27" s="193"/>
      <c r="C27" s="193"/>
      <c r="D27" s="193"/>
      <c r="E27" s="193"/>
      <c r="F27" s="193"/>
      <c r="G27" s="14">
        <v>20</v>
      </c>
      <c r="H27" s="30">
        <f>SUM(H28:H37)</f>
        <v>35453356</v>
      </c>
      <c r="I27" s="30">
        <f>SUM(I28:I37)</f>
        <v>36808351</v>
      </c>
    </row>
    <row r="28" spans="1:9" ht="12.75" customHeight="1" x14ac:dyDescent="0.2">
      <c r="A28" s="189" t="s">
        <v>66</v>
      </c>
      <c r="B28" s="189"/>
      <c r="C28" s="189"/>
      <c r="D28" s="189"/>
      <c r="E28" s="189"/>
      <c r="F28" s="189"/>
      <c r="G28" s="13">
        <v>21</v>
      </c>
      <c r="H28" s="29">
        <v>10921</v>
      </c>
      <c r="I28" s="29">
        <v>8269</v>
      </c>
    </row>
    <row r="29" spans="1:9" ht="12.75" customHeight="1" x14ac:dyDescent="0.2">
      <c r="A29" s="189" t="s">
        <v>67</v>
      </c>
      <c r="B29" s="189"/>
      <c r="C29" s="189"/>
      <c r="D29" s="189"/>
      <c r="E29" s="189"/>
      <c r="F29" s="189"/>
      <c r="G29" s="13">
        <v>22</v>
      </c>
      <c r="H29" s="29">
        <v>0</v>
      </c>
      <c r="I29" s="29">
        <v>0</v>
      </c>
    </row>
    <row r="30" spans="1:9" ht="12.75" customHeight="1" x14ac:dyDescent="0.2">
      <c r="A30" s="189" t="s">
        <v>68</v>
      </c>
      <c r="B30" s="189"/>
      <c r="C30" s="189"/>
      <c r="D30" s="189"/>
      <c r="E30" s="189"/>
      <c r="F30" s="189"/>
      <c r="G30" s="13">
        <v>23</v>
      </c>
      <c r="H30" s="29">
        <v>0</v>
      </c>
      <c r="I30" s="29">
        <v>0</v>
      </c>
    </row>
    <row r="31" spans="1:9" ht="24" customHeight="1" x14ac:dyDescent="0.2">
      <c r="A31" s="189" t="s">
        <v>69</v>
      </c>
      <c r="B31" s="189"/>
      <c r="C31" s="189"/>
      <c r="D31" s="189"/>
      <c r="E31" s="189"/>
      <c r="F31" s="189"/>
      <c r="G31" s="13">
        <v>24</v>
      </c>
      <c r="H31" s="29">
        <v>29022513</v>
      </c>
      <c r="I31" s="29">
        <v>31157583</v>
      </c>
    </row>
    <row r="32" spans="1:9" ht="23.45" customHeight="1" x14ac:dyDescent="0.2">
      <c r="A32" s="189" t="s">
        <v>70</v>
      </c>
      <c r="B32" s="189"/>
      <c r="C32" s="189"/>
      <c r="D32" s="189"/>
      <c r="E32" s="189"/>
      <c r="F32" s="189"/>
      <c r="G32" s="13">
        <v>25</v>
      </c>
      <c r="H32" s="29">
        <v>0</v>
      </c>
      <c r="I32" s="29">
        <v>0</v>
      </c>
    </row>
    <row r="33" spans="1:9" ht="21.6" customHeight="1" x14ac:dyDescent="0.2">
      <c r="A33" s="189" t="s">
        <v>71</v>
      </c>
      <c r="B33" s="189"/>
      <c r="C33" s="189"/>
      <c r="D33" s="189"/>
      <c r="E33" s="189"/>
      <c r="F33" s="189"/>
      <c r="G33" s="13">
        <v>26</v>
      </c>
      <c r="H33" s="29">
        <v>0</v>
      </c>
      <c r="I33" s="29">
        <v>0</v>
      </c>
    </row>
    <row r="34" spans="1:9" ht="12.75" customHeight="1" x14ac:dyDescent="0.2">
      <c r="A34" s="189" t="s">
        <v>72</v>
      </c>
      <c r="B34" s="189"/>
      <c r="C34" s="189"/>
      <c r="D34" s="189"/>
      <c r="E34" s="189"/>
      <c r="F34" s="189"/>
      <c r="G34" s="13">
        <v>27</v>
      </c>
      <c r="H34" s="29">
        <v>322839</v>
      </c>
      <c r="I34" s="29">
        <v>403453</v>
      </c>
    </row>
    <row r="35" spans="1:9" ht="12.75" customHeight="1" x14ac:dyDescent="0.2">
      <c r="A35" s="189" t="s">
        <v>73</v>
      </c>
      <c r="B35" s="189"/>
      <c r="C35" s="189"/>
      <c r="D35" s="189"/>
      <c r="E35" s="189"/>
      <c r="F35" s="189"/>
      <c r="G35" s="13">
        <v>28</v>
      </c>
      <c r="H35" s="29">
        <v>2242527</v>
      </c>
      <c r="I35" s="29">
        <v>1282844</v>
      </c>
    </row>
    <row r="36" spans="1:9" ht="12.75" customHeight="1" x14ac:dyDescent="0.2">
      <c r="A36" s="189" t="s">
        <v>74</v>
      </c>
      <c r="B36" s="189"/>
      <c r="C36" s="189"/>
      <c r="D36" s="189"/>
      <c r="E36" s="189"/>
      <c r="F36" s="189"/>
      <c r="G36" s="13">
        <v>29</v>
      </c>
      <c r="H36" s="29">
        <v>3100603</v>
      </c>
      <c r="I36" s="29">
        <v>3199388</v>
      </c>
    </row>
    <row r="37" spans="1:9" ht="12.75" customHeight="1" x14ac:dyDescent="0.2">
      <c r="A37" s="189" t="s">
        <v>75</v>
      </c>
      <c r="B37" s="189"/>
      <c r="C37" s="189"/>
      <c r="D37" s="189"/>
      <c r="E37" s="189"/>
      <c r="F37" s="189"/>
      <c r="G37" s="13">
        <v>30</v>
      </c>
      <c r="H37" s="29">
        <v>753953</v>
      </c>
      <c r="I37" s="29">
        <v>756814</v>
      </c>
    </row>
    <row r="38" spans="1:9" ht="12.75" customHeight="1" x14ac:dyDescent="0.2">
      <c r="A38" s="193" t="s">
        <v>76</v>
      </c>
      <c r="B38" s="193"/>
      <c r="C38" s="193"/>
      <c r="D38" s="193"/>
      <c r="E38" s="193"/>
      <c r="F38" s="193"/>
      <c r="G38" s="14">
        <v>31</v>
      </c>
      <c r="H38" s="30">
        <f>H39+H40+H41+H42</f>
        <v>6319888</v>
      </c>
      <c r="I38" s="30">
        <f>I39+I40+I41+I42</f>
        <v>8903856</v>
      </c>
    </row>
    <row r="39" spans="1:9" ht="12.75" customHeight="1" x14ac:dyDescent="0.2">
      <c r="A39" s="189" t="s">
        <v>77</v>
      </c>
      <c r="B39" s="189"/>
      <c r="C39" s="189"/>
      <c r="D39" s="189"/>
      <c r="E39" s="189"/>
      <c r="F39" s="189"/>
      <c r="G39" s="13">
        <v>32</v>
      </c>
      <c r="H39" s="29">
        <v>0</v>
      </c>
      <c r="I39" s="29">
        <v>0</v>
      </c>
    </row>
    <row r="40" spans="1:9" ht="27" customHeight="1" x14ac:dyDescent="0.2">
      <c r="A40" s="189" t="s">
        <v>78</v>
      </c>
      <c r="B40" s="189"/>
      <c r="C40" s="189"/>
      <c r="D40" s="189"/>
      <c r="E40" s="189"/>
      <c r="F40" s="189"/>
      <c r="G40" s="13">
        <v>33</v>
      </c>
      <c r="H40" s="29">
        <v>0</v>
      </c>
      <c r="I40" s="29">
        <v>0</v>
      </c>
    </row>
    <row r="41" spans="1:9" ht="12.75" customHeight="1" x14ac:dyDescent="0.2">
      <c r="A41" s="189" t="s">
        <v>79</v>
      </c>
      <c r="B41" s="189"/>
      <c r="C41" s="189"/>
      <c r="D41" s="189"/>
      <c r="E41" s="189"/>
      <c r="F41" s="189"/>
      <c r="G41" s="13">
        <v>34</v>
      </c>
      <c r="H41" s="29">
        <v>1582841</v>
      </c>
      <c r="I41" s="29">
        <v>1976800</v>
      </c>
    </row>
    <row r="42" spans="1:9" ht="12.75" customHeight="1" x14ac:dyDescent="0.2">
      <c r="A42" s="189" t="s">
        <v>80</v>
      </c>
      <c r="B42" s="189"/>
      <c r="C42" s="189"/>
      <c r="D42" s="189"/>
      <c r="E42" s="189"/>
      <c r="F42" s="189"/>
      <c r="G42" s="13">
        <v>35</v>
      </c>
      <c r="H42" s="29">
        <v>4737047</v>
      </c>
      <c r="I42" s="29">
        <v>6927056</v>
      </c>
    </row>
    <row r="43" spans="1:9" ht="12.75" customHeight="1" x14ac:dyDescent="0.2">
      <c r="A43" s="189" t="s">
        <v>81</v>
      </c>
      <c r="B43" s="189"/>
      <c r="C43" s="189"/>
      <c r="D43" s="189"/>
      <c r="E43" s="189"/>
      <c r="F43" s="189"/>
      <c r="G43" s="13">
        <v>36</v>
      </c>
      <c r="H43" s="29">
        <v>6226609</v>
      </c>
      <c r="I43" s="29">
        <v>6109928</v>
      </c>
    </row>
    <row r="44" spans="1:9" ht="12.75" customHeight="1" x14ac:dyDescent="0.2">
      <c r="A44" s="191" t="s">
        <v>82</v>
      </c>
      <c r="B44" s="191"/>
      <c r="C44" s="191"/>
      <c r="D44" s="191"/>
      <c r="E44" s="191"/>
      <c r="F44" s="191"/>
      <c r="G44" s="14">
        <v>37</v>
      </c>
      <c r="H44" s="30">
        <f>H45+H53+H60+H70</f>
        <v>532673104</v>
      </c>
      <c r="I44" s="30">
        <f>I45+I53+I60+I70</f>
        <v>539726903</v>
      </c>
    </row>
    <row r="45" spans="1:9" ht="12.75" customHeight="1" x14ac:dyDescent="0.2">
      <c r="A45" s="193" t="s">
        <v>83</v>
      </c>
      <c r="B45" s="193"/>
      <c r="C45" s="193"/>
      <c r="D45" s="193"/>
      <c r="E45" s="193"/>
      <c r="F45" s="193"/>
      <c r="G45" s="14">
        <v>38</v>
      </c>
      <c r="H45" s="30">
        <f>SUM(H46:H52)</f>
        <v>191523077</v>
      </c>
      <c r="I45" s="30">
        <f>SUM(I46:I52)</f>
        <v>212246934</v>
      </c>
    </row>
    <row r="46" spans="1:9" ht="12.75" customHeight="1" x14ac:dyDescent="0.2">
      <c r="A46" s="189" t="s">
        <v>84</v>
      </c>
      <c r="B46" s="189"/>
      <c r="C46" s="189"/>
      <c r="D46" s="189"/>
      <c r="E46" s="189"/>
      <c r="F46" s="189"/>
      <c r="G46" s="13">
        <v>39</v>
      </c>
      <c r="H46" s="29">
        <v>114009424</v>
      </c>
      <c r="I46" s="29">
        <v>113937176</v>
      </c>
    </row>
    <row r="47" spans="1:9" ht="12.75" customHeight="1" x14ac:dyDescent="0.2">
      <c r="A47" s="189" t="s">
        <v>85</v>
      </c>
      <c r="B47" s="189"/>
      <c r="C47" s="189"/>
      <c r="D47" s="189"/>
      <c r="E47" s="189"/>
      <c r="F47" s="189"/>
      <c r="G47" s="13">
        <v>40</v>
      </c>
      <c r="H47" s="29">
        <v>41355158</v>
      </c>
      <c r="I47" s="29">
        <v>55459148</v>
      </c>
    </row>
    <row r="48" spans="1:9" ht="12.75" customHeight="1" x14ac:dyDescent="0.2">
      <c r="A48" s="189" t="s">
        <v>86</v>
      </c>
      <c r="B48" s="189"/>
      <c r="C48" s="189"/>
      <c r="D48" s="189"/>
      <c r="E48" s="189"/>
      <c r="F48" s="189"/>
      <c r="G48" s="13">
        <v>41</v>
      </c>
      <c r="H48" s="29">
        <v>24260460</v>
      </c>
      <c r="I48" s="29">
        <v>30992323</v>
      </c>
    </row>
    <row r="49" spans="1:9" ht="12.75" customHeight="1" x14ac:dyDescent="0.2">
      <c r="A49" s="189" t="s">
        <v>87</v>
      </c>
      <c r="B49" s="189"/>
      <c r="C49" s="189"/>
      <c r="D49" s="189"/>
      <c r="E49" s="189"/>
      <c r="F49" s="189"/>
      <c r="G49" s="13">
        <v>42</v>
      </c>
      <c r="H49" s="29">
        <v>806136</v>
      </c>
      <c r="I49" s="29">
        <v>2039534</v>
      </c>
    </row>
    <row r="50" spans="1:9" ht="12.75" customHeight="1" x14ac:dyDescent="0.2">
      <c r="A50" s="189" t="s">
        <v>88</v>
      </c>
      <c r="B50" s="189"/>
      <c r="C50" s="189"/>
      <c r="D50" s="189"/>
      <c r="E50" s="189"/>
      <c r="F50" s="189"/>
      <c r="G50" s="13">
        <v>43</v>
      </c>
      <c r="H50" s="29">
        <v>9026043</v>
      </c>
      <c r="I50" s="29">
        <v>7752908</v>
      </c>
    </row>
    <row r="51" spans="1:9" ht="12.75" customHeight="1" x14ac:dyDescent="0.2">
      <c r="A51" s="189" t="s">
        <v>89</v>
      </c>
      <c r="B51" s="189"/>
      <c r="C51" s="189"/>
      <c r="D51" s="189"/>
      <c r="E51" s="189"/>
      <c r="F51" s="189"/>
      <c r="G51" s="13">
        <v>44</v>
      </c>
      <c r="H51" s="29">
        <v>2065856</v>
      </c>
      <c r="I51" s="29">
        <v>2065845</v>
      </c>
    </row>
    <row r="52" spans="1:9" ht="12.75" customHeight="1" x14ac:dyDescent="0.2">
      <c r="A52" s="189" t="s">
        <v>90</v>
      </c>
      <c r="B52" s="189"/>
      <c r="C52" s="189"/>
      <c r="D52" s="189"/>
      <c r="E52" s="189"/>
      <c r="F52" s="189"/>
      <c r="G52" s="13">
        <v>45</v>
      </c>
      <c r="H52" s="29">
        <v>0</v>
      </c>
      <c r="I52" s="29">
        <v>0</v>
      </c>
    </row>
    <row r="53" spans="1:9" ht="12.75" customHeight="1" x14ac:dyDescent="0.2">
      <c r="A53" s="193" t="s">
        <v>91</v>
      </c>
      <c r="B53" s="193"/>
      <c r="C53" s="193"/>
      <c r="D53" s="193"/>
      <c r="E53" s="193"/>
      <c r="F53" s="193"/>
      <c r="G53" s="14">
        <v>46</v>
      </c>
      <c r="H53" s="30">
        <f>SUM(H54:H59)</f>
        <v>280904899</v>
      </c>
      <c r="I53" s="30">
        <f>SUM(I54:I59)</f>
        <v>241658211</v>
      </c>
    </row>
    <row r="54" spans="1:9" ht="12.75" customHeight="1" x14ac:dyDescent="0.2">
      <c r="A54" s="189" t="s">
        <v>92</v>
      </c>
      <c r="B54" s="189"/>
      <c r="C54" s="189"/>
      <c r="D54" s="189"/>
      <c r="E54" s="189"/>
      <c r="F54" s="189"/>
      <c r="G54" s="13">
        <v>47</v>
      </c>
      <c r="H54" s="29">
        <v>0</v>
      </c>
      <c r="I54" s="29">
        <v>0</v>
      </c>
    </row>
    <row r="55" spans="1:9" ht="23.45" customHeight="1" x14ac:dyDescent="0.2">
      <c r="A55" s="189" t="s">
        <v>93</v>
      </c>
      <c r="B55" s="189"/>
      <c r="C55" s="189"/>
      <c r="D55" s="189"/>
      <c r="E55" s="189"/>
      <c r="F55" s="189"/>
      <c r="G55" s="13">
        <v>48</v>
      </c>
      <c r="H55" s="29">
        <v>8458383</v>
      </c>
      <c r="I55" s="29">
        <v>5133164</v>
      </c>
    </row>
    <row r="56" spans="1:9" ht="12.75" customHeight="1" x14ac:dyDescent="0.2">
      <c r="A56" s="189" t="s">
        <v>94</v>
      </c>
      <c r="B56" s="189"/>
      <c r="C56" s="189"/>
      <c r="D56" s="189"/>
      <c r="E56" s="189"/>
      <c r="F56" s="189"/>
      <c r="G56" s="13">
        <v>49</v>
      </c>
      <c r="H56" s="29">
        <v>237067484</v>
      </c>
      <c r="I56" s="29">
        <v>206925183</v>
      </c>
    </row>
    <row r="57" spans="1:9" ht="12.75" customHeight="1" x14ac:dyDescent="0.2">
      <c r="A57" s="189" t="s">
        <v>95</v>
      </c>
      <c r="B57" s="189"/>
      <c r="C57" s="189"/>
      <c r="D57" s="189"/>
      <c r="E57" s="189"/>
      <c r="F57" s="189"/>
      <c r="G57" s="13">
        <v>50</v>
      </c>
      <c r="H57" s="29">
        <v>81354</v>
      </c>
      <c r="I57" s="29">
        <v>206533</v>
      </c>
    </row>
    <row r="58" spans="1:9" ht="12.75" customHeight="1" x14ac:dyDescent="0.2">
      <c r="A58" s="189" t="s">
        <v>96</v>
      </c>
      <c r="B58" s="189"/>
      <c r="C58" s="189"/>
      <c r="D58" s="189"/>
      <c r="E58" s="189"/>
      <c r="F58" s="189"/>
      <c r="G58" s="13">
        <v>51</v>
      </c>
      <c r="H58" s="29">
        <v>9817351</v>
      </c>
      <c r="I58" s="29">
        <v>9547536</v>
      </c>
    </row>
    <row r="59" spans="1:9" ht="12.75" customHeight="1" x14ac:dyDescent="0.2">
      <c r="A59" s="189" t="s">
        <v>97</v>
      </c>
      <c r="B59" s="189"/>
      <c r="C59" s="189"/>
      <c r="D59" s="189"/>
      <c r="E59" s="189"/>
      <c r="F59" s="189"/>
      <c r="G59" s="13">
        <v>52</v>
      </c>
      <c r="H59" s="29">
        <v>25480327</v>
      </c>
      <c r="I59" s="29">
        <v>19845795</v>
      </c>
    </row>
    <row r="60" spans="1:9" ht="12.75" customHeight="1" x14ac:dyDescent="0.2">
      <c r="A60" s="193" t="s">
        <v>98</v>
      </c>
      <c r="B60" s="193"/>
      <c r="C60" s="193"/>
      <c r="D60" s="193"/>
      <c r="E60" s="193"/>
      <c r="F60" s="193"/>
      <c r="G60" s="14">
        <v>53</v>
      </c>
      <c r="H60" s="30">
        <f>SUM(H61:H69)</f>
        <v>2982425</v>
      </c>
      <c r="I60" s="30">
        <f>SUM(I61:I69)</f>
        <v>2963545</v>
      </c>
    </row>
    <row r="61" spans="1:9" ht="12.75" customHeight="1" x14ac:dyDescent="0.2">
      <c r="A61" s="189" t="s">
        <v>99</v>
      </c>
      <c r="B61" s="189"/>
      <c r="C61" s="189"/>
      <c r="D61" s="189"/>
      <c r="E61" s="189"/>
      <c r="F61" s="189"/>
      <c r="G61" s="13">
        <v>54</v>
      </c>
      <c r="H61" s="29">
        <v>0</v>
      </c>
      <c r="I61" s="29">
        <v>0</v>
      </c>
    </row>
    <row r="62" spans="1:9" ht="27.6" customHeight="1" x14ac:dyDescent="0.2">
      <c r="A62" s="189" t="s">
        <v>100</v>
      </c>
      <c r="B62" s="189"/>
      <c r="C62" s="189"/>
      <c r="D62" s="189"/>
      <c r="E62" s="189"/>
      <c r="F62" s="189"/>
      <c r="G62" s="13">
        <v>55</v>
      </c>
      <c r="H62" s="29">
        <v>0</v>
      </c>
      <c r="I62" s="29">
        <v>0</v>
      </c>
    </row>
    <row r="63" spans="1:9" ht="12.75" customHeight="1" x14ac:dyDescent="0.2">
      <c r="A63" s="189" t="s">
        <v>101</v>
      </c>
      <c r="B63" s="189"/>
      <c r="C63" s="189"/>
      <c r="D63" s="189"/>
      <c r="E63" s="189"/>
      <c r="F63" s="189"/>
      <c r="G63" s="13">
        <v>56</v>
      </c>
      <c r="H63" s="29">
        <v>0</v>
      </c>
      <c r="I63" s="29">
        <v>0</v>
      </c>
    </row>
    <row r="64" spans="1:9" ht="25.9" customHeight="1" x14ac:dyDescent="0.2">
      <c r="A64" s="189" t="s">
        <v>102</v>
      </c>
      <c r="B64" s="189"/>
      <c r="C64" s="189"/>
      <c r="D64" s="189"/>
      <c r="E64" s="189"/>
      <c r="F64" s="189"/>
      <c r="G64" s="13">
        <v>57</v>
      </c>
      <c r="H64" s="29">
        <v>0</v>
      </c>
      <c r="I64" s="29">
        <v>0</v>
      </c>
    </row>
    <row r="65" spans="1:9" ht="21.6" customHeight="1" x14ac:dyDescent="0.2">
      <c r="A65" s="189" t="s">
        <v>103</v>
      </c>
      <c r="B65" s="189"/>
      <c r="C65" s="189"/>
      <c r="D65" s="189"/>
      <c r="E65" s="189"/>
      <c r="F65" s="189"/>
      <c r="G65" s="13">
        <v>58</v>
      </c>
      <c r="H65" s="29">
        <v>0</v>
      </c>
      <c r="I65" s="29">
        <v>0</v>
      </c>
    </row>
    <row r="66" spans="1:9" ht="21.6" customHeight="1" x14ac:dyDescent="0.2">
      <c r="A66" s="189" t="s">
        <v>104</v>
      </c>
      <c r="B66" s="189"/>
      <c r="C66" s="189"/>
      <c r="D66" s="189"/>
      <c r="E66" s="189"/>
      <c r="F66" s="189"/>
      <c r="G66" s="13">
        <v>59</v>
      </c>
      <c r="H66" s="29">
        <v>0</v>
      </c>
      <c r="I66" s="29">
        <v>0</v>
      </c>
    </row>
    <row r="67" spans="1:9" ht="12.75" customHeight="1" x14ac:dyDescent="0.2">
      <c r="A67" s="189" t="s">
        <v>105</v>
      </c>
      <c r="B67" s="189"/>
      <c r="C67" s="189"/>
      <c r="D67" s="189"/>
      <c r="E67" s="189"/>
      <c r="F67" s="189"/>
      <c r="G67" s="13">
        <v>60</v>
      </c>
      <c r="H67" s="29">
        <v>0</v>
      </c>
      <c r="I67" s="29">
        <v>0</v>
      </c>
    </row>
    <row r="68" spans="1:9" ht="12.75" customHeight="1" x14ac:dyDescent="0.2">
      <c r="A68" s="189" t="s">
        <v>106</v>
      </c>
      <c r="B68" s="189"/>
      <c r="C68" s="189"/>
      <c r="D68" s="189"/>
      <c r="E68" s="189"/>
      <c r="F68" s="189"/>
      <c r="G68" s="13">
        <v>61</v>
      </c>
      <c r="H68" s="29">
        <v>2078807</v>
      </c>
      <c r="I68" s="29">
        <v>2216813</v>
      </c>
    </row>
    <row r="69" spans="1:9" ht="12.75" customHeight="1" x14ac:dyDescent="0.2">
      <c r="A69" s="189" t="s">
        <v>107</v>
      </c>
      <c r="B69" s="189"/>
      <c r="C69" s="189"/>
      <c r="D69" s="189"/>
      <c r="E69" s="189"/>
      <c r="F69" s="189"/>
      <c r="G69" s="13">
        <v>62</v>
      </c>
      <c r="H69" s="29">
        <v>903618</v>
      </c>
      <c r="I69" s="29">
        <v>746732</v>
      </c>
    </row>
    <row r="70" spans="1:9" ht="12.75" customHeight="1" x14ac:dyDescent="0.2">
      <c r="A70" s="189" t="s">
        <v>108</v>
      </c>
      <c r="B70" s="189"/>
      <c r="C70" s="189"/>
      <c r="D70" s="189"/>
      <c r="E70" s="189"/>
      <c r="F70" s="189"/>
      <c r="G70" s="13">
        <v>63</v>
      </c>
      <c r="H70" s="29">
        <v>57262703</v>
      </c>
      <c r="I70" s="29">
        <v>82858213</v>
      </c>
    </row>
    <row r="71" spans="1:9" ht="12.75" customHeight="1" x14ac:dyDescent="0.2">
      <c r="A71" s="190" t="s">
        <v>109</v>
      </c>
      <c r="B71" s="190"/>
      <c r="C71" s="190"/>
      <c r="D71" s="190"/>
      <c r="E71" s="190"/>
      <c r="F71" s="190"/>
      <c r="G71" s="13">
        <v>64</v>
      </c>
      <c r="H71" s="29">
        <v>6184248</v>
      </c>
      <c r="I71" s="29">
        <v>14682146</v>
      </c>
    </row>
    <row r="72" spans="1:9" ht="12.75" customHeight="1" x14ac:dyDescent="0.2">
      <c r="A72" s="191" t="s">
        <v>110</v>
      </c>
      <c r="B72" s="191"/>
      <c r="C72" s="191"/>
      <c r="D72" s="191"/>
      <c r="E72" s="191"/>
      <c r="F72" s="191"/>
      <c r="G72" s="14">
        <v>65</v>
      </c>
      <c r="H72" s="30">
        <f>H8+H9+H44+H71</f>
        <v>801398227</v>
      </c>
      <c r="I72" s="30">
        <f>I8+I9+I44+I71</f>
        <v>837255705</v>
      </c>
    </row>
    <row r="73" spans="1:9" ht="12.75" customHeight="1" x14ac:dyDescent="0.2">
      <c r="A73" s="190" t="s">
        <v>111</v>
      </c>
      <c r="B73" s="190"/>
      <c r="C73" s="190"/>
      <c r="D73" s="190"/>
      <c r="E73" s="190"/>
      <c r="F73" s="190"/>
      <c r="G73" s="13">
        <v>66</v>
      </c>
      <c r="H73" s="29">
        <v>606800054</v>
      </c>
      <c r="I73" s="29">
        <v>606108120</v>
      </c>
    </row>
    <row r="74" spans="1:9" x14ac:dyDescent="0.2">
      <c r="A74" s="194" t="s">
        <v>112</v>
      </c>
      <c r="B74" s="195"/>
      <c r="C74" s="195"/>
      <c r="D74" s="195"/>
      <c r="E74" s="195"/>
      <c r="F74" s="195"/>
      <c r="G74" s="195"/>
      <c r="H74" s="195"/>
      <c r="I74" s="195"/>
    </row>
    <row r="75" spans="1:9" ht="24.75" customHeight="1" x14ac:dyDescent="0.2">
      <c r="A75" s="191" t="s">
        <v>498</v>
      </c>
      <c r="B75" s="191"/>
      <c r="C75" s="191"/>
      <c r="D75" s="191"/>
      <c r="E75" s="191"/>
      <c r="F75" s="191"/>
      <c r="G75" s="14">
        <v>67</v>
      </c>
      <c r="H75" s="30">
        <f>H76+H77+H78+H84+H85+H91+H94+H97</f>
        <v>460468534</v>
      </c>
      <c r="I75" s="30">
        <f>I76+I77+I78+I84+I85+I91+I94+I97</f>
        <v>470719746</v>
      </c>
    </row>
    <row r="76" spans="1:9" ht="12.75" customHeight="1" x14ac:dyDescent="0.2">
      <c r="A76" s="189" t="s">
        <v>113</v>
      </c>
      <c r="B76" s="189"/>
      <c r="C76" s="189"/>
      <c r="D76" s="189"/>
      <c r="E76" s="189"/>
      <c r="F76" s="189"/>
      <c r="G76" s="13">
        <v>68</v>
      </c>
      <c r="H76" s="29">
        <v>160448063</v>
      </c>
      <c r="I76" s="29">
        <v>160448063</v>
      </c>
    </row>
    <row r="77" spans="1:9" ht="12.75" customHeight="1" x14ac:dyDescent="0.2">
      <c r="A77" s="189" t="s">
        <v>114</v>
      </c>
      <c r="B77" s="189"/>
      <c r="C77" s="189"/>
      <c r="D77" s="189"/>
      <c r="E77" s="189"/>
      <c r="F77" s="189"/>
      <c r="G77" s="13">
        <v>69</v>
      </c>
      <c r="H77" s="29">
        <v>95505</v>
      </c>
      <c r="I77" s="29">
        <v>95505</v>
      </c>
    </row>
    <row r="78" spans="1:9" ht="12.75" customHeight="1" x14ac:dyDescent="0.2">
      <c r="A78" s="193" t="s">
        <v>115</v>
      </c>
      <c r="B78" s="193"/>
      <c r="C78" s="193"/>
      <c r="D78" s="193"/>
      <c r="E78" s="193"/>
      <c r="F78" s="193"/>
      <c r="G78" s="14">
        <v>70</v>
      </c>
      <c r="H78" s="30">
        <f>SUM(H79:H83)</f>
        <v>111871146</v>
      </c>
      <c r="I78" s="30">
        <f>SUM(I79:I83)</f>
        <v>112063797</v>
      </c>
    </row>
    <row r="79" spans="1:9" ht="12.75" customHeight="1" x14ac:dyDescent="0.2">
      <c r="A79" s="189" t="s">
        <v>116</v>
      </c>
      <c r="B79" s="189"/>
      <c r="C79" s="189"/>
      <c r="D79" s="189"/>
      <c r="E79" s="189"/>
      <c r="F79" s="189"/>
      <c r="G79" s="13">
        <v>71</v>
      </c>
      <c r="H79" s="29">
        <v>9662202</v>
      </c>
      <c r="I79" s="29">
        <v>9676559</v>
      </c>
    </row>
    <row r="80" spans="1:9" ht="12.75" customHeight="1" x14ac:dyDescent="0.2">
      <c r="A80" s="189" t="s">
        <v>117</v>
      </c>
      <c r="B80" s="189"/>
      <c r="C80" s="189"/>
      <c r="D80" s="189"/>
      <c r="E80" s="189"/>
      <c r="F80" s="189"/>
      <c r="G80" s="13">
        <v>72</v>
      </c>
      <c r="H80" s="29">
        <v>4526798</v>
      </c>
      <c r="I80" s="29">
        <v>4526798</v>
      </c>
    </row>
    <row r="81" spans="1:9" ht="12.75" customHeight="1" x14ac:dyDescent="0.2">
      <c r="A81" s="189" t="s">
        <v>118</v>
      </c>
      <c r="B81" s="189"/>
      <c r="C81" s="189"/>
      <c r="D81" s="189"/>
      <c r="E81" s="189"/>
      <c r="F81" s="189"/>
      <c r="G81" s="13">
        <v>73</v>
      </c>
      <c r="H81" s="29">
        <v>-2051700</v>
      </c>
      <c r="I81" s="29">
        <v>-2051700</v>
      </c>
    </row>
    <row r="82" spans="1:9" ht="12.75" customHeight="1" x14ac:dyDescent="0.2">
      <c r="A82" s="189" t="s">
        <v>119</v>
      </c>
      <c r="B82" s="189"/>
      <c r="C82" s="189"/>
      <c r="D82" s="189"/>
      <c r="E82" s="189"/>
      <c r="F82" s="189"/>
      <c r="G82" s="13">
        <v>74</v>
      </c>
      <c r="H82" s="29">
        <v>67872168</v>
      </c>
      <c r="I82" s="29">
        <v>67872171</v>
      </c>
    </row>
    <row r="83" spans="1:9" ht="12.75" customHeight="1" x14ac:dyDescent="0.2">
      <c r="A83" s="189" t="s">
        <v>120</v>
      </c>
      <c r="B83" s="189"/>
      <c r="C83" s="189"/>
      <c r="D83" s="189"/>
      <c r="E83" s="189"/>
      <c r="F83" s="189"/>
      <c r="G83" s="13">
        <v>75</v>
      </c>
      <c r="H83" s="29">
        <v>31861678</v>
      </c>
      <c r="I83" s="29">
        <v>32039969</v>
      </c>
    </row>
    <row r="84" spans="1:9" ht="12.75" customHeight="1" x14ac:dyDescent="0.2">
      <c r="A84" s="192" t="s">
        <v>121</v>
      </c>
      <c r="B84" s="192"/>
      <c r="C84" s="192"/>
      <c r="D84" s="192"/>
      <c r="E84" s="192"/>
      <c r="F84" s="192"/>
      <c r="G84" s="106">
        <v>76</v>
      </c>
      <c r="H84" s="107">
        <v>0</v>
      </c>
      <c r="I84" s="107">
        <v>0</v>
      </c>
    </row>
    <row r="85" spans="1:9" ht="12.75" customHeight="1" x14ac:dyDescent="0.2">
      <c r="A85" s="193" t="s">
        <v>391</v>
      </c>
      <c r="B85" s="193"/>
      <c r="C85" s="193"/>
      <c r="D85" s="193"/>
      <c r="E85" s="193"/>
      <c r="F85" s="193"/>
      <c r="G85" s="14">
        <v>77</v>
      </c>
      <c r="H85" s="30">
        <f>H86+H87+H88+H89+H90</f>
        <v>-29495</v>
      </c>
      <c r="I85" s="30">
        <f>I86+I87+I88+I89+I90</f>
        <v>97207</v>
      </c>
    </row>
    <row r="86" spans="1:9" ht="25.5" customHeight="1" x14ac:dyDescent="0.2">
      <c r="A86" s="189" t="s">
        <v>392</v>
      </c>
      <c r="B86" s="189"/>
      <c r="C86" s="189"/>
      <c r="D86" s="189"/>
      <c r="E86" s="189"/>
      <c r="F86" s="189"/>
      <c r="G86" s="13">
        <v>78</v>
      </c>
      <c r="H86" s="29">
        <v>0</v>
      </c>
      <c r="I86" s="29">
        <v>0</v>
      </c>
    </row>
    <row r="87" spans="1:9" ht="12.75" customHeight="1" x14ac:dyDescent="0.2">
      <c r="A87" s="189" t="s">
        <v>122</v>
      </c>
      <c r="B87" s="189"/>
      <c r="C87" s="189"/>
      <c r="D87" s="189"/>
      <c r="E87" s="189"/>
      <c r="F87" s="189"/>
      <c r="G87" s="13">
        <v>79</v>
      </c>
      <c r="H87" s="29">
        <v>0</v>
      </c>
      <c r="I87" s="29">
        <v>0</v>
      </c>
    </row>
    <row r="88" spans="1:9" ht="12.75" customHeight="1" x14ac:dyDescent="0.2">
      <c r="A88" s="189" t="s">
        <v>123</v>
      </c>
      <c r="B88" s="189"/>
      <c r="C88" s="189"/>
      <c r="D88" s="189"/>
      <c r="E88" s="189"/>
      <c r="F88" s="189"/>
      <c r="G88" s="13">
        <v>80</v>
      </c>
      <c r="H88" s="29">
        <v>0</v>
      </c>
      <c r="I88" s="29">
        <v>0</v>
      </c>
    </row>
    <row r="89" spans="1:9" ht="12.75" customHeight="1" x14ac:dyDescent="0.2">
      <c r="A89" s="189" t="s">
        <v>393</v>
      </c>
      <c r="B89" s="189"/>
      <c r="C89" s="189"/>
      <c r="D89" s="189"/>
      <c r="E89" s="189"/>
      <c r="F89" s="189"/>
      <c r="G89" s="13">
        <v>81</v>
      </c>
      <c r="H89" s="29">
        <v>-13351</v>
      </c>
      <c r="I89" s="29">
        <v>0</v>
      </c>
    </row>
    <row r="90" spans="1:9" ht="25.5" customHeight="1" x14ac:dyDescent="0.2">
      <c r="A90" s="189" t="s">
        <v>394</v>
      </c>
      <c r="B90" s="189"/>
      <c r="C90" s="189"/>
      <c r="D90" s="189"/>
      <c r="E90" s="189"/>
      <c r="F90" s="189"/>
      <c r="G90" s="13">
        <v>82</v>
      </c>
      <c r="H90" s="29">
        <v>-16144</v>
      </c>
      <c r="I90" s="29">
        <v>97207</v>
      </c>
    </row>
    <row r="91" spans="1:9" ht="24" customHeight="1" x14ac:dyDescent="0.2">
      <c r="A91" s="193" t="s">
        <v>395</v>
      </c>
      <c r="B91" s="193"/>
      <c r="C91" s="193"/>
      <c r="D91" s="193"/>
      <c r="E91" s="193"/>
      <c r="F91" s="193"/>
      <c r="G91" s="14">
        <v>83</v>
      </c>
      <c r="H91" s="30">
        <f>H92-H93</f>
        <v>58812800</v>
      </c>
      <c r="I91" s="30">
        <f>I92-I93</f>
        <v>90197385</v>
      </c>
    </row>
    <row r="92" spans="1:9" ht="12.75" customHeight="1" x14ac:dyDescent="0.2">
      <c r="A92" s="189" t="s">
        <v>124</v>
      </c>
      <c r="B92" s="189"/>
      <c r="C92" s="189"/>
      <c r="D92" s="189"/>
      <c r="E92" s="189"/>
      <c r="F92" s="189"/>
      <c r="G92" s="13">
        <v>84</v>
      </c>
      <c r="H92" s="29">
        <v>58812800</v>
      </c>
      <c r="I92" s="29">
        <v>90197385</v>
      </c>
    </row>
    <row r="93" spans="1:9" ht="12.75" customHeight="1" x14ac:dyDescent="0.2">
      <c r="A93" s="189" t="s">
        <v>125</v>
      </c>
      <c r="B93" s="189"/>
      <c r="C93" s="189"/>
      <c r="D93" s="189"/>
      <c r="E93" s="189"/>
      <c r="F93" s="189"/>
      <c r="G93" s="13">
        <v>85</v>
      </c>
      <c r="H93" s="29">
        <v>0</v>
      </c>
      <c r="I93" s="29">
        <v>0</v>
      </c>
    </row>
    <row r="94" spans="1:9" ht="12.75" customHeight="1" x14ac:dyDescent="0.2">
      <c r="A94" s="193" t="s">
        <v>396</v>
      </c>
      <c r="B94" s="193"/>
      <c r="C94" s="193"/>
      <c r="D94" s="193"/>
      <c r="E94" s="193"/>
      <c r="F94" s="193"/>
      <c r="G94" s="14">
        <v>86</v>
      </c>
      <c r="H94" s="30">
        <f>H95-H96</f>
        <v>34568528</v>
      </c>
      <c r="I94" s="30">
        <f>I95-I96</f>
        <v>7465795</v>
      </c>
    </row>
    <row r="95" spans="1:9" ht="12.75" customHeight="1" x14ac:dyDescent="0.2">
      <c r="A95" s="189" t="s">
        <v>126</v>
      </c>
      <c r="B95" s="189"/>
      <c r="C95" s="189"/>
      <c r="D95" s="189"/>
      <c r="E95" s="189"/>
      <c r="F95" s="189"/>
      <c r="G95" s="13">
        <v>87</v>
      </c>
      <c r="H95" s="29">
        <v>34568528</v>
      </c>
      <c r="I95" s="29">
        <v>7465795</v>
      </c>
    </row>
    <row r="96" spans="1:9" ht="12.75" customHeight="1" x14ac:dyDescent="0.2">
      <c r="A96" s="189" t="s">
        <v>127</v>
      </c>
      <c r="B96" s="189"/>
      <c r="C96" s="189"/>
      <c r="D96" s="189"/>
      <c r="E96" s="189"/>
      <c r="F96" s="189"/>
      <c r="G96" s="13">
        <v>88</v>
      </c>
      <c r="H96" s="29">
        <v>0</v>
      </c>
      <c r="I96" s="29">
        <v>0</v>
      </c>
    </row>
    <row r="97" spans="1:9" ht="12.75" customHeight="1" x14ac:dyDescent="0.2">
      <c r="A97" s="189" t="s">
        <v>128</v>
      </c>
      <c r="B97" s="189"/>
      <c r="C97" s="189"/>
      <c r="D97" s="189"/>
      <c r="E97" s="189"/>
      <c r="F97" s="189"/>
      <c r="G97" s="13">
        <v>89</v>
      </c>
      <c r="H97" s="29">
        <v>94701987</v>
      </c>
      <c r="I97" s="29">
        <v>100351994</v>
      </c>
    </row>
    <row r="98" spans="1:9" ht="12.75" customHeight="1" x14ac:dyDescent="0.2">
      <c r="A98" s="191" t="s">
        <v>397</v>
      </c>
      <c r="B98" s="191"/>
      <c r="C98" s="191"/>
      <c r="D98" s="191"/>
      <c r="E98" s="191"/>
      <c r="F98" s="191"/>
      <c r="G98" s="14">
        <v>90</v>
      </c>
      <c r="H98" s="30">
        <f>SUM(H99:H104)</f>
        <v>25364022</v>
      </c>
      <c r="I98" s="30">
        <f>SUM(I99:I104)</f>
        <v>26986705</v>
      </c>
    </row>
    <row r="99" spans="1:9" ht="31.9" customHeight="1" x14ac:dyDescent="0.2">
      <c r="A99" s="189" t="s">
        <v>129</v>
      </c>
      <c r="B99" s="189"/>
      <c r="C99" s="189"/>
      <c r="D99" s="189"/>
      <c r="E99" s="189"/>
      <c r="F99" s="189"/>
      <c r="G99" s="13">
        <v>91</v>
      </c>
      <c r="H99" s="29">
        <v>4781289</v>
      </c>
      <c r="I99" s="29">
        <v>5545609</v>
      </c>
    </row>
    <row r="100" spans="1:9" ht="12.75" customHeight="1" x14ac:dyDescent="0.2">
      <c r="A100" s="189" t="s">
        <v>130</v>
      </c>
      <c r="B100" s="189"/>
      <c r="C100" s="189"/>
      <c r="D100" s="189"/>
      <c r="E100" s="189"/>
      <c r="F100" s="189"/>
      <c r="G100" s="13">
        <v>92</v>
      </c>
      <c r="H100" s="29">
        <v>0</v>
      </c>
      <c r="I100" s="29">
        <v>40360</v>
      </c>
    </row>
    <row r="101" spans="1:9" ht="12.75" customHeight="1" x14ac:dyDescent="0.2">
      <c r="A101" s="189" t="s">
        <v>131</v>
      </c>
      <c r="B101" s="189"/>
      <c r="C101" s="189"/>
      <c r="D101" s="189"/>
      <c r="E101" s="189"/>
      <c r="F101" s="189"/>
      <c r="G101" s="13">
        <v>93</v>
      </c>
      <c r="H101" s="29">
        <v>3402745</v>
      </c>
      <c r="I101" s="29">
        <v>2941473</v>
      </c>
    </row>
    <row r="102" spans="1:9" ht="12.75" customHeight="1" x14ac:dyDescent="0.2">
      <c r="A102" s="189" t="s">
        <v>132</v>
      </c>
      <c r="B102" s="189"/>
      <c r="C102" s="189"/>
      <c r="D102" s="189"/>
      <c r="E102" s="189"/>
      <c r="F102" s="189"/>
      <c r="G102" s="13">
        <v>94</v>
      </c>
      <c r="H102" s="29">
        <v>837337</v>
      </c>
      <c r="I102" s="29">
        <v>837337</v>
      </c>
    </row>
    <row r="103" spans="1:9" ht="12.75" customHeight="1" x14ac:dyDescent="0.2">
      <c r="A103" s="189" t="s">
        <v>133</v>
      </c>
      <c r="B103" s="189"/>
      <c r="C103" s="189"/>
      <c r="D103" s="189"/>
      <c r="E103" s="189"/>
      <c r="F103" s="189"/>
      <c r="G103" s="13">
        <v>95</v>
      </c>
      <c r="H103" s="29">
        <v>16302287</v>
      </c>
      <c r="I103" s="29">
        <v>17260662</v>
      </c>
    </row>
    <row r="104" spans="1:9" ht="12.75" customHeight="1" x14ac:dyDescent="0.2">
      <c r="A104" s="189" t="s">
        <v>134</v>
      </c>
      <c r="B104" s="189"/>
      <c r="C104" s="189"/>
      <c r="D104" s="189"/>
      <c r="E104" s="189"/>
      <c r="F104" s="189"/>
      <c r="G104" s="13">
        <v>96</v>
      </c>
      <c r="H104" s="29">
        <v>40364</v>
      </c>
      <c r="I104" s="29">
        <v>361264</v>
      </c>
    </row>
    <row r="105" spans="1:9" ht="12.75" customHeight="1" x14ac:dyDescent="0.2">
      <c r="A105" s="191" t="s">
        <v>398</v>
      </c>
      <c r="B105" s="191"/>
      <c r="C105" s="191"/>
      <c r="D105" s="191"/>
      <c r="E105" s="191"/>
      <c r="F105" s="191"/>
      <c r="G105" s="14">
        <v>97</v>
      </c>
      <c r="H105" s="30">
        <f>SUM(H106:H116)</f>
        <v>30301402</v>
      </c>
      <c r="I105" s="30">
        <f>SUM(I106:I116)</f>
        <v>36463609</v>
      </c>
    </row>
    <row r="106" spans="1:9" ht="12.75" customHeight="1" x14ac:dyDescent="0.2">
      <c r="A106" s="189" t="s">
        <v>135</v>
      </c>
      <c r="B106" s="189"/>
      <c r="C106" s="189"/>
      <c r="D106" s="189"/>
      <c r="E106" s="189"/>
      <c r="F106" s="189"/>
      <c r="G106" s="13">
        <v>98</v>
      </c>
      <c r="H106" s="29">
        <v>0</v>
      </c>
      <c r="I106" s="29">
        <v>0</v>
      </c>
    </row>
    <row r="107" spans="1:9" ht="24.6" customHeight="1" x14ac:dyDescent="0.2">
      <c r="A107" s="189" t="s">
        <v>136</v>
      </c>
      <c r="B107" s="189"/>
      <c r="C107" s="189"/>
      <c r="D107" s="189"/>
      <c r="E107" s="189"/>
      <c r="F107" s="189"/>
      <c r="G107" s="13">
        <v>99</v>
      </c>
      <c r="H107" s="29">
        <v>0</v>
      </c>
      <c r="I107" s="29">
        <v>0</v>
      </c>
    </row>
    <row r="108" spans="1:9" ht="12.75" customHeight="1" x14ac:dyDescent="0.2">
      <c r="A108" s="189" t="s">
        <v>137</v>
      </c>
      <c r="B108" s="189"/>
      <c r="C108" s="189"/>
      <c r="D108" s="189"/>
      <c r="E108" s="189"/>
      <c r="F108" s="189"/>
      <c r="G108" s="13">
        <v>100</v>
      </c>
      <c r="H108" s="29">
        <v>0</v>
      </c>
      <c r="I108" s="29">
        <v>0</v>
      </c>
    </row>
    <row r="109" spans="1:9" ht="21.6" customHeight="1" x14ac:dyDescent="0.2">
      <c r="A109" s="189" t="s">
        <v>138</v>
      </c>
      <c r="B109" s="189"/>
      <c r="C109" s="189"/>
      <c r="D109" s="189"/>
      <c r="E109" s="189"/>
      <c r="F109" s="189"/>
      <c r="G109" s="13">
        <v>101</v>
      </c>
      <c r="H109" s="29">
        <v>0</v>
      </c>
      <c r="I109" s="29">
        <v>0</v>
      </c>
    </row>
    <row r="110" spans="1:9" ht="12.75" customHeight="1" x14ac:dyDescent="0.2">
      <c r="A110" s="189" t="s">
        <v>139</v>
      </c>
      <c r="B110" s="189"/>
      <c r="C110" s="189"/>
      <c r="D110" s="189"/>
      <c r="E110" s="189"/>
      <c r="F110" s="189"/>
      <c r="G110" s="13">
        <v>102</v>
      </c>
      <c r="H110" s="29">
        <v>46453</v>
      </c>
      <c r="I110" s="29">
        <v>46453</v>
      </c>
    </row>
    <row r="111" spans="1:9" ht="12.75" customHeight="1" x14ac:dyDescent="0.2">
      <c r="A111" s="189" t="s">
        <v>140</v>
      </c>
      <c r="B111" s="189"/>
      <c r="C111" s="189"/>
      <c r="D111" s="189"/>
      <c r="E111" s="189"/>
      <c r="F111" s="189"/>
      <c r="G111" s="13">
        <v>103</v>
      </c>
      <c r="H111" s="29">
        <v>22533270</v>
      </c>
      <c r="I111" s="29">
        <v>22991145</v>
      </c>
    </row>
    <row r="112" spans="1:9" ht="12.75" customHeight="1" x14ac:dyDescent="0.2">
      <c r="A112" s="189" t="s">
        <v>141</v>
      </c>
      <c r="B112" s="189"/>
      <c r="C112" s="189"/>
      <c r="D112" s="189"/>
      <c r="E112" s="189"/>
      <c r="F112" s="189"/>
      <c r="G112" s="13">
        <v>104</v>
      </c>
      <c r="H112" s="29">
        <v>0</v>
      </c>
      <c r="I112" s="29">
        <v>0</v>
      </c>
    </row>
    <row r="113" spans="1:9" ht="12.75" customHeight="1" x14ac:dyDescent="0.2">
      <c r="A113" s="189" t="s">
        <v>142</v>
      </c>
      <c r="B113" s="189"/>
      <c r="C113" s="189"/>
      <c r="D113" s="189"/>
      <c r="E113" s="189"/>
      <c r="F113" s="189"/>
      <c r="G113" s="13">
        <v>105</v>
      </c>
      <c r="H113" s="29">
        <v>0</v>
      </c>
      <c r="I113" s="29">
        <v>0</v>
      </c>
    </row>
    <row r="114" spans="1:9" ht="12.75" customHeight="1" x14ac:dyDescent="0.2">
      <c r="A114" s="189" t="s">
        <v>143</v>
      </c>
      <c r="B114" s="189"/>
      <c r="C114" s="189"/>
      <c r="D114" s="189"/>
      <c r="E114" s="189"/>
      <c r="F114" s="189"/>
      <c r="G114" s="13">
        <v>106</v>
      </c>
      <c r="H114" s="29">
        <v>1540381</v>
      </c>
      <c r="I114" s="29">
        <v>1540442</v>
      </c>
    </row>
    <row r="115" spans="1:9" ht="12.75" customHeight="1" x14ac:dyDescent="0.2">
      <c r="A115" s="189" t="s">
        <v>144</v>
      </c>
      <c r="B115" s="189"/>
      <c r="C115" s="189"/>
      <c r="D115" s="189"/>
      <c r="E115" s="189"/>
      <c r="F115" s="189"/>
      <c r="G115" s="13">
        <v>107</v>
      </c>
      <c r="H115" s="29">
        <v>3755328</v>
      </c>
      <c r="I115" s="29">
        <v>9462972</v>
      </c>
    </row>
    <row r="116" spans="1:9" ht="12.75" customHeight="1" x14ac:dyDescent="0.2">
      <c r="A116" s="189" t="s">
        <v>145</v>
      </c>
      <c r="B116" s="189"/>
      <c r="C116" s="189"/>
      <c r="D116" s="189"/>
      <c r="E116" s="189"/>
      <c r="F116" s="189"/>
      <c r="G116" s="13">
        <v>108</v>
      </c>
      <c r="H116" s="29">
        <v>2425970</v>
      </c>
      <c r="I116" s="29">
        <v>2422597</v>
      </c>
    </row>
    <row r="117" spans="1:9" ht="12.75" customHeight="1" x14ac:dyDescent="0.2">
      <c r="A117" s="191" t="s">
        <v>399</v>
      </c>
      <c r="B117" s="191"/>
      <c r="C117" s="191"/>
      <c r="D117" s="191"/>
      <c r="E117" s="191"/>
      <c r="F117" s="191"/>
      <c r="G117" s="14">
        <v>109</v>
      </c>
      <c r="H117" s="30">
        <f>SUM(H118:H131)</f>
        <v>259980794</v>
      </c>
      <c r="I117" s="30">
        <f>SUM(I118:I131)</f>
        <v>275592603</v>
      </c>
    </row>
    <row r="118" spans="1:9" ht="12.75" customHeight="1" x14ac:dyDescent="0.2">
      <c r="A118" s="189" t="s">
        <v>146</v>
      </c>
      <c r="B118" s="189"/>
      <c r="C118" s="189"/>
      <c r="D118" s="189"/>
      <c r="E118" s="189"/>
      <c r="F118" s="189"/>
      <c r="G118" s="13">
        <v>110</v>
      </c>
      <c r="H118" s="29">
        <v>0</v>
      </c>
      <c r="I118" s="29">
        <v>0</v>
      </c>
    </row>
    <row r="119" spans="1:9" ht="22.15" customHeight="1" x14ac:dyDescent="0.2">
      <c r="A119" s="189" t="s">
        <v>147</v>
      </c>
      <c r="B119" s="189"/>
      <c r="C119" s="189"/>
      <c r="D119" s="189"/>
      <c r="E119" s="189"/>
      <c r="F119" s="189"/>
      <c r="G119" s="13">
        <v>111</v>
      </c>
      <c r="H119" s="29">
        <v>0</v>
      </c>
      <c r="I119" s="29">
        <v>0</v>
      </c>
    </row>
    <row r="120" spans="1:9" ht="12.75" customHeight="1" x14ac:dyDescent="0.2">
      <c r="A120" s="189" t="s">
        <v>148</v>
      </c>
      <c r="B120" s="189"/>
      <c r="C120" s="189"/>
      <c r="D120" s="189"/>
      <c r="E120" s="189"/>
      <c r="F120" s="189"/>
      <c r="G120" s="13">
        <v>112</v>
      </c>
      <c r="H120" s="29">
        <v>9390355</v>
      </c>
      <c r="I120" s="29">
        <v>6015824</v>
      </c>
    </row>
    <row r="121" spans="1:9" ht="23.45" customHeight="1" x14ac:dyDescent="0.2">
      <c r="A121" s="189" t="s">
        <v>149</v>
      </c>
      <c r="B121" s="189"/>
      <c r="C121" s="189"/>
      <c r="D121" s="189"/>
      <c r="E121" s="189"/>
      <c r="F121" s="189"/>
      <c r="G121" s="13">
        <v>113</v>
      </c>
      <c r="H121" s="29">
        <v>0</v>
      </c>
      <c r="I121" s="29">
        <v>0</v>
      </c>
    </row>
    <row r="122" spans="1:9" ht="12.75" customHeight="1" x14ac:dyDescent="0.2">
      <c r="A122" s="189" t="s">
        <v>150</v>
      </c>
      <c r="B122" s="189"/>
      <c r="C122" s="189"/>
      <c r="D122" s="189"/>
      <c r="E122" s="189"/>
      <c r="F122" s="189"/>
      <c r="G122" s="13">
        <v>114</v>
      </c>
      <c r="H122" s="29">
        <v>0</v>
      </c>
      <c r="I122" s="29">
        <v>14600</v>
      </c>
    </row>
    <row r="123" spans="1:9" ht="12.75" customHeight="1" x14ac:dyDescent="0.2">
      <c r="A123" s="189" t="s">
        <v>151</v>
      </c>
      <c r="B123" s="189"/>
      <c r="C123" s="189"/>
      <c r="D123" s="189"/>
      <c r="E123" s="189"/>
      <c r="F123" s="189"/>
      <c r="G123" s="13">
        <v>115</v>
      </c>
      <c r="H123" s="29">
        <v>52334533</v>
      </c>
      <c r="I123" s="29">
        <v>45710522</v>
      </c>
    </row>
    <row r="124" spans="1:9" ht="12.75" customHeight="1" x14ac:dyDescent="0.2">
      <c r="A124" s="189" t="s">
        <v>152</v>
      </c>
      <c r="B124" s="189"/>
      <c r="C124" s="189"/>
      <c r="D124" s="189"/>
      <c r="E124" s="189"/>
      <c r="F124" s="189"/>
      <c r="G124" s="13">
        <v>116</v>
      </c>
      <c r="H124" s="29">
        <v>45502012</v>
      </c>
      <c r="I124" s="29">
        <v>71589858</v>
      </c>
    </row>
    <row r="125" spans="1:9" ht="12.75" customHeight="1" x14ac:dyDescent="0.2">
      <c r="A125" s="189" t="s">
        <v>153</v>
      </c>
      <c r="B125" s="189"/>
      <c r="C125" s="189"/>
      <c r="D125" s="189"/>
      <c r="E125" s="189"/>
      <c r="F125" s="189"/>
      <c r="G125" s="13">
        <v>117</v>
      </c>
      <c r="H125" s="29">
        <v>110720056</v>
      </c>
      <c r="I125" s="29">
        <v>106460285</v>
      </c>
    </row>
    <row r="126" spans="1:9" x14ac:dyDescent="0.2">
      <c r="A126" s="189" t="s">
        <v>154</v>
      </c>
      <c r="B126" s="189"/>
      <c r="C126" s="189"/>
      <c r="D126" s="189"/>
      <c r="E126" s="189"/>
      <c r="F126" s="189"/>
      <c r="G126" s="13">
        <v>118</v>
      </c>
      <c r="H126" s="29">
        <v>187537</v>
      </c>
      <c r="I126" s="29">
        <v>0</v>
      </c>
    </row>
    <row r="127" spans="1:9" x14ac:dyDescent="0.2">
      <c r="A127" s="189" t="s">
        <v>155</v>
      </c>
      <c r="B127" s="189"/>
      <c r="C127" s="189"/>
      <c r="D127" s="189"/>
      <c r="E127" s="189"/>
      <c r="F127" s="189"/>
      <c r="G127" s="13">
        <v>119</v>
      </c>
      <c r="H127" s="29">
        <v>9213419</v>
      </c>
      <c r="I127" s="29">
        <v>10938283</v>
      </c>
    </row>
    <row r="128" spans="1:9" x14ac:dyDescent="0.2">
      <c r="A128" s="189" t="s">
        <v>156</v>
      </c>
      <c r="B128" s="189"/>
      <c r="C128" s="189"/>
      <c r="D128" s="189"/>
      <c r="E128" s="189"/>
      <c r="F128" s="189"/>
      <c r="G128" s="13">
        <v>120</v>
      </c>
      <c r="H128" s="29">
        <v>17022118</v>
      </c>
      <c r="I128" s="29">
        <v>14901302</v>
      </c>
    </row>
    <row r="129" spans="1:9" x14ac:dyDescent="0.2">
      <c r="A129" s="189" t="s">
        <v>157</v>
      </c>
      <c r="B129" s="189"/>
      <c r="C129" s="189"/>
      <c r="D129" s="189"/>
      <c r="E129" s="189"/>
      <c r="F129" s="189"/>
      <c r="G129" s="13">
        <v>121</v>
      </c>
      <c r="H129" s="29">
        <v>97265</v>
      </c>
      <c r="I129" s="29">
        <v>93688</v>
      </c>
    </row>
    <row r="130" spans="1:9" x14ac:dyDescent="0.2">
      <c r="A130" s="189" t="s">
        <v>158</v>
      </c>
      <c r="B130" s="189"/>
      <c r="C130" s="189"/>
      <c r="D130" s="189"/>
      <c r="E130" s="189"/>
      <c r="F130" s="189"/>
      <c r="G130" s="13">
        <v>122</v>
      </c>
      <c r="H130" s="29">
        <v>119185</v>
      </c>
      <c r="I130" s="29">
        <v>119233</v>
      </c>
    </row>
    <row r="131" spans="1:9" x14ac:dyDescent="0.2">
      <c r="A131" s="189" t="s">
        <v>159</v>
      </c>
      <c r="B131" s="189"/>
      <c r="C131" s="189"/>
      <c r="D131" s="189"/>
      <c r="E131" s="189"/>
      <c r="F131" s="189"/>
      <c r="G131" s="13">
        <v>123</v>
      </c>
      <c r="H131" s="29">
        <v>15394314</v>
      </c>
      <c r="I131" s="29">
        <v>19749008</v>
      </c>
    </row>
    <row r="132" spans="1:9" ht="22.15" customHeight="1" x14ac:dyDescent="0.2">
      <c r="A132" s="190" t="s">
        <v>160</v>
      </c>
      <c r="B132" s="190"/>
      <c r="C132" s="190"/>
      <c r="D132" s="190"/>
      <c r="E132" s="190"/>
      <c r="F132" s="190"/>
      <c r="G132" s="13">
        <v>124</v>
      </c>
      <c r="H132" s="29">
        <v>25283483</v>
      </c>
      <c r="I132" s="29">
        <v>27493042</v>
      </c>
    </row>
    <row r="133" spans="1:9" x14ac:dyDescent="0.2">
      <c r="A133" s="191" t="s">
        <v>400</v>
      </c>
      <c r="B133" s="191"/>
      <c r="C133" s="191"/>
      <c r="D133" s="191"/>
      <c r="E133" s="191"/>
      <c r="F133" s="191"/>
      <c r="G133" s="14">
        <v>125</v>
      </c>
      <c r="H133" s="30">
        <f>H75+H98+H105+H117+H132</f>
        <v>801398235</v>
      </c>
      <c r="I133" s="30">
        <f>I75+I98+I105+I117+I132</f>
        <v>837255705</v>
      </c>
    </row>
    <row r="134" spans="1:9" x14ac:dyDescent="0.2">
      <c r="A134" s="190" t="s">
        <v>161</v>
      </c>
      <c r="B134" s="190"/>
      <c r="C134" s="190"/>
      <c r="D134" s="190"/>
      <c r="E134" s="190"/>
      <c r="F134" s="190"/>
      <c r="G134" s="13">
        <v>126</v>
      </c>
      <c r="H134" s="29">
        <v>606800054</v>
      </c>
      <c r="I134" s="29">
        <v>606108120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A69" zoomScaleNormal="100" zoomScaleSheetLayoutView="100" workbookViewId="0">
      <selection activeCell="K95" sqref="K95"/>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6" t="s">
        <v>162</v>
      </c>
      <c r="B1" s="197"/>
      <c r="C1" s="197"/>
      <c r="D1" s="197"/>
      <c r="E1" s="197"/>
      <c r="F1" s="197"/>
      <c r="G1" s="197"/>
      <c r="H1" s="197"/>
      <c r="I1" s="197"/>
    </row>
    <row r="2" spans="1:11" x14ac:dyDescent="0.2">
      <c r="A2" s="225" t="s">
        <v>538</v>
      </c>
      <c r="B2" s="199"/>
      <c r="C2" s="199"/>
      <c r="D2" s="199"/>
      <c r="E2" s="199"/>
      <c r="F2" s="199"/>
      <c r="G2" s="199"/>
      <c r="H2" s="199"/>
      <c r="I2" s="199"/>
      <c r="J2" s="109"/>
      <c r="K2" s="109"/>
    </row>
    <row r="3" spans="1:11" x14ac:dyDescent="0.2">
      <c r="A3" s="230" t="s">
        <v>499</v>
      </c>
      <c r="B3" s="231"/>
      <c r="C3" s="231"/>
      <c r="D3" s="231"/>
      <c r="E3" s="231"/>
      <c r="F3" s="231"/>
      <c r="G3" s="231"/>
      <c r="H3" s="231"/>
      <c r="I3" s="231"/>
      <c r="J3" s="232"/>
      <c r="K3" s="232"/>
    </row>
    <row r="4" spans="1:11" x14ac:dyDescent="0.2">
      <c r="A4" s="233" t="s">
        <v>536</v>
      </c>
      <c r="B4" s="234"/>
      <c r="C4" s="234"/>
      <c r="D4" s="234"/>
      <c r="E4" s="234"/>
      <c r="F4" s="234"/>
      <c r="G4" s="234"/>
      <c r="H4" s="234"/>
      <c r="I4" s="234"/>
      <c r="J4" s="235"/>
      <c r="K4" s="235"/>
    </row>
    <row r="5" spans="1:11" ht="22.15" customHeight="1" x14ac:dyDescent="0.2">
      <c r="A5" s="227" t="s">
        <v>163</v>
      </c>
      <c r="B5" s="207"/>
      <c r="C5" s="207"/>
      <c r="D5" s="207"/>
      <c r="E5" s="207"/>
      <c r="F5" s="207"/>
      <c r="G5" s="227" t="s">
        <v>164</v>
      </c>
      <c r="H5" s="228" t="s">
        <v>165</v>
      </c>
      <c r="I5" s="229"/>
      <c r="J5" s="228" t="s">
        <v>166</v>
      </c>
      <c r="K5" s="229"/>
    </row>
    <row r="6" spans="1:11" x14ac:dyDescent="0.2">
      <c r="A6" s="207"/>
      <c r="B6" s="207"/>
      <c r="C6" s="207"/>
      <c r="D6" s="207"/>
      <c r="E6" s="207"/>
      <c r="F6" s="207"/>
      <c r="G6" s="207"/>
      <c r="H6" s="16" t="s">
        <v>167</v>
      </c>
      <c r="I6" s="16" t="s">
        <v>168</v>
      </c>
      <c r="J6" s="16" t="s">
        <v>169</v>
      </c>
      <c r="K6" s="16" t="s">
        <v>170</v>
      </c>
    </row>
    <row r="7" spans="1:11" x14ac:dyDescent="0.2">
      <c r="A7" s="236">
        <v>1</v>
      </c>
      <c r="B7" s="205"/>
      <c r="C7" s="205"/>
      <c r="D7" s="205"/>
      <c r="E7" s="205"/>
      <c r="F7" s="205"/>
      <c r="G7" s="15">
        <v>2</v>
      </c>
      <c r="H7" s="16">
        <v>3</v>
      </c>
      <c r="I7" s="16">
        <v>4</v>
      </c>
      <c r="J7" s="16">
        <v>5</v>
      </c>
      <c r="K7" s="16">
        <v>6</v>
      </c>
    </row>
    <row r="8" spans="1:11" x14ac:dyDescent="0.2">
      <c r="A8" s="219" t="s">
        <v>401</v>
      </c>
      <c r="B8" s="220"/>
      <c r="C8" s="220"/>
      <c r="D8" s="220"/>
      <c r="E8" s="220"/>
      <c r="F8" s="220"/>
      <c r="G8" s="14">
        <v>1</v>
      </c>
      <c r="H8" s="110">
        <f>SUM(H9:H13)</f>
        <v>126549118</v>
      </c>
      <c r="I8" s="110">
        <f>SUM(I9:I13)</f>
        <v>126549118</v>
      </c>
      <c r="J8" s="110">
        <f>SUM(J9:J13)</f>
        <v>175970801</v>
      </c>
      <c r="K8" s="110">
        <f>SUM(K9:K13)</f>
        <v>175970801</v>
      </c>
    </row>
    <row r="9" spans="1:11" x14ac:dyDescent="0.2">
      <c r="A9" s="189" t="s">
        <v>171</v>
      </c>
      <c r="B9" s="189"/>
      <c r="C9" s="189"/>
      <c r="D9" s="189"/>
      <c r="E9" s="189"/>
      <c r="F9" s="189"/>
      <c r="G9" s="13">
        <v>2</v>
      </c>
      <c r="H9" s="29">
        <v>0</v>
      </c>
      <c r="I9" s="29">
        <v>0</v>
      </c>
      <c r="J9" s="29">
        <v>0</v>
      </c>
      <c r="K9" s="29">
        <v>0</v>
      </c>
    </row>
    <row r="10" spans="1:11" x14ac:dyDescent="0.2">
      <c r="A10" s="189" t="s">
        <v>172</v>
      </c>
      <c r="B10" s="189"/>
      <c r="C10" s="189"/>
      <c r="D10" s="189"/>
      <c r="E10" s="189"/>
      <c r="F10" s="189"/>
      <c r="G10" s="13">
        <v>3</v>
      </c>
      <c r="H10" s="29">
        <v>117285066</v>
      </c>
      <c r="I10" s="29">
        <v>117285066</v>
      </c>
      <c r="J10" s="29">
        <v>171525781</v>
      </c>
      <c r="K10" s="29">
        <v>171525781</v>
      </c>
    </row>
    <row r="11" spans="1:11" x14ac:dyDescent="0.2">
      <c r="A11" s="189" t="s">
        <v>173</v>
      </c>
      <c r="B11" s="189"/>
      <c r="C11" s="189"/>
      <c r="D11" s="189"/>
      <c r="E11" s="189"/>
      <c r="F11" s="189"/>
      <c r="G11" s="13">
        <v>4</v>
      </c>
      <c r="H11" s="29">
        <v>0</v>
      </c>
      <c r="I11" s="29">
        <v>0</v>
      </c>
      <c r="J11" s="29">
        <v>0</v>
      </c>
      <c r="K11" s="29">
        <v>0</v>
      </c>
    </row>
    <row r="12" spans="1:11" x14ac:dyDescent="0.2">
      <c r="A12" s="189" t="s">
        <v>174</v>
      </c>
      <c r="B12" s="189"/>
      <c r="C12" s="189"/>
      <c r="D12" s="189"/>
      <c r="E12" s="189"/>
      <c r="F12" s="189"/>
      <c r="G12" s="13">
        <v>5</v>
      </c>
      <c r="H12" s="29">
        <v>0</v>
      </c>
      <c r="I12" s="29">
        <v>0</v>
      </c>
      <c r="J12" s="29">
        <v>0</v>
      </c>
      <c r="K12" s="29">
        <v>0</v>
      </c>
    </row>
    <row r="13" spans="1:11" x14ac:dyDescent="0.2">
      <c r="A13" s="189" t="s">
        <v>175</v>
      </c>
      <c r="B13" s="189"/>
      <c r="C13" s="189"/>
      <c r="D13" s="189"/>
      <c r="E13" s="189"/>
      <c r="F13" s="189"/>
      <c r="G13" s="13">
        <v>6</v>
      </c>
      <c r="H13" s="29">
        <v>9264052</v>
      </c>
      <c r="I13" s="29">
        <v>9264052</v>
      </c>
      <c r="J13" s="29">
        <v>4445020</v>
      </c>
      <c r="K13" s="29">
        <v>4445020</v>
      </c>
    </row>
    <row r="14" spans="1:11" ht="22.15" customHeight="1" x14ac:dyDescent="0.2">
      <c r="A14" s="219" t="s">
        <v>402</v>
      </c>
      <c r="B14" s="220"/>
      <c r="C14" s="220"/>
      <c r="D14" s="220"/>
      <c r="E14" s="220"/>
      <c r="F14" s="220"/>
      <c r="G14" s="14">
        <v>7</v>
      </c>
      <c r="H14" s="110">
        <f>H15+H16+H20+H24+H25+H26+H29+H36</f>
        <v>111475864</v>
      </c>
      <c r="I14" s="110">
        <f>I15+I16+I20+I24+I25+I26+I29+I36</f>
        <v>111475864</v>
      </c>
      <c r="J14" s="110">
        <f>J15+J16+J20+J24+J25+J26+J29+J36</f>
        <v>165234615</v>
      </c>
      <c r="K14" s="110">
        <f>K15+K16+K20+K24+K25+K26+K29+K36</f>
        <v>165234615</v>
      </c>
    </row>
    <row r="15" spans="1:11" x14ac:dyDescent="0.2">
      <c r="A15" s="189" t="s">
        <v>176</v>
      </c>
      <c r="B15" s="189"/>
      <c r="C15" s="189"/>
      <c r="D15" s="189"/>
      <c r="E15" s="189"/>
      <c r="F15" s="189"/>
      <c r="G15" s="13">
        <v>8</v>
      </c>
      <c r="H15" s="29">
        <v>-12651676</v>
      </c>
      <c r="I15" s="29">
        <v>-12651676</v>
      </c>
      <c r="J15" s="29">
        <v>-20804797</v>
      </c>
      <c r="K15" s="29">
        <v>-20804797</v>
      </c>
    </row>
    <row r="16" spans="1:11" x14ac:dyDescent="0.2">
      <c r="A16" s="193" t="s">
        <v>403</v>
      </c>
      <c r="B16" s="193"/>
      <c r="C16" s="193"/>
      <c r="D16" s="193"/>
      <c r="E16" s="193"/>
      <c r="F16" s="193"/>
      <c r="G16" s="14">
        <v>9</v>
      </c>
      <c r="H16" s="110">
        <f>SUM(H17:H19)</f>
        <v>91587027</v>
      </c>
      <c r="I16" s="110">
        <f>SUM(I17:I19)</f>
        <v>91587027</v>
      </c>
      <c r="J16" s="110">
        <f>SUM(J17:J19)</f>
        <v>138274335</v>
      </c>
      <c r="K16" s="110">
        <f>SUM(K17:K19)</f>
        <v>138274335</v>
      </c>
    </row>
    <row r="17" spans="1:11" x14ac:dyDescent="0.2">
      <c r="A17" s="221" t="s">
        <v>177</v>
      </c>
      <c r="B17" s="221"/>
      <c r="C17" s="221"/>
      <c r="D17" s="221"/>
      <c r="E17" s="221"/>
      <c r="F17" s="221"/>
      <c r="G17" s="13">
        <v>10</v>
      </c>
      <c r="H17" s="29">
        <v>80855864</v>
      </c>
      <c r="I17" s="29">
        <v>80855864</v>
      </c>
      <c r="J17" s="29">
        <v>111695366</v>
      </c>
      <c r="K17" s="29">
        <v>111695366</v>
      </c>
    </row>
    <row r="18" spans="1:11" x14ac:dyDescent="0.2">
      <c r="A18" s="221" t="s">
        <v>178</v>
      </c>
      <c r="B18" s="221"/>
      <c r="C18" s="221"/>
      <c r="D18" s="221"/>
      <c r="E18" s="221"/>
      <c r="F18" s="221"/>
      <c r="G18" s="13">
        <v>11</v>
      </c>
      <c r="H18" s="29">
        <v>2161068</v>
      </c>
      <c r="I18" s="29">
        <v>2161068</v>
      </c>
      <c r="J18" s="29">
        <v>9363963</v>
      </c>
      <c r="K18" s="29">
        <v>9363963</v>
      </c>
    </row>
    <row r="19" spans="1:11" x14ac:dyDescent="0.2">
      <c r="A19" s="221" t="s">
        <v>179</v>
      </c>
      <c r="B19" s="221"/>
      <c r="C19" s="221"/>
      <c r="D19" s="221"/>
      <c r="E19" s="221"/>
      <c r="F19" s="221"/>
      <c r="G19" s="13">
        <v>12</v>
      </c>
      <c r="H19" s="29">
        <v>8570095</v>
      </c>
      <c r="I19" s="29">
        <v>8570095</v>
      </c>
      <c r="J19" s="29">
        <v>17215006</v>
      </c>
      <c r="K19" s="29">
        <v>17215006</v>
      </c>
    </row>
    <row r="20" spans="1:11" x14ac:dyDescent="0.2">
      <c r="A20" s="193" t="s">
        <v>404</v>
      </c>
      <c r="B20" s="193"/>
      <c r="C20" s="193"/>
      <c r="D20" s="193"/>
      <c r="E20" s="193"/>
      <c r="F20" s="193"/>
      <c r="G20" s="14">
        <v>13</v>
      </c>
      <c r="H20" s="110">
        <f>SUM(H21:H23)</f>
        <v>22882893</v>
      </c>
      <c r="I20" s="110">
        <f>SUM(I21:I23)</f>
        <v>22882893</v>
      </c>
      <c r="J20" s="110">
        <f>SUM(J21:J23)</f>
        <v>32861891</v>
      </c>
      <c r="K20" s="110">
        <f>SUM(K21:K23)</f>
        <v>32861891</v>
      </c>
    </row>
    <row r="21" spans="1:11" x14ac:dyDescent="0.2">
      <c r="A21" s="221" t="s">
        <v>180</v>
      </c>
      <c r="B21" s="221"/>
      <c r="C21" s="221"/>
      <c r="D21" s="221"/>
      <c r="E21" s="221"/>
      <c r="F21" s="221"/>
      <c r="G21" s="13">
        <v>14</v>
      </c>
      <c r="H21" s="29">
        <v>14009698</v>
      </c>
      <c r="I21" s="29">
        <v>14009698</v>
      </c>
      <c r="J21" s="29">
        <v>20450237</v>
      </c>
      <c r="K21" s="29">
        <v>20450237</v>
      </c>
    </row>
    <row r="22" spans="1:11" x14ac:dyDescent="0.2">
      <c r="A22" s="221" t="s">
        <v>181</v>
      </c>
      <c r="B22" s="221"/>
      <c r="C22" s="221"/>
      <c r="D22" s="221"/>
      <c r="E22" s="221"/>
      <c r="F22" s="221"/>
      <c r="G22" s="13">
        <v>15</v>
      </c>
      <c r="H22" s="29">
        <v>5816057</v>
      </c>
      <c r="I22" s="29">
        <v>5816057</v>
      </c>
      <c r="J22" s="29">
        <v>8342608</v>
      </c>
      <c r="K22" s="29">
        <v>8342608</v>
      </c>
    </row>
    <row r="23" spans="1:11" x14ac:dyDescent="0.2">
      <c r="A23" s="221" t="s">
        <v>182</v>
      </c>
      <c r="B23" s="221"/>
      <c r="C23" s="221"/>
      <c r="D23" s="221"/>
      <c r="E23" s="221"/>
      <c r="F23" s="221"/>
      <c r="G23" s="13">
        <v>16</v>
      </c>
      <c r="H23" s="29">
        <v>3057138</v>
      </c>
      <c r="I23" s="29">
        <v>3057138</v>
      </c>
      <c r="J23" s="29">
        <v>4069046</v>
      </c>
      <c r="K23" s="29">
        <v>4069046</v>
      </c>
    </row>
    <row r="24" spans="1:11" x14ac:dyDescent="0.2">
      <c r="A24" s="189" t="s">
        <v>183</v>
      </c>
      <c r="B24" s="189"/>
      <c r="C24" s="189"/>
      <c r="D24" s="189"/>
      <c r="E24" s="189"/>
      <c r="F24" s="189"/>
      <c r="G24" s="13">
        <v>17</v>
      </c>
      <c r="H24" s="29">
        <v>3400046</v>
      </c>
      <c r="I24" s="29">
        <v>3400046</v>
      </c>
      <c r="J24" s="29">
        <v>4936966</v>
      </c>
      <c r="K24" s="29">
        <v>4936966</v>
      </c>
    </row>
    <row r="25" spans="1:11" x14ac:dyDescent="0.2">
      <c r="A25" s="189" t="s">
        <v>184</v>
      </c>
      <c r="B25" s="189"/>
      <c r="C25" s="189"/>
      <c r="D25" s="189"/>
      <c r="E25" s="189"/>
      <c r="F25" s="189"/>
      <c r="G25" s="13">
        <v>18</v>
      </c>
      <c r="H25" s="29">
        <v>5806369</v>
      </c>
      <c r="I25" s="29">
        <v>5806369</v>
      </c>
      <c r="J25" s="29">
        <v>8771128</v>
      </c>
      <c r="K25" s="29">
        <v>8771128</v>
      </c>
    </row>
    <row r="26" spans="1:11" x14ac:dyDescent="0.2">
      <c r="A26" s="193" t="s">
        <v>405</v>
      </c>
      <c r="B26" s="193"/>
      <c r="C26" s="193"/>
      <c r="D26" s="193"/>
      <c r="E26" s="193"/>
      <c r="F26" s="193"/>
      <c r="G26" s="14">
        <v>19</v>
      </c>
      <c r="H26" s="110">
        <f>H27+H28</f>
        <v>169240</v>
      </c>
      <c r="I26" s="110">
        <f>I27+I28</f>
        <v>169240</v>
      </c>
      <c r="J26" s="110">
        <f>J27+J28</f>
        <v>71680</v>
      </c>
      <c r="K26" s="110">
        <f>K27+K28</f>
        <v>71680</v>
      </c>
    </row>
    <row r="27" spans="1:11" x14ac:dyDescent="0.2">
      <c r="A27" s="221" t="s">
        <v>185</v>
      </c>
      <c r="B27" s="221"/>
      <c r="C27" s="221"/>
      <c r="D27" s="221"/>
      <c r="E27" s="221"/>
      <c r="F27" s="221"/>
      <c r="G27" s="13">
        <v>20</v>
      </c>
      <c r="H27" s="29">
        <v>0</v>
      </c>
      <c r="I27" s="29">
        <v>0</v>
      </c>
      <c r="J27" s="29">
        <v>0</v>
      </c>
      <c r="K27" s="29">
        <v>0</v>
      </c>
    </row>
    <row r="28" spans="1:11" x14ac:dyDescent="0.2">
      <c r="A28" s="221" t="s">
        <v>186</v>
      </c>
      <c r="B28" s="221"/>
      <c r="C28" s="221"/>
      <c r="D28" s="221"/>
      <c r="E28" s="221"/>
      <c r="F28" s="221"/>
      <c r="G28" s="13">
        <v>21</v>
      </c>
      <c r="H28" s="29">
        <v>169240</v>
      </c>
      <c r="I28" s="29">
        <v>169240</v>
      </c>
      <c r="J28" s="29">
        <v>71680</v>
      </c>
      <c r="K28" s="29">
        <v>71680</v>
      </c>
    </row>
    <row r="29" spans="1:11" x14ac:dyDescent="0.2">
      <c r="A29" s="193" t="s">
        <v>406</v>
      </c>
      <c r="B29" s="193"/>
      <c r="C29" s="193"/>
      <c r="D29" s="193"/>
      <c r="E29" s="193"/>
      <c r="F29" s="193"/>
      <c r="G29" s="14">
        <v>22</v>
      </c>
      <c r="H29" s="110">
        <f>SUM(H30:H35)</f>
        <v>0</v>
      </c>
      <c r="I29" s="110">
        <f>SUM(I30:I35)</f>
        <v>0</v>
      </c>
      <c r="J29" s="110">
        <f>SUM(J30:J35)</f>
        <v>0</v>
      </c>
      <c r="K29" s="110">
        <f>SUM(K30:K35)</f>
        <v>0</v>
      </c>
    </row>
    <row r="30" spans="1:11" x14ac:dyDescent="0.2">
      <c r="A30" s="221" t="s">
        <v>187</v>
      </c>
      <c r="B30" s="221"/>
      <c r="C30" s="221"/>
      <c r="D30" s="221"/>
      <c r="E30" s="221"/>
      <c r="F30" s="221"/>
      <c r="G30" s="13">
        <v>23</v>
      </c>
      <c r="H30" s="29">
        <v>0</v>
      </c>
      <c r="I30" s="29">
        <v>0</v>
      </c>
      <c r="J30" s="29">
        <v>0</v>
      </c>
      <c r="K30" s="29">
        <v>0</v>
      </c>
    </row>
    <row r="31" spans="1:11" x14ac:dyDescent="0.2">
      <c r="A31" s="221" t="s">
        <v>188</v>
      </c>
      <c r="B31" s="221"/>
      <c r="C31" s="221"/>
      <c r="D31" s="221"/>
      <c r="E31" s="221"/>
      <c r="F31" s="221"/>
      <c r="G31" s="13">
        <v>24</v>
      </c>
      <c r="H31" s="29">
        <v>0</v>
      </c>
      <c r="I31" s="29">
        <v>0</v>
      </c>
      <c r="J31" s="29">
        <v>0</v>
      </c>
      <c r="K31" s="29">
        <v>0</v>
      </c>
    </row>
    <row r="32" spans="1:11" x14ac:dyDescent="0.2">
      <c r="A32" s="221" t="s">
        <v>189</v>
      </c>
      <c r="B32" s="221"/>
      <c r="C32" s="221"/>
      <c r="D32" s="221"/>
      <c r="E32" s="221"/>
      <c r="F32" s="221"/>
      <c r="G32" s="13">
        <v>25</v>
      </c>
      <c r="H32" s="29">
        <v>0</v>
      </c>
      <c r="I32" s="29">
        <v>0</v>
      </c>
      <c r="J32" s="29">
        <v>0</v>
      </c>
      <c r="K32" s="29">
        <v>0</v>
      </c>
    </row>
    <row r="33" spans="1:11" x14ac:dyDescent="0.2">
      <c r="A33" s="221" t="s">
        <v>190</v>
      </c>
      <c r="B33" s="221"/>
      <c r="C33" s="221"/>
      <c r="D33" s="221"/>
      <c r="E33" s="221"/>
      <c r="F33" s="221"/>
      <c r="G33" s="13">
        <v>26</v>
      </c>
      <c r="H33" s="29">
        <v>0</v>
      </c>
      <c r="I33" s="29">
        <v>0</v>
      </c>
      <c r="J33" s="29">
        <v>0</v>
      </c>
      <c r="K33" s="29">
        <v>0</v>
      </c>
    </row>
    <row r="34" spans="1:11" x14ac:dyDescent="0.2">
      <c r="A34" s="221" t="s">
        <v>191</v>
      </c>
      <c r="B34" s="221"/>
      <c r="C34" s="221"/>
      <c r="D34" s="221"/>
      <c r="E34" s="221"/>
      <c r="F34" s="221"/>
      <c r="G34" s="13">
        <v>27</v>
      </c>
      <c r="H34" s="29">
        <v>0</v>
      </c>
      <c r="I34" s="29">
        <v>0</v>
      </c>
      <c r="J34" s="29">
        <v>0</v>
      </c>
      <c r="K34" s="29">
        <v>0</v>
      </c>
    </row>
    <row r="35" spans="1:11" x14ac:dyDescent="0.2">
      <c r="A35" s="221" t="s">
        <v>192</v>
      </c>
      <c r="B35" s="221"/>
      <c r="C35" s="221"/>
      <c r="D35" s="221"/>
      <c r="E35" s="221"/>
      <c r="F35" s="221"/>
      <c r="G35" s="13">
        <v>28</v>
      </c>
      <c r="H35" s="29">
        <v>0</v>
      </c>
      <c r="I35" s="29">
        <v>0</v>
      </c>
      <c r="J35" s="29">
        <v>0</v>
      </c>
      <c r="K35" s="29">
        <v>0</v>
      </c>
    </row>
    <row r="36" spans="1:11" x14ac:dyDescent="0.2">
      <c r="A36" s="189" t="s">
        <v>193</v>
      </c>
      <c r="B36" s="189"/>
      <c r="C36" s="189"/>
      <c r="D36" s="189"/>
      <c r="E36" s="189"/>
      <c r="F36" s="189"/>
      <c r="G36" s="13">
        <v>29</v>
      </c>
      <c r="H36" s="29">
        <v>281965</v>
      </c>
      <c r="I36" s="29">
        <v>281965</v>
      </c>
      <c r="J36" s="29">
        <v>1123412</v>
      </c>
      <c r="K36" s="29">
        <v>1123412</v>
      </c>
    </row>
    <row r="37" spans="1:11" x14ac:dyDescent="0.2">
      <c r="A37" s="219" t="s">
        <v>407</v>
      </c>
      <c r="B37" s="220"/>
      <c r="C37" s="220"/>
      <c r="D37" s="220"/>
      <c r="E37" s="220"/>
      <c r="F37" s="220"/>
      <c r="G37" s="14">
        <v>30</v>
      </c>
      <c r="H37" s="110">
        <f>SUM(H38:H47)</f>
        <v>452118</v>
      </c>
      <c r="I37" s="110">
        <f>SUM(I38:I47)</f>
        <v>452118</v>
      </c>
      <c r="J37" s="110">
        <f>SUM(J38:J47)</f>
        <v>258646</v>
      </c>
      <c r="K37" s="110">
        <f>SUM(K38:K47)</f>
        <v>258646</v>
      </c>
    </row>
    <row r="38" spans="1:11" ht="23.45" customHeight="1" x14ac:dyDescent="0.2">
      <c r="A38" s="189" t="s">
        <v>194</v>
      </c>
      <c r="B38" s="189"/>
      <c r="C38" s="189"/>
      <c r="D38" s="189"/>
      <c r="E38" s="189"/>
      <c r="F38" s="189"/>
      <c r="G38" s="13">
        <v>31</v>
      </c>
      <c r="H38" s="29">
        <v>0</v>
      </c>
      <c r="I38" s="29">
        <v>0</v>
      </c>
      <c r="J38" s="29">
        <v>0</v>
      </c>
      <c r="K38" s="29">
        <v>0</v>
      </c>
    </row>
    <row r="39" spans="1:11" ht="25.15" customHeight="1" x14ac:dyDescent="0.2">
      <c r="A39" s="189" t="s">
        <v>195</v>
      </c>
      <c r="B39" s="189"/>
      <c r="C39" s="189"/>
      <c r="D39" s="189"/>
      <c r="E39" s="189"/>
      <c r="F39" s="189"/>
      <c r="G39" s="13">
        <v>32</v>
      </c>
      <c r="H39" s="29">
        <v>0</v>
      </c>
      <c r="I39" s="29">
        <v>0</v>
      </c>
      <c r="J39" s="29">
        <v>0</v>
      </c>
      <c r="K39" s="29">
        <v>0</v>
      </c>
    </row>
    <row r="40" spans="1:11" ht="25.15" customHeight="1" x14ac:dyDescent="0.2">
      <c r="A40" s="189" t="s">
        <v>196</v>
      </c>
      <c r="B40" s="189"/>
      <c r="C40" s="189"/>
      <c r="D40" s="189"/>
      <c r="E40" s="189"/>
      <c r="F40" s="189"/>
      <c r="G40" s="13">
        <v>33</v>
      </c>
      <c r="H40" s="29">
        <v>0</v>
      </c>
      <c r="I40" s="29">
        <v>0</v>
      </c>
      <c r="J40" s="29">
        <v>0</v>
      </c>
      <c r="K40" s="29">
        <v>0</v>
      </c>
    </row>
    <row r="41" spans="1:11" ht="25.15" customHeight="1" x14ac:dyDescent="0.2">
      <c r="A41" s="189" t="s">
        <v>197</v>
      </c>
      <c r="B41" s="189"/>
      <c r="C41" s="189"/>
      <c r="D41" s="189"/>
      <c r="E41" s="189"/>
      <c r="F41" s="189"/>
      <c r="G41" s="13">
        <v>34</v>
      </c>
      <c r="H41" s="29">
        <v>0</v>
      </c>
      <c r="I41" s="29">
        <v>0</v>
      </c>
      <c r="J41" s="29">
        <v>0</v>
      </c>
      <c r="K41" s="29">
        <v>0</v>
      </c>
    </row>
    <row r="42" spans="1:11" ht="25.15" customHeight="1" x14ac:dyDescent="0.2">
      <c r="A42" s="189" t="s">
        <v>198</v>
      </c>
      <c r="B42" s="189"/>
      <c r="C42" s="189"/>
      <c r="D42" s="189"/>
      <c r="E42" s="189"/>
      <c r="F42" s="189"/>
      <c r="G42" s="13">
        <v>35</v>
      </c>
      <c r="H42" s="29">
        <v>0</v>
      </c>
      <c r="I42" s="29">
        <v>0</v>
      </c>
      <c r="J42" s="29">
        <v>0</v>
      </c>
      <c r="K42" s="29">
        <v>0</v>
      </c>
    </row>
    <row r="43" spans="1:11" x14ac:dyDescent="0.2">
      <c r="A43" s="189" t="s">
        <v>199</v>
      </c>
      <c r="B43" s="189"/>
      <c r="C43" s="189"/>
      <c r="D43" s="189"/>
      <c r="E43" s="189"/>
      <c r="F43" s="189"/>
      <c r="G43" s="13">
        <v>36</v>
      </c>
      <c r="H43" s="29">
        <v>75329</v>
      </c>
      <c r="I43" s="29">
        <v>75329</v>
      </c>
      <c r="J43" s="29">
        <v>23210</v>
      </c>
      <c r="K43" s="29">
        <v>23210</v>
      </c>
    </row>
    <row r="44" spans="1:11" x14ac:dyDescent="0.2">
      <c r="A44" s="189" t="s">
        <v>200</v>
      </c>
      <c r="B44" s="189"/>
      <c r="C44" s="189"/>
      <c r="D44" s="189"/>
      <c r="E44" s="189"/>
      <c r="F44" s="189"/>
      <c r="G44" s="13">
        <v>37</v>
      </c>
      <c r="H44" s="29">
        <v>162252</v>
      </c>
      <c r="I44" s="29">
        <v>162252</v>
      </c>
      <c r="J44" s="29">
        <v>135106</v>
      </c>
      <c r="K44" s="29">
        <v>135106</v>
      </c>
    </row>
    <row r="45" spans="1:11" x14ac:dyDescent="0.2">
      <c r="A45" s="189" t="s">
        <v>201</v>
      </c>
      <c r="B45" s="189"/>
      <c r="C45" s="189"/>
      <c r="D45" s="189"/>
      <c r="E45" s="189"/>
      <c r="F45" s="189"/>
      <c r="G45" s="13">
        <v>38</v>
      </c>
      <c r="H45" s="29">
        <v>149206</v>
      </c>
      <c r="I45" s="29">
        <v>149206</v>
      </c>
      <c r="J45" s="29">
        <v>115</v>
      </c>
      <c r="K45" s="29">
        <v>115</v>
      </c>
    </row>
    <row r="46" spans="1:11" x14ac:dyDescent="0.2">
      <c r="A46" s="189" t="s">
        <v>202</v>
      </c>
      <c r="B46" s="189"/>
      <c r="C46" s="189"/>
      <c r="D46" s="189"/>
      <c r="E46" s="189"/>
      <c r="F46" s="189"/>
      <c r="G46" s="13">
        <v>39</v>
      </c>
      <c r="H46" s="29">
        <v>25310</v>
      </c>
      <c r="I46" s="29">
        <v>25310</v>
      </c>
      <c r="J46" s="29">
        <v>84417</v>
      </c>
      <c r="K46" s="29">
        <v>84417</v>
      </c>
    </row>
    <row r="47" spans="1:11" x14ac:dyDescent="0.2">
      <c r="A47" s="189" t="s">
        <v>203</v>
      </c>
      <c r="B47" s="189"/>
      <c r="C47" s="189"/>
      <c r="D47" s="189"/>
      <c r="E47" s="189"/>
      <c r="F47" s="189"/>
      <c r="G47" s="13">
        <v>40</v>
      </c>
      <c r="H47" s="29">
        <v>40021</v>
      </c>
      <c r="I47" s="29">
        <v>40021</v>
      </c>
      <c r="J47" s="29">
        <v>15798</v>
      </c>
      <c r="K47" s="29">
        <v>15798</v>
      </c>
    </row>
    <row r="48" spans="1:11" x14ac:dyDescent="0.2">
      <c r="A48" s="219" t="s">
        <v>408</v>
      </c>
      <c r="B48" s="220"/>
      <c r="C48" s="220"/>
      <c r="D48" s="220"/>
      <c r="E48" s="220"/>
      <c r="F48" s="220"/>
      <c r="G48" s="14">
        <v>41</v>
      </c>
      <c r="H48" s="110">
        <f>SUM(H49:H55)</f>
        <v>250624</v>
      </c>
      <c r="I48" s="110">
        <f>SUM(I49:I55)</f>
        <v>250624</v>
      </c>
      <c r="J48" s="110">
        <f>SUM(J49:J55)</f>
        <v>1199595</v>
      </c>
      <c r="K48" s="110">
        <f>SUM(K49:K55)</f>
        <v>1199595</v>
      </c>
    </row>
    <row r="49" spans="1:11" ht="25.15" customHeight="1" x14ac:dyDescent="0.2">
      <c r="A49" s="189" t="s">
        <v>204</v>
      </c>
      <c r="B49" s="189"/>
      <c r="C49" s="189"/>
      <c r="D49" s="189"/>
      <c r="E49" s="189"/>
      <c r="F49" s="189"/>
      <c r="G49" s="13">
        <v>42</v>
      </c>
      <c r="H49" s="29">
        <v>0</v>
      </c>
      <c r="I49" s="29">
        <v>0</v>
      </c>
      <c r="J49" s="29">
        <v>0</v>
      </c>
      <c r="K49" s="29">
        <v>0</v>
      </c>
    </row>
    <row r="50" spans="1:11" ht="24" customHeight="1" x14ac:dyDescent="0.2">
      <c r="A50" s="215" t="s">
        <v>205</v>
      </c>
      <c r="B50" s="215"/>
      <c r="C50" s="215"/>
      <c r="D50" s="215"/>
      <c r="E50" s="215"/>
      <c r="F50" s="215"/>
      <c r="G50" s="13">
        <v>43</v>
      </c>
      <c r="H50" s="29">
        <v>0</v>
      </c>
      <c r="I50" s="29">
        <v>0</v>
      </c>
      <c r="J50" s="29">
        <v>0</v>
      </c>
      <c r="K50" s="29">
        <v>0</v>
      </c>
    </row>
    <row r="51" spans="1:11" x14ac:dyDescent="0.2">
      <c r="A51" s="215" t="s">
        <v>206</v>
      </c>
      <c r="B51" s="215"/>
      <c r="C51" s="215"/>
      <c r="D51" s="215"/>
      <c r="E51" s="215"/>
      <c r="F51" s="215"/>
      <c r="G51" s="13">
        <v>44</v>
      </c>
      <c r="H51" s="29">
        <v>240149</v>
      </c>
      <c r="I51" s="29">
        <v>240149</v>
      </c>
      <c r="J51" s="29">
        <v>607201</v>
      </c>
      <c r="K51" s="29">
        <v>607201</v>
      </c>
    </row>
    <row r="52" spans="1:11" x14ac:dyDescent="0.2">
      <c r="A52" s="215" t="s">
        <v>207</v>
      </c>
      <c r="B52" s="215"/>
      <c r="C52" s="215"/>
      <c r="D52" s="215"/>
      <c r="E52" s="215"/>
      <c r="F52" s="215"/>
      <c r="G52" s="13">
        <v>45</v>
      </c>
      <c r="H52" s="29">
        <v>0</v>
      </c>
      <c r="I52" s="29">
        <v>0</v>
      </c>
      <c r="J52" s="29">
        <v>591392</v>
      </c>
      <c r="K52" s="29">
        <v>591392</v>
      </c>
    </row>
    <row r="53" spans="1:11" x14ac:dyDescent="0.2">
      <c r="A53" s="215" t="s">
        <v>208</v>
      </c>
      <c r="B53" s="215"/>
      <c r="C53" s="215"/>
      <c r="D53" s="215"/>
      <c r="E53" s="215"/>
      <c r="F53" s="215"/>
      <c r="G53" s="13">
        <v>46</v>
      </c>
      <c r="H53" s="29">
        <v>0</v>
      </c>
      <c r="I53" s="29">
        <v>0</v>
      </c>
      <c r="J53" s="29">
        <v>0</v>
      </c>
      <c r="K53" s="29">
        <v>0</v>
      </c>
    </row>
    <row r="54" spans="1:11" x14ac:dyDescent="0.2">
      <c r="A54" s="215" t="s">
        <v>209</v>
      </c>
      <c r="B54" s="215"/>
      <c r="C54" s="215"/>
      <c r="D54" s="215"/>
      <c r="E54" s="215"/>
      <c r="F54" s="215"/>
      <c r="G54" s="13">
        <v>47</v>
      </c>
      <c r="H54" s="29">
        <v>0</v>
      </c>
      <c r="I54" s="29">
        <v>0</v>
      </c>
      <c r="J54" s="29">
        <v>0</v>
      </c>
      <c r="K54" s="29">
        <v>0</v>
      </c>
    </row>
    <row r="55" spans="1:11" x14ac:dyDescent="0.2">
      <c r="A55" s="215" t="s">
        <v>210</v>
      </c>
      <c r="B55" s="215"/>
      <c r="C55" s="215"/>
      <c r="D55" s="215"/>
      <c r="E55" s="215"/>
      <c r="F55" s="215"/>
      <c r="G55" s="13">
        <v>48</v>
      </c>
      <c r="H55" s="29">
        <v>10475</v>
      </c>
      <c r="I55" s="29">
        <v>10475</v>
      </c>
      <c r="J55" s="29">
        <v>1002</v>
      </c>
      <c r="K55" s="29">
        <v>1002</v>
      </c>
    </row>
    <row r="56" spans="1:11" ht="22.15" customHeight="1" x14ac:dyDescent="0.2">
      <c r="A56" s="224" t="s">
        <v>211</v>
      </c>
      <c r="B56" s="224"/>
      <c r="C56" s="224"/>
      <c r="D56" s="224"/>
      <c r="E56" s="224"/>
      <c r="F56" s="224"/>
      <c r="G56" s="13">
        <v>49</v>
      </c>
      <c r="H56" s="29">
        <v>873582</v>
      </c>
      <c r="I56" s="29">
        <v>873582</v>
      </c>
      <c r="J56" s="29">
        <v>2135070</v>
      </c>
      <c r="K56" s="29">
        <v>2135070</v>
      </c>
    </row>
    <row r="57" spans="1:11" x14ac:dyDescent="0.2">
      <c r="A57" s="224" t="s">
        <v>212</v>
      </c>
      <c r="B57" s="224"/>
      <c r="C57" s="224"/>
      <c r="D57" s="224"/>
      <c r="E57" s="224"/>
      <c r="F57" s="224"/>
      <c r="G57" s="13">
        <v>50</v>
      </c>
      <c r="H57" s="29">
        <v>132140</v>
      </c>
      <c r="I57" s="29">
        <v>132140</v>
      </c>
      <c r="J57" s="29">
        <v>101858</v>
      </c>
      <c r="K57" s="29">
        <v>101858</v>
      </c>
    </row>
    <row r="58" spans="1:11" ht="24.6" customHeight="1" x14ac:dyDescent="0.2">
      <c r="A58" s="224" t="s">
        <v>213</v>
      </c>
      <c r="B58" s="224"/>
      <c r="C58" s="224"/>
      <c r="D58" s="224"/>
      <c r="E58" s="224"/>
      <c r="F58" s="224"/>
      <c r="G58" s="13">
        <v>51</v>
      </c>
      <c r="H58" s="29">
        <v>0</v>
      </c>
      <c r="I58" s="29">
        <v>0</v>
      </c>
      <c r="J58" s="29">
        <v>0</v>
      </c>
      <c r="K58" s="29">
        <v>0</v>
      </c>
    </row>
    <row r="59" spans="1:11" x14ac:dyDescent="0.2">
      <c r="A59" s="224" t="s">
        <v>214</v>
      </c>
      <c r="B59" s="224"/>
      <c r="C59" s="224"/>
      <c r="D59" s="224"/>
      <c r="E59" s="224"/>
      <c r="F59" s="224"/>
      <c r="G59" s="13">
        <v>52</v>
      </c>
      <c r="H59" s="29">
        <v>3070</v>
      </c>
      <c r="I59" s="29">
        <v>3070</v>
      </c>
      <c r="J59" s="29">
        <v>3073</v>
      </c>
      <c r="K59" s="29">
        <v>3073</v>
      </c>
    </row>
    <row r="60" spans="1:11" x14ac:dyDescent="0.2">
      <c r="A60" s="219" t="s">
        <v>409</v>
      </c>
      <c r="B60" s="220"/>
      <c r="C60" s="220"/>
      <c r="D60" s="220"/>
      <c r="E60" s="220"/>
      <c r="F60" s="220"/>
      <c r="G60" s="14">
        <v>53</v>
      </c>
      <c r="H60" s="110">
        <f>H8+H37+H56+H57</f>
        <v>128006958</v>
      </c>
      <c r="I60" s="110">
        <f t="shared" ref="I60:K60" si="0">I8+I37+I56+I57</f>
        <v>128006958</v>
      </c>
      <c r="J60" s="110">
        <f t="shared" si="0"/>
        <v>178466375</v>
      </c>
      <c r="K60" s="110">
        <f t="shared" si="0"/>
        <v>178466375</v>
      </c>
    </row>
    <row r="61" spans="1:11" x14ac:dyDescent="0.2">
      <c r="A61" s="219" t="s">
        <v>410</v>
      </c>
      <c r="B61" s="220"/>
      <c r="C61" s="220"/>
      <c r="D61" s="220"/>
      <c r="E61" s="220"/>
      <c r="F61" s="220"/>
      <c r="G61" s="14">
        <v>54</v>
      </c>
      <c r="H61" s="110">
        <f>H14+H48+H58+H59</f>
        <v>111729558</v>
      </c>
      <c r="I61" s="110">
        <f t="shared" ref="I61:K61" si="1">I14+I48+I58+I59</f>
        <v>111729558</v>
      </c>
      <c r="J61" s="110">
        <f t="shared" si="1"/>
        <v>166437283</v>
      </c>
      <c r="K61" s="110">
        <f t="shared" si="1"/>
        <v>166437283</v>
      </c>
    </row>
    <row r="62" spans="1:11" x14ac:dyDescent="0.2">
      <c r="A62" s="219" t="s">
        <v>411</v>
      </c>
      <c r="B62" s="220"/>
      <c r="C62" s="220"/>
      <c r="D62" s="220"/>
      <c r="E62" s="220"/>
      <c r="F62" s="220"/>
      <c r="G62" s="14">
        <v>55</v>
      </c>
      <c r="H62" s="110">
        <f>H60-H61</f>
        <v>16277400</v>
      </c>
      <c r="I62" s="110">
        <f t="shared" ref="I62:K62" si="2">I60-I61</f>
        <v>16277400</v>
      </c>
      <c r="J62" s="110">
        <f t="shared" si="2"/>
        <v>12029092</v>
      </c>
      <c r="K62" s="110">
        <f t="shared" si="2"/>
        <v>12029092</v>
      </c>
    </row>
    <row r="63" spans="1:11" x14ac:dyDescent="0.2">
      <c r="A63" s="218" t="s">
        <v>413</v>
      </c>
      <c r="B63" s="218"/>
      <c r="C63" s="218"/>
      <c r="D63" s="218"/>
      <c r="E63" s="218"/>
      <c r="F63" s="218"/>
      <c r="G63" s="14">
        <v>56</v>
      </c>
      <c r="H63" s="110">
        <f>+IF((H60-H61)&gt;0,(H60-H61),0)</f>
        <v>16277400</v>
      </c>
      <c r="I63" s="110">
        <f t="shared" ref="I63:K63" si="3">+IF((I60-I61)&gt;0,(I60-I61),0)</f>
        <v>16277400</v>
      </c>
      <c r="J63" s="110">
        <f t="shared" si="3"/>
        <v>12029092</v>
      </c>
      <c r="K63" s="110">
        <f t="shared" si="3"/>
        <v>12029092</v>
      </c>
    </row>
    <row r="64" spans="1:11" x14ac:dyDescent="0.2">
      <c r="A64" s="218" t="s">
        <v>412</v>
      </c>
      <c r="B64" s="218"/>
      <c r="C64" s="218"/>
      <c r="D64" s="218"/>
      <c r="E64" s="218"/>
      <c r="F64" s="218"/>
      <c r="G64" s="14">
        <v>57</v>
      </c>
      <c r="H64" s="110">
        <f>+IF((H60-H61)&lt;0,(H60-H61),0)</f>
        <v>0</v>
      </c>
      <c r="I64" s="110">
        <f t="shared" ref="I64:K64" si="4">+IF((I60-I61)&lt;0,(I60-I61),0)</f>
        <v>0</v>
      </c>
      <c r="J64" s="110">
        <f t="shared" si="4"/>
        <v>0</v>
      </c>
      <c r="K64" s="110">
        <f t="shared" si="4"/>
        <v>0</v>
      </c>
    </row>
    <row r="65" spans="1:11" x14ac:dyDescent="0.2">
      <c r="A65" s="224" t="s">
        <v>215</v>
      </c>
      <c r="B65" s="224"/>
      <c r="C65" s="224"/>
      <c r="D65" s="224"/>
      <c r="E65" s="224"/>
      <c r="F65" s="224"/>
      <c r="G65" s="13">
        <v>58</v>
      </c>
      <c r="H65" s="29">
        <v>1393895</v>
      </c>
      <c r="I65" s="29">
        <v>1393895</v>
      </c>
      <c r="J65" s="29">
        <v>1702185</v>
      </c>
      <c r="K65" s="29">
        <v>1702185</v>
      </c>
    </row>
    <row r="66" spans="1:11" x14ac:dyDescent="0.2">
      <c r="A66" s="219" t="s">
        <v>414</v>
      </c>
      <c r="B66" s="220"/>
      <c r="C66" s="220"/>
      <c r="D66" s="220"/>
      <c r="E66" s="220"/>
      <c r="F66" s="220"/>
      <c r="G66" s="14">
        <v>59</v>
      </c>
      <c r="H66" s="110">
        <f>H62-H65</f>
        <v>14883505</v>
      </c>
      <c r="I66" s="110">
        <f t="shared" ref="I66:K66" si="5">I62-I65</f>
        <v>14883505</v>
      </c>
      <c r="J66" s="110">
        <f t="shared" si="5"/>
        <v>10326907</v>
      </c>
      <c r="K66" s="110">
        <f t="shared" si="5"/>
        <v>10326907</v>
      </c>
    </row>
    <row r="67" spans="1:11" x14ac:dyDescent="0.2">
      <c r="A67" s="218" t="s">
        <v>415</v>
      </c>
      <c r="B67" s="218"/>
      <c r="C67" s="218"/>
      <c r="D67" s="218"/>
      <c r="E67" s="218"/>
      <c r="F67" s="218"/>
      <c r="G67" s="14">
        <v>60</v>
      </c>
      <c r="H67" s="110">
        <f>+IF((H62-H65)&gt;0,(H62-H65),0)</f>
        <v>14883505</v>
      </c>
      <c r="I67" s="110">
        <f t="shared" ref="I67:K67" si="6">+IF((I62-I65)&gt;0,(I62-I65),0)</f>
        <v>14883505</v>
      </c>
      <c r="J67" s="110">
        <f t="shared" si="6"/>
        <v>10326907</v>
      </c>
      <c r="K67" s="110">
        <f t="shared" si="6"/>
        <v>10326907</v>
      </c>
    </row>
    <row r="68" spans="1:11" x14ac:dyDescent="0.2">
      <c r="A68" s="218" t="s">
        <v>416</v>
      </c>
      <c r="B68" s="218"/>
      <c r="C68" s="218"/>
      <c r="D68" s="218"/>
      <c r="E68" s="218"/>
      <c r="F68" s="218"/>
      <c r="G68" s="14">
        <v>61</v>
      </c>
      <c r="H68" s="110">
        <f>+IF((H62-H65)&lt;0,(H62-H65),0)</f>
        <v>0</v>
      </c>
      <c r="I68" s="110">
        <f t="shared" ref="I68:K68" si="7">+IF((I62-I65)&lt;0,(I62-I65),0)</f>
        <v>0</v>
      </c>
      <c r="J68" s="110">
        <f t="shared" si="7"/>
        <v>0</v>
      </c>
      <c r="K68" s="110">
        <f t="shared" si="7"/>
        <v>0</v>
      </c>
    </row>
    <row r="69" spans="1:11" x14ac:dyDescent="0.2">
      <c r="A69" s="194" t="s">
        <v>216</v>
      </c>
      <c r="B69" s="194"/>
      <c r="C69" s="194"/>
      <c r="D69" s="194"/>
      <c r="E69" s="194"/>
      <c r="F69" s="194"/>
      <c r="G69" s="216"/>
      <c r="H69" s="216"/>
      <c r="I69" s="216"/>
      <c r="J69" s="217"/>
      <c r="K69" s="217"/>
    </row>
    <row r="70" spans="1:11" ht="22.15" customHeight="1" x14ac:dyDescent="0.2">
      <c r="A70" s="219" t="s">
        <v>417</v>
      </c>
      <c r="B70" s="220"/>
      <c r="C70" s="220"/>
      <c r="D70" s="220"/>
      <c r="E70" s="220"/>
      <c r="F70" s="220"/>
      <c r="G70" s="14">
        <v>62</v>
      </c>
      <c r="H70" s="110">
        <f>H71-H72</f>
        <v>0</v>
      </c>
      <c r="I70" s="110">
        <f>I71-I72</f>
        <v>0</v>
      </c>
      <c r="J70" s="110">
        <f>J71-J72</f>
        <v>0</v>
      </c>
      <c r="K70" s="110">
        <f>K71-K72</f>
        <v>0</v>
      </c>
    </row>
    <row r="71" spans="1:11" x14ac:dyDescent="0.2">
      <c r="A71" s="215" t="s">
        <v>217</v>
      </c>
      <c r="B71" s="215"/>
      <c r="C71" s="215"/>
      <c r="D71" s="215"/>
      <c r="E71" s="215"/>
      <c r="F71" s="215"/>
      <c r="G71" s="13">
        <v>63</v>
      </c>
      <c r="H71" s="29">
        <v>0</v>
      </c>
      <c r="I71" s="29">
        <v>0</v>
      </c>
      <c r="J71" s="29">
        <v>0</v>
      </c>
      <c r="K71" s="29">
        <v>0</v>
      </c>
    </row>
    <row r="72" spans="1:11" x14ac:dyDescent="0.2">
      <c r="A72" s="215" t="s">
        <v>218</v>
      </c>
      <c r="B72" s="215"/>
      <c r="C72" s="215"/>
      <c r="D72" s="215"/>
      <c r="E72" s="215"/>
      <c r="F72" s="215"/>
      <c r="G72" s="13">
        <v>64</v>
      </c>
      <c r="H72" s="29">
        <v>0</v>
      </c>
      <c r="I72" s="29">
        <v>0</v>
      </c>
      <c r="J72" s="29">
        <v>0</v>
      </c>
      <c r="K72" s="29">
        <v>0</v>
      </c>
    </row>
    <row r="73" spans="1:11" x14ac:dyDescent="0.2">
      <c r="A73" s="224" t="s">
        <v>219</v>
      </c>
      <c r="B73" s="224"/>
      <c r="C73" s="224"/>
      <c r="D73" s="224"/>
      <c r="E73" s="224"/>
      <c r="F73" s="224"/>
      <c r="G73" s="13">
        <v>65</v>
      </c>
      <c r="H73" s="29">
        <v>0</v>
      </c>
      <c r="I73" s="29">
        <v>0</v>
      </c>
      <c r="J73" s="29">
        <v>0</v>
      </c>
      <c r="K73" s="29">
        <v>0</v>
      </c>
    </row>
    <row r="74" spans="1:11" x14ac:dyDescent="0.2">
      <c r="A74" s="218" t="s">
        <v>418</v>
      </c>
      <c r="B74" s="218"/>
      <c r="C74" s="218"/>
      <c r="D74" s="218"/>
      <c r="E74" s="218"/>
      <c r="F74" s="218"/>
      <c r="G74" s="14">
        <v>66</v>
      </c>
      <c r="H74" s="111">
        <v>0</v>
      </c>
      <c r="I74" s="111">
        <v>0</v>
      </c>
      <c r="J74" s="111">
        <v>0</v>
      </c>
      <c r="K74" s="111">
        <v>0</v>
      </c>
    </row>
    <row r="75" spans="1:11" x14ac:dyDescent="0.2">
      <c r="A75" s="218" t="s">
        <v>419</v>
      </c>
      <c r="B75" s="218"/>
      <c r="C75" s="218"/>
      <c r="D75" s="218"/>
      <c r="E75" s="218"/>
      <c r="F75" s="218"/>
      <c r="G75" s="14">
        <v>67</v>
      </c>
      <c r="H75" s="111">
        <v>0</v>
      </c>
      <c r="I75" s="111">
        <v>0</v>
      </c>
      <c r="J75" s="111">
        <v>0</v>
      </c>
      <c r="K75" s="111">
        <v>0</v>
      </c>
    </row>
    <row r="76" spans="1:11" x14ac:dyDescent="0.2">
      <c r="A76" s="194" t="s">
        <v>220</v>
      </c>
      <c r="B76" s="194"/>
      <c r="C76" s="194"/>
      <c r="D76" s="194"/>
      <c r="E76" s="194"/>
      <c r="F76" s="194"/>
      <c r="G76" s="216"/>
      <c r="H76" s="216"/>
      <c r="I76" s="216"/>
      <c r="J76" s="217"/>
      <c r="K76" s="217"/>
    </row>
    <row r="77" spans="1:11" x14ac:dyDescent="0.2">
      <c r="A77" s="219" t="s">
        <v>420</v>
      </c>
      <c r="B77" s="220"/>
      <c r="C77" s="220"/>
      <c r="D77" s="220"/>
      <c r="E77" s="220"/>
      <c r="F77" s="220"/>
      <c r="G77" s="14">
        <v>68</v>
      </c>
      <c r="H77" s="111">
        <v>0</v>
      </c>
      <c r="I77" s="111">
        <v>0</v>
      </c>
      <c r="J77" s="111">
        <v>0</v>
      </c>
      <c r="K77" s="111">
        <v>0</v>
      </c>
    </row>
    <row r="78" spans="1:11" x14ac:dyDescent="0.2">
      <c r="A78" s="215" t="s">
        <v>421</v>
      </c>
      <c r="B78" s="215"/>
      <c r="C78" s="215"/>
      <c r="D78" s="215"/>
      <c r="E78" s="215"/>
      <c r="F78" s="215"/>
      <c r="G78" s="106">
        <v>69</v>
      </c>
      <c r="H78" s="33">
        <v>0</v>
      </c>
      <c r="I78" s="33">
        <v>0</v>
      </c>
      <c r="J78" s="33">
        <v>0</v>
      </c>
      <c r="K78" s="33">
        <v>0</v>
      </c>
    </row>
    <row r="79" spans="1:11" x14ac:dyDescent="0.2">
      <c r="A79" s="215" t="s">
        <v>422</v>
      </c>
      <c r="B79" s="215"/>
      <c r="C79" s="215"/>
      <c r="D79" s="215"/>
      <c r="E79" s="215"/>
      <c r="F79" s="215"/>
      <c r="G79" s="106">
        <v>70</v>
      </c>
      <c r="H79" s="33">
        <v>0</v>
      </c>
      <c r="I79" s="33">
        <v>0</v>
      </c>
      <c r="J79" s="33">
        <v>0</v>
      </c>
      <c r="K79" s="33">
        <v>0</v>
      </c>
    </row>
    <row r="80" spans="1:11" x14ac:dyDescent="0.2">
      <c r="A80" s="219" t="s">
        <v>423</v>
      </c>
      <c r="B80" s="220"/>
      <c r="C80" s="220"/>
      <c r="D80" s="220"/>
      <c r="E80" s="220"/>
      <c r="F80" s="220"/>
      <c r="G80" s="14">
        <v>71</v>
      </c>
      <c r="H80" s="111">
        <v>0</v>
      </c>
      <c r="I80" s="111">
        <v>0</v>
      </c>
      <c r="J80" s="111">
        <v>0</v>
      </c>
      <c r="K80" s="111">
        <v>0</v>
      </c>
    </row>
    <row r="81" spans="1:11" x14ac:dyDescent="0.2">
      <c r="A81" s="219" t="s">
        <v>424</v>
      </c>
      <c r="B81" s="220"/>
      <c r="C81" s="220"/>
      <c r="D81" s="220"/>
      <c r="E81" s="220"/>
      <c r="F81" s="220"/>
      <c r="G81" s="14">
        <v>72</v>
      </c>
      <c r="H81" s="111">
        <v>0</v>
      </c>
      <c r="I81" s="111">
        <v>0</v>
      </c>
      <c r="J81" s="111">
        <v>0</v>
      </c>
      <c r="K81" s="111">
        <v>0</v>
      </c>
    </row>
    <row r="82" spans="1:11" x14ac:dyDescent="0.2">
      <c r="A82" s="218" t="s">
        <v>425</v>
      </c>
      <c r="B82" s="218"/>
      <c r="C82" s="218"/>
      <c r="D82" s="218"/>
      <c r="E82" s="218"/>
      <c r="F82" s="218"/>
      <c r="G82" s="14">
        <v>73</v>
      </c>
      <c r="H82" s="111">
        <v>0</v>
      </c>
      <c r="I82" s="111">
        <v>0</v>
      </c>
      <c r="J82" s="111">
        <v>0</v>
      </c>
      <c r="K82" s="111">
        <v>0</v>
      </c>
    </row>
    <row r="83" spans="1:11" x14ac:dyDescent="0.2">
      <c r="A83" s="218" t="s">
        <v>426</v>
      </c>
      <c r="B83" s="218"/>
      <c r="C83" s="218"/>
      <c r="D83" s="218"/>
      <c r="E83" s="218"/>
      <c r="F83" s="218"/>
      <c r="G83" s="14">
        <v>74</v>
      </c>
      <c r="H83" s="111">
        <v>0</v>
      </c>
      <c r="I83" s="111">
        <v>0</v>
      </c>
      <c r="J83" s="111">
        <v>0</v>
      </c>
      <c r="K83" s="111">
        <v>0</v>
      </c>
    </row>
    <row r="84" spans="1:11" x14ac:dyDescent="0.2">
      <c r="A84" s="194" t="s">
        <v>221</v>
      </c>
      <c r="B84" s="194"/>
      <c r="C84" s="194"/>
      <c r="D84" s="194"/>
      <c r="E84" s="194"/>
      <c r="F84" s="194"/>
      <c r="G84" s="216"/>
      <c r="H84" s="216"/>
      <c r="I84" s="216"/>
      <c r="J84" s="217"/>
      <c r="K84" s="217"/>
    </row>
    <row r="85" spans="1:11" x14ac:dyDescent="0.2">
      <c r="A85" s="209" t="s">
        <v>427</v>
      </c>
      <c r="B85" s="210"/>
      <c r="C85" s="210"/>
      <c r="D85" s="210"/>
      <c r="E85" s="210"/>
      <c r="F85" s="210"/>
      <c r="G85" s="14">
        <v>75</v>
      </c>
      <c r="H85" s="112">
        <f>H86+H87</f>
        <v>14883505</v>
      </c>
      <c r="I85" s="112">
        <f>I86+I87</f>
        <v>14883505</v>
      </c>
      <c r="J85" s="112">
        <f>J86+J87</f>
        <v>10326907</v>
      </c>
      <c r="K85" s="112">
        <f>K86+K87</f>
        <v>10326907</v>
      </c>
    </row>
    <row r="86" spans="1:11" x14ac:dyDescent="0.2">
      <c r="A86" s="211" t="s">
        <v>222</v>
      </c>
      <c r="B86" s="211"/>
      <c r="C86" s="211"/>
      <c r="D86" s="211"/>
      <c r="E86" s="211"/>
      <c r="F86" s="211"/>
      <c r="G86" s="13">
        <v>76</v>
      </c>
      <c r="H86" s="34">
        <v>13071740</v>
      </c>
      <c r="I86" s="34">
        <v>13071740</v>
      </c>
      <c r="J86" s="34">
        <v>7465795</v>
      </c>
      <c r="K86" s="34">
        <v>7465795</v>
      </c>
    </row>
    <row r="87" spans="1:11" x14ac:dyDescent="0.2">
      <c r="A87" s="211" t="s">
        <v>223</v>
      </c>
      <c r="B87" s="211"/>
      <c r="C87" s="211"/>
      <c r="D87" s="211"/>
      <c r="E87" s="211"/>
      <c r="F87" s="211"/>
      <c r="G87" s="13">
        <v>77</v>
      </c>
      <c r="H87" s="34">
        <v>1811765</v>
      </c>
      <c r="I87" s="34">
        <v>1811765</v>
      </c>
      <c r="J87" s="34">
        <v>2861112</v>
      </c>
      <c r="K87" s="34">
        <v>2861112</v>
      </c>
    </row>
    <row r="88" spans="1:11" x14ac:dyDescent="0.2">
      <c r="A88" s="222" t="s">
        <v>224</v>
      </c>
      <c r="B88" s="222"/>
      <c r="C88" s="222"/>
      <c r="D88" s="222"/>
      <c r="E88" s="222"/>
      <c r="F88" s="222"/>
      <c r="G88" s="223"/>
      <c r="H88" s="223"/>
      <c r="I88" s="223"/>
      <c r="J88" s="217"/>
      <c r="K88" s="217"/>
    </row>
    <row r="89" spans="1:11" x14ac:dyDescent="0.2">
      <c r="A89" s="190" t="s">
        <v>225</v>
      </c>
      <c r="B89" s="190"/>
      <c r="C89" s="190"/>
      <c r="D89" s="190"/>
      <c r="E89" s="190"/>
      <c r="F89" s="190"/>
      <c r="G89" s="13">
        <v>78</v>
      </c>
      <c r="H89" s="34">
        <v>14883505</v>
      </c>
      <c r="I89" s="34">
        <v>14883505</v>
      </c>
      <c r="J89" s="34">
        <v>10326907</v>
      </c>
      <c r="K89" s="34">
        <v>10326907</v>
      </c>
    </row>
    <row r="90" spans="1:11" ht="24" customHeight="1" x14ac:dyDescent="0.2">
      <c r="A90" s="191" t="s">
        <v>428</v>
      </c>
      <c r="B90" s="191"/>
      <c r="C90" s="191"/>
      <c r="D90" s="191"/>
      <c r="E90" s="191"/>
      <c r="F90" s="191"/>
      <c r="G90" s="14">
        <v>79</v>
      </c>
      <c r="H90" s="112">
        <f>H91+H98</f>
        <v>-185386</v>
      </c>
      <c r="I90" s="112">
        <f t="shared" ref="I90:K90" si="8">I91+I98</f>
        <v>-185386</v>
      </c>
      <c r="J90" s="112">
        <f t="shared" si="8"/>
        <v>202438</v>
      </c>
      <c r="K90" s="112">
        <f t="shared" si="8"/>
        <v>202438</v>
      </c>
    </row>
    <row r="91" spans="1:11" ht="24" customHeight="1" x14ac:dyDescent="0.2">
      <c r="A91" s="191" t="s">
        <v>429</v>
      </c>
      <c r="B91" s="191"/>
      <c r="C91" s="191"/>
      <c r="D91" s="191"/>
      <c r="E91" s="191"/>
      <c r="F91" s="191"/>
      <c r="G91" s="14">
        <v>80</v>
      </c>
      <c r="H91" s="112">
        <f>SUM(H92:H96)</f>
        <v>0</v>
      </c>
      <c r="I91" s="112">
        <f>SUM(I92:I96)</f>
        <v>0</v>
      </c>
      <c r="J91" s="112">
        <f>SUM(J92:J96)</f>
        <v>0</v>
      </c>
      <c r="K91" s="112">
        <f>SUM(K92:K96)</f>
        <v>0</v>
      </c>
    </row>
    <row r="92" spans="1:11" ht="24.75" customHeight="1" x14ac:dyDescent="0.2">
      <c r="A92" s="212" t="s">
        <v>430</v>
      </c>
      <c r="B92" s="213"/>
      <c r="C92" s="213"/>
      <c r="D92" s="213"/>
      <c r="E92" s="213"/>
      <c r="F92" s="214"/>
      <c r="G92" s="13">
        <v>81</v>
      </c>
      <c r="H92" s="34">
        <v>0</v>
      </c>
      <c r="I92" s="34">
        <v>0</v>
      </c>
      <c r="J92" s="34">
        <v>0</v>
      </c>
      <c r="K92" s="34">
        <v>0</v>
      </c>
    </row>
    <row r="93" spans="1:11" ht="22.15" customHeight="1" x14ac:dyDescent="0.2">
      <c r="A93" s="215" t="s">
        <v>431</v>
      </c>
      <c r="B93" s="215"/>
      <c r="C93" s="215"/>
      <c r="D93" s="215"/>
      <c r="E93" s="215"/>
      <c r="F93" s="215"/>
      <c r="G93" s="13">
        <v>82</v>
      </c>
      <c r="H93" s="34">
        <v>0</v>
      </c>
      <c r="I93" s="34">
        <v>0</v>
      </c>
      <c r="J93" s="34">
        <v>0</v>
      </c>
      <c r="K93" s="34">
        <v>0</v>
      </c>
    </row>
    <row r="94" spans="1:11" ht="22.15" customHeight="1" x14ac:dyDescent="0.2">
      <c r="A94" s="215" t="s">
        <v>432</v>
      </c>
      <c r="B94" s="215"/>
      <c r="C94" s="215"/>
      <c r="D94" s="215"/>
      <c r="E94" s="215"/>
      <c r="F94" s="215"/>
      <c r="G94" s="13">
        <v>83</v>
      </c>
      <c r="H94" s="34">
        <v>0</v>
      </c>
      <c r="I94" s="34">
        <v>0</v>
      </c>
      <c r="J94" s="34">
        <v>0</v>
      </c>
      <c r="K94" s="34">
        <v>0</v>
      </c>
    </row>
    <row r="95" spans="1:11" ht="22.15" customHeight="1" x14ac:dyDescent="0.2">
      <c r="A95" s="215" t="s">
        <v>433</v>
      </c>
      <c r="B95" s="215"/>
      <c r="C95" s="215"/>
      <c r="D95" s="215"/>
      <c r="E95" s="215"/>
      <c r="F95" s="215"/>
      <c r="G95" s="13">
        <v>84</v>
      </c>
      <c r="H95" s="34">
        <v>0</v>
      </c>
      <c r="I95" s="34">
        <v>0</v>
      </c>
      <c r="J95" s="34">
        <v>0</v>
      </c>
      <c r="K95" s="34">
        <v>0</v>
      </c>
    </row>
    <row r="96" spans="1:11" ht="22.15" customHeight="1" x14ac:dyDescent="0.2">
      <c r="A96" s="215" t="s">
        <v>434</v>
      </c>
      <c r="B96" s="215"/>
      <c r="C96" s="215"/>
      <c r="D96" s="215"/>
      <c r="E96" s="215"/>
      <c r="F96" s="215"/>
      <c r="G96" s="13">
        <v>85</v>
      </c>
      <c r="H96" s="34">
        <v>0</v>
      </c>
      <c r="I96" s="34">
        <v>0</v>
      </c>
      <c r="J96" s="34">
        <v>0</v>
      </c>
      <c r="K96" s="34">
        <v>0</v>
      </c>
    </row>
    <row r="97" spans="1:11" ht="22.15" customHeight="1" x14ac:dyDescent="0.2">
      <c r="A97" s="215" t="s">
        <v>435</v>
      </c>
      <c r="B97" s="215"/>
      <c r="C97" s="215"/>
      <c r="D97" s="215"/>
      <c r="E97" s="215"/>
      <c r="F97" s="215"/>
      <c r="G97" s="13">
        <v>86</v>
      </c>
      <c r="H97" s="34">
        <v>0</v>
      </c>
      <c r="I97" s="34">
        <v>0</v>
      </c>
      <c r="J97" s="34">
        <v>0</v>
      </c>
      <c r="K97" s="34">
        <v>0</v>
      </c>
    </row>
    <row r="98" spans="1:11" ht="22.15" customHeight="1" x14ac:dyDescent="0.2">
      <c r="A98" s="218" t="s">
        <v>436</v>
      </c>
      <c r="B98" s="218"/>
      <c r="C98" s="218"/>
      <c r="D98" s="218"/>
      <c r="E98" s="218"/>
      <c r="F98" s="218"/>
      <c r="G98" s="14">
        <v>87</v>
      </c>
      <c r="H98" s="113">
        <f>SUM(H99:H106)</f>
        <v>-185386</v>
      </c>
      <c r="I98" s="113">
        <f>SUM(I99:I106)</f>
        <v>-185386</v>
      </c>
      <c r="J98" s="113">
        <f t="shared" ref="J98:K98" si="9">SUM(J99:J106)</f>
        <v>202438</v>
      </c>
      <c r="K98" s="113">
        <f t="shared" si="9"/>
        <v>202438</v>
      </c>
    </row>
    <row r="99" spans="1:11" ht="14.25" customHeight="1" x14ac:dyDescent="0.2">
      <c r="A99" s="215" t="s">
        <v>437</v>
      </c>
      <c r="B99" s="215"/>
      <c r="C99" s="215"/>
      <c r="D99" s="215"/>
      <c r="E99" s="215"/>
      <c r="F99" s="215"/>
      <c r="G99" s="13">
        <v>88</v>
      </c>
      <c r="H99" s="34">
        <v>-185386</v>
      </c>
      <c r="I99" s="34">
        <v>-185386</v>
      </c>
      <c r="J99" s="34">
        <v>202438</v>
      </c>
      <c r="K99" s="34">
        <v>202438</v>
      </c>
    </row>
    <row r="100" spans="1:11" ht="24" customHeight="1" x14ac:dyDescent="0.2">
      <c r="A100" s="215" t="s">
        <v>438</v>
      </c>
      <c r="B100" s="215"/>
      <c r="C100" s="215"/>
      <c r="D100" s="215"/>
      <c r="E100" s="215"/>
      <c r="F100" s="215"/>
      <c r="G100" s="13">
        <v>89</v>
      </c>
      <c r="H100" s="34">
        <v>0</v>
      </c>
      <c r="I100" s="34">
        <v>0</v>
      </c>
      <c r="J100" s="34">
        <v>0</v>
      </c>
      <c r="K100" s="34">
        <v>0</v>
      </c>
    </row>
    <row r="101" spans="1:11" x14ac:dyDescent="0.2">
      <c r="A101" s="215" t="s">
        <v>439</v>
      </c>
      <c r="B101" s="215"/>
      <c r="C101" s="215"/>
      <c r="D101" s="215"/>
      <c r="E101" s="215"/>
      <c r="F101" s="215"/>
      <c r="G101" s="13">
        <v>90</v>
      </c>
      <c r="H101" s="34">
        <v>0</v>
      </c>
      <c r="I101" s="34">
        <v>0</v>
      </c>
      <c r="J101" s="34">
        <v>0</v>
      </c>
      <c r="K101" s="34">
        <v>0</v>
      </c>
    </row>
    <row r="102" spans="1:11" ht="27.75" customHeight="1" x14ac:dyDescent="0.2">
      <c r="A102" s="189" t="s">
        <v>440</v>
      </c>
      <c r="B102" s="189"/>
      <c r="C102" s="189"/>
      <c r="D102" s="189"/>
      <c r="E102" s="189"/>
      <c r="F102" s="189"/>
      <c r="G102" s="13">
        <v>91</v>
      </c>
      <c r="H102" s="34">
        <v>0</v>
      </c>
      <c r="I102" s="34">
        <v>0</v>
      </c>
      <c r="J102" s="34">
        <v>0</v>
      </c>
      <c r="K102" s="34">
        <v>0</v>
      </c>
    </row>
    <row r="103" spans="1:11" ht="27.75" customHeight="1" x14ac:dyDescent="0.2">
      <c r="A103" s="189" t="s">
        <v>441</v>
      </c>
      <c r="B103" s="189"/>
      <c r="C103" s="189"/>
      <c r="D103" s="189"/>
      <c r="E103" s="189"/>
      <c r="F103" s="189"/>
      <c r="G103" s="13">
        <v>92</v>
      </c>
      <c r="H103" s="34">
        <v>0</v>
      </c>
      <c r="I103" s="34">
        <v>0</v>
      </c>
      <c r="J103" s="34">
        <v>0</v>
      </c>
      <c r="K103" s="34">
        <v>0</v>
      </c>
    </row>
    <row r="104" spans="1:11" ht="14.25" customHeight="1" x14ac:dyDescent="0.2">
      <c r="A104" s="189" t="s">
        <v>442</v>
      </c>
      <c r="B104" s="189"/>
      <c r="C104" s="189"/>
      <c r="D104" s="189"/>
      <c r="E104" s="189"/>
      <c r="F104" s="189"/>
      <c r="G104" s="13">
        <v>93</v>
      </c>
      <c r="H104" s="34">
        <v>0</v>
      </c>
      <c r="I104" s="34">
        <v>0</v>
      </c>
      <c r="J104" s="34">
        <v>0</v>
      </c>
      <c r="K104" s="34">
        <v>0</v>
      </c>
    </row>
    <row r="105" spans="1:11" ht="15.75" customHeight="1" x14ac:dyDescent="0.2">
      <c r="A105" s="189" t="s">
        <v>443</v>
      </c>
      <c r="B105" s="189"/>
      <c r="C105" s="189"/>
      <c r="D105" s="189"/>
      <c r="E105" s="189"/>
      <c r="F105" s="189"/>
      <c r="G105" s="13">
        <v>94</v>
      </c>
      <c r="H105" s="34">
        <v>0</v>
      </c>
      <c r="I105" s="34">
        <v>0</v>
      </c>
      <c r="J105" s="34">
        <v>0</v>
      </c>
      <c r="K105" s="34">
        <v>0</v>
      </c>
    </row>
    <row r="106" spans="1:11" ht="17.25" customHeight="1" x14ac:dyDescent="0.2">
      <c r="A106" s="189" t="s">
        <v>444</v>
      </c>
      <c r="B106" s="189"/>
      <c r="C106" s="189"/>
      <c r="D106" s="189"/>
      <c r="E106" s="189"/>
      <c r="F106" s="189"/>
      <c r="G106" s="13">
        <v>95</v>
      </c>
      <c r="H106" s="34">
        <v>0</v>
      </c>
      <c r="I106" s="34">
        <v>0</v>
      </c>
      <c r="J106" s="34">
        <v>0</v>
      </c>
      <c r="K106" s="34">
        <v>0</v>
      </c>
    </row>
    <row r="107" spans="1:11" ht="27.75" customHeight="1" x14ac:dyDescent="0.2">
      <c r="A107" s="189" t="s">
        <v>445</v>
      </c>
      <c r="B107" s="189"/>
      <c r="C107" s="189"/>
      <c r="D107" s="189"/>
      <c r="E107" s="189"/>
      <c r="F107" s="189"/>
      <c r="G107" s="13">
        <v>96</v>
      </c>
      <c r="H107" s="34">
        <v>0</v>
      </c>
      <c r="I107" s="34">
        <v>0</v>
      </c>
      <c r="J107" s="34">
        <v>0</v>
      </c>
      <c r="K107" s="34">
        <v>0</v>
      </c>
    </row>
    <row r="108" spans="1:11" ht="22.9" customHeight="1" x14ac:dyDescent="0.2">
      <c r="A108" s="191" t="s">
        <v>446</v>
      </c>
      <c r="B108" s="191"/>
      <c r="C108" s="191"/>
      <c r="D108" s="191"/>
      <c r="E108" s="191"/>
      <c r="F108" s="191"/>
      <c r="G108" s="14">
        <v>97</v>
      </c>
      <c r="H108" s="112">
        <f>H91+H98-H107-H97</f>
        <v>-185386</v>
      </c>
      <c r="I108" s="112">
        <f>I91+I98-I107-I97</f>
        <v>-185386</v>
      </c>
      <c r="J108" s="112">
        <f t="shared" ref="J108:K108" si="10">J91+J98-J107-J97</f>
        <v>202438</v>
      </c>
      <c r="K108" s="112">
        <f t="shared" si="10"/>
        <v>202438</v>
      </c>
    </row>
    <row r="109" spans="1:11" ht="22.9" customHeight="1" x14ac:dyDescent="0.2">
      <c r="A109" s="191" t="s">
        <v>447</v>
      </c>
      <c r="B109" s="191"/>
      <c r="C109" s="191"/>
      <c r="D109" s="191"/>
      <c r="E109" s="191"/>
      <c r="F109" s="191"/>
      <c r="G109" s="14">
        <v>98</v>
      </c>
      <c r="H109" s="112">
        <f>H89+H108</f>
        <v>14698119</v>
      </c>
      <c r="I109" s="112">
        <f>I89+I108</f>
        <v>14698119</v>
      </c>
      <c r="J109" s="112">
        <f t="shared" ref="J109:K109" si="11">J89+J108</f>
        <v>10529345</v>
      </c>
      <c r="K109" s="112">
        <f t="shared" si="11"/>
        <v>10529345</v>
      </c>
    </row>
    <row r="110" spans="1:11" x14ac:dyDescent="0.2">
      <c r="A110" s="194" t="s">
        <v>226</v>
      </c>
      <c r="B110" s="194"/>
      <c r="C110" s="194"/>
      <c r="D110" s="194"/>
      <c r="E110" s="194"/>
      <c r="F110" s="194"/>
      <c r="G110" s="216"/>
      <c r="H110" s="216"/>
      <c r="I110" s="216"/>
      <c r="J110" s="217"/>
      <c r="K110" s="217"/>
    </row>
    <row r="111" spans="1:11" ht="27" customHeight="1" x14ac:dyDescent="0.2">
      <c r="A111" s="209" t="s">
        <v>448</v>
      </c>
      <c r="B111" s="210"/>
      <c r="C111" s="210"/>
      <c r="D111" s="210"/>
      <c r="E111" s="210"/>
      <c r="F111" s="210"/>
      <c r="G111" s="14">
        <v>99</v>
      </c>
      <c r="H111" s="112">
        <f>H112+H113</f>
        <v>14698119</v>
      </c>
      <c r="I111" s="112">
        <f>I112+I113</f>
        <v>14698119</v>
      </c>
      <c r="J111" s="112">
        <f>J112+J113</f>
        <v>10529345</v>
      </c>
      <c r="K111" s="112">
        <f>K112+K113</f>
        <v>10529345</v>
      </c>
    </row>
    <row r="112" spans="1:11" x14ac:dyDescent="0.2">
      <c r="A112" s="211" t="s">
        <v>227</v>
      </c>
      <c r="B112" s="211"/>
      <c r="C112" s="211"/>
      <c r="D112" s="211"/>
      <c r="E112" s="211"/>
      <c r="F112" s="211"/>
      <c r="G112" s="13">
        <v>100</v>
      </c>
      <c r="H112" s="34">
        <v>12973986</v>
      </c>
      <c r="I112" s="34">
        <v>12973986</v>
      </c>
      <c r="J112" s="34">
        <v>7572540</v>
      </c>
      <c r="K112" s="34">
        <v>7572540</v>
      </c>
    </row>
    <row r="113" spans="1:11" x14ac:dyDescent="0.2">
      <c r="A113" s="211" t="s">
        <v>228</v>
      </c>
      <c r="B113" s="211"/>
      <c r="C113" s="211"/>
      <c r="D113" s="211"/>
      <c r="E113" s="211"/>
      <c r="F113" s="211"/>
      <c r="G113" s="13">
        <v>101</v>
      </c>
      <c r="H113" s="34">
        <v>1724133</v>
      </c>
      <c r="I113" s="34">
        <v>1724133</v>
      </c>
      <c r="J113" s="34">
        <v>2956805</v>
      </c>
      <c r="K113" s="34">
        <v>2956805</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1" zoomScale="110" zoomScaleNormal="100" workbookViewId="0">
      <selection activeCell="G9" sqref="G9"/>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26" t="s">
        <v>229</v>
      </c>
      <c r="B1" s="264"/>
      <c r="C1" s="264"/>
      <c r="D1" s="264"/>
      <c r="E1" s="264"/>
      <c r="F1" s="264"/>
      <c r="G1" s="264"/>
      <c r="H1" s="264"/>
      <c r="I1" s="264"/>
    </row>
    <row r="2" spans="1:9" x14ac:dyDescent="0.2">
      <c r="A2" s="225" t="s">
        <v>539</v>
      </c>
      <c r="B2" s="199"/>
      <c r="C2" s="199"/>
      <c r="D2" s="199"/>
      <c r="E2" s="199"/>
      <c r="F2" s="199"/>
      <c r="G2" s="199"/>
      <c r="H2" s="199"/>
      <c r="I2" s="199"/>
    </row>
    <row r="3" spans="1:9" x14ac:dyDescent="0.2">
      <c r="A3" s="266" t="s">
        <v>499</v>
      </c>
      <c r="B3" s="267"/>
      <c r="C3" s="267"/>
      <c r="D3" s="267"/>
      <c r="E3" s="267"/>
      <c r="F3" s="267"/>
      <c r="G3" s="267"/>
      <c r="H3" s="267"/>
      <c r="I3" s="267"/>
    </row>
    <row r="4" spans="1:9" x14ac:dyDescent="0.2">
      <c r="A4" s="265" t="s">
        <v>535</v>
      </c>
      <c r="B4" s="202"/>
      <c r="C4" s="202"/>
      <c r="D4" s="202"/>
      <c r="E4" s="202"/>
      <c r="F4" s="202"/>
      <c r="G4" s="202"/>
      <c r="H4" s="202"/>
      <c r="I4" s="203"/>
    </row>
    <row r="5" spans="1:9" ht="24" thickBot="1" x14ac:dyDescent="0.25">
      <c r="A5" s="268" t="s">
        <v>230</v>
      </c>
      <c r="B5" s="269"/>
      <c r="C5" s="269"/>
      <c r="D5" s="269"/>
      <c r="E5" s="269"/>
      <c r="F5" s="270"/>
      <c r="G5" s="18" t="s">
        <v>231</v>
      </c>
      <c r="H5" s="35" t="s">
        <v>232</v>
      </c>
      <c r="I5" s="35" t="s">
        <v>233</v>
      </c>
    </row>
    <row r="6" spans="1:9" x14ac:dyDescent="0.2">
      <c r="A6" s="271">
        <v>1</v>
      </c>
      <c r="B6" s="272"/>
      <c r="C6" s="272"/>
      <c r="D6" s="272"/>
      <c r="E6" s="272"/>
      <c r="F6" s="273"/>
      <c r="G6" s="19">
        <v>2</v>
      </c>
      <c r="H6" s="36" t="s">
        <v>234</v>
      </c>
      <c r="I6" s="36" t="s">
        <v>235</v>
      </c>
    </row>
    <row r="7" spans="1:9" x14ac:dyDescent="0.2">
      <c r="A7" s="243" t="s">
        <v>236</v>
      </c>
      <c r="B7" s="244"/>
      <c r="C7" s="244"/>
      <c r="D7" s="244"/>
      <c r="E7" s="244"/>
      <c r="F7" s="244"/>
      <c r="G7" s="244"/>
      <c r="H7" s="244"/>
      <c r="I7" s="245"/>
    </row>
    <row r="8" spans="1:9" ht="12.75" customHeight="1" x14ac:dyDescent="0.2">
      <c r="A8" s="246" t="s">
        <v>237</v>
      </c>
      <c r="B8" s="247"/>
      <c r="C8" s="247"/>
      <c r="D8" s="247"/>
      <c r="E8" s="247"/>
      <c r="F8" s="248"/>
      <c r="G8" s="20">
        <v>1</v>
      </c>
      <c r="H8" s="37">
        <v>0</v>
      </c>
      <c r="I8" s="37">
        <v>0</v>
      </c>
    </row>
    <row r="9" spans="1:9" ht="12.75" customHeight="1" x14ac:dyDescent="0.2">
      <c r="A9" s="261" t="s">
        <v>238</v>
      </c>
      <c r="B9" s="262"/>
      <c r="C9" s="262"/>
      <c r="D9" s="262"/>
      <c r="E9" s="262"/>
      <c r="F9" s="263"/>
      <c r="G9" s="21">
        <v>2</v>
      </c>
      <c r="H9" s="38">
        <f>H10+H11+H12+H13+H14+H15+H16+H17</f>
        <v>0</v>
      </c>
      <c r="I9" s="38">
        <f>I10+I11+I12+I13+I14+I15+I16+I17</f>
        <v>0</v>
      </c>
    </row>
    <row r="10" spans="1:9" ht="12.75" customHeight="1" x14ac:dyDescent="0.2">
      <c r="A10" s="258" t="s">
        <v>239</v>
      </c>
      <c r="B10" s="259"/>
      <c r="C10" s="259"/>
      <c r="D10" s="259"/>
      <c r="E10" s="259"/>
      <c r="F10" s="260"/>
      <c r="G10" s="22">
        <v>3</v>
      </c>
      <c r="H10" s="39">
        <v>0</v>
      </c>
      <c r="I10" s="39">
        <v>0</v>
      </c>
    </row>
    <row r="11" spans="1:9" ht="22.15" customHeight="1" x14ac:dyDescent="0.2">
      <c r="A11" s="258" t="s">
        <v>240</v>
      </c>
      <c r="B11" s="259"/>
      <c r="C11" s="259"/>
      <c r="D11" s="259"/>
      <c r="E11" s="259"/>
      <c r="F11" s="260"/>
      <c r="G11" s="22">
        <v>4</v>
      </c>
      <c r="H11" s="39">
        <v>0</v>
      </c>
      <c r="I11" s="39">
        <v>0</v>
      </c>
    </row>
    <row r="12" spans="1:9" ht="23.45" customHeight="1" x14ac:dyDescent="0.2">
      <c r="A12" s="258" t="s">
        <v>241</v>
      </c>
      <c r="B12" s="259"/>
      <c r="C12" s="259"/>
      <c r="D12" s="259"/>
      <c r="E12" s="259"/>
      <c r="F12" s="260"/>
      <c r="G12" s="22">
        <v>5</v>
      </c>
      <c r="H12" s="39">
        <v>0</v>
      </c>
      <c r="I12" s="39">
        <v>0</v>
      </c>
    </row>
    <row r="13" spans="1:9" ht="12.75" customHeight="1" x14ac:dyDescent="0.2">
      <c r="A13" s="258" t="s">
        <v>242</v>
      </c>
      <c r="B13" s="259"/>
      <c r="C13" s="259"/>
      <c r="D13" s="259"/>
      <c r="E13" s="259"/>
      <c r="F13" s="260"/>
      <c r="G13" s="22">
        <v>6</v>
      </c>
      <c r="H13" s="39">
        <v>0</v>
      </c>
      <c r="I13" s="39">
        <v>0</v>
      </c>
    </row>
    <row r="14" spans="1:9" ht="12.75" customHeight="1" x14ac:dyDescent="0.2">
      <c r="A14" s="258" t="s">
        <v>243</v>
      </c>
      <c r="B14" s="259"/>
      <c r="C14" s="259"/>
      <c r="D14" s="259"/>
      <c r="E14" s="259"/>
      <c r="F14" s="260"/>
      <c r="G14" s="22">
        <v>7</v>
      </c>
      <c r="H14" s="39">
        <v>0</v>
      </c>
      <c r="I14" s="39">
        <v>0</v>
      </c>
    </row>
    <row r="15" spans="1:9" ht="12.75" customHeight="1" x14ac:dyDescent="0.2">
      <c r="A15" s="258" t="s">
        <v>244</v>
      </c>
      <c r="B15" s="259"/>
      <c r="C15" s="259"/>
      <c r="D15" s="259"/>
      <c r="E15" s="259"/>
      <c r="F15" s="260"/>
      <c r="G15" s="22">
        <v>8</v>
      </c>
      <c r="H15" s="39">
        <v>0</v>
      </c>
      <c r="I15" s="39">
        <v>0</v>
      </c>
    </row>
    <row r="16" spans="1:9" ht="12.75" customHeight="1" x14ac:dyDescent="0.2">
      <c r="A16" s="258" t="s">
        <v>245</v>
      </c>
      <c r="B16" s="259"/>
      <c r="C16" s="259"/>
      <c r="D16" s="259"/>
      <c r="E16" s="259"/>
      <c r="F16" s="260"/>
      <c r="G16" s="22">
        <v>9</v>
      </c>
      <c r="H16" s="39">
        <v>0</v>
      </c>
      <c r="I16" s="39">
        <v>0</v>
      </c>
    </row>
    <row r="17" spans="1:9" ht="25.15" customHeight="1" x14ac:dyDescent="0.2">
      <c r="A17" s="258" t="s">
        <v>246</v>
      </c>
      <c r="B17" s="259"/>
      <c r="C17" s="259"/>
      <c r="D17" s="259"/>
      <c r="E17" s="259"/>
      <c r="F17" s="260"/>
      <c r="G17" s="22">
        <v>10</v>
      </c>
      <c r="H17" s="39">
        <v>0</v>
      </c>
      <c r="I17" s="39">
        <v>0</v>
      </c>
    </row>
    <row r="18" spans="1:9" ht="28.15" customHeight="1" x14ac:dyDescent="0.2">
      <c r="A18" s="237" t="s">
        <v>247</v>
      </c>
      <c r="B18" s="238"/>
      <c r="C18" s="238"/>
      <c r="D18" s="238"/>
      <c r="E18" s="238"/>
      <c r="F18" s="239"/>
      <c r="G18" s="21">
        <v>11</v>
      </c>
      <c r="H18" s="38">
        <f>H8+H9</f>
        <v>0</v>
      </c>
      <c r="I18" s="38">
        <f>I8+I9</f>
        <v>0</v>
      </c>
    </row>
    <row r="19" spans="1:9" ht="12.75" customHeight="1" x14ac:dyDescent="0.2">
      <c r="A19" s="261" t="s">
        <v>248</v>
      </c>
      <c r="B19" s="262"/>
      <c r="C19" s="262"/>
      <c r="D19" s="262"/>
      <c r="E19" s="262"/>
      <c r="F19" s="263"/>
      <c r="G19" s="21">
        <v>12</v>
      </c>
      <c r="H19" s="38">
        <f>H20+H21+H22+H23</f>
        <v>0</v>
      </c>
      <c r="I19" s="38">
        <f>I20+I21+I22+I23</f>
        <v>0</v>
      </c>
    </row>
    <row r="20" spans="1:9" ht="12.75" customHeight="1" x14ac:dyDescent="0.2">
      <c r="A20" s="258" t="s">
        <v>249</v>
      </c>
      <c r="B20" s="259"/>
      <c r="C20" s="259"/>
      <c r="D20" s="259"/>
      <c r="E20" s="259"/>
      <c r="F20" s="260"/>
      <c r="G20" s="22">
        <v>13</v>
      </c>
      <c r="H20" s="39">
        <v>0</v>
      </c>
      <c r="I20" s="39">
        <v>0</v>
      </c>
    </row>
    <row r="21" spans="1:9" ht="12.75" customHeight="1" x14ac:dyDescent="0.2">
      <c r="A21" s="258" t="s">
        <v>250</v>
      </c>
      <c r="B21" s="259"/>
      <c r="C21" s="259"/>
      <c r="D21" s="259"/>
      <c r="E21" s="259"/>
      <c r="F21" s="260"/>
      <c r="G21" s="22">
        <v>14</v>
      </c>
      <c r="H21" s="39">
        <v>0</v>
      </c>
      <c r="I21" s="39">
        <v>0</v>
      </c>
    </row>
    <row r="22" spans="1:9" ht="12.75" customHeight="1" x14ac:dyDescent="0.2">
      <c r="A22" s="258" t="s">
        <v>251</v>
      </c>
      <c r="B22" s="259"/>
      <c r="C22" s="259"/>
      <c r="D22" s="259"/>
      <c r="E22" s="259"/>
      <c r="F22" s="260"/>
      <c r="G22" s="22">
        <v>15</v>
      </c>
      <c r="H22" s="39">
        <v>0</v>
      </c>
      <c r="I22" s="39">
        <v>0</v>
      </c>
    </row>
    <row r="23" spans="1:9" ht="12.75" customHeight="1" x14ac:dyDescent="0.2">
      <c r="A23" s="258" t="s">
        <v>252</v>
      </c>
      <c r="B23" s="259"/>
      <c r="C23" s="259"/>
      <c r="D23" s="259"/>
      <c r="E23" s="259"/>
      <c r="F23" s="260"/>
      <c r="G23" s="22">
        <v>16</v>
      </c>
      <c r="H23" s="39">
        <v>0</v>
      </c>
      <c r="I23" s="39">
        <v>0</v>
      </c>
    </row>
    <row r="24" spans="1:9" ht="12.75" customHeight="1" x14ac:dyDescent="0.2">
      <c r="A24" s="237" t="s">
        <v>253</v>
      </c>
      <c r="B24" s="238"/>
      <c r="C24" s="238"/>
      <c r="D24" s="238"/>
      <c r="E24" s="238"/>
      <c r="F24" s="239"/>
      <c r="G24" s="21">
        <v>17</v>
      </c>
      <c r="H24" s="38">
        <f>H18+H19</f>
        <v>0</v>
      </c>
      <c r="I24" s="38">
        <f>I18+I19</f>
        <v>0</v>
      </c>
    </row>
    <row r="25" spans="1:9" ht="12.75" customHeight="1" x14ac:dyDescent="0.2">
      <c r="A25" s="249" t="s">
        <v>254</v>
      </c>
      <c r="B25" s="250"/>
      <c r="C25" s="250"/>
      <c r="D25" s="250"/>
      <c r="E25" s="250"/>
      <c r="F25" s="251"/>
      <c r="G25" s="22">
        <v>18</v>
      </c>
      <c r="H25" s="39">
        <v>0</v>
      </c>
      <c r="I25" s="39">
        <v>0</v>
      </c>
    </row>
    <row r="26" spans="1:9" ht="12.75" customHeight="1" x14ac:dyDescent="0.2">
      <c r="A26" s="249" t="s">
        <v>255</v>
      </c>
      <c r="B26" s="250"/>
      <c r="C26" s="250"/>
      <c r="D26" s="250"/>
      <c r="E26" s="250"/>
      <c r="F26" s="251"/>
      <c r="G26" s="22">
        <v>19</v>
      </c>
      <c r="H26" s="39">
        <v>0</v>
      </c>
      <c r="I26" s="39">
        <v>0</v>
      </c>
    </row>
    <row r="27" spans="1:9" ht="25.9" customHeight="1" x14ac:dyDescent="0.2">
      <c r="A27" s="240" t="s">
        <v>256</v>
      </c>
      <c r="B27" s="241"/>
      <c r="C27" s="241"/>
      <c r="D27" s="241"/>
      <c r="E27" s="241"/>
      <c r="F27" s="242"/>
      <c r="G27" s="23">
        <v>20</v>
      </c>
      <c r="H27" s="40">
        <f>H24+H25+H26</f>
        <v>0</v>
      </c>
      <c r="I27" s="40">
        <f>I24+I25+I26</f>
        <v>0</v>
      </c>
    </row>
    <row r="28" spans="1:9" x14ac:dyDescent="0.2">
      <c r="A28" s="243" t="s">
        <v>257</v>
      </c>
      <c r="B28" s="244"/>
      <c r="C28" s="244"/>
      <c r="D28" s="244"/>
      <c r="E28" s="244"/>
      <c r="F28" s="244"/>
      <c r="G28" s="244"/>
      <c r="H28" s="244"/>
      <c r="I28" s="245"/>
    </row>
    <row r="29" spans="1:9" ht="30.6" customHeight="1" x14ac:dyDescent="0.2">
      <c r="A29" s="246" t="s">
        <v>258</v>
      </c>
      <c r="B29" s="247"/>
      <c r="C29" s="247"/>
      <c r="D29" s="247"/>
      <c r="E29" s="247"/>
      <c r="F29" s="248"/>
      <c r="G29" s="20">
        <v>21</v>
      </c>
      <c r="H29" s="41">
        <v>0</v>
      </c>
      <c r="I29" s="41">
        <v>0</v>
      </c>
    </row>
    <row r="30" spans="1:9" ht="12.75" customHeight="1" x14ac:dyDescent="0.2">
      <c r="A30" s="249" t="s">
        <v>259</v>
      </c>
      <c r="B30" s="250"/>
      <c r="C30" s="250"/>
      <c r="D30" s="250"/>
      <c r="E30" s="250"/>
      <c r="F30" s="251"/>
      <c r="G30" s="22">
        <v>22</v>
      </c>
      <c r="H30" s="42">
        <v>0</v>
      </c>
      <c r="I30" s="42">
        <v>0</v>
      </c>
    </row>
    <row r="31" spans="1:9" ht="12.75" customHeight="1" x14ac:dyDescent="0.2">
      <c r="A31" s="249" t="s">
        <v>260</v>
      </c>
      <c r="B31" s="250"/>
      <c r="C31" s="250"/>
      <c r="D31" s="250"/>
      <c r="E31" s="250"/>
      <c r="F31" s="251"/>
      <c r="G31" s="22">
        <v>23</v>
      </c>
      <c r="H31" s="42">
        <v>0</v>
      </c>
      <c r="I31" s="42">
        <v>0</v>
      </c>
    </row>
    <row r="32" spans="1:9" ht="12.75" customHeight="1" x14ac:dyDescent="0.2">
      <c r="A32" s="249" t="s">
        <v>261</v>
      </c>
      <c r="B32" s="250"/>
      <c r="C32" s="250"/>
      <c r="D32" s="250"/>
      <c r="E32" s="250"/>
      <c r="F32" s="251"/>
      <c r="G32" s="22">
        <v>24</v>
      </c>
      <c r="H32" s="42">
        <v>0</v>
      </c>
      <c r="I32" s="42">
        <v>0</v>
      </c>
    </row>
    <row r="33" spans="1:9" ht="12.75" customHeight="1" x14ac:dyDescent="0.2">
      <c r="A33" s="249" t="s">
        <v>262</v>
      </c>
      <c r="B33" s="250"/>
      <c r="C33" s="250"/>
      <c r="D33" s="250"/>
      <c r="E33" s="250"/>
      <c r="F33" s="251"/>
      <c r="G33" s="22">
        <v>25</v>
      </c>
      <c r="H33" s="42">
        <v>0</v>
      </c>
      <c r="I33" s="42">
        <v>0</v>
      </c>
    </row>
    <row r="34" spans="1:9" ht="12.75" customHeight="1" x14ac:dyDescent="0.2">
      <c r="A34" s="249" t="s">
        <v>263</v>
      </c>
      <c r="B34" s="250"/>
      <c r="C34" s="250"/>
      <c r="D34" s="250"/>
      <c r="E34" s="250"/>
      <c r="F34" s="251"/>
      <c r="G34" s="22">
        <v>26</v>
      </c>
      <c r="H34" s="42">
        <v>0</v>
      </c>
      <c r="I34" s="42">
        <v>0</v>
      </c>
    </row>
    <row r="35" spans="1:9" ht="26.45" customHeight="1" x14ac:dyDescent="0.2">
      <c r="A35" s="237" t="s">
        <v>264</v>
      </c>
      <c r="B35" s="238"/>
      <c r="C35" s="238"/>
      <c r="D35" s="238"/>
      <c r="E35" s="238"/>
      <c r="F35" s="239"/>
      <c r="G35" s="21">
        <v>27</v>
      </c>
      <c r="H35" s="43">
        <f>H29+H30+H31+H32+H33+H34</f>
        <v>0</v>
      </c>
      <c r="I35" s="43">
        <f>I29+I30+I31+I32+I33+I34</f>
        <v>0</v>
      </c>
    </row>
    <row r="36" spans="1:9" ht="22.9" customHeight="1" x14ac:dyDescent="0.2">
      <c r="A36" s="249" t="s">
        <v>265</v>
      </c>
      <c r="B36" s="250"/>
      <c r="C36" s="250"/>
      <c r="D36" s="250"/>
      <c r="E36" s="250"/>
      <c r="F36" s="251"/>
      <c r="G36" s="22">
        <v>28</v>
      </c>
      <c r="H36" s="42">
        <v>0</v>
      </c>
      <c r="I36" s="42">
        <v>0</v>
      </c>
    </row>
    <row r="37" spans="1:9" ht="12.75" customHeight="1" x14ac:dyDescent="0.2">
      <c r="A37" s="249" t="s">
        <v>266</v>
      </c>
      <c r="B37" s="250"/>
      <c r="C37" s="250"/>
      <c r="D37" s="250"/>
      <c r="E37" s="250"/>
      <c r="F37" s="251"/>
      <c r="G37" s="22">
        <v>29</v>
      </c>
      <c r="H37" s="42">
        <v>0</v>
      </c>
      <c r="I37" s="42">
        <v>0</v>
      </c>
    </row>
    <row r="38" spans="1:9" ht="12.75" customHeight="1" x14ac:dyDescent="0.2">
      <c r="A38" s="249" t="s">
        <v>267</v>
      </c>
      <c r="B38" s="250"/>
      <c r="C38" s="250"/>
      <c r="D38" s="250"/>
      <c r="E38" s="250"/>
      <c r="F38" s="251"/>
      <c r="G38" s="22">
        <v>30</v>
      </c>
      <c r="H38" s="42">
        <v>0</v>
      </c>
      <c r="I38" s="42">
        <v>0</v>
      </c>
    </row>
    <row r="39" spans="1:9" ht="12.75" customHeight="1" x14ac:dyDescent="0.2">
      <c r="A39" s="249" t="s">
        <v>268</v>
      </c>
      <c r="B39" s="250"/>
      <c r="C39" s="250"/>
      <c r="D39" s="250"/>
      <c r="E39" s="250"/>
      <c r="F39" s="251"/>
      <c r="G39" s="22">
        <v>31</v>
      </c>
      <c r="H39" s="42">
        <v>0</v>
      </c>
      <c r="I39" s="42">
        <v>0</v>
      </c>
    </row>
    <row r="40" spans="1:9" ht="12.75" customHeight="1" x14ac:dyDescent="0.2">
      <c r="A40" s="249" t="s">
        <v>269</v>
      </c>
      <c r="B40" s="250"/>
      <c r="C40" s="250"/>
      <c r="D40" s="250"/>
      <c r="E40" s="250"/>
      <c r="F40" s="251"/>
      <c r="G40" s="22">
        <v>32</v>
      </c>
      <c r="H40" s="42">
        <v>0</v>
      </c>
      <c r="I40" s="42">
        <v>0</v>
      </c>
    </row>
    <row r="41" spans="1:9" ht="24" customHeight="1" x14ac:dyDescent="0.2">
      <c r="A41" s="237" t="s">
        <v>270</v>
      </c>
      <c r="B41" s="238"/>
      <c r="C41" s="238"/>
      <c r="D41" s="238"/>
      <c r="E41" s="238"/>
      <c r="F41" s="239"/>
      <c r="G41" s="21">
        <v>33</v>
      </c>
      <c r="H41" s="43">
        <f>H36+H37+H38+H39+H40</f>
        <v>0</v>
      </c>
      <c r="I41" s="43">
        <f>I36+I37+I38+I39+I40</f>
        <v>0</v>
      </c>
    </row>
    <row r="42" spans="1:9" ht="29.45" customHeight="1" x14ac:dyDescent="0.2">
      <c r="A42" s="240" t="s">
        <v>271</v>
      </c>
      <c r="B42" s="241"/>
      <c r="C42" s="241"/>
      <c r="D42" s="241"/>
      <c r="E42" s="241"/>
      <c r="F42" s="242"/>
      <c r="G42" s="23">
        <v>34</v>
      </c>
      <c r="H42" s="44">
        <f>H35+H41</f>
        <v>0</v>
      </c>
      <c r="I42" s="44">
        <f>I35+I41</f>
        <v>0</v>
      </c>
    </row>
    <row r="43" spans="1:9" x14ac:dyDescent="0.2">
      <c r="A43" s="243" t="s">
        <v>272</v>
      </c>
      <c r="B43" s="244"/>
      <c r="C43" s="244"/>
      <c r="D43" s="244"/>
      <c r="E43" s="244"/>
      <c r="F43" s="244"/>
      <c r="G43" s="244"/>
      <c r="H43" s="244"/>
      <c r="I43" s="245"/>
    </row>
    <row r="44" spans="1:9" ht="12.75" customHeight="1" x14ac:dyDescent="0.2">
      <c r="A44" s="246" t="s">
        <v>273</v>
      </c>
      <c r="B44" s="247"/>
      <c r="C44" s="247"/>
      <c r="D44" s="247"/>
      <c r="E44" s="247"/>
      <c r="F44" s="248"/>
      <c r="G44" s="20">
        <v>35</v>
      </c>
      <c r="H44" s="41">
        <v>0</v>
      </c>
      <c r="I44" s="41">
        <v>0</v>
      </c>
    </row>
    <row r="45" spans="1:9" ht="25.15" customHeight="1" x14ac:dyDescent="0.2">
      <c r="A45" s="249" t="s">
        <v>274</v>
      </c>
      <c r="B45" s="250"/>
      <c r="C45" s="250"/>
      <c r="D45" s="250"/>
      <c r="E45" s="250"/>
      <c r="F45" s="251"/>
      <c r="G45" s="22">
        <v>36</v>
      </c>
      <c r="H45" s="42">
        <v>0</v>
      </c>
      <c r="I45" s="42">
        <v>0</v>
      </c>
    </row>
    <row r="46" spans="1:9" ht="12.75" customHeight="1" x14ac:dyDescent="0.2">
      <c r="A46" s="249" t="s">
        <v>275</v>
      </c>
      <c r="B46" s="250"/>
      <c r="C46" s="250"/>
      <c r="D46" s="250"/>
      <c r="E46" s="250"/>
      <c r="F46" s="251"/>
      <c r="G46" s="22">
        <v>37</v>
      </c>
      <c r="H46" s="42">
        <v>0</v>
      </c>
      <c r="I46" s="42">
        <v>0</v>
      </c>
    </row>
    <row r="47" spans="1:9" ht="12.75" customHeight="1" x14ac:dyDescent="0.2">
      <c r="A47" s="249" t="s">
        <v>276</v>
      </c>
      <c r="B47" s="250"/>
      <c r="C47" s="250"/>
      <c r="D47" s="250"/>
      <c r="E47" s="250"/>
      <c r="F47" s="251"/>
      <c r="G47" s="22">
        <v>38</v>
      </c>
      <c r="H47" s="42">
        <v>0</v>
      </c>
      <c r="I47" s="42">
        <v>0</v>
      </c>
    </row>
    <row r="48" spans="1:9" ht="22.15" customHeight="1" x14ac:dyDescent="0.2">
      <c r="A48" s="237" t="s">
        <v>277</v>
      </c>
      <c r="B48" s="238"/>
      <c r="C48" s="238"/>
      <c r="D48" s="238"/>
      <c r="E48" s="238"/>
      <c r="F48" s="239"/>
      <c r="G48" s="21">
        <v>39</v>
      </c>
      <c r="H48" s="43">
        <f>H44+H45+H46+H47</f>
        <v>0</v>
      </c>
      <c r="I48" s="43">
        <f>I44+I45+I46+I47</f>
        <v>0</v>
      </c>
    </row>
    <row r="49" spans="1:9" ht="24.6" customHeight="1" x14ac:dyDescent="0.2">
      <c r="A49" s="249" t="s">
        <v>278</v>
      </c>
      <c r="B49" s="250"/>
      <c r="C49" s="250"/>
      <c r="D49" s="250"/>
      <c r="E49" s="250"/>
      <c r="F49" s="251"/>
      <c r="G49" s="22">
        <v>40</v>
      </c>
      <c r="H49" s="42">
        <v>0</v>
      </c>
      <c r="I49" s="42">
        <v>0</v>
      </c>
    </row>
    <row r="50" spans="1:9" ht="12.75" customHeight="1" x14ac:dyDescent="0.2">
      <c r="A50" s="249" t="s">
        <v>279</v>
      </c>
      <c r="B50" s="250"/>
      <c r="C50" s="250"/>
      <c r="D50" s="250"/>
      <c r="E50" s="250"/>
      <c r="F50" s="251"/>
      <c r="G50" s="22">
        <v>41</v>
      </c>
      <c r="H50" s="42">
        <v>0</v>
      </c>
      <c r="I50" s="42">
        <v>0</v>
      </c>
    </row>
    <row r="51" spans="1:9" ht="12.75" customHeight="1" x14ac:dyDescent="0.2">
      <c r="A51" s="249" t="s">
        <v>280</v>
      </c>
      <c r="B51" s="250"/>
      <c r="C51" s="250"/>
      <c r="D51" s="250"/>
      <c r="E51" s="250"/>
      <c r="F51" s="251"/>
      <c r="G51" s="22">
        <v>42</v>
      </c>
      <c r="H51" s="42">
        <v>0</v>
      </c>
      <c r="I51" s="42">
        <v>0</v>
      </c>
    </row>
    <row r="52" spans="1:9" ht="22.9" customHeight="1" x14ac:dyDescent="0.2">
      <c r="A52" s="249" t="s">
        <v>281</v>
      </c>
      <c r="B52" s="250"/>
      <c r="C52" s="250"/>
      <c r="D52" s="250"/>
      <c r="E52" s="250"/>
      <c r="F52" s="251"/>
      <c r="G52" s="22">
        <v>43</v>
      </c>
      <c r="H52" s="42">
        <v>0</v>
      </c>
      <c r="I52" s="42">
        <v>0</v>
      </c>
    </row>
    <row r="53" spans="1:9" ht="12.75" customHeight="1" x14ac:dyDescent="0.2">
      <c r="A53" s="249" t="s">
        <v>282</v>
      </c>
      <c r="B53" s="250"/>
      <c r="C53" s="250"/>
      <c r="D53" s="250"/>
      <c r="E53" s="250"/>
      <c r="F53" s="251"/>
      <c r="G53" s="22">
        <v>44</v>
      </c>
      <c r="H53" s="42">
        <v>0</v>
      </c>
      <c r="I53" s="42">
        <v>0</v>
      </c>
    </row>
    <row r="54" spans="1:9" ht="30.6" customHeight="1" x14ac:dyDescent="0.2">
      <c r="A54" s="237" t="s">
        <v>283</v>
      </c>
      <c r="B54" s="238"/>
      <c r="C54" s="238"/>
      <c r="D54" s="238"/>
      <c r="E54" s="238"/>
      <c r="F54" s="239"/>
      <c r="G54" s="21">
        <v>45</v>
      </c>
      <c r="H54" s="43">
        <f>H49+H50+H51+H52+H53</f>
        <v>0</v>
      </c>
      <c r="I54" s="43">
        <f>I49+I50+I51+I52+I53</f>
        <v>0</v>
      </c>
    </row>
    <row r="55" spans="1:9" ht="29.45" customHeight="1" x14ac:dyDescent="0.2">
      <c r="A55" s="252" t="s">
        <v>284</v>
      </c>
      <c r="B55" s="253"/>
      <c r="C55" s="253"/>
      <c r="D55" s="253"/>
      <c r="E55" s="253"/>
      <c r="F55" s="254"/>
      <c r="G55" s="21">
        <v>46</v>
      </c>
      <c r="H55" s="43">
        <f>H48+H54</f>
        <v>0</v>
      </c>
      <c r="I55" s="43">
        <f>I48+I54</f>
        <v>0</v>
      </c>
    </row>
    <row r="56" spans="1:9" ht="32.450000000000003" customHeight="1" x14ac:dyDescent="0.2">
      <c r="A56" s="249" t="s">
        <v>285</v>
      </c>
      <c r="B56" s="250"/>
      <c r="C56" s="250"/>
      <c r="D56" s="250"/>
      <c r="E56" s="250"/>
      <c r="F56" s="251"/>
      <c r="G56" s="22">
        <v>47</v>
      </c>
      <c r="H56" s="42">
        <v>0</v>
      </c>
      <c r="I56" s="42">
        <v>0</v>
      </c>
    </row>
    <row r="57" spans="1:9" ht="26.45" customHeight="1" x14ac:dyDescent="0.2">
      <c r="A57" s="252" t="s">
        <v>286</v>
      </c>
      <c r="B57" s="253"/>
      <c r="C57" s="253"/>
      <c r="D57" s="253"/>
      <c r="E57" s="253"/>
      <c r="F57" s="254"/>
      <c r="G57" s="21">
        <v>48</v>
      </c>
      <c r="H57" s="43">
        <f>H27+H42+H55+H56</f>
        <v>0</v>
      </c>
      <c r="I57" s="43">
        <f>I27+I42+I55+I56</f>
        <v>0</v>
      </c>
    </row>
    <row r="58" spans="1:9" ht="24" customHeight="1" x14ac:dyDescent="0.2">
      <c r="A58" s="255" t="s">
        <v>287</v>
      </c>
      <c r="B58" s="256"/>
      <c r="C58" s="256"/>
      <c r="D58" s="256"/>
      <c r="E58" s="256"/>
      <c r="F58" s="257"/>
      <c r="G58" s="22">
        <v>49</v>
      </c>
      <c r="H58" s="42">
        <v>0</v>
      </c>
      <c r="I58" s="42">
        <v>0</v>
      </c>
    </row>
    <row r="59" spans="1:9" ht="31.15" customHeight="1" x14ac:dyDescent="0.2">
      <c r="A59" s="240" t="s">
        <v>288</v>
      </c>
      <c r="B59" s="241"/>
      <c r="C59" s="241"/>
      <c r="D59" s="241"/>
      <c r="E59" s="241"/>
      <c r="F59" s="242"/>
      <c r="G59" s="23">
        <v>50</v>
      </c>
      <c r="H59" s="44">
        <f>H57+H58</f>
        <v>0</v>
      </c>
      <c r="I59" s="44">
        <f>I57+I58</f>
        <v>0</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5" zoomScale="110" zoomScaleNormal="100" workbookViewId="0">
      <selection activeCell="H52" sqref="H52:I52"/>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6" t="s">
        <v>289</v>
      </c>
      <c r="B1" s="264"/>
      <c r="C1" s="264"/>
      <c r="D1" s="264"/>
      <c r="E1" s="264"/>
      <c r="F1" s="264"/>
      <c r="G1" s="264"/>
      <c r="H1" s="264"/>
      <c r="I1" s="264"/>
    </row>
    <row r="2" spans="1:9" ht="12.75" customHeight="1" x14ac:dyDescent="0.2">
      <c r="A2" s="225" t="s">
        <v>538</v>
      </c>
      <c r="B2" s="199"/>
      <c r="C2" s="199"/>
      <c r="D2" s="199"/>
      <c r="E2" s="199"/>
      <c r="F2" s="199"/>
      <c r="G2" s="199"/>
      <c r="H2" s="199"/>
      <c r="I2" s="199"/>
    </row>
    <row r="3" spans="1:9" x14ac:dyDescent="0.2">
      <c r="A3" s="276" t="s">
        <v>499</v>
      </c>
      <c r="B3" s="277"/>
      <c r="C3" s="277"/>
      <c r="D3" s="277"/>
      <c r="E3" s="277"/>
      <c r="F3" s="277"/>
      <c r="G3" s="277"/>
      <c r="H3" s="277"/>
      <c r="I3" s="277"/>
    </row>
    <row r="4" spans="1:9" x14ac:dyDescent="0.2">
      <c r="A4" s="265" t="s">
        <v>537</v>
      </c>
      <c r="B4" s="202"/>
      <c r="C4" s="202"/>
      <c r="D4" s="202"/>
      <c r="E4" s="202"/>
      <c r="F4" s="202"/>
      <c r="G4" s="202"/>
      <c r="H4" s="202"/>
      <c r="I4" s="203"/>
    </row>
    <row r="5" spans="1:9" ht="24" thickBot="1" x14ac:dyDescent="0.25">
      <c r="A5" s="268" t="s">
        <v>290</v>
      </c>
      <c r="B5" s="269"/>
      <c r="C5" s="269"/>
      <c r="D5" s="269"/>
      <c r="E5" s="269"/>
      <c r="F5" s="270"/>
      <c r="G5" s="18" t="s">
        <v>291</v>
      </c>
      <c r="H5" s="35" t="s">
        <v>292</v>
      </c>
      <c r="I5" s="35" t="s">
        <v>293</v>
      </c>
    </row>
    <row r="6" spans="1:9" x14ac:dyDescent="0.2">
      <c r="A6" s="271">
        <v>1</v>
      </c>
      <c r="B6" s="272"/>
      <c r="C6" s="272"/>
      <c r="D6" s="272"/>
      <c r="E6" s="272"/>
      <c r="F6" s="273"/>
      <c r="G6" s="24">
        <v>2</v>
      </c>
      <c r="H6" s="36" t="s">
        <v>294</v>
      </c>
      <c r="I6" s="36" t="s">
        <v>295</v>
      </c>
    </row>
    <row r="7" spans="1:9" x14ac:dyDescent="0.2">
      <c r="A7" s="288" t="s">
        <v>296</v>
      </c>
      <c r="B7" s="289"/>
      <c r="C7" s="289"/>
      <c r="D7" s="289"/>
      <c r="E7" s="289"/>
      <c r="F7" s="289"/>
      <c r="G7" s="289"/>
      <c r="H7" s="289"/>
      <c r="I7" s="290"/>
    </row>
    <row r="8" spans="1:9" x14ac:dyDescent="0.2">
      <c r="A8" s="291" t="s">
        <v>297</v>
      </c>
      <c r="B8" s="291"/>
      <c r="C8" s="291"/>
      <c r="D8" s="291"/>
      <c r="E8" s="291"/>
      <c r="F8" s="291"/>
      <c r="G8" s="25">
        <v>1</v>
      </c>
      <c r="H8" s="46">
        <v>127840720</v>
      </c>
      <c r="I8" s="46">
        <v>239139372</v>
      </c>
    </row>
    <row r="9" spans="1:9" x14ac:dyDescent="0.2">
      <c r="A9" s="274" t="s">
        <v>298</v>
      </c>
      <c r="B9" s="274"/>
      <c r="C9" s="274"/>
      <c r="D9" s="274"/>
      <c r="E9" s="274"/>
      <c r="F9" s="274"/>
      <c r="G9" s="26">
        <v>2</v>
      </c>
      <c r="H9" s="47">
        <v>0</v>
      </c>
      <c r="I9" s="47">
        <v>0</v>
      </c>
    </row>
    <row r="10" spans="1:9" x14ac:dyDescent="0.2">
      <c r="A10" s="274" t="s">
        <v>299</v>
      </c>
      <c r="B10" s="274"/>
      <c r="C10" s="274"/>
      <c r="D10" s="274"/>
      <c r="E10" s="274"/>
      <c r="F10" s="274"/>
      <c r="G10" s="26">
        <v>3</v>
      </c>
      <c r="H10" s="47">
        <v>290723</v>
      </c>
      <c r="I10" s="47">
        <v>117416</v>
      </c>
    </row>
    <row r="11" spans="1:9" x14ac:dyDescent="0.2">
      <c r="A11" s="274" t="s">
        <v>300</v>
      </c>
      <c r="B11" s="274"/>
      <c r="C11" s="274"/>
      <c r="D11" s="274"/>
      <c r="E11" s="274"/>
      <c r="F11" s="274"/>
      <c r="G11" s="26">
        <v>4</v>
      </c>
      <c r="H11" s="47">
        <v>4508603</v>
      </c>
      <c r="I11" s="47">
        <v>6366454</v>
      </c>
    </row>
    <row r="12" spans="1:9" x14ac:dyDescent="0.2">
      <c r="A12" s="274" t="s">
        <v>449</v>
      </c>
      <c r="B12" s="274"/>
      <c r="C12" s="274"/>
      <c r="D12" s="274"/>
      <c r="E12" s="274"/>
      <c r="F12" s="274"/>
      <c r="G12" s="26">
        <v>5</v>
      </c>
      <c r="H12" s="47">
        <v>1216638</v>
      </c>
      <c r="I12" s="47">
        <v>2382477</v>
      </c>
    </row>
    <row r="13" spans="1:9" x14ac:dyDescent="0.2">
      <c r="A13" s="275" t="s">
        <v>450</v>
      </c>
      <c r="B13" s="275"/>
      <c r="C13" s="275"/>
      <c r="D13" s="275"/>
      <c r="E13" s="275"/>
      <c r="F13" s="275"/>
      <c r="G13" s="114">
        <v>6</v>
      </c>
      <c r="H13" s="115">
        <f>SUM(H8:H12)</f>
        <v>133856684</v>
      </c>
      <c r="I13" s="115">
        <f>SUM(I8:I12)</f>
        <v>248005719</v>
      </c>
    </row>
    <row r="14" spans="1:9" x14ac:dyDescent="0.2">
      <c r="A14" s="274" t="s">
        <v>451</v>
      </c>
      <c r="B14" s="274"/>
      <c r="C14" s="274"/>
      <c r="D14" s="274"/>
      <c r="E14" s="274"/>
      <c r="F14" s="274"/>
      <c r="G14" s="26">
        <v>7</v>
      </c>
      <c r="H14" s="47">
        <v>-96913361</v>
      </c>
      <c r="I14" s="47">
        <v>-150655481</v>
      </c>
    </row>
    <row r="15" spans="1:9" x14ac:dyDescent="0.2">
      <c r="A15" s="274" t="s">
        <v>452</v>
      </c>
      <c r="B15" s="274"/>
      <c r="C15" s="274"/>
      <c r="D15" s="274"/>
      <c r="E15" s="274"/>
      <c r="F15" s="274"/>
      <c r="G15" s="26">
        <v>8</v>
      </c>
      <c r="H15" s="47">
        <v>-21985769</v>
      </c>
      <c r="I15" s="47">
        <v>-33829104</v>
      </c>
    </row>
    <row r="16" spans="1:9" x14ac:dyDescent="0.2">
      <c r="A16" s="274" t="s">
        <v>453</v>
      </c>
      <c r="B16" s="274"/>
      <c r="C16" s="274"/>
      <c r="D16" s="274"/>
      <c r="E16" s="274"/>
      <c r="F16" s="274"/>
      <c r="G16" s="26">
        <v>9</v>
      </c>
      <c r="H16" s="47">
        <v>-328164</v>
      </c>
      <c r="I16" s="47">
        <v>-312292</v>
      </c>
    </row>
    <row r="17" spans="1:9" x14ac:dyDescent="0.2">
      <c r="A17" s="274" t="s">
        <v>454</v>
      </c>
      <c r="B17" s="274"/>
      <c r="C17" s="274"/>
      <c r="D17" s="274"/>
      <c r="E17" s="274"/>
      <c r="F17" s="274"/>
      <c r="G17" s="26">
        <v>10</v>
      </c>
      <c r="H17" s="47">
        <v>-106129</v>
      </c>
      <c r="I17" s="47">
        <v>-327428</v>
      </c>
    </row>
    <row r="18" spans="1:9" ht="12.75" customHeight="1" x14ac:dyDescent="0.2">
      <c r="A18" s="274" t="s">
        <v>455</v>
      </c>
      <c r="B18" s="274"/>
      <c r="C18" s="274"/>
      <c r="D18" s="274"/>
      <c r="E18" s="274"/>
      <c r="F18" s="274"/>
      <c r="G18" s="26">
        <v>11</v>
      </c>
      <c r="H18" s="47">
        <v>-544680</v>
      </c>
      <c r="I18" s="47">
        <v>-1488163</v>
      </c>
    </row>
    <row r="19" spans="1:9" x14ac:dyDescent="0.2">
      <c r="A19" s="274" t="s">
        <v>456</v>
      </c>
      <c r="B19" s="274"/>
      <c r="C19" s="274"/>
      <c r="D19" s="274"/>
      <c r="E19" s="274"/>
      <c r="F19" s="274"/>
      <c r="G19" s="26">
        <v>12</v>
      </c>
      <c r="H19" s="47">
        <v>-7444221</v>
      </c>
      <c r="I19" s="47">
        <v>-18392832</v>
      </c>
    </row>
    <row r="20" spans="1:9" ht="12.75" customHeight="1" x14ac:dyDescent="0.2">
      <c r="A20" s="285" t="s">
        <v>457</v>
      </c>
      <c r="B20" s="286"/>
      <c r="C20" s="286"/>
      <c r="D20" s="286"/>
      <c r="E20" s="286"/>
      <c r="F20" s="287"/>
      <c r="G20" s="114">
        <v>13</v>
      </c>
      <c r="H20" s="115">
        <f>SUM(H14:H19)</f>
        <v>-127322324</v>
      </c>
      <c r="I20" s="115">
        <f>SUM(I14:I19)</f>
        <v>-205005300</v>
      </c>
    </row>
    <row r="21" spans="1:9" ht="27.6" customHeight="1" x14ac:dyDescent="0.2">
      <c r="A21" s="278" t="s">
        <v>458</v>
      </c>
      <c r="B21" s="279"/>
      <c r="C21" s="279"/>
      <c r="D21" s="279"/>
      <c r="E21" s="279"/>
      <c r="F21" s="279"/>
      <c r="G21" s="28">
        <v>14</v>
      </c>
      <c r="H21" s="49">
        <f>H13+H20</f>
        <v>6534360</v>
      </c>
      <c r="I21" s="49">
        <f>I13+I20</f>
        <v>43000419</v>
      </c>
    </row>
    <row r="22" spans="1:9" x14ac:dyDescent="0.2">
      <c r="A22" s="288" t="s">
        <v>301</v>
      </c>
      <c r="B22" s="289"/>
      <c r="C22" s="289"/>
      <c r="D22" s="289"/>
      <c r="E22" s="289"/>
      <c r="F22" s="289"/>
      <c r="G22" s="289"/>
      <c r="H22" s="289"/>
      <c r="I22" s="290"/>
    </row>
    <row r="23" spans="1:9" ht="26.45" customHeight="1" x14ac:dyDescent="0.2">
      <c r="A23" s="291" t="s">
        <v>302</v>
      </c>
      <c r="B23" s="291"/>
      <c r="C23" s="291"/>
      <c r="D23" s="291"/>
      <c r="E23" s="291"/>
      <c r="F23" s="291"/>
      <c r="G23" s="25">
        <v>15</v>
      </c>
      <c r="H23" s="46">
        <v>1031978</v>
      </c>
      <c r="I23" s="46">
        <v>91505</v>
      </c>
    </row>
    <row r="24" spans="1:9" x14ac:dyDescent="0.2">
      <c r="A24" s="274" t="s">
        <v>303</v>
      </c>
      <c r="B24" s="274"/>
      <c r="C24" s="274"/>
      <c r="D24" s="274"/>
      <c r="E24" s="274"/>
      <c r="F24" s="274"/>
      <c r="G24" s="25">
        <v>16</v>
      </c>
      <c r="H24" s="47">
        <v>0</v>
      </c>
      <c r="I24" s="47">
        <v>0</v>
      </c>
    </row>
    <row r="25" spans="1:9" x14ac:dyDescent="0.2">
      <c r="A25" s="274" t="s">
        <v>304</v>
      </c>
      <c r="B25" s="274"/>
      <c r="C25" s="274"/>
      <c r="D25" s="274"/>
      <c r="E25" s="274"/>
      <c r="F25" s="274"/>
      <c r="G25" s="25">
        <v>17</v>
      </c>
      <c r="H25" s="47">
        <v>284275</v>
      </c>
      <c r="I25" s="47">
        <v>15486</v>
      </c>
    </row>
    <row r="26" spans="1:9" x14ac:dyDescent="0.2">
      <c r="A26" s="274" t="s">
        <v>305</v>
      </c>
      <c r="B26" s="274"/>
      <c r="C26" s="274"/>
      <c r="D26" s="274"/>
      <c r="E26" s="274"/>
      <c r="F26" s="274"/>
      <c r="G26" s="25">
        <v>18</v>
      </c>
      <c r="H26" s="47">
        <v>4613817</v>
      </c>
      <c r="I26" s="47">
        <v>5065285</v>
      </c>
    </row>
    <row r="27" spans="1:9" x14ac:dyDescent="0.2">
      <c r="A27" s="274" t="s">
        <v>306</v>
      </c>
      <c r="B27" s="274"/>
      <c r="C27" s="274"/>
      <c r="D27" s="274"/>
      <c r="E27" s="274"/>
      <c r="F27" s="274"/>
      <c r="G27" s="25">
        <v>19</v>
      </c>
      <c r="H27" s="47">
        <v>4100</v>
      </c>
      <c r="I27" s="47">
        <v>1597</v>
      </c>
    </row>
    <row r="28" spans="1:9" x14ac:dyDescent="0.2">
      <c r="A28" s="274" t="s">
        <v>307</v>
      </c>
      <c r="B28" s="274"/>
      <c r="C28" s="274"/>
      <c r="D28" s="274"/>
      <c r="E28" s="274"/>
      <c r="F28" s="274"/>
      <c r="G28" s="25">
        <v>20</v>
      </c>
      <c r="H28" s="47">
        <v>15112361</v>
      </c>
      <c r="I28" s="47">
        <v>0</v>
      </c>
    </row>
    <row r="29" spans="1:9" ht="24" customHeight="1" x14ac:dyDescent="0.2">
      <c r="A29" s="281" t="s">
        <v>460</v>
      </c>
      <c r="B29" s="281"/>
      <c r="C29" s="281"/>
      <c r="D29" s="281"/>
      <c r="E29" s="281"/>
      <c r="F29" s="281"/>
      <c r="G29" s="27">
        <v>21</v>
      </c>
      <c r="H29" s="48">
        <f>SUM(H23:H28)</f>
        <v>21046531</v>
      </c>
      <c r="I29" s="48">
        <f>SUM(I23:I28)</f>
        <v>5173873</v>
      </c>
    </row>
    <row r="30" spans="1:9" ht="27" customHeight="1" x14ac:dyDescent="0.2">
      <c r="A30" s="274" t="s">
        <v>308</v>
      </c>
      <c r="B30" s="274"/>
      <c r="C30" s="274"/>
      <c r="D30" s="274"/>
      <c r="E30" s="274"/>
      <c r="F30" s="274"/>
      <c r="G30" s="26">
        <v>22</v>
      </c>
      <c r="H30" s="47">
        <v>-3999111</v>
      </c>
      <c r="I30" s="47">
        <v>-5244480</v>
      </c>
    </row>
    <row r="31" spans="1:9" x14ac:dyDescent="0.2">
      <c r="A31" s="274" t="s">
        <v>309</v>
      </c>
      <c r="B31" s="274"/>
      <c r="C31" s="274"/>
      <c r="D31" s="274"/>
      <c r="E31" s="274"/>
      <c r="F31" s="274"/>
      <c r="G31" s="26">
        <v>23</v>
      </c>
      <c r="H31" s="47">
        <v>-213260</v>
      </c>
      <c r="I31" s="47">
        <v>-5839804</v>
      </c>
    </row>
    <row r="32" spans="1:9" x14ac:dyDescent="0.2">
      <c r="A32" s="274" t="s">
        <v>310</v>
      </c>
      <c r="B32" s="274"/>
      <c r="C32" s="274"/>
      <c r="D32" s="274"/>
      <c r="E32" s="274"/>
      <c r="F32" s="274"/>
      <c r="G32" s="26">
        <v>24</v>
      </c>
      <c r="H32" s="47">
        <v>-503014</v>
      </c>
      <c r="I32" s="47">
        <v>-195950</v>
      </c>
    </row>
    <row r="33" spans="1:9" x14ac:dyDescent="0.2">
      <c r="A33" s="274" t="s">
        <v>311</v>
      </c>
      <c r="B33" s="274"/>
      <c r="C33" s="274"/>
      <c r="D33" s="274"/>
      <c r="E33" s="274"/>
      <c r="F33" s="274"/>
      <c r="G33" s="26">
        <v>25</v>
      </c>
      <c r="H33" s="47">
        <v>-41122523</v>
      </c>
      <c r="I33" s="47">
        <v>0</v>
      </c>
    </row>
    <row r="34" spans="1:9" x14ac:dyDescent="0.2">
      <c r="A34" s="274" t="s">
        <v>312</v>
      </c>
      <c r="B34" s="274"/>
      <c r="C34" s="274"/>
      <c r="D34" s="274"/>
      <c r="E34" s="274"/>
      <c r="F34" s="274"/>
      <c r="G34" s="26">
        <v>26</v>
      </c>
      <c r="H34" s="47">
        <v>-239</v>
      </c>
      <c r="I34" s="47">
        <v>0</v>
      </c>
    </row>
    <row r="35" spans="1:9" ht="25.9" customHeight="1" x14ac:dyDescent="0.2">
      <c r="A35" s="281" t="s">
        <v>461</v>
      </c>
      <c r="B35" s="281"/>
      <c r="C35" s="281"/>
      <c r="D35" s="281"/>
      <c r="E35" s="281"/>
      <c r="F35" s="281"/>
      <c r="G35" s="27">
        <v>27</v>
      </c>
      <c r="H35" s="48">
        <f>SUM(H30:H34)</f>
        <v>-45838147</v>
      </c>
      <c r="I35" s="48">
        <f>SUM(I30:I34)</f>
        <v>-11280234</v>
      </c>
    </row>
    <row r="36" spans="1:9" ht="28.15" customHeight="1" x14ac:dyDescent="0.2">
      <c r="A36" s="278" t="s">
        <v>459</v>
      </c>
      <c r="B36" s="279"/>
      <c r="C36" s="279"/>
      <c r="D36" s="279"/>
      <c r="E36" s="279"/>
      <c r="F36" s="279"/>
      <c r="G36" s="28">
        <v>28</v>
      </c>
      <c r="H36" s="49">
        <f>H29+H35</f>
        <v>-24791616</v>
      </c>
      <c r="I36" s="49">
        <f>I29+I35</f>
        <v>-6106361</v>
      </c>
    </row>
    <row r="37" spans="1:9" x14ac:dyDescent="0.2">
      <c r="A37" s="288" t="s">
        <v>313</v>
      </c>
      <c r="B37" s="289"/>
      <c r="C37" s="289"/>
      <c r="D37" s="289"/>
      <c r="E37" s="289"/>
      <c r="F37" s="289"/>
      <c r="G37" s="289">
        <v>0</v>
      </c>
      <c r="H37" s="289"/>
      <c r="I37" s="290"/>
    </row>
    <row r="38" spans="1:9" x14ac:dyDescent="0.2">
      <c r="A38" s="292" t="s">
        <v>314</v>
      </c>
      <c r="B38" s="292"/>
      <c r="C38" s="292"/>
      <c r="D38" s="292"/>
      <c r="E38" s="292"/>
      <c r="F38" s="292"/>
      <c r="G38" s="25">
        <v>29</v>
      </c>
      <c r="H38" s="46">
        <v>0</v>
      </c>
      <c r="I38" s="46">
        <v>0</v>
      </c>
    </row>
    <row r="39" spans="1:9" ht="25.15" customHeight="1" x14ac:dyDescent="0.2">
      <c r="A39" s="280" t="s">
        <v>315</v>
      </c>
      <c r="B39" s="280"/>
      <c r="C39" s="280"/>
      <c r="D39" s="280"/>
      <c r="E39" s="280"/>
      <c r="F39" s="280"/>
      <c r="G39" s="25">
        <v>30</v>
      </c>
      <c r="H39" s="47">
        <v>0</v>
      </c>
      <c r="I39" s="47">
        <v>0</v>
      </c>
    </row>
    <row r="40" spans="1:9" x14ac:dyDescent="0.2">
      <c r="A40" s="280" t="s">
        <v>316</v>
      </c>
      <c r="B40" s="280"/>
      <c r="C40" s="280"/>
      <c r="D40" s="280"/>
      <c r="E40" s="280"/>
      <c r="F40" s="280"/>
      <c r="G40" s="25">
        <v>31</v>
      </c>
      <c r="H40" s="47">
        <v>48136725</v>
      </c>
      <c r="I40" s="47">
        <v>2180403</v>
      </c>
    </row>
    <row r="41" spans="1:9" x14ac:dyDescent="0.2">
      <c r="A41" s="280" t="s">
        <v>317</v>
      </c>
      <c r="B41" s="280"/>
      <c r="C41" s="280"/>
      <c r="D41" s="280"/>
      <c r="E41" s="280"/>
      <c r="F41" s="280"/>
      <c r="G41" s="25">
        <v>32</v>
      </c>
      <c r="H41" s="47">
        <v>21067</v>
      </c>
      <c r="I41" s="47">
        <v>324518</v>
      </c>
    </row>
    <row r="42" spans="1:9" ht="25.9" customHeight="1" x14ac:dyDescent="0.2">
      <c r="A42" s="281" t="s">
        <v>462</v>
      </c>
      <c r="B42" s="281"/>
      <c r="C42" s="281"/>
      <c r="D42" s="281"/>
      <c r="E42" s="281"/>
      <c r="F42" s="281"/>
      <c r="G42" s="27">
        <v>33</v>
      </c>
      <c r="H42" s="48">
        <f>H41+H40+H39+H38</f>
        <v>48157792</v>
      </c>
      <c r="I42" s="48">
        <f>I41+I40+I39+I38</f>
        <v>2504921</v>
      </c>
    </row>
    <row r="43" spans="1:9" ht="24.6" customHeight="1" x14ac:dyDescent="0.2">
      <c r="A43" s="280" t="s">
        <v>318</v>
      </c>
      <c r="B43" s="280"/>
      <c r="C43" s="280"/>
      <c r="D43" s="280"/>
      <c r="E43" s="280"/>
      <c r="F43" s="280"/>
      <c r="G43" s="26">
        <v>34</v>
      </c>
      <c r="H43" s="47">
        <v>-6567731</v>
      </c>
      <c r="I43" s="47">
        <v>-11295901</v>
      </c>
    </row>
    <row r="44" spans="1:9" x14ac:dyDescent="0.2">
      <c r="A44" s="280" t="s">
        <v>319</v>
      </c>
      <c r="B44" s="280"/>
      <c r="C44" s="280"/>
      <c r="D44" s="280"/>
      <c r="E44" s="280"/>
      <c r="F44" s="280"/>
      <c r="G44" s="26">
        <v>35</v>
      </c>
      <c r="H44" s="47">
        <v>-1945</v>
      </c>
      <c r="I44" s="47">
        <v>-3576</v>
      </c>
    </row>
    <row r="45" spans="1:9" x14ac:dyDescent="0.2">
      <c r="A45" s="280" t="s">
        <v>320</v>
      </c>
      <c r="B45" s="280"/>
      <c r="C45" s="280"/>
      <c r="D45" s="280"/>
      <c r="E45" s="280"/>
      <c r="F45" s="280"/>
      <c r="G45" s="26">
        <v>36</v>
      </c>
      <c r="H45" s="47">
        <v>-21157</v>
      </c>
      <c r="I45" s="47">
        <v>-386594</v>
      </c>
    </row>
    <row r="46" spans="1:9" ht="21" customHeight="1" x14ac:dyDescent="0.2">
      <c r="A46" s="280" t="s">
        <v>321</v>
      </c>
      <c r="B46" s="280"/>
      <c r="C46" s="280"/>
      <c r="D46" s="280"/>
      <c r="E46" s="280"/>
      <c r="F46" s="280"/>
      <c r="G46" s="26">
        <v>37</v>
      </c>
      <c r="H46" s="47">
        <v>0</v>
      </c>
      <c r="I46" s="47">
        <v>0</v>
      </c>
    </row>
    <row r="47" spans="1:9" x14ac:dyDescent="0.2">
      <c r="A47" s="280" t="s">
        <v>322</v>
      </c>
      <c r="B47" s="280"/>
      <c r="C47" s="280"/>
      <c r="D47" s="280"/>
      <c r="E47" s="280"/>
      <c r="F47" s="280"/>
      <c r="G47" s="26">
        <v>38</v>
      </c>
      <c r="H47" s="47">
        <v>-155327</v>
      </c>
      <c r="I47" s="47">
        <v>-1979283</v>
      </c>
    </row>
    <row r="48" spans="1:9" ht="22.9" customHeight="1" x14ac:dyDescent="0.2">
      <c r="A48" s="281" t="s">
        <v>463</v>
      </c>
      <c r="B48" s="281"/>
      <c r="C48" s="281"/>
      <c r="D48" s="281"/>
      <c r="E48" s="281"/>
      <c r="F48" s="281"/>
      <c r="G48" s="27">
        <v>39</v>
      </c>
      <c r="H48" s="48">
        <f>H47+H46+H45+H44+H43</f>
        <v>-6746160</v>
      </c>
      <c r="I48" s="48">
        <f>I47+I46+I45+I44+I43</f>
        <v>-13665354</v>
      </c>
    </row>
    <row r="49" spans="1:9" ht="25.9" customHeight="1" x14ac:dyDescent="0.2">
      <c r="A49" s="282" t="s">
        <v>464</v>
      </c>
      <c r="B49" s="283"/>
      <c r="C49" s="283"/>
      <c r="D49" s="283"/>
      <c r="E49" s="283"/>
      <c r="F49" s="283"/>
      <c r="G49" s="27">
        <v>40</v>
      </c>
      <c r="H49" s="48">
        <f>H48+H42</f>
        <v>41411632</v>
      </c>
      <c r="I49" s="48">
        <f>I48+I42</f>
        <v>-11160433</v>
      </c>
    </row>
    <row r="50" spans="1:9" ht="22.15" customHeight="1" x14ac:dyDescent="0.2">
      <c r="A50" s="274" t="s">
        <v>323</v>
      </c>
      <c r="B50" s="274"/>
      <c r="C50" s="274"/>
      <c r="D50" s="274"/>
      <c r="E50" s="274"/>
      <c r="F50" s="274"/>
      <c r="G50" s="26">
        <v>41</v>
      </c>
      <c r="H50" s="47">
        <v>169640</v>
      </c>
      <c r="I50" s="47">
        <v>-138115</v>
      </c>
    </row>
    <row r="51" spans="1:9" ht="25.9" customHeight="1" x14ac:dyDescent="0.2">
      <c r="A51" s="282" t="s">
        <v>465</v>
      </c>
      <c r="B51" s="283"/>
      <c r="C51" s="283"/>
      <c r="D51" s="283"/>
      <c r="E51" s="283"/>
      <c r="F51" s="283"/>
      <c r="G51" s="27">
        <v>42</v>
      </c>
      <c r="H51" s="48">
        <f>H21+H36+H49+H50</f>
        <v>23324016</v>
      </c>
      <c r="I51" s="48">
        <f>I21+I36+I49+I50</f>
        <v>25595510</v>
      </c>
    </row>
    <row r="52" spans="1:9" ht="25.15" customHeight="1" x14ac:dyDescent="0.2">
      <c r="A52" s="284" t="s">
        <v>324</v>
      </c>
      <c r="B52" s="284"/>
      <c r="C52" s="284"/>
      <c r="D52" s="284"/>
      <c r="E52" s="284"/>
      <c r="F52" s="284"/>
      <c r="G52" s="26">
        <v>43</v>
      </c>
      <c r="H52" s="47">
        <v>56222556</v>
      </c>
      <c r="I52" s="47">
        <v>57262703</v>
      </c>
    </row>
    <row r="53" spans="1:9" ht="31.9" customHeight="1" x14ac:dyDescent="0.2">
      <c r="A53" s="278" t="s">
        <v>466</v>
      </c>
      <c r="B53" s="279"/>
      <c r="C53" s="279"/>
      <c r="D53" s="279"/>
      <c r="E53" s="279"/>
      <c r="F53" s="279"/>
      <c r="G53" s="28">
        <v>44</v>
      </c>
      <c r="H53" s="49">
        <f>H52+H51</f>
        <v>79546572</v>
      </c>
      <c r="I53" s="49">
        <f>I52+I51</f>
        <v>82858213</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pane xSplit="7" ySplit="6" topLeftCell="H21" activePane="bottomRight" state="frozen"/>
      <selection pane="topRight" activeCell="H1" sqref="H1"/>
      <selection pane="bottomLeft" activeCell="A7" sqref="A7"/>
      <selection pane="bottomRight" activeCell="J20" sqref="J20"/>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4" t="s">
        <v>325</v>
      </c>
      <c r="B1" s="315"/>
      <c r="C1" s="315"/>
      <c r="D1" s="315"/>
      <c r="E1" s="315"/>
      <c r="F1" s="315"/>
      <c r="G1" s="315"/>
      <c r="H1" s="315"/>
      <c r="I1" s="315"/>
      <c r="J1" s="315"/>
      <c r="K1" s="50"/>
    </row>
    <row r="2" spans="1:25" ht="15.75" x14ac:dyDescent="0.2">
      <c r="A2" s="2"/>
      <c r="B2" s="3"/>
      <c r="C2" s="316" t="s">
        <v>326</v>
      </c>
      <c r="D2" s="316"/>
      <c r="E2" s="9">
        <v>44927</v>
      </c>
      <c r="F2" s="4" t="s">
        <v>327</v>
      </c>
      <c r="G2" s="9">
        <v>45016</v>
      </c>
      <c r="H2" s="51"/>
      <c r="I2" s="51"/>
      <c r="J2" s="51"/>
      <c r="K2" s="50"/>
      <c r="X2" s="52" t="s">
        <v>499</v>
      </c>
    </row>
    <row r="3" spans="1:25" ht="13.5" customHeight="1" thickBot="1" x14ac:dyDescent="0.25">
      <c r="A3" s="317" t="s">
        <v>328</v>
      </c>
      <c r="B3" s="318"/>
      <c r="C3" s="318"/>
      <c r="D3" s="318"/>
      <c r="E3" s="318"/>
      <c r="F3" s="318"/>
      <c r="G3" s="321" t="s">
        <v>329</v>
      </c>
      <c r="H3" s="304" t="s">
        <v>330</v>
      </c>
      <c r="I3" s="304"/>
      <c r="J3" s="304"/>
      <c r="K3" s="304"/>
      <c r="L3" s="304"/>
      <c r="M3" s="304"/>
      <c r="N3" s="304"/>
      <c r="O3" s="304"/>
      <c r="P3" s="304"/>
      <c r="Q3" s="304"/>
      <c r="R3" s="304"/>
      <c r="S3" s="304"/>
      <c r="T3" s="304"/>
      <c r="U3" s="304"/>
      <c r="V3" s="304"/>
      <c r="W3" s="304"/>
      <c r="X3" s="304" t="s">
        <v>331</v>
      </c>
      <c r="Y3" s="306" t="s">
        <v>332</v>
      </c>
    </row>
    <row r="4" spans="1:25" ht="68.25" thickBot="1" x14ac:dyDescent="0.25">
      <c r="A4" s="319"/>
      <c r="B4" s="320"/>
      <c r="C4" s="320"/>
      <c r="D4" s="320"/>
      <c r="E4" s="320"/>
      <c r="F4" s="320"/>
      <c r="G4" s="322"/>
      <c r="H4" s="53" t="s">
        <v>333</v>
      </c>
      <c r="I4" s="53" t="s">
        <v>334</v>
      </c>
      <c r="J4" s="53" t="s">
        <v>335</v>
      </c>
      <c r="K4" s="53" t="s">
        <v>336</v>
      </c>
      <c r="L4" s="53" t="s">
        <v>337</v>
      </c>
      <c r="M4" s="53" t="s">
        <v>338</v>
      </c>
      <c r="N4" s="53" t="s">
        <v>339</v>
      </c>
      <c r="O4" s="53" t="s">
        <v>340</v>
      </c>
      <c r="P4" s="116" t="s">
        <v>467</v>
      </c>
      <c r="Q4" s="53" t="s">
        <v>341</v>
      </c>
      <c r="R4" s="53" t="s">
        <v>342</v>
      </c>
      <c r="S4" s="53" t="s">
        <v>468</v>
      </c>
      <c r="T4" s="53" t="s">
        <v>469</v>
      </c>
      <c r="U4" s="53" t="s">
        <v>343</v>
      </c>
      <c r="V4" s="53" t="s">
        <v>344</v>
      </c>
      <c r="W4" s="53" t="s">
        <v>345</v>
      </c>
      <c r="X4" s="305"/>
      <c r="Y4" s="307"/>
    </row>
    <row r="5" spans="1:25" ht="22.5" x14ac:dyDescent="0.2">
      <c r="A5" s="308">
        <v>1</v>
      </c>
      <c r="B5" s="309"/>
      <c r="C5" s="309"/>
      <c r="D5" s="309"/>
      <c r="E5" s="309"/>
      <c r="F5" s="309"/>
      <c r="G5" s="5">
        <v>2</v>
      </c>
      <c r="H5" s="54" t="s">
        <v>346</v>
      </c>
      <c r="I5" s="55" t="s">
        <v>347</v>
      </c>
      <c r="J5" s="54" t="s">
        <v>348</v>
      </c>
      <c r="K5" s="55" t="s">
        <v>349</v>
      </c>
      <c r="L5" s="54" t="s">
        <v>350</v>
      </c>
      <c r="M5" s="55" t="s">
        <v>351</v>
      </c>
      <c r="N5" s="54" t="s">
        <v>352</v>
      </c>
      <c r="O5" s="55" t="s">
        <v>353</v>
      </c>
      <c r="P5" s="54" t="s">
        <v>354</v>
      </c>
      <c r="Q5" s="55" t="s">
        <v>355</v>
      </c>
      <c r="R5" s="54" t="s">
        <v>356</v>
      </c>
      <c r="S5" s="117" t="s">
        <v>470</v>
      </c>
      <c r="T5" s="117" t="s">
        <v>471</v>
      </c>
      <c r="U5" s="117" t="s">
        <v>472</v>
      </c>
      <c r="V5" s="117" t="s">
        <v>473</v>
      </c>
      <c r="W5" s="117" t="s">
        <v>474</v>
      </c>
      <c r="X5" s="117">
        <v>19</v>
      </c>
      <c r="Y5" s="118" t="s">
        <v>475</v>
      </c>
    </row>
    <row r="6" spans="1:25" x14ac:dyDescent="0.2">
      <c r="A6" s="310" t="s">
        <v>357</v>
      </c>
      <c r="B6" s="310"/>
      <c r="C6" s="310"/>
      <c r="D6" s="310"/>
      <c r="E6" s="310"/>
      <c r="F6" s="310"/>
      <c r="G6" s="310"/>
      <c r="H6" s="310"/>
      <c r="I6" s="310"/>
      <c r="J6" s="310"/>
      <c r="K6" s="310"/>
      <c r="L6" s="310"/>
      <c r="M6" s="310"/>
      <c r="N6" s="311"/>
      <c r="O6" s="311"/>
      <c r="P6" s="311"/>
      <c r="Q6" s="311"/>
      <c r="R6" s="311"/>
      <c r="S6" s="312"/>
      <c r="T6" s="312"/>
      <c r="U6" s="311"/>
      <c r="V6" s="311"/>
      <c r="W6" s="311"/>
      <c r="X6" s="311"/>
      <c r="Y6" s="313"/>
    </row>
    <row r="7" spans="1:25" x14ac:dyDescent="0.2">
      <c r="A7" s="302" t="s">
        <v>358</v>
      </c>
      <c r="B7" s="302"/>
      <c r="C7" s="302"/>
      <c r="D7" s="302"/>
      <c r="E7" s="302"/>
      <c r="F7" s="302"/>
      <c r="G7" s="6">
        <v>1</v>
      </c>
      <c r="H7" s="56">
        <v>160448063</v>
      </c>
      <c r="I7" s="56">
        <v>95505</v>
      </c>
      <c r="J7" s="56">
        <v>9326668</v>
      </c>
      <c r="K7" s="56">
        <v>4581370</v>
      </c>
      <c r="L7" s="56">
        <v>2106272</v>
      </c>
      <c r="M7" s="56">
        <v>63724452</v>
      </c>
      <c r="N7" s="56">
        <v>31359234</v>
      </c>
      <c r="O7" s="56">
        <v>0</v>
      </c>
      <c r="P7" s="56">
        <v>0</v>
      </c>
      <c r="Q7" s="56">
        <v>0</v>
      </c>
      <c r="R7" s="56">
        <v>0</v>
      </c>
      <c r="S7" s="56">
        <v>0</v>
      </c>
      <c r="T7" s="56">
        <v>-15218</v>
      </c>
      <c r="U7" s="56">
        <v>46344816</v>
      </c>
      <c r="V7" s="56">
        <v>21759267</v>
      </c>
      <c r="W7" s="57">
        <f>H7+I7+J7+K7-L7+M7+N7+O7+P7+Q7+R7+U7+V7+S7+T7</f>
        <v>335517885</v>
      </c>
      <c r="X7" s="56">
        <v>41862190</v>
      </c>
      <c r="Y7" s="57">
        <f>W7+X7</f>
        <v>377380075</v>
      </c>
    </row>
    <row r="8" spans="1:25" x14ac:dyDescent="0.2">
      <c r="A8" s="297" t="s">
        <v>359</v>
      </c>
      <c r="B8" s="297"/>
      <c r="C8" s="297"/>
      <c r="D8" s="297"/>
      <c r="E8" s="297"/>
      <c r="F8" s="297"/>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97" t="s">
        <v>360</v>
      </c>
      <c r="B9" s="297"/>
      <c r="C9" s="297"/>
      <c r="D9" s="297"/>
      <c r="E9" s="297"/>
      <c r="F9" s="297"/>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03" t="s">
        <v>361</v>
      </c>
      <c r="B10" s="303"/>
      <c r="C10" s="303"/>
      <c r="D10" s="303"/>
      <c r="E10" s="303"/>
      <c r="F10" s="303"/>
      <c r="G10" s="7">
        <v>4</v>
      </c>
      <c r="H10" s="57">
        <f>H7+H8+H9</f>
        <v>160448063</v>
      </c>
      <c r="I10" s="57">
        <f t="shared" ref="I10:Y10" si="2">I7+I8+I9</f>
        <v>95505</v>
      </c>
      <c r="J10" s="57">
        <f t="shared" si="2"/>
        <v>9326668</v>
      </c>
      <c r="K10" s="57">
        <f t="shared" si="2"/>
        <v>4581370</v>
      </c>
      <c r="L10" s="57">
        <f t="shared" si="2"/>
        <v>2106272</v>
      </c>
      <c r="M10" s="57">
        <f t="shared" si="2"/>
        <v>63724452</v>
      </c>
      <c r="N10" s="57">
        <f t="shared" si="2"/>
        <v>31359234</v>
      </c>
      <c r="O10" s="57">
        <f t="shared" si="2"/>
        <v>0</v>
      </c>
      <c r="P10" s="57">
        <f t="shared" si="2"/>
        <v>0</v>
      </c>
      <c r="Q10" s="57">
        <f t="shared" si="2"/>
        <v>0</v>
      </c>
      <c r="R10" s="57">
        <f t="shared" si="2"/>
        <v>0</v>
      </c>
      <c r="S10" s="57">
        <f t="shared" si="2"/>
        <v>0</v>
      </c>
      <c r="T10" s="57">
        <f t="shared" si="2"/>
        <v>-15218</v>
      </c>
      <c r="U10" s="57">
        <f t="shared" si="2"/>
        <v>46344816</v>
      </c>
      <c r="V10" s="57">
        <f t="shared" si="2"/>
        <v>21759267</v>
      </c>
      <c r="W10" s="57">
        <f t="shared" si="2"/>
        <v>335517885</v>
      </c>
      <c r="X10" s="57">
        <f t="shared" si="2"/>
        <v>41862190</v>
      </c>
      <c r="Y10" s="57">
        <f t="shared" si="2"/>
        <v>377380075</v>
      </c>
    </row>
    <row r="11" spans="1:25" x14ac:dyDescent="0.2">
      <c r="A11" s="297" t="s">
        <v>362</v>
      </c>
      <c r="B11" s="297"/>
      <c r="C11" s="297"/>
      <c r="D11" s="297"/>
      <c r="E11" s="297"/>
      <c r="F11" s="297"/>
      <c r="G11" s="6">
        <v>5</v>
      </c>
      <c r="H11" s="58">
        <v>0</v>
      </c>
      <c r="I11" s="58">
        <v>0</v>
      </c>
      <c r="J11" s="58">
        <v>0</v>
      </c>
      <c r="K11" s="58">
        <v>0</v>
      </c>
      <c r="L11" s="58">
        <v>0</v>
      </c>
      <c r="M11" s="58">
        <v>0</v>
      </c>
      <c r="N11" s="58">
        <v>0</v>
      </c>
      <c r="O11" s="58">
        <v>0</v>
      </c>
      <c r="P11" s="58">
        <v>0</v>
      </c>
      <c r="Q11" s="58">
        <v>0</v>
      </c>
      <c r="R11" s="58">
        <v>0</v>
      </c>
      <c r="S11" s="56">
        <v>0</v>
      </c>
      <c r="T11" s="56">
        <v>0</v>
      </c>
      <c r="U11" s="58">
        <v>0</v>
      </c>
      <c r="V11" s="56">
        <v>34568528</v>
      </c>
      <c r="W11" s="57">
        <f t="shared" ref="W11:W29" si="3">H11+I11+J11+K11-L11+M11+N11+O11+P11+Q11+R11+U11+V11+S11+T11</f>
        <v>34568528</v>
      </c>
      <c r="X11" s="56">
        <v>14578442</v>
      </c>
      <c r="Y11" s="57">
        <f t="shared" ref="Y11:Y29" si="4">W11+X11</f>
        <v>49146970</v>
      </c>
    </row>
    <row r="12" spans="1:25" x14ac:dyDescent="0.2">
      <c r="A12" s="297" t="s">
        <v>363</v>
      </c>
      <c r="B12" s="297"/>
      <c r="C12" s="297"/>
      <c r="D12" s="297"/>
      <c r="E12" s="297"/>
      <c r="F12" s="297"/>
      <c r="G12" s="6">
        <v>6</v>
      </c>
      <c r="H12" s="58">
        <v>0</v>
      </c>
      <c r="I12" s="58">
        <v>0</v>
      </c>
      <c r="J12" s="58">
        <v>0</v>
      </c>
      <c r="K12" s="58">
        <v>0</v>
      </c>
      <c r="L12" s="58">
        <v>0</v>
      </c>
      <c r="M12" s="58">
        <v>0</v>
      </c>
      <c r="N12" s="56">
        <v>0</v>
      </c>
      <c r="O12" s="58">
        <v>0</v>
      </c>
      <c r="P12" s="58">
        <v>0</v>
      </c>
      <c r="Q12" s="58">
        <v>0</v>
      </c>
      <c r="R12" s="58">
        <v>0</v>
      </c>
      <c r="S12" s="56">
        <v>-13351</v>
      </c>
      <c r="T12" s="56">
        <v>-926</v>
      </c>
      <c r="U12" s="58">
        <v>0</v>
      </c>
      <c r="V12" s="58">
        <v>0</v>
      </c>
      <c r="W12" s="57">
        <f t="shared" si="3"/>
        <v>-14277</v>
      </c>
      <c r="X12" s="56">
        <v>-11165</v>
      </c>
      <c r="Y12" s="57">
        <f t="shared" si="4"/>
        <v>-25442</v>
      </c>
    </row>
    <row r="13" spans="1:25" ht="26.25" customHeight="1" x14ac:dyDescent="0.2">
      <c r="A13" s="297" t="s">
        <v>364</v>
      </c>
      <c r="B13" s="297"/>
      <c r="C13" s="297"/>
      <c r="D13" s="297"/>
      <c r="E13" s="297"/>
      <c r="F13" s="297"/>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297" t="s">
        <v>476</v>
      </c>
      <c r="B14" s="297"/>
      <c r="C14" s="297"/>
      <c r="D14" s="297"/>
      <c r="E14" s="297"/>
      <c r="F14" s="297"/>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297" t="s">
        <v>365</v>
      </c>
      <c r="B15" s="297"/>
      <c r="C15" s="297"/>
      <c r="D15" s="297"/>
      <c r="E15" s="297"/>
      <c r="F15" s="297"/>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97" t="s">
        <v>366</v>
      </c>
      <c r="B16" s="297"/>
      <c r="C16" s="297"/>
      <c r="D16" s="297"/>
      <c r="E16" s="297"/>
      <c r="F16" s="297"/>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97" t="s">
        <v>367</v>
      </c>
      <c r="B17" s="297"/>
      <c r="C17" s="297"/>
      <c r="D17" s="297"/>
      <c r="E17" s="297"/>
      <c r="F17" s="297"/>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97" t="s">
        <v>368</v>
      </c>
      <c r="B18" s="297"/>
      <c r="C18" s="297"/>
      <c r="D18" s="297"/>
      <c r="E18" s="297"/>
      <c r="F18" s="297"/>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97" t="s">
        <v>369</v>
      </c>
      <c r="B19" s="297"/>
      <c r="C19" s="297"/>
      <c r="D19" s="297"/>
      <c r="E19" s="297"/>
      <c r="F19" s="297"/>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41278579</v>
      </c>
      <c r="Y19" s="57">
        <f t="shared" si="4"/>
        <v>41278579</v>
      </c>
    </row>
    <row r="20" spans="1:25" x14ac:dyDescent="0.2">
      <c r="A20" s="297" t="s">
        <v>370</v>
      </c>
      <c r="B20" s="297"/>
      <c r="C20" s="297"/>
      <c r="D20" s="297"/>
      <c r="E20" s="297"/>
      <c r="F20" s="297"/>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297" t="s">
        <v>477</v>
      </c>
      <c r="B21" s="297"/>
      <c r="C21" s="297"/>
      <c r="D21" s="297"/>
      <c r="E21" s="297"/>
      <c r="F21" s="297"/>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97" t="s">
        <v>478</v>
      </c>
      <c r="B22" s="297"/>
      <c r="C22" s="297"/>
      <c r="D22" s="297"/>
      <c r="E22" s="297"/>
      <c r="F22" s="297"/>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97" t="s">
        <v>479</v>
      </c>
      <c r="B23" s="297"/>
      <c r="C23" s="297"/>
      <c r="D23" s="297"/>
      <c r="E23" s="297"/>
      <c r="F23" s="297"/>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97" t="s">
        <v>371</v>
      </c>
      <c r="B24" s="297"/>
      <c r="C24" s="297"/>
      <c r="D24" s="297"/>
      <c r="E24" s="297"/>
      <c r="F24" s="297"/>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97" t="s">
        <v>480</v>
      </c>
      <c r="B25" s="297"/>
      <c r="C25" s="297"/>
      <c r="D25" s="297"/>
      <c r="E25" s="297"/>
      <c r="F25" s="297"/>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97" t="s">
        <v>481</v>
      </c>
      <c r="B26" s="297"/>
      <c r="C26" s="297"/>
      <c r="D26" s="297"/>
      <c r="E26" s="297"/>
      <c r="F26" s="297"/>
      <c r="G26" s="6">
        <v>20</v>
      </c>
      <c r="H26" s="56">
        <v>0</v>
      </c>
      <c r="I26" s="56">
        <v>0</v>
      </c>
      <c r="J26" s="56">
        <v>0</v>
      </c>
      <c r="K26" s="56">
        <v>0</v>
      </c>
      <c r="L26" s="56">
        <v>0</v>
      </c>
      <c r="M26" s="56">
        <v>0</v>
      </c>
      <c r="N26" s="56">
        <v>0</v>
      </c>
      <c r="O26" s="56">
        <v>0</v>
      </c>
      <c r="P26" s="56">
        <v>0</v>
      </c>
      <c r="Q26" s="56">
        <v>0</v>
      </c>
      <c r="R26" s="56">
        <v>0</v>
      </c>
      <c r="S26" s="56">
        <v>0</v>
      </c>
      <c r="T26" s="56">
        <v>0</v>
      </c>
      <c r="U26" s="56">
        <v>-4391909</v>
      </c>
      <c r="V26" s="56">
        <v>0</v>
      </c>
      <c r="W26" s="57">
        <f t="shared" si="3"/>
        <v>-4391909</v>
      </c>
      <c r="X26" s="56">
        <v>-2793210</v>
      </c>
      <c r="Y26" s="57">
        <f t="shared" si="4"/>
        <v>-7185119</v>
      </c>
    </row>
    <row r="27" spans="1:25" x14ac:dyDescent="0.2">
      <c r="A27" s="297" t="s">
        <v>482</v>
      </c>
      <c r="B27" s="297"/>
      <c r="C27" s="297"/>
      <c r="D27" s="297"/>
      <c r="E27" s="297"/>
      <c r="F27" s="297"/>
      <c r="G27" s="6">
        <v>21</v>
      </c>
      <c r="H27" s="56">
        <v>0</v>
      </c>
      <c r="I27" s="56">
        <v>0</v>
      </c>
      <c r="J27" s="56">
        <v>0</v>
      </c>
      <c r="K27" s="56">
        <v>-54572</v>
      </c>
      <c r="L27" s="56">
        <v>-54572</v>
      </c>
      <c r="M27" s="56">
        <v>0</v>
      </c>
      <c r="N27" s="56">
        <v>-37222</v>
      </c>
      <c r="O27" s="56">
        <v>0</v>
      </c>
      <c r="P27" s="56">
        <v>0</v>
      </c>
      <c r="Q27" s="56">
        <v>0</v>
      </c>
      <c r="R27" s="56">
        <v>0</v>
      </c>
      <c r="S27" s="56">
        <v>0</v>
      </c>
      <c r="T27" s="56">
        <v>0</v>
      </c>
      <c r="U27" s="56">
        <v>87540</v>
      </c>
      <c r="V27" s="56">
        <v>0</v>
      </c>
      <c r="W27" s="57">
        <f t="shared" si="3"/>
        <v>50318</v>
      </c>
      <c r="X27" s="56">
        <v>-212849</v>
      </c>
      <c r="Y27" s="57">
        <f t="shared" si="4"/>
        <v>-162531</v>
      </c>
    </row>
    <row r="28" spans="1:25" x14ac:dyDescent="0.2">
      <c r="A28" s="297" t="s">
        <v>483</v>
      </c>
      <c r="B28" s="297"/>
      <c r="C28" s="297"/>
      <c r="D28" s="297"/>
      <c r="E28" s="297"/>
      <c r="F28" s="297"/>
      <c r="G28" s="6">
        <v>22</v>
      </c>
      <c r="H28" s="56">
        <v>0</v>
      </c>
      <c r="I28" s="56">
        <v>0</v>
      </c>
      <c r="J28" s="56">
        <v>299534</v>
      </c>
      <c r="K28" s="56">
        <v>0</v>
      </c>
      <c r="L28" s="56">
        <v>0</v>
      </c>
      <c r="M28" s="56">
        <v>4147716</v>
      </c>
      <c r="N28" s="56">
        <v>539666</v>
      </c>
      <c r="O28" s="56">
        <v>0</v>
      </c>
      <c r="P28" s="56">
        <v>0</v>
      </c>
      <c r="Q28" s="56">
        <v>0</v>
      </c>
      <c r="R28" s="56">
        <v>0</v>
      </c>
      <c r="S28" s="56">
        <v>0</v>
      </c>
      <c r="T28" s="56">
        <v>0</v>
      </c>
      <c r="U28" s="56">
        <v>16772353</v>
      </c>
      <c r="V28" s="56">
        <v>-21759267</v>
      </c>
      <c r="W28" s="57">
        <f t="shared" si="3"/>
        <v>2</v>
      </c>
      <c r="X28" s="56">
        <v>0</v>
      </c>
      <c r="Y28" s="57">
        <f t="shared" si="4"/>
        <v>2</v>
      </c>
    </row>
    <row r="29" spans="1:25" x14ac:dyDescent="0.2">
      <c r="A29" s="297" t="s">
        <v>484</v>
      </c>
      <c r="B29" s="297"/>
      <c r="C29" s="297"/>
      <c r="D29" s="297"/>
      <c r="E29" s="297"/>
      <c r="F29" s="297"/>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298" t="s">
        <v>485</v>
      </c>
      <c r="B30" s="298"/>
      <c r="C30" s="298"/>
      <c r="D30" s="298"/>
      <c r="E30" s="298"/>
      <c r="F30" s="298"/>
      <c r="G30" s="8">
        <v>24</v>
      </c>
      <c r="H30" s="59">
        <f>SUM(H10:H29)</f>
        <v>160448063</v>
      </c>
      <c r="I30" s="59">
        <f t="shared" ref="I30:Y30" si="5">SUM(I10:I29)</f>
        <v>95505</v>
      </c>
      <c r="J30" s="59">
        <f t="shared" si="5"/>
        <v>9626202</v>
      </c>
      <c r="K30" s="59">
        <f t="shared" si="5"/>
        <v>4526798</v>
      </c>
      <c r="L30" s="59">
        <f t="shared" si="5"/>
        <v>2051700</v>
      </c>
      <c r="M30" s="59">
        <f t="shared" si="5"/>
        <v>67872168</v>
      </c>
      <c r="N30" s="59">
        <f t="shared" si="5"/>
        <v>31861678</v>
      </c>
      <c r="O30" s="59">
        <f t="shared" si="5"/>
        <v>0</v>
      </c>
      <c r="P30" s="59">
        <f t="shared" si="5"/>
        <v>0</v>
      </c>
      <c r="Q30" s="59">
        <f t="shared" si="5"/>
        <v>0</v>
      </c>
      <c r="R30" s="59">
        <f t="shared" si="5"/>
        <v>0</v>
      </c>
      <c r="S30" s="59">
        <f t="shared" si="5"/>
        <v>-13351</v>
      </c>
      <c r="T30" s="59">
        <f t="shared" si="5"/>
        <v>-16144</v>
      </c>
      <c r="U30" s="59">
        <f t="shared" si="5"/>
        <v>58812800</v>
      </c>
      <c r="V30" s="59">
        <f t="shared" si="5"/>
        <v>34568528</v>
      </c>
      <c r="W30" s="59">
        <f t="shared" si="5"/>
        <v>365730547</v>
      </c>
      <c r="X30" s="59">
        <f t="shared" si="5"/>
        <v>94701987</v>
      </c>
      <c r="Y30" s="59">
        <f t="shared" si="5"/>
        <v>460432534</v>
      </c>
    </row>
    <row r="31" spans="1:25" x14ac:dyDescent="0.2">
      <c r="A31" s="299" t="s">
        <v>372</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row>
    <row r="32" spans="1:25" ht="36.75" customHeight="1" x14ac:dyDescent="0.2">
      <c r="A32" s="293" t="s">
        <v>373</v>
      </c>
      <c r="B32" s="294"/>
      <c r="C32" s="294"/>
      <c r="D32" s="294"/>
      <c r="E32" s="294"/>
      <c r="F32" s="294"/>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-13351</v>
      </c>
      <c r="T32" s="57">
        <f t="shared" si="6"/>
        <v>-926</v>
      </c>
      <c r="U32" s="57">
        <f t="shared" si="6"/>
        <v>0</v>
      </c>
      <c r="V32" s="57">
        <f t="shared" si="6"/>
        <v>0</v>
      </c>
      <c r="W32" s="57">
        <f t="shared" si="6"/>
        <v>-14277</v>
      </c>
      <c r="X32" s="57">
        <f t="shared" si="6"/>
        <v>41267414</v>
      </c>
      <c r="Y32" s="57">
        <f t="shared" si="6"/>
        <v>41253137</v>
      </c>
    </row>
    <row r="33" spans="1:25" ht="31.5" customHeight="1" x14ac:dyDescent="0.2">
      <c r="A33" s="293" t="s">
        <v>486</v>
      </c>
      <c r="B33" s="294"/>
      <c r="C33" s="294"/>
      <c r="D33" s="294"/>
      <c r="E33" s="294"/>
      <c r="F33" s="294"/>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-13351</v>
      </c>
      <c r="T33" s="57">
        <f t="shared" si="7"/>
        <v>-926</v>
      </c>
      <c r="U33" s="57">
        <f t="shared" si="7"/>
        <v>0</v>
      </c>
      <c r="V33" s="57">
        <f t="shared" si="7"/>
        <v>34568528</v>
      </c>
      <c r="W33" s="57">
        <f t="shared" si="7"/>
        <v>34554251</v>
      </c>
      <c r="X33" s="57">
        <f t="shared" si="7"/>
        <v>55845856</v>
      </c>
      <c r="Y33" s="57">
        <f t="shared" si="7"/>
        <v>90400107</v>
      </c>
    </row>
    <row r="34" spans="1:25" ht="30.75" customHeight="1" x14ac:dyDescent="0.2">
      <c r="A34" s="295" t="s">
        <v>487</v>
      </c>
      <c r="B34" s="296"/>
      <c r="C34" s="296"/>
      <c r="D34" s="296"/>
      <c r="E34" s="296"/>
      <c r="F34" s="296"/>
      <c r="G34" s="8">
        <v>27</v>
      </c>
      <c r="H34" s="59">
        <f>SUM(H21:H29)</f>
        <v>0</v>
      </c>
      <c r="I34" s="59">
        <f t="shared" ref="I34:Y34" si="8">SUM(I21:I29)</f>
        <v>0</v>
      </c>
      <c r="J34" s="59">
        <f t="shared" si="8"/>
        <v>299534</v>
      </c>
      <c r="K34" s="59">
        <f t="shared" si="8"/>
        <v>-54572</v>
      </c>
      <c r="L34" s="59">
        <f t="shared" si="8"/>
        <v>-54572</v>
      </c>
      <c r="M34" s="59">
        <f t="shared" si="8"/>
        <v>4147716</v>
      </c>
      <c r="N34" s="59">
        <f t="shared" si="8"/>
        <v>502444</v>
      </c>
      <c r="O34" s="59">
        <f t="shared" si="8"/>
        <v>0</v>
      </c>
      <c r="P34" s="59">
        <f t="shared" si="8"/>
        <v>0</v>
      </c>
      <c r="Q34" s="59">
        <f t="shared" si="8"/>
        <v>0</v>
      </c>
      <c r="R34" s="59">
        <f t="shared" si="8"/>
        <v>0</v>
      </c>
      <c r="S34" s="59">
        <f t="shared" si="8"/>
        <v>0</v>
      </c>
      <c r="T34" s="59">
        <f t="shared" si="8"/>
        <v>0</v>
      </c>
      <c r="U34" s="59">
        <f t="shared" si="8"/>
        <v>12467984</v>
      </c>
      <c r="V34" s="59">
        <f t="shared" si="8"/>
        <v>-21759267</v>
      </c>
      <c r="W34" s="59">
        <f t="shared" si="8"/>
        <v>-4341589</v>
      </c>
      <c r="X34" s="59">
        <f t="shared" si="8"/>
        <v>-3006059</v>
      </c>
      <c r="Y34" s="59">
        <f t="shared" si="8"/>
        <v>-7347648</v>
      </c>
    </row>
    <row r="35" spans="1:25" x14ac:dyDescent="0.2">
      <c r="A35" s="299" t="s">
        <v>374</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x14ac:dyDescent="0.2">
      <c r="A36" s="302" t="s">
        <v>375</v>
      </c>
      <c r="B36" s="302"/>
      <c r="C36" s="302"/>
      <c r="D36" s="302"/>
      <c r="E36" s="302"/>
      <c r="F36" s="302"/>
      <c r="G36" s="6">
        <v>28</v>
      </c>
      <c r="H36" s="56">
        <v>160448063</v>
      </c>
      <c r="I36" s="56">
        <v>95505</v>
      </c>
      <c r="J36" s="56">
        <v>9626202</v>
      </c>
      <c r="K36" s="56">
        <v>4526798</v>
      </c>
      <c r="L36" s="56">
        <v>2051700</v>
      </c>
      <c r="M36" s="56">
        <v>67872168</v>
      </c>
      <c r="N36" s="56">
        <v>31861678</v>
      </c>
      <c r="O36" s="56">
        <v>0</v>
      </c>
      <c r="P36" s="56">
        <v>0</v>
      </c>
      <c r="Q36" s="56">
        <v>0</v>
      </c>
      <c r="R36" s="56">
        <v>0</v>
      </c>
      <c r="S36" s="56">
        <v>0</v>
      </c>
      <c r="T36" s="56">
        <v>-16144</v>
      </c>
      <c r="U36" s="56">
        <v>58799449</v>
      </c>
      <c r="V36" s="56">
        <v>34568528</v>
      </c>
      <c r="W36" s="57">
        <f>H36+I36+J36+K36-L36+M36+N36+O36+P36+Q36+R36+U36+V36+S36+T36</f>
        <v>365730547</v>
      </c>
      <c r="X36" s="56">
        <v>94701987</v>
      </c>
      <c r="Y36" s="57">
        <f t="shared" ref="Y36:Y38" si="9">W36+X36</f>
        <v>460432534</v>
      </c>
    </row>
    <row r="37" spans="1:25" x14ac:dyDescent="0.2">
      <c r="A37" s="297" t="s">
        <v>376</v>
      </c>
      <c r="B37" s="297"/>
      <c r="C37" s="297"/>
      <c r="D37" s="297"/>
      <c r="E37" s="297"/>
      <c r="F37" s="297"/>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297" t="s">
        <v>377</v>
      </c>
      <c r="B38" s="297"/>
      <c r="C38" s="297"/>
      <c r="D38" s="297"/>
      <c r="E38" s="297"/>
      <c r="F38" s="297"/>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303" t="s">
        <v>488</v>
      </c>
      <c r="B39" s="303"/>
      <c r="C39" s="303"/>
      <c r="D39" s="303"/>
      <c r="E39" s="303"/>
      <c r="F39" s="303"/>
      <c r="G39" s="7">
        <v>31</v>
      </c>
      <c r="H39" s="57">
        <f>H36+H37+H38</f>
        <v>160448063</v>
      </c>
      <c r="I39" s="57">
        <f t="shared" ref="I39:Y39" si="11">I36+I37+I38</f>
        <v>95505</v>
      </c>
      <c r="J39" s="57">
        <f t="shared" si="11"/>
        <v>9626202</v>
      </c>
      <c r="K39" s="57">
        <f t="shared" si="11"/>
        <v>4526798</v>
      </c>
      <c r="L39" s="57">
        <f t="shared" si="11"/>
        <v>2051700</v>
      </c>
      <c r="M39" s="57">
        <f t="shared" si="11"/>
        <v>67872168</v>
      </c>
      <c r="N39" s="57">
        <f t="shared" si="11"/>
        <v>31861678</v>
      </c>
      <c r="O39" s="57">
        <f t="shared" si="11"/>
        <v>0</v>
      </c>
      <c r="P39" s="57">
        <f t="shared" si="11"/>
        <v>0</v>
      </c>
      <c r="Q39" s="57">
        <f t="shared" si="11"/>
        <v>0</v>
      </c>
      <c r="R39" s="57">
        <f t="shared" si="11"/>
        <v>0</v>
      </c>
      <c r="S39" s="57">
        <f t="shared" si="11"/>
        <v>0</v>
      </c>
      <c r="T39" s="57">
        <f t="shared" si="11"/>
        <v>-16144</v>
      </c>
      <c r="U39" s="57">
        <f t="shared" si="11"/>
        <v>58799449</v>
      </c>
      <c r="V39" s="57">
        <f t="shared" si="11"/>
        <v>34568528</v>
      </c>
      <c r="W39" s="57">
        <f t="shared" si="11"/>
        <v>365730547</v>
      </c>
      <c r="X39" s="57">
        <f t="shared" si="11"/>
        <v>94701987</v>
      </c>
      <c r="Y39" s="57">
        <f t="shared" si="11"/>
        <v>460432534</v>
      </c>
    </row>
    <row r="40" spans="1:25" x14ac:dyDescent="0.2">
      <c r="A40" s="297" t="s">
        <v>378</v>
      </c>
      <c r="B40" s="297"/>
      <c r="C40" s="297"/>
      <c r="D40" s="297"/>
      <c r="E40" s="297"/>
      <c r="F40" s="297"/>
      <c r="G40" s="6">
        <v>32</v>
      </c>
      <c r="H40" s="58">
        <v>0</v>
      </c>
      <c r="I40" s="58">
        <v>0</v>
      </c>
      <c r="J40" s="58">
        <v>0</v>
      </c>
      <c r="K40" s="58">
        <v>0</v>
      </c>
      <c r="L40" s="58">
        <v>0</v>
      </c>
      <c r="M40" s="58">
        <v>0</v>
      </c>
      <c r="N40" s="58">
        <v>0</v>
      </c>
      <c r="O40" s="58">
        <v>0</v>
      </c>
      <c r="P40" s="58">
        <v>0</v>
      </c>
      <c r="Q40" s="58">
        <v>0</v>
      </c>
      <c r="R40" s="58">
        <v>0</v>
      </c>
      <c r="S40" s="56">
        <v>0</v>
      </c>
      <c r="T40" s="56">
        <v>0</v>
      </c>
      <c r="U40" s="58">
        <v>0</v>
      </c>
      <c r="V40" s="56">
        <v>7465795</v>
      </c>
      <c r="W40" s="57">
        <f t="shared" ref="W40:W58" si="12">H40+I40+J40+K40-L40+M40+N40+O40+P40+Q40+R40+U40+V40+S40+T40</f>
        <v>7465795</v>
      </c>
      <c r="X40" s="56">
        <v>2861112</v>
      </c>
      <c r="Y40" s="57">
        <f t="shared" ref="Y40:Y58" si="13">W40+X40</f>
        <v>10326907</v>
      </c>
    </row>
    <row r="41" spans="1:25" x14ac:dyDescent="0.2">
      <c r="A41" s="297" t="s">
        <v>379</v>
      </c>
      <c r="B41" s="297"/>
      <c r="C41" s="297"/>
      <c r="D41" s="297"/>
      <c r="E41" s="297"/>
      <c r="F41" s="297"/>
      <c r="G41" s="6">
        <v>33</v>
      </c>
      <c r="H41" s="58">
        <v>0</v>
      </c>
      <c r="I41" s="58">
        <v>0</v>
      </c>
      <c r="J41" s="58">
        <v>0</v>
      </c>
      <c r="K41" s="58">
        <v>0</v>
      </c>
      <c r="L41" s="58">
        <v>0</v>
      </c>
      <c r="M41" s="58">
        <v>0</v>
      </c>
      <c r="N41" s="56">
        <v>0</v>
      </c>
      <c r="O41" s="58">
        <v>0</v>
      </c>
      <c r="P41" s="58">
        <v>0</v>
      </c>
      <c r="Q41" s="58">
        <v>0</v>
      </c>
      <c r="R41" s="58">
        <v>0</v>
      </c>
      <c r="S41" s="56">
        <v>0</v>
      </c>
      <c r="T41" s="56">
        <v>113351</v>
      </c>
      <c r="U41" s="58">
        <v>0</v>
      </c>
      <c r="V41" s="58">
        <v>0</v>
      </c>
      <c r="W41" s="57">
        <f t="shared" si="12"/>
        <v>113351</v>
      </c>
      <c r="X41" s="56">
        <v>89087</v>
      </c>
      <c r="Y41" s="57">
        <f t="shared" si="13"/>
        <v>202438</v>
      </c>
    </row>
    <row r="42" spans="1:25" ht="27" customHeight="1" x14ac:dyDescent="0.2">
      <c r="A42" s="297" t="s">
        <v>380</v>
      </c>
      <c r="B42" s="297"/>
      <c r="C42" s="297"/>
      <c r="D42" s="297"/>
      <c r="E42" s="297"/>
      <c r="F42" s="297"/>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297" t="s">
        <v>476</v>
      </c>
      <c r="B43" s="297"/>
      <c r="C43" s="297"/>
      <c r="D43" s="297"/>
      <c r="E43" s="297"/>
      <c r="F43" s="297"/>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297" t="s">
        <v>489</v>
      </c>
      <c r="B44" s="297"/>
      <c r="C44" s="297"/>
      <c r="D44" s="297"/>
      <c r="E44" s="297"/>
      <c r="F44" s="297"/>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297" t="s">
        <v>381</v>
      </c>
      <c r="B45" s="297"/>
      <c r="C45" s="297"/>
      <c r="D45" s="297"/>
      <c r="E45" s="297"/>
      <c r="F45" s="297"/>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297" t="s">
        <v>382</v>
      </c>
      <c r="B46" s="297"/>
      <c r="C46" s="297"/>
      <c r="D46" s="297"/>
      <c r="E46" s="297"/>
      <c r="F46" s="297"/>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297" t="s">
        <v>383</v>
      </c>
      <c r="B47" s="297"/>
      <c r="C47" s="297"/>
      <c r="D47" s="297"/>
      <c r="E47" s="297"/>
      <c r="F47" s="297"/>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297" t="s">
        <v>384</v>
      </c>
      <c r="B48" s="297"/>
      <c r="C48" s="297"/>
      <c r="D48" s="297"/>
      <c r="E48" s="297"/>
      <c r="F48" s="297"/>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297" t="s">
        <v>385</v>
      </c>
      <c r="B49" s="297"/>
      <c r="C49" s="297"/>
      <c r="D49" s="297"/>
      <c r="E49" s="297"/>
      <c r="F49" s="297"/>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297" t="s">
        <v>477</v>
      </c>
      <c r="B50" s="297"/>
      <c r="C50" s="297"/>
      <c r="D50" s="297"/>
      <c r="E50" s="297"/>
      <c r="F50" s="297"/>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297" t="s">
        <v>478</v>
      </c>
      <c r="B51" s="297"/>
      <c r="C51" s="297"/>
      <c r="D51" s="297"/>
      <c r="E51" s="297"/>
      <c r="F51" s="297"/>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297" t="s">
        <v>479</v>
      </c>
      <c r="B52" s="297"/>
      <c r="C52" s="297"/>
      <c r="D52" s="297"/>
      <c r="E52" s="297"/>
      <c r="F52" s="297"/>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297" t="s">
        <v>490</v>
      </c>
      <c r="B53" s="297"/>
      <c r="C53" s="297"/>
      <c r="D53" s="297"/>
      <c r="E53" s="297"/>
      <c r="F53" s="297"/>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297" t="s">
        <v>480</v>
      </c>
      <c r="B54" s="297"/>
      <c r="C54" s="297"/>
      <c r="D54" s="297"/>
      <c r="E54" s="297"/>
      <c r="F54" s="297"/>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297" t="s">
        <v>481</v>
      </c>
      <c r="B55" s="297"/>
      <c r="C55" s="297"/>
      <c r="D55" s="297"/>
      <c r="E55" s="297"/>
      <c r="F55" s="297"/>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297" t="s">
        <v>482</v>
      </c>
      <c r="B56" s="297"/>
      <c r="C56" s="297"/>
      <c r="D56" s="297"/>
      <c r="E56" s="297"/>
      <c r="F56" s="297"/>
      <c r="G56" s="6">
        <v>48</v>
      </c>
      <c r="H56" s="56">
        <v>0</v>
      </c>
      <c r="I56" s="56">
        <v>0</v>
      </c>
      <c r="J56" s="56">
        <v>0</v>
      </c>
      <c r="K56" s="56">
        <v>0</v>
      </c>
      <c r="L56" s="56">
        <v>0</v>
      </c>
      <c r="M56" s="56">
        <v>0</v>
      </c>
      <c r="N56" s="56">
        <v>0</v>
      </c>
      <c r="O56" s="56">
        <v>0</v>
      </c>
      <c r="P56" s="56">
        <v>0</v>
      </c>
      <c r="Q56" s="56">
        <v>0</v>
      </c>
      <c r="R56" s="56">
        <v>0</v>
      </c>
      <c r="S56" s="56">
        <v>0</v>
      </c>
      <c r="T56" s="56">
        <v>0</v>
      </c>
      <c r="U56" s="56">
        <v>-2941944</v>
      </c>
      <c r="V56" s="56">
        <v>0</v>
      </c>
      <c r="W56" s="57">
        <f t="shared" si="12"/>
        <v>-2941944</v>
      </c>
      <c r="X56" s="56">
        <v>2699808</v>
      </c>
      <c r="Y56" s="57">
        <f t="shared" si="13"/>
        <v>-242136</v>
      </c>
    </row>
    <row r="57" spans="1:25" x14ac:dyDescent="0.2">
      <c r="A57" s="297" t="s">
        <v>491</v>
      </c>
      <c r="B57" s="297"/>
      <c r="C57" s="297"/>
      <c r="D57" s="297"/>
      <c r="E57" s="297"/>
      <c r="F57" s="297"/>
      <c r="G57" s="6">
        <v>49</v>
      </c>
      <c r="H57" s="56">
        <v>0</v>
      </c>
      <c r="I57" s="56">
        <v>0</v>
      </c>
      <c r="J57" s="56">
        <v>50357</v>
      </c>
      <c r="K57" s="56">
        <v>0</v>
      </c>
      <c r="L57" s="56">
        <v>0</v>
      </c>
      <c r="M57" s="56">
        <v>3</v>
      </c>
      <c r="N57" s="56">
        <v>178291</v>
      </c>
      <c r="O57" s="56">
        <v>0</v>
      </c>
      <c r="P57" s="56">
        <v>0</v>
      </c>
      <c r="Q57" s="56">
        <v>0</v>
      </c>
      <c r="R57" s="56">
        <v>0</v>
      </c>
      <c r="S57" s="56">
        <v>0</v>
      </c>
      <c r="T57" s="56">
        <v>0</v>
      </c>
      <c r="U57" s="56">
        <v>34339880</v>
      </c>
      <c r="V57" s="56">
        <v>-34568528</v>
      </c>
      <c r="W57" s="57">
        <f t="shared" si="12"/>
        <v>3</v>
      </c>
      <c r="X57" s="56">
        <v>0</v>
      </c>
      <c r="Y57" s="57">
        <f t="shared" si="13"/>
        <v>3</v>
      </c>
    </row>
    <row r="58" spans="1:25" x14ac:dyDescent="0.2">
      <c r="A58" s="297" t="s">
        <v>484</v>
      </c>
      <c r="B58" s="297"/>
      <c r="C58" s="297"/>
      <c r="D58" s="297"/>
      <c r="E58" s="297"/>
      <c r="F58" s="297"/>
      <c r="G58" s="6">
        <v>50</v>
      </c>
      <c r="H58" s="119">
        <v>0</v>
      </c>
      <c r="I58" s="119">
        <v>0</v>
      </c>
      <c r="J58" s="119">
        <v>0</v>
      </c>
      <c r="K58" s="119">
        <v>0</v>
      </c>
      <c r="L58" s="119">
        <v>0</v>
      </c>
      <c r="M58" s="119">
        <v>0</v>
      </c>
      <c r="N58" s="119">
        <v>0</v>
      </c>
      <c r="O58" s="119">
        <v>0</v>
      </c>
      <c r="P58" s="119">
        <v>0</v>
      </c>
      <c r="Q58" s="119">
        <v>0</v>
      </c>
      <c r="R58" s="119">
        <v>0</v>
      </c>
      <c r="S58" s="119">
        <v>0</v>
      </c>
      <c r="T58" s="119">
        <v>0</v>
      </c>
      <c r="U58" s="119">
        <v>0</v>
      </c>
      <c r="V58" s="119">
        <v>0</v>
      </c>
      <c r="W58" s="120">
        <f t="shared" si="12"/>
        <v>0</v>
      </c>
      <c r="X58" s="119">
        <v>0</v>
      </c>
      <c r="Y58" s="120">
        <f t="shared" si="13"/>
        <v>0</v>
      </c>
    </row>
    <row r="59" spans="1:25" ht="25.5" customHeight="1" x14ac:dyDescent="0.2">
      <c r="A59" s="298" t="s">
        <v>492</v>
      </c>
      <c r="B59" s="298"/>
      <c r="C59" s="298"/>
      <c r="D59" s="298"/>
      <c r="E59" s="298"/>
      <c r="F59" s="298"/>
      <c r="G59" s="8">
        <v>51</v>
      </c>
      <c r="H59" s="59">
        <f t="shared" ref="H59:T59" si="14">SUM(H39:H58)</f>
        <v>160448063</v>
      </c>
      <c r="I59" s="59">
        <f t="shared" si="14"/>
        <v>95505</v>
      </c>
      <c r="J59" s="59">
        <f t="shared" si="14"/>
        <v>9676559</v>
      </c>
      <c r="K59" s="59">
        <f t="shared" si="14"/>
        <v>4526798</v>
      </c>
      <c r="L59" s="59">
        <f t="shared" si="14"/>
        <v>2051700</v>
      </c>
      <c r="M59" s="59">
        <f t="shared" si="14"/>
        <v>67872171</v>
      </c>
      <c r="N59" s="59">
        <f t="shared" si="14"/>
        <v>32039969</v>
      </c>
      <c r="O59" s="59">
        <f t="shared" si="14"/>
        <v>0</v>
      </c>
      <c r="P59" s="59">
        <f t="shared" si="14"/>
        <v>0</v>
      </c>
      <c r="Q59" s="59">
        <f t="shared" si="14"/>
        <v>0</v>
      </c>
      <c r="R59" s="59">
        <f t="shared" si="14"/>
        <v>0</v>
      </c>
      <c r="S59" s="59">
        <f t="shared" si="14"/>
        <v>0</v>
      </c>
      <c r="T59" s="59">
        <f t="shared" si="14"/>
        <v>97207</v>
      </c>
      <c r="U59" s="59">
        <f>SUM(U39:U58)</f>
        <v>90197385</v>
      </c>
      <c r="V59" s="59">
        <f>SUM(V39:V58)</f>
        <v>7465795</v>
      </c>
      <c r="W59" s="59">
        <f>SUM(W39:W58)</f>
        <v>370367752</v>
      </c>
      <c r="X59" s="59">
        <f>SUM(X39:X58)</f>
        <v>100351994</v>
      </c>
      <c r="Y59" s="59">
        <f>SUM(Y39:Y58)</f>
        <v>470719746</v>
      </c>
    </row>
    <row r="60" spans="1:25" x14ac:dyDescent="0.2">
      <c r="A60" s="299" t="s">
        <v>386</v>
      </c>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row>
    <row r="61" spans="1:25" ht="31.5" customHeight="1" x14ac:dyDescent="0.2">
      <c r="A61" s="293" t="s">
        <v>494</v>
      </c>
      <c r="B61" s="294"/>
      <c r="C61" s="294"/>
      <c r="D61" s="294"/>
      <c r="E61" s="294"/>
      <c r="F61" s="294"/>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113351</v>
      </c>
      <c r="U61" s="57">
        <f>SUM(U41:U49)</f>
        <v>0</v>
      </c>
      <c r="V61" s="57">
        <f>SUM(V41:V49)</f>
        <v>0</v>
      </c>
      <c r="W61" s="57">
        <f>SUM(W41:W49)</f>
        <v>113351</v>
      </c>
      <c r="X61" s="57">
        <f>SUM(X41:X49)</f>
        <v>89087</v>
      </c>
      <c r="Y61" s="57">
        <f>SUM(Y41:Y49)</f>
        <v>202438</v>
      </c>
    </row>
    <row r="62" spans="1:25" ht="27.75" customHeight="1" x14ac:dyDescent="0.2">
      <c r="A62" s="293" t="s">
        <v>495</v>
      </c>
      <c r="B62" s="294"/>
      <c r="C62" s="294"/>
      <c r="D62" s="294"/>
      <c r="E62" s="294"/>
      <c r="F62" s="294"/>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113351</v>
      </c>
      <c r="U62" s="57">
        <f>U40+U61</f>
        <v>0</v>
      </c>
      <c r="V62" s="57">
        <f>V40+V61</f>
        <v>7465795</v>
      </c>
      <c r="W62" s="57">
        <f>W40+W61</f>
        <v>7579146</v>
      </c>
      <c r="X62" s="57">
        <f>X40+X61</f>
        <v>2950199</v>
      </c>
      <c r="Y62" s="57">
        <f>Y40+Y61</f>
        <v>10529345</v>
      </c>
    </row>
    <row r="63" spans="1:25" ht="29.25" customHeight="1" x14ac:dyDescent="0.2">
      <c r="A63" s="295" t="s">
        <v>493</v>
      </c>
      <c r="B63" s="296"/>
      <c r="C63" s="296"/>
      <c r="D63" s="296"/>
      <c r="E63" s="296"/>
      <c r="F63" s="296"/>
      <c r="G63" s="8">
        <v>54</v>
      </c>
      <c r="H63" s="59">
        <f t="shared" ref="H63:T63" si="17">SUM(H50:H58)</f>
        <v>0</v>
      </c>
      <c r="I63" s="59">
        <f t="shared" si="17"/>
        <v>0</v>
      </c>
      <c r="J63" s="59">
        <f t="shared" si="17"/>
        <v>50357</v>
      </c>
      <c r="K63" s="59">
        <f t="shared" si="17"/>
        <v>0</v>
      </c>
      <c r="L63" s="59">
        <f t="shared" si="17"/>
        <v>0</v>
      </c>
      <c r="M63" s="59">
        <f t="shared" si="17"/>
        <v>3</v>
      </c>
      <c r="N63" s="59">
        <f t="shared" si="17"/>
        <v>178291</v>
      </c>
      <c r="O63" s="59">
        <f t="shared" si="17"/>
        <v>0</v>
      </c>
      <c r="P63" s="59">
        <f t="shared" si="17"/>
        <v>0</v>
      </c>
      <c r="Q63" s="59">
        <f t="shared" si="17"/>
        <v>0</v>
      </c>
      <c r="R63" s="59">
        <f t="shared" si="17"/>
        <v>0</v>
      </c>
      <c r="S63" s="59">
        <f t="shared" si="17"/>
        <v>0</v>
      </c>
      <c r="T63" s="59">
        <f t="shared" si="17"/>
        <v>0</v>
      </c>
      <c r="U63" s="59">
        <f>SUM(U50:U58)</f>
        <v>31397936</v>
      </c>
      <c r="V63" s="59">
        <f>SUM(V50:V58)</f>
        <v>-34568528</v>
      </c>
      <c r="W63" s="59">
        <f>SUM(W50:W58)</f>
        <v>-2941941</v>
      </c>
      <c r="X63" s="59">
        <f>SUM(X50:X58)</f>
        <v>2699808</v>
      </c>
      <c r="Y63" s="59">
        <f>SUM(Y50:Y58)</f>
        <v>-242133</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19"/>
  <sheetViews>
    <sheetView topLeftCell="A30" zoomScale="91" zoomScaleNormal="91" workbookViewId="0">
      <selection sqref="A1:XFD1048576"/>
    </sheetView>
  </sheetViews>
  <sheetFormatPr defaultRowHeight="12.75" x14ac:dyDescent="0.2"/>
  <cols>
    <col min="1" max="1" width="49" customWidth="1"/>
    <col min="2" max="2" width="18.42578125" customWidth="1"/>
    <col min="3" max="3" width="2.85546875" customWidth="1"/>
    <col min="4" max="4" width="18.42578125" customWidth="1"/>
  </cols>
  <sheetData>
    <row r="1" spans="1:4" ht="25.5" customHeight="1" x14ac:dyDescent="0.2">
      <c r="A1" s="323" t="s">
        <v>540</v>
      </c>
      <c r="B1" s="324"/>
      <c r="C1" s="324"/>
      <c r="D1" s="324"/>
    </row>
    <row r="2" spans="1:4" ht="25.5" customHeight="1" x14ac:dyDescent="0.2">
      <c r="A2" s="324"/>
      <c r="B2" s="324"/>
      <c r="C2" s="324"/>
      <c r="D2" s="324"/>
    </row>
    <row r="3" spans="1:4" ht="25.5" customHeight="1" x14ac:dyDescent="0.2">
      <c r="A3" s="323" t="s">
        <v>541</v>
      </c>
      <c r="B3" s="324"/>
      <c r="C3" s="324"/>
      <c r="D3" s="324"/>
    </row>
    <row r="4" spans="1:4" ht="25.5" customHeight="1" x14ac:dyDescent="0.2">
      <c r="A4" s="324" t="s">
        <v>542</v>
      </c>
      <c r="B4" s="324"/>
      <c r="C4" s="324"/>
      <c r="D4" s="324"/>
    </row>
    <row r="5" spans="1:4" ht="25.5" customHeight="1" x14ac:dyDescent="0.2">
      <c r="A5" s="324"/>
      <c r="B5" s="324"/>
      <c r="C5" s="324"/>
      <c r="D5" s="324"/>
    </row>
    <row r="6" spans="1:4" ht="25.5" customHeight="1" x14ac:dyDescent="0.2">
      <c r="A6" s="323" t="s">
        <v>543</v>
      </c>
      <c r="B6" s="324"/>
      <c r="C6" s="324"/>
      <c r="D6" s="324"/>
    </row>
    <row r="7" spans="1:4" ht="25.5" customHeight="1" x14ac:dyDescent="0.2">
      <c r="A7" s="324"/>
      <c r="B7" s="324"/>
      <c r="C7" s="324"/>
      <c r="D7" s="324"/>
    </row>
    <row r="8" spans="1:4" ht="25.5" customHeight="1" x14ac:dyDescent="0.2">
      <c r="A8" s="325" t="s">
        <v>544</v>
      </c>
      <c r="B8" s="324"/>
      <c r="C8" s="324"/>
      <c r="D8" s="324"/>
    </row>
    <row r="9" spans="1:4" ht="25.5" customHeight="1" x14ac:dyDescent="0.2">
      <c r="A9" s="325"/>
      <c r="B9" s="324"/>
      <c r="C9" s="324"/>
      <c r="D9" s="324"/>
    </row>
    <row r="10" spans="1:4" ht="25.5" customHeight="1" x14ac:dyDescent="0.2">
      <c r="A10" s="325" t="s">
        <v>545</v>
      </c>
      <c r="B10" s="324"/>
      <c r="C10" s="324"/>
      <c r="D10" s="324"/>
    </row>
    <row r="11" spans="1:4" ht="25.5" customHeight="1" x14ac:dyDescent="0.2">
      <c r="A11" s="326" t="s">
        <v>546</v>
      </c>
      <c r="B11" s="326"/>
      <c r="C11" s="326"/>
      <c r="D11" s="326"/>
    </row>
    <row r="12" spans="1:4" ht="25.5" customHeight="1" x14ac:dyDescent="0.2">
      <c r="A12" s="327" t="s">
        <v>547</v>
      </c>
      <c r="B12" s="327"/>
      <c r="C12" s="327"/>
      <c r="D12" s="327"/>
    </row>
    <row r="13" spans="1:4" ht="25.5" customHeight="1" x14ac:dyDescent="0.2">
      <c r="A13" s="327" t="s">
        <v>548</v>
      </c>
      <c r="B13" s="327"/>
      <c r="C13" s="327"/>
      <c r="D13" s="327"/>
    </row>
    <row r="14" spans="1:4" ht="25.5" customHeight="1" x14ac:dyDescent="0.2">
      <c r="A14" s="327" t="s">
        <v>549</v>
      </c>
      <c r="B14" s="327"/>
      <c r="C14" s="327"/>
      <c r="D14" s="327"/>
    </row>
    <row r="15" spans="1:4" ht="25.5" customHeight="1" x14ac:dyDescent="0.2">
      <c r="A15" s="328" t="s">
        <v>550</v>
      </c>
      <c r="B15" s="328"/>
      <c r="C15" s="328"/>
      <c r="D15" s="328"/>
    </row>
    <row r="16" spans="1:4" ht="25.5" customHeight="1" x14ac:dyDescent="0.2">
      <c r="A16" s="329"/>
      <c r="B16" s="329"/>
      <c r="C16" s="329"/>
      <c r="D16" s="329"/>
    </row>
    <row r="17" spans="1:4" ht="25.5" customHeight="1" x14ac:dyDescent="0.2">
      <c r="A17" s="325" t="s">
        <v>551</v>
      </c>
      <c r="B17" s="325"/>
      <c r="C17" s="325"/>
      <c r="D17" s="325"/>
    </row>
    <row r="18" spans="1:4" ht="25.5" customHeight="1" x14ac:dyDescent="0.2">
      <c r="A18" s="330" t="s">
        <v>552</v>
      </c>
      <c r="B18" s="330"/>
      <c r="C18" s="330"/>
      <c r="D18" s="330"/>
    </row>
    <row r="19" spans="1:4" ht="25.5" customHeight="1" x14ac:dyDescent="0.2">
      <c r="A19" s="330" t="s">
        <v>553</v>
      </c>
      <c r="B19" s="330"/>
      <c r="C19" s="330"/>
      <c r="D19" s="330"/>
    </row>
    <row r="20" spans="1:4" ht="25.5" customHeight="1" x14ac:dyDescent="0.2">
      <c r="A20" s="330" t="s">
        <v>554</v>
      </c>
      <c r="B20" s="330"/>
      <c r="C20" s="330"/>
      <c r="D20" s="330"/>
    </row>
    <row r="21" spans="1:4" ht="25.5" customHeight="1" x14ac:dyDescent="0.2">
      <c r="A21" s="331" t="s">
        <v>555</v>
      </c>
      <c r="B21" s="331"/>
      <c r="C21" s="331"/>
      <c r="D21" s="331"/>
    </row>
    <row r="22" spans="1:4" ht="25.5" customHeight="1" x14ac:dyDescent="0.2">
      <c r="A22" s="331"/>
      <c r="B22" s="331"/>
      <c r="C22" s="331"/>
      <c r="D22" s="331"/>
    </row>
    <row r="23" spans="1:4" ht="25.5" customHeight="1" x14ac:dyDescent="0.2">
      <c r="A23" s="325" t="s">
        <v>556</v>
      </c>
      <c r="B23" s="325"/>
      <c r="C23" s="325"/>
      <c r="D23" s="325"/>
    </row>
    <row r="24" spans="1:4" ht="25.5" customHeight="1" x14ac:dyDescent="0.2">
      <c r="A24" s="330" t="s">
        <v>557</v>
      </c>
      <c r="B24" s="330"/>
      <c r="C24" s="330"/>
      <c r="D24" s="330"/>
    </row>
    <row r="25" spans="1:4" ht="25.5" customHeight="1" x14ac:dyDescent="0.2">
      <c r="A25" s="330" t="s">
        <v>558</v>
      </c>
      <c r="B25" s="330"/>
      <c r="C25" s="330"/>
      <c r="D25" s="330"/>
    </row>
    <row r="26" spans="1:4" ht="25.5" customHeight="1" x14ac:dyDescent="0.2">
      <c r="A26" s="332"/>
      <c r="B26" s="324"/>
      <c r="C26" s="324"/>
      <c r="D26" s="324"/>
    </row>
    <row r="27" spans="1:4" ht="25.5" customHeight="1" x14ac:dyDescent="0.2">
      <c r="A27" s="325" t="s">
        <v>559</v>
      </c>
      <c r="B27" s="325"/>
      <c r="C27" s="325"/>
      <c r="D27" s="325"/>
    </row>
    <row r="28" spans="1:4" ht="25.5" customHeight="1" x14ac:dyDescent="0.2">
      <c r="A28" s="325"/>
      <c r="B28" s="325"/>
      <c r="C28" s="325"/>
      <c r="D28" s="325"/>
    </row>
    <row r="29" spans="1:4" ht="25.5" customHeight="1" x14ac:dyDescent="0.2">
      <c r="A29" s="325" t="s">
        <v>560</v>
      </c>
      <c r="B29" s="325"/>
      <c r="C29" s="325"/>
      <c r="D29" s="325"/>
    </row>
    <row r="30" spans="1:4" ht="25.5" customHeight="1" x14ac:dyDescent="0.2">
      <c r="A30" s="333" t="s">
        <v>561</v>
      </c>
      <c r="B30" s="333"/>
      <c r="C30" s="333"/>
      <c r="D30" s="333"/>
    </row>
    <row r="31" spans="1:4" ht="25.5" customHeight="1" x14ac:dyDescent="0.2">
      <c r="A31" s="333" t="s">
        <v>562</v>
      </c>
      <c r="B31" s="333"/>
      <c r="C31" s="333"/>
      <c r="D31" s="333"/>
    </row>
    <row r="32" spans="1:4" ht="25.5" customHeight="1" x14ac:dyDescent="0.2">
      <c r="A32" s="333" t="s">
        <v>563</v>
      </c>
      <c r="B32" s="333"/>
      <c r="C32" s="333"/>
      <c r="D32" s="333"/>
    </row>
    <row r="33" spans="1:4" ht="25.5" customHeight="1" x14ac:dyDescent="0.2">
      <c r="A33" s="334"/>
      <c r="B33" s="334"/>
      <c r="C33" s="334"/>
      <c r="D33" s="334"/>
    </row>
    <row r="34" spans="1:4" ht="25.5" customHeight="1" x14ac:dyDescent="0.2">
      <c r="A34" s="325" t="s">
        <v>564</v>
      </c>
      <c r="B34" s="325"/>
      <c r="C34" s="325"/>
      <c r="D34" s="325"/>
    </row>
    <row r="35" spans="1:4" ht="25.5" customHeight="1" x14ac:dyDescent="0.2">
      <c r="A35" s="333" t="s">
        <v>565</v>
      </c>
      <c r="B35" s="333"/>
      <c r="C35" s="333"/>
      <c r="D35" s="333"/>
    </row>
    <row r="36" spans="1:4" ht="25.5" customHeight="1" x14ac:dyDescent="0.2">
      <c r="A36" s="334"/>
      <c r="B36" s="334"/>
      <c r="C36" s="334"/>
      <c r="D36" s="334"/>
    </row>
    <row r="37" spans="1:4" ht="25.5" customHeight="1" x14ac:dyDescent="0.2">
      <c r="A37" s="325" t="s">
        <v>566</v>
      </c>
      <c r="B37" s="325"/>
      <c r="C37" s="325"/>
      <c r="D37" s="325"/>
    </row>
    <row r="38" spans="1:4" ht="25.5" customHeight="1" x14ac:dyDescent="0.2">
      <c r="A38" s="333" t="s">
        <v>567</v>
      </c>
      <c r="B38" s="333"/>
      <c r="C38" s="333"/>
      <c r="D38" s="333"/>
    </row>
    <row r="39" spans="1:4" ht="25.5" customHeight="1" x14ac:dyDescent="0.2">
      <c r="A39" s="329"/>
      <c r="B39" s="334"/>
      <c r="C39" s="334"/>
      <c r="D39" s="334"/>
    </row>
    <row r="40" spans="1:4" ht="25.5" customHeight="1" x14ac:dyDescent="0.2">
      <c r="A40" s="325" t="s">
        <v>568</v>
      </c>
      <c r="B40" s="325"/>
      <c r="C40" s="325"/>
      <c r="D40" s="325"/>
    </row>
    <row r="41" spans="1:4" ht="25.5" customHeight="1" x14ac:dyDescent="0.2">
      <c r="A41" s="333" t="s">
        <v>569</v>
      </c>
      <c r="B41" s="333"/>
      <c r="C41" s="333"/>
      <c r="D41" s="333"/>
    </row>
    <row r="42" spans="1:4" ht="25.5" customHeight="1" x14ac:dyDescent="0.2">
      <c r="A42" s="334"/>
      <c r="B42" s="334"/>
      <c r="C42" s="334"/>
      <c r="D42" s="334"/>
    </row>
    <row r="43" spans="1:4" ht="25.5" customHeight="1" x14ac:dyDescent="0.2">
      <c r="A43" s="325" t="s">
        <v>570</v>
      </c>
      <c r="B43" s="325"/>
      <c r="C43" s="325"/>
      <c r="D43" s="325"/>
    </row>
    <row r="44" spans="1:4" ht="25.5" customHeight="1" x14ac:dyDescent="0.2">
      <c r="A44" s="333" t="s">
        <v>571</v>
      </c>
      <c r="B44" s="333"/>
      <c r="C44" s="333"/>
      <c r="D44" s="333"/>
    </row>
    <row r="45" spans="1:4" ht="25.5" customHeight="1" x14ac:dyDescent="0.2">
      <c r="A45" s="324"/>
      <c r="B45" s="324"/>
      <c r="C45" s="324"/>
      <c r="D45" s="324"/>
    </row>
    <row r="46" spans="1:4" ht="25.5" customHeight="1" x14ac:dyDescent="0.2">
      <c r="A46" s="325" t="s">
        <v>572</v>
      </c>
      <c r="B46" s="325"/>
      <c r="C46" s="325"/>
      <c r="D46" s="325"/>
    </row>
    <row r="47" spans="1:4" ht="25.5" customHeight="1" x14ac:dyDescent="0.2">
      <c r="A47" s="324"/>
      <c r="B47" s="324"/>
      <c r="C47" s="324"/>
      <c r="D47" s="324"/>
    </row>
    <row r="48" spans="1:4" ht="25.5" customHeight="1" x14ac:dyDescent="0.2">
      <c r="A48" s="335"/>
      <c r="B48" s="336" t="s">
        <v>573</v>
      </c>
      <c r="C48" s="324"/>
      <c r="D48" s="336" t="s">
        <v>574</v>
      </c>
    </row>
    <row r="49" spans="1:4" ht="25.5" customHeight="1" x14ac:dyDescent="0.2">
      <c r="A49" s="335"/>
      <c r="B49" s="337" t="s">
        <v>575</v>
      </c>
      <c r="C49" s="324"/>
      <c r="D49" s="337" t="s">
        <v>575</v>
      </c>
    </row>
    <row r="50" spans="1:4" ht="25.5" customHeight="1" x14ac:dyDescent="0.2">
      <c r="A50" s="338" t="s">
        <v>576</v>
      </c>
      <c r="B50" s="335"/>
      <c r="C50" s="324"/>
      <c r="D50" s="335"/>
    </row>
    <row r="51" spans="1:4" ht="25.5" customHeight="1" x14ac:dyDescent="0.2">
      <c r="A51" s="339" t="s">
        <v>577</v>
      </c>
      <c r="B51" s="340">
        <v>100</v>
      </c>
      <c r="C51" s="324"/>
      <c r="D51" s="340">
        <v>100</v>
      </c>
    </row>
    <row r="52" spans="1:4" ht="25.5" customHeight="1" x14ac:dyDescent="0.2">
      <c r="A52" s="339" t="s">
        <v>578</v>
      </c>
      <c r="B52" s="340">
        <v>100</v>
      </c>
      <c r="C52" s="324"/>
      <c r="D52" s="340">
        <v>100</v>
      </c>
    </row>
    <row r="53" spans="1:4" ht="25.5" customHeight="1" x14ac:dyDescent="0.2">
      <c r="A53" s="339" t="s">
        <v>579</v>
      </c>
      <c r="B53" s="340">
        <v>100</v>
      </c>
      <c r="C53" s="324"/>
      <c r="D53" s="340">
        <v>100</v>
      </c>
    </row>
    <row r="54" spans="1:4" ht="25.5" customHeight="1" x14ac:dyDescent="0.2">
      <c r="A54" s="339" t="s">
        <v>580</v>
      </c>
      <c r="B54" s="340">
        <v>100</v>
      </c>
      <c r="C54" s="324"/>
      <c r="D54" s="340">
        <v>100</v>
      </c>
    </row>
    <row r="55" spans="1:4" ht="25.5" customHeight="1" x14ac:dyDescent="0.2">
      <c r="A55" s="339" t="s">
        <v>581</v>
      </c>
      <c r="B55" s="340">
        <v>100</v>
      </c>
      <c r="C55" s="324"/>
      <c r="D55" s="340">
        <v>100</v>
      </c>
    </row>
    <row r="56" spans="1:4" ht="25.5" customHeight="1" x14ac:dyDescent="0.2">
      <c r="A56" s="339" t="s">
        <v>582</v>
      </c>
      <c r="B56" s="340">
        <v>100</v>
      </c>
      <c r="C56" s="324"/>
      <c r="D56" s="340">
        <v>100</v>
      </c>
    </row>
    <row r="57" spans="1:4" ht="25.5" customHeight="1" x14ac:dyDescent="0.2">
      <c r="A57" s="339" t="s">
        <v>583</v>
      </c>
      <c r="B57" s="340">
        <v>100</v>
      </c>
      <c r="C57" s="324"/>
      <c r="D57" s="340">
        <v>100</v>
      </c>
    </row>
    <row r="58" spans="1:4" ht="25.5" customHeight="1" x14ac:dyDescent="0.2">
      <c r="A58" s="339" t="s">
        <v>584</v>
      </c>
      <c r="B58" s="340">
        <v>100</v>
      </c>
      <c r="C58" s="324"/>
      <c r="D58" s="340">
        <v>100</v>
      </c>
    </row>
    <row r="59" spans="1:4" ht="25.5" customHeight="1" x14ac:dyDescent="0.2">
      <c r="A59" s="341" t="s">
        <v>585</v>
      </c>
      <c r="B59" s="342">
        <v>91.25</v>
      </c>
      <c r="C59" s="324"/>
      <c r="D59" s="342">
        <v>91.25</v>
      </c>
    </row>
    <row r="60" spans="1:4" ht="25.5" customHeight="1" x14ac:dyDescent="0.2">
      <c r="A60" s="341" t="s">
        <v>586</v>
      </c>
      <c r="B60" s="342">
        <v>8.75</v>
      </c>
      <c r="C60" s="324"/>
      <c r="D60" s="342">
        <v>8.75</v>
      </c>
    </row>
    <row r="61" spans="1:4" ht="25.5" customHeight="1" x14ac:dyDescent="0.2">
      <c r="A61" s="339" t="s">
        <v>587</v>
      </c>
      <c r="B61" s="340">
        <v>75.040000000000006</v>
      </c>
      <c r="C61" s="324"/>
      <c r="D61" s="340">
        <v>75.040000000000006</v>
      </c>
    </row>
    <row r="62" spans="1:4" ht="25.5" customHeight="1" x14ac:dyDescent="0.2">
      <c r="A62" s="339" t="s">
        <v>588</v>
      </c>
      <c r="B62" s="340">
        <v>100</v>
      </c>
      <c r="C62" s="324"/>
      <c r="D62" s="340">
        <v>97.64</v>
      </c>
    </row>
    <row r="63" spans="1:4" ht="25.5" customHeight="1" x14ac:dyDescent="0.2">
      <c r="A63" s="339" t="s">
        <v>589</v>
      </c>
      <c r="B63" s="340">
        <v>99.77</v>
      </c>
      <c r="C63" s="324"/>
      <c r="D63" s="340">
        <v>99.77</v>
      </c>
    </row>
    <row r="64" spans="1:4" ht="25.5" customHeight="1" x14ac:dyDescent="0.2">
      <c r="A64" s="339" t="s">
        <v>590</v>
      </c>
      <c r="B64" s="340">
        <v>67.900000000000006</v>
      </c>
      <c r="C64" s="324"/>
      <c r="D64" s="340">
        <v>67.900000000000006</v>
      </c>
    </row>
    <row r="65" spans="1:4" ht="25.5" customHeight="1" x14ac:dyDescent="0.2">
      <c r="A65" s="339" t="s">
        <v>591</v>
      </c>
      <c r="B65" s="340">
        <v>100</v>
      </c>
      <c r="C65" s="324"/>
      <c r="D65" s="343">
        <v>100</v>
      </c>
    </row>
    <row r="66" spans="1:4" ht="25.5" customHeight="1" x14ac:dyDescent="0.2">
      <c r="A66" s="339" t="s">
        <v>592</v>
      </c>
      <c r="B66" s="340">
        <v>100</v>
      </c>
      <c r="C66" s="324"/>
      <c r="D66" s="343">
        <v>100</v>
      </c>
    </row>
    <row r="67" spans="1:4" ht="25.5" customHeight="1" x14ac:dyDescent="0.2">
      <c r="A67" s="324"/>
      <c r="B67" s="340"/>
      <c r="C67" s="324"/>
      <c r="D67" s="343"/>
    </row>
    <row r="68" spans="1:4" ht="25.5" customHeight="1" x14ac:dyDescent="0.2">
      <c r="A68" s="338" t="s">
        <v>593</v>
      </c>
      <c r="B68" s="340"/>
      <c r="C68" s="324"/>
      <c r="D68" s="343"/>
    </row>
    <row r="69" spans="1:4" ht="25.5" customHeight="1" x14ac:dyDescent="0.2">
      <c r="A69" s="344" t="s">
        <v>594</v>
      </c>
      <c r="B69" s="340">
        <v>51</v>
      </c>
      <c r="C69" s="324"/>
      <c r="D69" s="343">
        <v>51</v>
      </c>
    </row>
    <row r="70" spans="1:4" ht="25.5" customHeight="1" x14ac:dyDescent="0.2">
      <c r="A70" s="344" t="s">
        <v>595</v>
      </c>
      <c r="B70" s="340">
        <v>38.33</v>
      </c>
      <c r="C70" s="324"/>
      <c r="D70" s="343">
        <v>38.33</v>
      </c>
    </row>
    <row r="71" spans="1:4" ht="25.5" customHeight="1" x14ac:dyDescent="0.2">
      <c r="A71" s="344" t="s">
        <v>596</v>
      </c>
      <c r="B71" s="340">
        <v>38.33</v>
      </c>
      <c r="C71" s="324"/>
      <c r="D71" s="343">
        <v>38.33</v>
      </c>
    </row>
    <row r="72" spans="1:4" ht="25.5" customHeight="1" x14ac:dyDescent="0.2">
      <c r="A72" s="344" t="s">
        <v>597</v>
      </c>
      <c r="B72" s="340">
        <v>38.33</v>
      </c>
      <c r="C72" s="324"/>
      <c r="D72" s="343">
        <v>38.33</v>
      </c>
    </row>
    <row r="73" spans="1:4" ht="25.5" customHeight="1" x14ac:dyDescent="0.2">
      <c r="A73" s="344" t="s">
        <v>598</v>
      </c>
      <c r="B73" s="340">
        <v>38.33</v>
      </c>
      <c r="C73" s="324"/>
      <c r="D73" s="343">
        <v>38.33</v>
      </c>
    </row>
    <row r="74" spans="1:4" ht="25.5" customHeight="1" x14ac:dyDescent="0.2">
      <c r="A74" s="344" t="s">
        <v>599</v>
      </c>
      <c r="B74" s="340">
        <v>38.33</v>
      </c>
      <c r="C74" s="324"/>
      <c r="D74" s="343">
        <v>38.33</v>
      </c>
    </row>
    <row r="75" spans="1:4" ht="25.5" customHeight="1" x14ac:dyDescent="0.2">
      <c r="A75" s="344" t="s">
        <v>600</v>
      </c>
      <c r="B75" s="340">
        <v>38.33</v>
      </c>
      <c r="C75" s="324"/>
      <c r="D75" s="343">
        <v>38.33</v>
      </c>
    </row>
    <row r="76" spans="1:4" ht="25.5" customHeight="1" x14ac:dyDescent="0.2">
      <c r="A76" s="344" t="s">
        <v>601</v>
      </c>
      <c r="B76" s="340">
        <v>38.33</v>
      </c>
      <c r="C76" s="324"/>
      <c r="D76" s="343">
        <v>38.33</v>
      </c>
    </row>
    <row r="77" spans="1:4" ht="25.5" customHeight="1" x14ac:dyDescent="0.2">
      <c r="A77" s="344" t="s">
        <v>602</v>
      </c>
      <c r="B77" s="340">
        <v>38.33</v>
      </c>
      <c r="C77" s="324"/>
      <c r="D77" s="343">
        <v>38.33</v>
      </c>
    </row>
    <row r="78" spans="1:4" ht="25.5" customHeight="1" x14ac:dyDescent="0.2">
      <c r="A78" s="344" t="s">
        <v>603</v>
      </c>
      <c r="B78" s="340">
        <v>100</v>
      </c>
      <c r="C78" s="324"/>
      <c r="D78" s="340">
        <v>100</v>
      </c>
    </row>
    <row r="79" spans="1:4" ht="25.5" customHeight="1" x14ac:dyDescent="0.2">
      <c r="A79" s="344" t="s">
        <v>604</v>
      </c>
      <c r="B79" s="340">
        <v>51</v>
      </c>
      <c r="C79" s="324"/>
      <c r="D79" s="343">
        <v>51</v>
      </c>
    </row>
    <row r="80" spans="1:4" ht="25.5" customHeight="1" x14ac:dyDescent="0.2">
      <c r="A80" s="344" t="s">
        <v>605</v>
      </c>
      <c r="B80" s="340">
        <v>100</v>
      </c>
      <c r="C80" s="324"/>
      <c r="D80" s="343" t="s">
        <v>606</v>
      </c>
    </row>
    <row r="81" spans="1:4" ht="25.5" customHeight="1" x14ac:dyDescent="0.2">
      <c r="A81" s="344" t="s">
        <v>607</v>
      </c>
      <c r="B81" s="340">
        <v>100</v>
      </c>
      <c r="C81" s="324"/>
      <c r="D81" s="343" t="s">
        <v>606</v>
      </c>
    </row>
    <row r="82" spans="1:4" ht="25.5" customHeight="1" x14ac:dyDescent="0.2">
      <c r="A82" s="344" t="s">
        <v>608</v>
      </c>
      <c r="B82" s="340">
        <v>75</v>
      </c>
      <c r="C82" s="324"/>
      <c r="D82" s="343" t="s">
        <v>606</v>
      </c>
    </row>
    <row r="83" spans="1:4" ht="25.5" customHeight="1" x14ac:dyDescent="0.2">
      <c r="A83" s="344" t="s">
        <v>609</v>
      </c>
      <c r="B83" s="340">
        <v>75</v>
      </c>
      <c r="C83" s="324"/>
      <c r="D83" s="343" t="s">
        <v>606</v>
      </c>
    </row>
    <row r="84" spans="1:4" ht="25.5" customHeight="1" x14ac:dyDescent="0.2">
      <c r="A84" s="345"/>
      <c r="B84" s="324"/>
      <c r="C84" s="324"/>
      <c r="D84" s="340"/>
    </row>
    <row r="85" spans="1:4" ht="25.5" customHeight="1" x14ac:dyDescent="0.2">
      <c r="A85" s="338" t="s">
        <v>610</v>
      </c>
      <c r="B85" s="340"/>
      <c r="C85" s="324"/>
      <c r="D85" s="340"/>
    </row>
    <row r="86" spans="1:4" ht="25.5" customHeight="1" x14ac:dyDescent="0.2">
      <c r="A86" s="346" t="s">
        <v>611</v>
      </c>
      <c r="B86" s="340">
        <v>67.900000000000006</v>
      </c>
      <c r="C86" s="324"/>
      <c r="D86" s="340">
        <v>67.900000000000006</v>
      </c>
    </row>
    <row r="87" spans="1:4" ht="25.5" customHeight="1" x14ac:dyDescent="0.2">
      <c r="A87" s="344" t="s">
        <v>612</v>
      </c>
      <c r="B87" s="340">
        <v>38.33</v>
      </c>
      <c r="C87" s="324"/>
      <c r="D87" s="343">
        <v>38.33</v>
      </c>
    </row>
    <row r="88" spans="1:4" ht="25.5" customHeight="1" x14ac:dyDescent="0.2">
      <c r="A88" s="347" t="s">
        <v>613</v>
      </c>
      <c r="B88" s="340">
        <v>38.33</v>
      </c>
      <c r="C88" s="324"/>
      <c r="D88" s="343">
        <v>38.33</v>
      </c>
    </row>
    <row r="89" spans="1:4" ht="25.5" customHeight="1" x14ac:dyDescent="0.2">
      <c r="A89" s="344" t="s">
        <v>614</v>
      </c>
      <c r="B89" s="340">
        <v>38.33</v>
      </c>
      <c r="C89" s="324"/>
      <c r="D89" s="343">
        <v>38.33</v>
      </c>
    </row>
    <row r="90" spans="1:4" ht="25.5" customHeight="1" x14ac:dyDescent="0.2">
      <c r="A90" s="344" t="s">
        <v>615</v>
      </c>
      <c r="B90" s="340">
        <v>38.33</v>
      </c>
      <c r="C90" s="324"/>
      <c r="D90" s="343">
        <v>38.33</v>
      </c>
    </row>
    <row r="91" spans="1:4" ht="25.5" customHeight="1" x14ac:dyDescent="0.2">
      <c r="A91" s="348"/>
      <c r="B91" s="340"/>
      <c r="C91" s="324"/>
      <c r="D91" s="340"/>
    </row>
    <row r="92" spans="1:4" ht="25.5" customHeight="1" x14ac:dyDescent="0.2">
      <c r="A92" s="338" t="s">
        <v>616</v>
      </c>
      <c r="B92" s="340"/>
      <c r="C92" s="324"/>
      <c r="D92" s="340"/>
    </row>
    <row r="93" spans="1:4" ht="25.5" customHeight="1" x14ac:dyDescent="0.2">
      <c r="A93" s="344" t="s">
        <v>617</v>
      </c>
      <c r="B93" s="340">
        <v>85</v>
      </c>
      <c r="C93" s="324"/>
      <c r="D93" s="340">
        <v>85</v>
      </c>
    </row>
    <row r="94" spans="1:4" ht="25.5" customHeight="1" x14ac:dyDescent="0.2">
      <c r="A94" s="324"/>
      <c r="B94" s="324"/>
      <c r="C94" s="324"/>
      <c r="D94" s="324"/>
    </row>
    <row r="95" spans="1:4" ht="25.5" customHeight="1" x14ac:dyDescent="0.2">
      <c r="A95" s="349" t="s">
        <v>618</v>
      </c>
      <c r="B95" s="349"/>
      <c r="C95" s="349"/>
      <c r="D95" s="349"/>
    </row>
    <row r="96" spans="1:4" ht="25.5" customHeight="1" x14ac:dyDescent="0.2">
      <c r="A96" s="324"/>
      <c r="B96" s="324"/>
      <c r="C96" s="324"/>
      <c r="D96" s="324"/>
    </row>
    <row r="97" spans="1:4" ht="25.5" customHeight="1" x14ac:dyDescent="0.2">
      <c r="A97" s="350"/>
      <c r="B97" s="336" t="s">
        <v>573</v>
      </c>
      <c r="C97" s="324"/>
      <c r="D97" s="336" t="s">
        <v>574</v>
      </c>
    </row>
    <row r="98" spans="1:4" ht="25.5" customHeight="1" x14ac:dyDescent="0.2">
      <c r="A98" s="350"/>
      <c r="B98" s="337" t="s">
        <v>619</v>
      </c>
      <c r="C98" s="324"/>
      <c r="D98" s="337" t="s">
        <v>619</v>
      </c>
    </row>
    <row r="99" spans="1:4" ht="25.5" customHeight="1" x14ac:dyDescent="0.2">
      <c r="A99" s="348" t="s">
        <v>589</v>
      </c>
      <c r="B99" s="351">
        <v>61.97</v>
      </c>
      <c r="C99" s="324"/>
      <c r="D99" s="352">
        <v>61.97</v>
      </c>
    </row>
    <row r="100" spans="1:4" ht="25.5" customHeight="1" x14ac:dyDescent="0.2">
      <c r="A100" s="348" t="s">
        <v>590</v>
      </c>
      <c r="B100" s="351">
        <v>52.73</v>
      </c>
      <c r="C100" s="324"/>
      <c r="D100" s="352">
        <v>52.73</v>
      </c>
    </row>
    <row r="101" spans="1:4" ht="25.5" customHeight="1" x14ac:dyDescent="0.2">
      <c r="A101" s="348"/>
      <c r="B101" s="351"/>
      <c r="C101" s="324"/>
      <c r="D101" s="352"/>
    </row>
    <row r="102" spans="1:4" ht="25.5" customHeight="1" x14ac:dyDescent="0.2">
      <c r="A102" s="344"/>
      <c r="B102" s="351"/>
      <c r="C102" s="324"/>
      <c r="D102" s="352"/>
    </row>
    <row r="103" spans="1:4" ht="25.5" customHeight="1" x14ac:dyDescent="0.2">
      <c r="A103" s="353" t="s">
        <v>620</v>
      </c>
      <c r="B103" s="353"/>
      <c r="C103" s="353"/>
      <c r="D103" s="353"/>
    </row>
    <row r="104" spans="1:4" ht="25.5" customHeight="1" x14ac:dyDescent="0.2">
      <c r="A104" s="354"/>
      <c r="B104" s="354"/>
      <c r="C104" s="354"/>
      <c r="D104" s="354"/>
    </row>
    <row r="105" spans="1:4" ht="25.5" customHeight="1" x14ac:dyDescent="0.2">
      <c r="A105" s="355" t="s">
        <v>621</v>
      </c>
      <c r="B105" s="355"/>
      <c r="C105" s="355"/>
      <c r="D105" s="355"/>
    </row>
    <row r="106" spans="1:4" ht="25.5" customHeight="1" x14ac:dyDescent="0.2">
      <c r="A106" s="327" t="s">
        <v>622</v>
      </c>
      <c r="B106" s="327"/>
      <c r="C106" s="327"/>
      <c r="D106" s="327"/>
    </row>
    <row r="107" spans="1:4" ht="25.5" customHeight="1" x14ac:dyDescent="0.2">
      <c r="A107" s="327" t="s">
        <v>623</v>
      </c>
      <c r="B107" s="327"/>
      <c r="C107" s="327"/>
      <c r="D107" s="327"/>
    </row>
    <row r="108" spans="1:4" ht="25.5" customHeight="1" x14ac:dyDescent="0.2">
      <c r="A108" s="327" t="s">
        <v>624</v>
      </c>
      <c r="B108" s="327"/>
      <c r="C108" s="327"/>
      <c r="D108" s="327"/>
    </row>
    <row r="109" spans="1:4" ht="25.5" customHeight="1" x14ac:dyDescent="0.2">
      <c r="A109" s="327" t="s">
        <v>625</v>
      </c>
      <c r="B109" s="327"/>
      <c r="C109" s="327"/>
      <c r="D109" s="327"/>
    </row>
    <row r="110" spans="1:4" ht="25.5" customHeight="1" x14ac:dyDescent="0.2">
      <c r="A110" s="333"/>
      <c r="B110" s="333"/>
      <c r="C110" s="333"/>
      <c r="D110" s="333"/>
    </row>
    <row r="111" spans="1:4" ht="25.5" customHeight="1" x14ac:dyDescent="0.2">
      <c r="A111" s="333" t="s">
        <v>626</v>
      </c>
      <c r="B111" s="333"/>
      <c r="C111" s="333"/>
      <c r="D111" s="333"/>
    </row>
    <row r="112" spans="1:4" ht="25.5" customHeight="1" x14ac:dyDescent="0.2">
      <c r="A112" s="333" t="s">
        <v>627</v>
      </c>
      <c r="B112" s="333"/>
      <c r="C112" s="333"/>
      <c r="D112" s="333"/>
    </row>
    <row r="113" spans="1:4" ht="25.5" customHeight="1" x14ac:dyDescent="0.2">
      <c r="A113" s="334"/>
      <c r="B113" s="334"/>
      <c r="C113" s="334"/>
      <c r="D113" s="334"/>
    </row>
    <row r="114" spans="1:4" ht="25.5" customHeight="1" x14ac:dyDescent="0.2">
      <c r="A114" s="356" t="s">
        <v>628</v>
      </c>
      <c r="B114" s="356"/>
      <c r="C114" s="356"/>
      <c r="D114" s="356"/>
    </row>
    <row r="115" spans="1:4" ht="25.5" customHeight="1" x14ac:dyDescent="0.2">
      <c r="A115" s="333" t="s">
        <v>629</v>
      </c>
      <c r="B115" s="333"/>
      <c r="C115" s="333"/>
      <c r="D115" s="333"/>
    </row>
    <row r="116" spans="1:4" ht="25.5" customHeight="1" x14ac:dyDescent="0.2">
      <c r="A116" s="324"/>
      <c r="B116" s="324"/>
      <c r="C116" s="324"/>
      <c r="D116" s="324"/>
    </row>
    <row r="117" spans="1:4" ht="25.5" customHeight="1" x14ac:dyDescent="0.2">
      <c r="A117" s="352"/>
      <c r="B117" s="357" t="s">
        <v>630</v>
      </c>
      <c r="C117" s="324"/>
      <c r="D117" s="357" t="s">
        <v>631</v>
      </c>
    </row>
    <row r="118" spans="1:4" ht="25.5" customHeight="1" x14ac:dyDescent="0.2">
      <c r="A118" s="352"/>
      <c r="B118" s="358" t="s">
        <v>632</v>
      </c>
      <c r="C118" s="324"/>
      <c r="D118" s="358" t="s">
        <v>632</v>
      </c>
    </row>
    <row r="119" spans="1:4" ht="25.5" customHeight="1" x14ac:dyDescent="0.2">
      <c r="A119" s="352"/>
      <c r="B119" s="359"/>
      <c r="C119" s="324"/>
      <c r="D119" s="359"/>
    </row>
    <row r="120" spans="1:4" ht="25.5" customHeight="1" x14ac:dyDescent="0.2">
      <c r="A120" s="352" t="s">
        <v>633</v>
      </c>
      <c r="B120" s="360">
        <v>16044090</v>
      </c>
      <c r="C120" s="324"/>
      <c r="D120" s="360">
        <v>10575780</v>
      </c>
    </row>
    <row r="121" spans="1:4" ht="25.5" customHeight="1" x14ac:dyDescent="0.2">
      <c r="A121" s="352" t="s">
        <v>634</v>
      </c>
      <c r="B121" s="360">
        <f>B122+B123</f>
        <v>121609273</v>
      </c>
      <c r="C121" s="324"/>
      <c r="D121" s="360">
        <f>D122+D123</f>
        <v>84102860</v>
      </c>
    </row>
    <row r="122" spans="1:4" ht="25.5" customHeight="1" x14ac:dyDescent="0.2">
      <c r="A122" s="352" t="s">
        <v>635</v>
      </c>
      <c r="B122" s="361">
        <v>41509186</v>
      </c>
      <c r="C122" s="324"/>
      <c r="D122" s="361">
        <v>32202120</v>
      </c>
    </row>
    <row r="123" spans="1:4" ht="25.5" customHeight="1" x14ac:dyDescent="0.2">
      <c r="A123" s="352" t="s">
        <v>636</v>
      </c>
      <c r="B123" s="361">
        <v>80100087</v>
      </c>
      <c r="C123" s="324"/>
      <c r="D123" s="361">
        <v>51900740</v>
      </c>
    </row>
    <row r="124" spans="1:4" ht="25.5" customHeight="1" x14ac:dyDescent="0.2">
      <c r="A124" s="352" t="s">
        <v>637</v>
      </c>
      <c r="B124" s="360">
        <f>B125+B126</f>
        <v>26728988</v>
      </c>
      <c r="C124" s="324"/>
      <c r="D124" s="360">
        <f>D125+D126</f>
        <v>21286081</v>
      </c>
    </row>
    <row r="125" spans="1:4" ht="25.5" customHeight="1" x14ac:dyDescent="0.2">
      <c r="A125" s="352" t="s">
        <v>638</v>
      </c>
      <c r="B125" s="361">
        <v>23710235</v>
      </c>
      <c r="C125" s="324"/>
      <c r="D125" s="361">
        <v>20164630</v>
      </c>
    </row>
    <row r="126" spans="1:4" ht="25.5" customHeight="1" x14ac:dyDescent="0.2">
      <c r="A126" s="352" t="s">
        <v>639</v>
      </c>
      <c r="B126" s="361">
        <v>3018753</v>
      </c>
      <c r="C126" s="324"/>
      <c r="D126" s="361">
        <v>1121451</v>
      </c>
    </row>
    <row r="127" spans="1:4" ht="25.5" customHeight="1" x14ac:dyDescent="0.2">
      <c r="A127" s="352" t="s">
        <v>640</v>
      </c>
      <c r="B127" s="362">
        <v>4627930</v>
      </c>
      <c r="C127" s="324"/>
      <c r="D127" s="362">
        <v>885196</v>
      </c>
    </row>
    <row r="128" spans="1:4" ht="25.5" customHeight="1" x14ac:dyDescent="0.2">
      <c r="A128" s="352" t="s">
        <v>641</v>
      </c>
      <c r="B128" s="360">
        <f>B120+B121+B124+B127</f>
        <v>169010281</v>
      </c>
      <c r="C128" s="324"/>
      <c r="D128" s="360">
        <f>D120+D121+D124+D127</f>
        <v>116849917</v>
      </c>
    </row>
    <row r="129" spans="1:4" ht="25.5" customHeight="1" x14ac:dyDescent="0.2">
      <c r="A129" s="352" t="s">
        <v>642</v>
      </c>
      <c r="B129" s="361">
        <v>21519758</v>
      </c>
      <c r="C129" s="324"/>
      <c r="D129" s="361">
        <v>12258360</v>
      </c>
    </row>
    <row r="130" spans="1:4" ht="25.5" customHeight="1" x14ac:dyDescent="0.2">
      <c r="A130" s="363" t="s">
        <v>643</v>
      </c>
      <c r="B130" s="364">
        <f>SUM(B128:B129)</f>
        <v>190530039</v>
      </c>
      <c r="C130" s="324"/>
      <c r="D130" s="364">
        <f>SUM(D128:D129)</f>
        <v>129108277</v>
      </c>
    </row>
    <row r="131" spans="1:4" ht="25.5" customHeight="1" x14ac:dyDescent="0.2">
      <c r="A131" s="352" t="s">
        <v>644</v>
      </c>
      <c r="B131" s="362">
        <v>-19004253</v>
      </c>
      <c r="C131" s="324"/>
      <c r="D131" s="362">
        <v>-11823300</v>
      </c>
    </row>
    <row r="132" spans="1:4" ht="25.5" customHeight="1" thickBot="1" x14ac:dyDescent="0.25">
      <c r="A132" s="363" t="s">
        <v>643</v>
      </c>
      <c r="B132" s="365">
        <f>SUM(B130:B131)</f>
        <v>171525786</v>
      </c>
      <c r="C132" s="324"/>
      <c r="D132" s="365">
        <f>SUM(D130:D131)</f>
        <v>117284977</v>
      </c>
    </row>
    <row r="133" spans="1:4" ht="25.5" customHeight="1" thickTop="1" x14ac:dyDescent="0.2">
      <c r="A133" s="352"/>
      <c r="B133" s="361"/>
      <c r="C133" s="324"/>
      <c r="D133" s="361"/>
    </row>
    <row r="134" spans="1:4" ht="25.5" customHeight="1" x14ac:dyDescent="0.2">
      <c r="A134" s="352" t="s">
        <v>645</v>
      </c>
      <c r="B134" s="361">
        <v>4891358</v>
      </c>
      <c r="C134" s="324"/>
      <c r="D134" s="361">
        <v>3579782</v>
      </c>
    </row>
    <row r="135" spans="1:4" ht="25.5" customHeight="1" x14ac:dyDescent="0.2">
      <c r="A135" s="352" t="s">
        <v>646</v>
      </c>
      <c r="B135" s="361">
        <v>166634423</v>
      </c>
      <c r="C135" s="324"/>
      <c r="D135" s="361">
        <v>113705200</v>
      </c>
    </row>
    <row r="136" spans="1:4" ht="25.5" customHeight="1" thickBot="1" x14ac:dyDescent="0.25">
      <c r="A136" s="363" t="s">
        <v>643</v>
      </c>
      <c r="B136" s="366">
        <f>SUM(B134:B135)</f>
        <v>171525781</v>
      </c>
      <c r="C136" s="324"/>
      <c r="D136" s="366">
        <f>SUM(D134:D135)</f>
        <v>117284982</v>
      </c>
    </row>
    <row r="137" spans="1:4" ht="25.5" customHeight="1" thickTop="1" x14ac:dyDescent="0.2">
      <c r="A137" s="324"/>
      <c r="B137" s="324"/>
      <c r="C137" s="324"/>
      <c r="D137" s="324"/>
    </row>
    <row r="138" spans="1:4" ht="25.5" customHeight="1" x14ac:dyDescent="0.2">
      <c r="A138" s="324"/>
      <c r="B138" s="324"/>
      <c r="C138" s="324"/>
      <c r="D138" s="324"/>
    </row>
    <row r="139" spans="1:4" ht="25.5" customHeight="1" x14ac:dyDescent="0.2">
      <c r="A139" s="325" t="s">
        <v>647</v>
      </c>
      <c r="B139" s="325"/>
      <c r="C139" s="325"/>
      <c r="D139" s="325"/>
    </row>
    <row r="140" spans="1:4" ht="25.5" customHeight="1" x14ac:dyDescent="0.2">
      <c r="A140" s="325"/>
      <c r="B140" s="325"/>
      <c r="C140" s="325"/>
      <c r="D140" s="325"/>
    </row>
    <row r="141" spans="1:4" ht="25.5" customHeight="1" x14ac:dyDescent="0.2">
      <c r="A141" s="330" t="s">
        <v>648</v>
      </c>
      <c r="B141" s="330"/>
      <c r="C141" s="330"/>
      <c r="D141" s="330"/>
    </row>
    <row r="142" spans="1:4" ht="25.5" customHeight="1" x14ac:dyDescent="0.2">
      <c r="A142" s="324"/>
      <c r="B142" s="324"/>
      <c r="C142" s="324"/>
      <c r="D142" s="324"/>
    </row>
    <row r="143" spans="1:4" ht="25.5" customHeight="1" x14ac:dyDescent="0.2">
      <c r="A143" s="367" t="s">
        <v>649</v>
      </c>
      <c r="B143" s="324"/>
      <c r="C143" s="324"/>
      <c r="D143" s="324"/>
    </row>
    <row r="144" spans="1:4" ht="25.5" customHeight="1" x14ac:dyDescent="0.2">
      <c r="A144" s="367"/>
      <c r="B144" s="324"/>
      <c r="C144" s="324"/>
      <c r="D144" s="324"/>
    </row>
    <row r="145" spans="1:4" ht="25.5" customHeight="1" x14ac:dyDescent="0.2">
      <c r="A145" s="330" t="s">
        <v>650</v>
      </c>
      <c r="B145" s="330"/>
      <c r="C145" s="330"/>
      <c r="D145" s="330"/>
    </row>
    <row r="146" spans="1:4" ht="25.5" customHeight="1" x14ac:dyDescent="0.2">
      <c r="A146" s="334"/>
      <c r="B146" s="334"/>
      <c r="C146" s="334"/>
      <c r="D146" s="334"/>
    </row>
    <row r="147" spans="1:4" ht="25.5" customHeight="1" x14ac:dyDescent="0.2">
      <c r="A147" s="367" t="s">
        <v>651</v>
      </c>
      <c r="B147" s="324"/>
      <c r="C147" s="324"/>
      <c r="D147" s="324"/>
    </row>
    <row r="148" spans="1:4" ht="25.5" customHeight="1" x14ac:dyDescent="0.2">
      <c r="A148" s="324"/>
      <c r="B148" s="357" t="s">
        <v>630</v>
      </c>
      <c r="C148" s="324"/>
      <c r="D148" s="357" t="s">
        <v>631</v>
      </c>
    </row>
    <row r="149" spans="1:4" ht="25.5" customHeight="1" x14ac:dyDescent="0.2">
      <c r="A149" s="324"/>
      <c r="B149" s="358" t="s">
        <v>632</v>
      </c>
      <c r="C149" s="324"/>
      <c r="D149" s="358" t="s">
        <v>632</v>
      </c>
    </row>
    <row r="150" spans="1:4" ht="25.5" customHeight="1" x14ac:dyDescent="0.2">
      <c r="A150" s="324"/>
      <c r="B150" s="368"/>
      <c r="C150" s="324"/>
      <c r="D150" s="352"/>
    </row>
    <row r="151" spans="1:4" ht="25.5" customHeight="1" x14ac:dyDescent="0.2">
      <c r="A151" s="363" t="s">
        <v>652</v>
      </c>
      <c r="B151" s="369">
        <v>7466</v>
      </c>
      <c r="C151" s="324"/>
      <c r="D151" s="370">
        <v>13072</v>
      </c>
    </row>
    <row r="152" spans="1:4" ht="25.5" customHeight="1" x14ac:dyDescent="0.2">
      <c r="A152" s="352"/>
      <c r="B152" s="368"/>
      <c r="C152" s="324"/>
      <c r="D152" s="352"/>
    </row>
    <row r="153" spans="1:4" ht="25.5" customHeight="1" x14ac:dyDescent="0.2">
      <c r="A153" s="352" t="s">
        <v>653</v>
      </c>
      <c r="B153" s="371">
        <v>2546140</v>
      </c>
      <c r="C153" s="352"/>
      <c r="D153" s="372">
        <v>2545449</v>
      </c>
    </row>
    <row r="154" spans="1:4" ht="25.5" customHeight="1" x14ac:dyDescent="0.2">
      <c r="A154" s="352"/>
      <c r="B154" s="368"/>
      <c r="C154" s="324"/>
      <c r="D154" s="352"/>
    </row>
    <row r="155" spans="1:4" ht="25.5" customHeight="1" thickBot="1" x14ac:dyDescent="0.25">
      <c r="A155" s="363" t="s">
        <v>654</v>
      </c>
      <c r="B155" s="373">
        <v>2.93</v>
      </c>
      <c r="C155" s="324"/>
      <c r="D155" s="374">
        <v>5.14</v>
      </c>
    </row>
    <row r="156" spans="1:4" ht="25.5" customHeight="1" thickTop="1" x14ac:dyDescent="0.2">
      <c r="A156" s="324"/>
      <c r="B156" s="375"/>
      <c r="C156" s="324"/>
      <c r="D156" s="324"/>
    </row>
    <row r="157" spans="1:4" ht="25.5" customHeight="1" x14ac:dyDescent="0.2">
      <c r="A157" s="376" t="s">
        <v>655</v>
      </c>
      <c r="B157" s="376"/>
      <c r="C157" s="376"/>
      <c r="D157" s="376"/>
    </row>
    <row r="158" spans="1:4" ht="25.5" customHeight="1" x14ac:dyDescent="0.2">
      <c r="A158" s="377"/>
      <c r="B158" s="377"/>
      <c r="C158" s="377"/>
      <c r="D158" s="377"/>
    </row>
    <row r="159" spans="1:4" ht="25.5" customHeight="1" x14ac:dyDescent="0.2">
      <c r="A159" s="378" t="s">
        <v>656</v>
      </c>
      <c r="B159" s="378"/>
      <c r="C159" s="378"/>
      <c r="D159" s="378"/>
    </row>
    <row r="160" spans="1:4" ht="25.5" customHeight="1" x14ac:dyDescent="0.2">
      <c r="A160" s="324"/>
      <c r="B160" s="324"/>
      <c r="C160" s="324"/>
      <c r="D160" s="324"/>
    </row>
    <row r="161" spans="1:7" ht="25.5" customHeight="1" x14ac:dyDescent="0.2">
      <c r="A161" s="367" t="s">
        <v>657</v>
      </c>
      <c r="B161" s="324"/>
      <c r="C161" s="324"/>
      <c r="D161" s="324"/>
    </row>
    <row r="162" spans="1:7" ht="25.5" customHeight="1" x14ac:dyDescent="0.2">
      <c r="A162" s="367"/>
      <c r="B162" s="324"/>
      <c r="C162" s="324"/>
      <c r="D162" s="324"/>
    </row>
    <row r="163" spans="1:7" ht="25.5" customHeight="1" x14ac:dyDescent="0.2">
      <c r="A163" s="379" t="s">
        <v>658</v>
      </c>
      <c r="B163" s="379"/>
      <c r="C163" s="379"/>
      <c r="D163" s="379"/>
    </row>
    <row r="164" spans="1:7" ht="25.5" customHeight="1" x14ac:dyDescent="0.2">
      <c r="A164" s="324"/>
      <c r="B164" s="324"/>
      <c r="C164" s="324"/>
      <c r="D164" s="324"/>
    </row>
    <row r="165" spans="1:7" ht="25.5" customHeight="1" x14ac:dyDescent="0.2">
      <c r="A165" s="367" t="s">
        <v>659</v>
      </c>
      <c r="B165" s="324"/>
      <c r="C165" s="324"/>
      <c r="D165" s="324"/>
      <c r="G165" s="380" t="s">
        <v>660</v>
      </c>
    </row>
    <row r="166" spans="1:7" ht="25.5" customHeight="1" x14ac:dyDescent="0.2">
      <c r="A166" s="367"/>
      <c r="B166" s="324"/>
      <c r="C166" s="324"/>
      <c r="D166" s="324"/>
    </row>
    <row r="167" spans="1:7" ht="25.5" customHeight="1" x14ac:dyDescent="0.2">
      <c r="A167" s="381" t="s">
        <v>661</v>
      </c>
      <c r="B167" s="381"/>
      <c r="C167" s="381"/>
      <c r="D167" s="381"/>
    </row>
    <row r="168" spans="1:7" ht="25.5" customHeight="1" x14ac:dyDescent="0.2">
      <c r="A168" s="324"/>
      <c r="B168" s="324"/>
      <c r="C168" s="324"/>
      <c r="D168" s="324"/>
    </row>
    <row r="169" spans="1:7" ht="25.5" customHeight="1" x14ac:dyDescent="0.2">
      <c r="A169" s="367" t="s">
        <v>662</v>
      </c>
      <c r="B169" s="324"/>
      <c r="C169" s="324"/>
      <c r="D169" s="324"/>
    </row>
    <row r="170" spans="1:7" ht="25.5" customHeight="1" x14ac:dyDescent="0.2">
      <c r="A170" s="324"/>
      <c r="B170" s="324"/>
      <c r="C170" s="324"/>
      <c r="D170" s="324"/>
    </row>
    <row r="171" spans="1:7" ht="25.5" customHeight="1" x14ac:dyDescent="0.2">
      <c r="A171" s="352"/>
      <c r="B171" s="382" t="s">
        <v>573</v>
      </c>
      <c r="C171" s="324"/>
      <c r="D171" s="382" t="s">
        <v>574</v>
      </c>
    </row>
    <row r="172" spans="1:7" ht="25.5" customHeight="1" x14ac:dyDescent="0.2">
      <c r="A172" s="352"/>
      <c r="B172" s="383" t="s">
        <v>632</v>
      </c>
      <c r="C172" s="324"/>
      <c r="D172" s="358" t="s">
        <v>632</v>
      </c>
    </row>
    <row r="173" spans="1:7" ht="25.5" customHeight="1" x14ac:dyDescent="0.2">
      <c r="A173" s="363" t="s">
        <v>663</v>
      </c>
      <c r="B173" s="384"/>
      <c r="C173" s="324"/>
      <c r="D173" s="352"/>
    </row>
    <row r="174" spans="1:7" ht="25.5" customHeight="1" x14ac:dyDescent="0.2">
      <c r="A174" s="352" t="s">
        <v>664</v>
      </c>
      <c r="B174" s="385">
        <v>22991</v>
      </c>
      <c r="C174" s="324"/>
      <c r="D174" s="386">
        <v>22533</v>
      </c>
    </row>
    <row r="175" spans="1:7" ht="25.5" customHeight="1" x14ac:dyDescent="0.2">
      <c r="A175" s="352" t="s">
        <v>665</v>
      </c>
      <c r="B175" s="385">
        <v>45711</v>
      </c>
      <c r="C175" s="324"/>
      <c r="D175" s="386">
        <v>52335</v>
      </c>
    </row>
    <row r="176" spans="1:7" ht="25.5" customHeight="1" thickBot="1" x14ac:dyDescent="0.25">
      <c r="A176" s="352"/>
      <c r="B176" s="387">
        <f>SUM(B174:B175)</f>
        <v>68702</v>
      </c>
      <c r="C176" s="324"/>
      <c r="D176" s="388">
        <f>SUM(D174:D175)</f>
        <v>74868</v>
      </c>
    </row>
    <row r="177" spans="1:4" ht="25.5" customHeight="1" thickTop="1" x14ac:dyDescent="0.2">
      <c r="A177" s="352"/>
      <c r="B177" s="386"/>
      <c r="C177" s="324"/>
      <c r="D177" s="324"/>
    </row>
    <row r="178" spans="1:4" ht="25.5" customHeight="1" x14ac:dyDescent="0.2">
      <c r="A178" s="378" t="s">
        <v>666</v>
      </c>
      <c r="B178" s="378"/>
      <c r="C178" s="378"/>
      <c r="D178" s="378"/>
    </row>
    <row r="179" spans="1:4" ht="25.5" customHeight="1" x14ac:dyDescent="0.2">
      <c r="A179" s="389"/>
      <c r="B179" s="389"/>
      <c r="C179" s="389"/>
      <c r="D179" s="389"/>
    </row>
    <row r="180" spans="1:4" ht="25.5" customHeight="1" x14ac:dyDescent="0.2">
      <c r="A180" s="331" t="s">
        <v>667</v>
      </c>
      <c r="B180" s="331"/>
      <c r="C180" s="331"/>
      <c r="D180" s="331"/>
    </row>
    <row r="181" spans="1:4" ht="25.5" customHeight="1" x14ac:dyDescent="0.2">
      <c r="A181" s="324"/>
      <c r="B181" s="324"/>
      <c r="C181" s="324"/>
      <c r="D181" s="324"/>
    </row>
    <row r="182" spans="1:4" ht="25.5" customHeight="1" x14ac:dyDescent="0.2">
      <c r="A182" s="352"/>
      <c r="B182" s="382" t="s">
        <v>573</v>
      </c>
      <c r="C182" s="324"/>
      <c r="D182" s="324"/>
    </row>
    <row r="183" spans="1:4" ht="25.5" customHeight="1" x14ac:dyDescent="0.2">
      <c r="A183" s="352"/>
      <c r="B183" s="358" t="s">
        <v>632</v>
      </c>
      <c r="C183" s="324"/>
      <c r="D183" s="324"/>
    </row>
    <row r="184" spans="1:4" ht="25.5" customHeight="1" x14ac:dyDescent="0.2">
      <c r="A184" s="352" t="s">
        <v>668</v>
      </c>
      <c r="B184" s="385">
        <v>45711</v>
      </c>
      <c r="C184" s="324"/>
      <c r="D184" s="324"/>
    </row>
    <row r="185" spans="1:4" ht="25.5" customHeight="1" x14ac:dyDescent="0.2">
      <c r="A185" s="352" t="s">
        <v>669</v>
      </c>
      <c r="B185" s="385">
        <v>3203</v>
      </c>
      <c r="C185" s="324"/>
      <c r="D185" s="324"/>
    </row>
    <row r="186" spans="1:4" ht="25.5" customHeight="1" x14ac:dyDescent="0.2">
      <c r="A186" s="352" t="s">
        <v>670</v>
      </c>
      <c r="B186" s="385">
        <v>11249</v>
      </c>
      <c r="C186" s="324"/>
      <c r="D186" s="324"/>
    </row>
    <row r="187" spans="1:4" ht="25.5" customHeight="1" x14ac:dyDescent="0.2">
      <c r="A187" s="352" t="s">
        <v>671</v>
      </c>
      <c r="B187" s="385">
        <v>8539</v>
      </c>
      <c r="C187" s="324"/>
      <c r="D187" s="324"/>
    </row>
    <row r="188" spans="1:4" ht="25.5" customHeight="1" thickBot="1" x14ac:dyDescent="0.25">
      <c r="A188" s="352"/>
      <c r="B188" s="388">
        <f>SUM(B184:B187)</f>
        <v>68702</v>
      </c>
      <c r="C188" s="324"/>
      <c r="D188" s="324"/>
    </row>
    <row r="189" spans="1:4" ht="25.5" customHeight="1" thickTop="1" x14ac:dyDescent="0.2">
      <c r="A189" s="324"/>
      <c r="B189" s="324"/>
      <c r="C189" s="324"/>
      <c r="D189" s="324"/>
    </row>
    <row r="190" spans="1:4" ht="25.5" customHeight="1" x14ac:dyDescent="0.2">
      <c r="A190" s="325" t="s">
        <v>672</v>
      </c>
      <c r="B190" s="325"/>
      <c r="C190" s="325"/>
      <c r="D190" s="325"/>
    </row>
    <row r="191" spans="1:4" ht="25.5" customHeight="1" x14ac:dyDescent="0.2">
      <c r="A191" s="325"/>
      <c r="B191" s="325"/>
      <c r="C191" s="325"/>
      <c r="D191" s="325"/>
    </row>
    <row r="192" spans="1:4" ht="25.5" customHeight="1" x14ac:dyDescent="0.2">
      <c r="A192" s="349" t="s">
        <v>673</v>
      </c>
      <c r="B192" s="349"/>
      <c r="C192" s="349"/>
      <c r="D192" s="349"/>
    </row>
    <row r="193" spans="1:4" ht="25.5" customHeight="1" x14ac:dyDescent="0.2">
      <c r="A193" s="333" t="s">
        <v>674</v>
      </c>
      <c r="B193" s="333"/>
      <c r="C193" s="333"/>
      <c r="D193" s="333"/>
    </row>
    <row r="194" spans="1:4" ht="25.5" customHeight="1" x14ac:dyDescent="0.2">
      <c r="A194" s="334"/>
      <c r="B194" s="334"/>
      <c r="C194" s="334"/>
      <c r="D194" s="334"/>
    </row>
    <row r="195" spans="1:4" ht="25.5" customHeight="1" x14ac:dyDescent="0.2">
      <c r="A195" s="324"/>
      <c r="B195" s="382" t="s">
        <v>573</v>
      </c>
      <c r="C195" s="324"/>
      <c r="D195" s="382" t="s">
        <v>574</v>
      </c>
    </row>
    <row r="196" spans="1:4" ht="25.5" customHeight="1" x14ac:dyDescent="0.2">
      <c r="A196" s="324"/>
      <c r="B196" s="390" t="s">
        <v>632</v>
      </c>
      <c r="C196" s="324"/>
      <c r="D196" s="358" t="s">
        <v>632</v>
      </c>
    </row>
    <row r="197" spans="1:4" ht="25.5" customHeight="1" x14ac:dyDescent="0.2">
      <c r="A197" s="363" t="s">
        <v>675</v>
      </c>
      <c r="B197" s="385"/>
      <c r="C197" s="324"/>
      <c r="D197" s="386"/>
    </row>
    <row r="198" spans="1:4" ht="25.5" customHeight="1" x14ac:dyDescent="0.2">
      <c r="A198" s="352" t="s">
        <v>645</v>
      </c>
      <c r="B198" s="391">
        <v>5019</v>
      </c>
      <c r="C198" s="324"/>
      <c r="D198" s="386">
        <v>8175</v>
      </c>
    </row>
    <row r="199" spans="1:4" ht="25.5" customHeight="1" x14ac:dyDescent="0.2">
      <c r="A199" s="352" t="s">
        <v>676</v>
      </c>
      <c r="B199" s="391">
        <v>114</v>
      </c>
      <c r="C199" s="324"/>
      <c r="D199" s="386">
        <v>283</v>
      </c>
    </row>
    <row r="200" spans="1:4" ht="25.5" customHeight="1" thickBot="1" x14ac:dyDescent="0.25">
      <c r="A200" s="352"/>
      <c r="B200" s="392">
        <f>SUM(B197:B199)</f>
        <v>5133</v>
      </c>
      <c r="C200" s="324"/>
      <c r="D200" s="388">
        <f>SUM(D197:D199)</f>
        <v>8458</v>
      </c>
    </row>
    <row r="201" spans="1:4" ht="25.5" customHeight="1" thickTop="1" x14ac:dyDescent="0.2">
      <c r="A201" s="363" t="s">
        <v>677</v>
      </c>
      <c r="B201" s="391"/>
      <c r="C201" s="324"/>
      <c r="D201" s="386"/>
    </row>
    <row r="202" spans="1:4" ht="25.5" customHeight="1" x14ac:dyDescent="0.2">
      <c r="A202" s="352" t="s">
        <v>645</v>
      </c>
      <c r="B202" s="393">
        <v>3735</v>
      </c>
      <c r="C202" s="324"/>
      <c r="D202" s="394">
        <v>9374</v>
      </c>
    </row>
    <row r="203" spans="1:4" ht="25.5" customHeight="1" x14ac:dyDescent="0.2">
      <c r="A203" s="352" t="s">
        <v>676</v>
      </c>
      <c r="B203" s="393">
        <v>2281</v>
      </c>
      <c r="C203" s="324"/>
      <c r="D203" s="394">
        <v>16</v>
      </c>
    </row>
    <row r="204" spans="1:4" ht="25.5" customHeight="1" thickBot="1" x14ac:dyDescent="0.25">
      <c r="A204" s="352"/>
      <c r="B204" s="395">
        <f>SUM(B202:B203)</f>
        <v>6016</v>
      </c>
      <c r="C204" s="324"/>
      <c r="D204" s="388">
        <f>SUM(D202:D203)</f>
        <v>9390</v>
      </c>
    </row>
    <row r="205" spans="1:4" ht="25.5" customHeight="1" thickTop="1" x14ac:dyDescent="0.2">
      <c r="A205" s="352"/>
      <c r="B205" s="391"/>
      <c r="C205" s="324"/>
      <c r="D205" s="386"/>
    </row>
    <row r="206" spans="1:4" ht="25.5" customHeight="1" x14ac:dyDescent="0.2">
      <c r="A206" s="352"/>
      <c r="B206" s="396" t="s">
        <v>630</v>
      </c>
      <c r="C206" s="324"/>
      <c r="D206" s="357" t="s">
        <v>631</v>
      </c>
    </row>
    <row r="207" spans="1:4" ht="25.5" customHeight="1" x14ac:dyDescent="0.2">
      <c r="A207" s="352"/>
      <c r="B207" s="383" t="s">
        <v>632</v>
      </c>
      <c r="C207" s="324"/>
      <c r="D207" s="358" t="s">
        <v>632</v>
      </c>
    </row>
    <row r="208" spans="1:4" ht="25.5" customHeight="1" x14ac:dyDescent="0.2">
      <c r="A208" s="363" t="s">
        <v>678</v>
      </c>
      <c r="B208" s="391"/>
      <c r="C208" s="324"/>
      <c r="D208" s="386"/>
    </row>
    <row r="209" spans="1:4" ht="25.5" customHeight="1" x14ac:dyDescent="0.2">
      <c r="A209" s="352" t="s">
        <v>645</v>
      </c>
      <c r="B209" s="391">
        <v>4734</v>
      </c>
      <c r="C209" s="324"/>
      <c r="D209" s="386">
        <v>3580</v>
      </c>
    </row>
    <row r="210" spans="1:4" ht="25.5" customHeight="1" x14ac:dyDescent="0.2">
      <c r="A210" s="352" t="s">
        <v>676</v>
      </c>
      <c r="B210" s="397">
        <v>157</v>
      </c>
      <c r="C210" s="324"/>
      <c r="D210" s="386">
        <v>0</v>
      </c>
    </row>
    <row r="211" spans="1:4" ht="25.5" customHeight="1" thickBot="1" x14ac:dyDescent="0.25">
      <c r="A211" s="352"/>
      <c r="B211" s="392">
        <f>SUM(B209:B210)</f>
        <v>4891</v>
      </c>
      <c r="C211" s="324"/>
      <c r="D211" s="388">
        <f>SUM(D209:D210)</f>
        <v>3580</v>
      </c>
    </row>
    <row r="212" spans="1:4" ht="25.5" customHeight="1" thickTop="1" x14ac:dyDescent="0.2">
      <c r="A212" s="363" t="s">
        <v>679</v>
      </c>
      <c r="B212" s="398"/>
      <c r="C212" s="324"/>
      <c r="D212" s="399"/>
    </row>
    <row r="213" spans="1:4" ht="25.5" customHeight="1" x14ac:dyDescent="0.2">
      <c r="A213" s="352" t="s">
        <v>645</v>
      </c>
      <c r="B213" s="398">
        <v>3993</v>
      </c>
      <c r="C213" s="324"/>
      <c r="D213" s="399">
        <v>3273</v>
      </c>
    </row>
    <row r="214" spans="1:4" ht="25.5" customHeight="1" x14ac:dyDescent="0.2">
      <c r="A214" s="352" t="s">
        <v>676</v>
      </c>
      <c r="B214" s="400" t="s">
        <v>606</v>
      </c>
      <c r="C214" s="324"/>
      <c r="D214" s="401">
        <v>10</v>
      </c>
    </row>
    <row r="215" spans="1:4" ht="25.5" customHeight="1" thickBot="1" x14ac:dyDescent="0.25">
      <c r="A215" s="324"/>
      <c r="B215" s="402">
        <f>SUM(B213:B214)</f>
        <v>3993</v>
      </c>
      <c r="C215" s="323"/>
      <c r="D215" s="403">
        <f>SUM(D213:D214)</f>
        <v>3283</v>
      </c>
    </row>
    <row r="216" spans="1:4" ht="25.5" customHeight="1" thickTop="1" x14ac:dyDescent="0.2">
      <c r="A216" s="324"/>
      <c r="B216" s="375"/>
      <c r="C216" s="324"/>
      <c r="D216" s="324"/>
    </row>
    <row r="217" spans="1:4" ht="25.5" customHeight="1" x14ac:dyDescent="0.2">
      <c r="A217" s="367" t="s">
        <v>680</v>
      </c>
      <c r="B217" s="324"/>
      <c r="C217" s="324"/>
      <c r="D217" s="324"/>
    </row>
    <row r="218" spans="1:4" ht="25.5" customHeight="1" x14ac:dyDescent="0.2">
      <c r="A218" s="367"/>
      <c r="B218" s="324"/>
      <c r="C218" s="324"/>
      <c r="D218" s="324"/>
    </row>
    <row r="219" spans="1:4" ht="25.5" customHeight="1" x14ac:dyDescent="0.2">
      <c r="A219" s="333" t="s">
        <v>681</v>
      </c>
      <c r="B219" s="333"/>
      <c r="C219" s="333"/>
      <c r="D219" s="333"/>
    </row>
  </sheetData>
  <mergeCells count="39">
    <mergeCell ref="A178:D178"/>
    <mergeCell ref="A192:D192"/>
    <mergeCell ref="A193:D193"/>
    <mergeCell ref="A219:D219"/>
    <mergeCell ref="A145:D145"/>
    <mergeCell ref="A157:D157"/>
    <mergeCell ref="A159:D159"/>
    <mergeCell ref="A163:D163"/>
    <mergeCell ref="A167:D167"/>
    <mergeCell ref="A110:D110"/>
    <mergeCell ref="A111:D111"/>
    <mergeCell ref="A112:D112"/>
    <mergeCell ref="A115:D115"/>
    <mergeCell ref="A141:D141"/>
    <mergeCell ref="A105:D105"/>
    <mergeCell ref="A106:D106"/>
    <mergeCell ref="A107:D107"/>
    <mergeCell ref="A108:D108"/>
    <mergeCell ref="A109:D109"/>
    <mergeCell ref="A41:D41"/>
    <mergeCell ref="A44:D44"/>
    <mergeCell ref="A95:D95"/>
    <mergeCell ref="A97:A98"/>
    <mergeCell ref="A103:D103"/>
    <mergeCell ref="A11:D11"/>
    <mergeCell ref="A12:D12"/>
    <mergeCell ref="A13:D13"/>
    <mergeCell ref="A14:D14"/>
    <mergeCell ref="A15:D15"/>
    <mergeCell ref="A18:D18"/>
    <mergeCell ref="A19:D19"/>
    <mergeCell ref="A20:D20"/>
    <mergeCell ref="A24:D24"/>
    <mergeCell ref="A25:D25"/>
    <mergeCell ref="A30:D30"/>
    <mergeCell ref="A31:D31"/>
    <mergeCell ref="A32:D32"/>
    <mergeCell ref="A35:D35"/>
    <mergeCell ref="A38:D3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f7022f0-7135-4745-88ac-b0711da4c21f" xsi:nil="true"/>
    <lcf76f155ced4ddcb4097134ff3c332f xmlns="aa2aacec-9352-4d97-80ca-94620611eeb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FCA013944B7EE40A95B1C8C541A93BE" ma:contentTypeVersion="16" ma:contentTypeDescription="Create a new document." ma:contentTypeScope="" ma:versionID="de4bafdf0cd942f701f341d95bc42088">
  <xsd:schema xmlns:xsd="http://www.w3.org/2001/XMLSchema" xmlns:xs="http://www.w3.org/2001/XMLSchema" xmlns:p="http://schemas.microsoft.com/office/2006/metadata/properties" xmlns:ns2="ff7022f0-7135-4745-88ac-b0711da4c21f" xmlns:ns3="aa2aacec-9352-4d97-80ca-94620611eeb8" targetNamespace="http://schemas.microsoft.com/office/2006/metadata/properties" ma:root="true" ma:fieldsID="1691858771c4cacafe424ae1d46d19de" ns2:_="" ns3:_="">
    <xsd:import namespace="ff7022f0-7135-4745-88ac-b0711da4c21f"/>
    <xsd:import namespace="aa2aacec-9352-4d97-80ca-94620611eeb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OCR"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7022f0-7135-4745-88ac-b0711da4c21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1512fa4-9542-47a2-a336-5f967e5143c7}" ma:internalName="TaxCatchAll" ma:showField="CatchAllData" ma:web="ff7022f0-7135-4745-88ac-b0711da4c2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a2aacec-9352-4d97-80ca-94620611ee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7df2a4b-b34d-4712-a22d-0b79bf142cd5"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 ds:uri="ff7022f0-7135-4745-88ac-b0711da4c21f"/>
    <ds:schemaRef ds:uri="aa2aacec-9352-4d97-80ca-94620611eeb8"/>
  </ds:schemaRefs>
</ds:datastoreItem>
</file>

<file path=customXml/itemProps3.xml><?xml version="1.0" encoding="utf-8"?>
<ds:datastoreItem xmlns:ds="http://schemas.openxmlformats.org/officeDocument/2006/customXml" ds:itemID="{8966A944-0BE6-4B53-9939-AB73945BF7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7022f0-7135-4745-88ac-b0711da4c21f"/>
    <ds:schemaRef ds:uri="aa2aacec-9352-4d97-80ca-94620611ee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Jasminka Belačić</cp:lastModifiedBy>
  <cp:lastPrinted>2018-04-25T06:49:36Z</cp:lastPrinted>
  <dcterms:created xsi:type="dcterms:W3CDTF">2008-10-17T11:51:54Z</dcterms:created>
  <dcterms:modified xsi:type="dcterms:W3CDTF">2023-04-27T07:31:43Z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0x0101004FCA013944B7EE40A95B1C8C541A93BE</vt:lpwstr>
  </property>
  <property fmtid="{D5CDD505-2E9C-101B-9397-08002B2CF9AE}" pid="3" name="MediaServiceImageTags">
    <vt:lpwstr/>
  </property>
</Properties>
</file>