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F:\Kvartal I 2022\Grupa\hrvatski\"/>
    </mc:Choice>
  </mc:AlternateContent>
  <xr:revisionPtr revIDLastSave="0" documentId="13_ncr:1_{51864B3F-D380-4DF6-A670-63BD8C5CE71D}"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14" i="24" l="1"/>
  <c r="D111" i="24" l="1"/>
  <c r="D113" i="24" s="1"/>
  <c r="D115" i="24" s="1"/>
  <c r="B111" i="24"/>
  <c r="B113" i="24" s="1"/>
  <c r="B115" i="24" s="1"/>
  <c r="B180" i="24"/>
  <c r="D197" i="24" l="1"/>
  <c r="B197" i="24"/>
  <c r="D193" i="24"/>
  <c r="B193" i="24"/>
  <c r="D186" i="24"/>
  <c r="B186" i="24"/>
  <c r="D182" i="24"/>
  <c r="B182" i="24"/>
  <c r="B170" i="24"/>
  <c r="D158" i="24"/>
  <c r="B158" i="24"/>
  <c r="D119" i="24"/>
  <c r="F119" i="24" s="1"/>
  <c r="B119" i="24"/>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K14" i="26" s="1"/>
  <c r="K61" i="26" s="1"/>
  <c r="J16" i="26"/>
  <c r="I16" i="26"/>
  <c r="H16" i="26"/>
  <c r="K8" i="26"/>
  <c r="K60" i="26" s="1"/>
  <c r="J8" i="26"/>
  <c r="I8" i="26"/>
  <c r="H8" i="26"/>
  <c r="J60" i="26" l="1"/>
  <c r="J14" i="26"/>
  <c r="J61" i="26" s="1"/>
  <c r="I14" i="26"/>
  <c r="I61" i="26" s="1"/>
  <c r="I60" i="26"/>
  <c r="I62" i="26" s="1"/>
  <c r="H60" i="26"/>
  <c r="H14" i="26"/>
  <c r="H61" i="26" s="1"/>
  <c r="I21" i="21"/>
  <c r="H36" i="21"/>
  <c r="I36" i="21"/>
  <c r="H49" i="21"/>
  <c r="I49" i="21"/>
  <c r="K64" i="26"/>
  <c r="K63" i="26"/>
  <c r="K62" i="26"/>
  <c r="J63" i="26" l="1"/>
  <c r="J62" i="26"/>
  <c r="J68" i="26" s="1"/>
  <c r="J64" i="26"/>
  <c r="H63" i="26"/>
  <c r="I64" i="26"/>
  <c r="I63" i="26"/>
  <c r="H62" i="26"/>
  <c r="H68" i="26" s="1"/>
  <c r="H64" i="26"/>
  <c r="I51" i="21"/>
  <c r="I53" i="21" s="1"/>
  <c r="H51" i="21"/>
  <c r="H53" i="21" s="1"/>
  <c r="K68" i="26"/>
  <c r="K67" i="26"/>
  <c r="K66" i="26"/>
  <c r="I68" i="26"/>
  <c r="I67" i="26"/>
  <c r="I66" i="26"/>
  <c r="J67" i="26" l="1"/>
  <c r="J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<sst xmlns="http://schemas.openxmlformats.org/spreadsheetml/2006/main" count="727" uniqueCount="612">
  <si>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</si>
  <si>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</si>
  <si>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</si>
  <si>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</si>
  <si>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</si>
  <si>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</si>
  <si>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</si>
  <si>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</si>
  <si>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</si>
  <si>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</si>
  <si>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</si>
  <si>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</si>
  <si>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</si>
  <si>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</si>
  <si>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</si>
  <si>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</si>
  <si>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</si>
  <si>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</si>
  <si>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</si>
  <si>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</si>
  <si>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</si>
  <si>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</si>
  <si>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</si>
  <si>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</si>
  <si>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</si>
  <si>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</si>
  <si>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</si>
  <si>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</si>
  <si>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</si>
  <si>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</si>
  <si>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</si>
  <si>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</si>
  <si>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</si>
  <si>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</si>
  <si>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</si>
  <si>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</si>
  <si>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</si>
  <si>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</si>
  <si>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</si>
  <si>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</si>
  <si>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</si>
  <si>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</si>
  <si>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</si>
  <si>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</si>
  <si>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</si>
  <si>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</si>
  <si>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</si>
  <si>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</si>
  <si>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</si>
  <si>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</si>
  <si>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</si>
  <si>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</si>
  <si>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</si>
  <si>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</si>
  <si>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</si>
  <si>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</si>
  <si>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</si>
  <si>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</si>
  <si>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</si>
  <si>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</si>
  <si>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</si>
  <si>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</si>
  <si>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</si>
  <si>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</si>
  <si>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</si>
  <si>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</si>
  <si>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</si>
  <si>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</si>
  <si>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</si>
  <si>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</si>
  <si>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</si>
  <si>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</si>
  <si>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</si>
  <si>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</si>
  <si>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</si>
  <si>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</si>
  <si>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</si>
  <si>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</si>
  <si>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</si>
  <si>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</si>
  <si>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</si>
  <si>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</si>
  <si>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</si>
  <si>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</si>
  <si>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</si>
  <si>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</si>
  <si>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</si>
  <si>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</si>
  <si>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</si>
  <si>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</si>
  <si>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</si>
  <si>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</si>
  <si>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</si>
  <si>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</si>
  <si>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</si>
  <si>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</si>
  <si>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</si>
  <si>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</si>
  <si>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</si>
  <si>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</si>
  <si>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</si>
  <si>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</si>
  <si>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</si>
  <si>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</si>
  <si>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</si>
  <si>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</si>
  <si>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</si>
  <si>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</si>
  <si>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</si>
  <si>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</si>
  <si>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</si>
  <si>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</si>
  <si>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</si>
  <si>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</si>
  <si>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</si>
  <si>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</si>
  <si>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</si>
  <si>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</si>
  <si>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</si>
  <si>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</si>
  <si>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</si>
  <si>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</si>
  <si>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</si>
  <si>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</si>
  <si>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</si>
  <si>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</si>
  <si>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</si>
  <si>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</si>
  <si>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</si>
  <si>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</si>
  <si>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</si>
  <si>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</si>
  <si>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</si>
  <si>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</si>
  <si>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</si>
  <si>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</si>
  <si>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</si>
  <si>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</si>
  <si>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</si>
  <si>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</si>
  <si>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</si>
  <si>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</si>
  <si>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</si>
  <si>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</si>
  <si>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</si>
  <si>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</si>
  <si>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</si>
  <si>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</si>
  <si>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</si>
  <si>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</si>
  <si>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</si>
  <si>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</si>
  <si>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</si>
  <si>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</si>
  <si>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</si>
  <si>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</si>
  <si>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</si>
  <si>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</si>
  <si>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</si>
  <si>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</si>
  <si>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</si>
  <si>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</si>
  <si>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</si>
  <si>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</si>
  <si>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</si>
  <si>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</si>
  <si>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</si>
  <si>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</si>
  <si>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</si>
  <si>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</si>
  <si>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</si>
  <si>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</si>
  <si>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</si>
  <si>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</si>
  <si>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</si>
  <si>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</si>
  <si>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</si>
  <si>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</si>
  <si>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</si>
  <si>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</si>
  <si>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</si>
  <si>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</si>
  <si>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</si>
  <si>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</si>
  <si>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</si>
  <si>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</si>
  <si>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</si>
  <si>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</si>
  <si>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</si>
  <si>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</si>
  <si>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</si>
  <si>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</si>
  <si>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</si>
  <si>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</si>
  <si>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</si>
  <si>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</si>
  <si>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</si>
  <si>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</si>
  <si>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</si>
  <si>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</si>
  <si>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</si>
  <si>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</si>
  <si>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</si>
  <si>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</si>
  <si>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</si>
  <si>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</si>
  <si>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</si>
  <si>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</si>
  <si>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</si>
  <si>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</si>
  <si>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</si>
  <si>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</si>
  <si>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</si>
  <si>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</si>
  <si>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</si>
  <si>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</si>
  <si>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</si>
  <si>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</si>
  <si>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</si>
  <si>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</si>
  <si>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</si>
  <si>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</si>
  <si>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</si>
  <si>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</si>
  <si>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</si>
  <si>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</si>
  <si>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</si>
  <si>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</si>
  <si>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</si>
  <si>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</si>
  <si>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</si>
  <si>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</si>
  <si>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</si>
  <si>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</si>
  <si>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</si>
  <si>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</si>
  <si>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</si>
  <si>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</si>
  <si>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</si>
  <si>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</si>
  <si>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</si>
  <si>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</si>
  <si>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</si>
  <si>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</si>
  <si>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</si>
  <si>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</si>
  <si>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</si>
  <si>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</si>
  <si>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</si>
  <si>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</si>
  <si>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</si>
  <si>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</si>
  <si>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</si>
  <si>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</si>
  <si>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</si>
  <si>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</si>
  <si>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</si>
  <si>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</si>
  <si>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</si>
  <si>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</si>
  <si>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</si>
  <si>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</si>
  <si>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</si>
  <si>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</si>
  <si>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</si>
  <si>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</si>
  <si>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</si>
  <si>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</si>
  <si>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</si>
  <si>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</si>
  <si>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</si>
  <si>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</si>
  <si>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</si>
  <si>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</si>
  <si>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</si>
  <si>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</si>
  <si>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</si>
  <si>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</si>
  <si>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</si>
  <si>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</si>
  <si>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</si>
  <si>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</si>
  <si>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</si>
  <si>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</si>
  <si>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</si>
  <si>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</si>
  <si>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</si>
  <si>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</si>
  <si>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</si>
  <si>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</si>
  <si>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</si>
  <si>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</si>
  <si>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</si>
  <si>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</si>
  <si>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</si>
  <si>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</si>
  <si>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</si>
  <si>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</si>
  <si>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</si>
  <si>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</si>
  <si>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</si>
  <si>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</si>
  <si>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</si>
  <si>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</si>
  <si>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</si>
  <si>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</si>
  <si>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</si>
  <si>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</si>
  <si>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</si>
  <si>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</si>
  <si>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</si>
  <si>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</si>
  <si>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</si>
  <si>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</si>
  <si>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</si>
  <si>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</si>
  <si>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</si>
  <si>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</si>
  <si>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</si>
  <si>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</si>
  <si>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</si>
  <si>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</si>
  <si>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</si>
  <si>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</si>
  <si>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</si>
  <si>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</si>
  <si>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</si>
  <si>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</si>
  <si>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</si>
  <si>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</si>
  <si>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</si>
  <si>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</si>
  <si>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</si>
  <si>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</si>
  <si>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</si>
  <si>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</si>
  <si>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</si>
  <si>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</si>
  <si>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</si>
  <si>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</si>
  <si>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</si>
  <si>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</si>
  <si>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</si>
  <si>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</si>
  <si>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</si>
  <si>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</si>
  <si>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</si>
  <si>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</si>
  <si>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</si>
  <si>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</si>
  <si>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</si>
  <si>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</si>
  <si>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</si>
  <si>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</si>
  <si>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</si>
  <si>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</si>
  <si>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</si>
  <si>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</si>
  <si>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</si>
  <si>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</si>
  <si>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</si>
  <si>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</si>
  <si>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</si>
  <si>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</si>
  <si>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</si>
  <si>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</si>
  <si>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</si>
  <si>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</si>
  <si>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</si>
  <si>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</si>
  <si>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</si>
  <si>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</si>
  <si>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</si>
  <si>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</si>
  <si>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</si>
  <si>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</si>
  <si>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</si>
  <si>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</si>
  <si>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</si>
  <si>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</si>
  <si>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</si>
  <si>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</si>
  <si>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</si>
  <si>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</si>
  <si>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</si>
  <si>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</si>
  <si>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</si>
  <si>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</si>
  <si>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</si>
  <si>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</si>
  <si>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</si>
  <si>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</si>
  <si>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</si>
  <si>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</si>
  <si>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</si>
  <si>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</si>
  <si>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</si>
  <si>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</si>
  <si>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</si>
  <si>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</si>
  <si>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</si>
  <si>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</si>
  <si>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</si>
  <si>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</si>
  <si>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</si>
  <si>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</si>
  <si>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</si>
  <si>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</si>
  <si>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</si>
  <si>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</si>
  <si>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</si>
  <si>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</si>
  <si>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</si>
  <si>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</si>
  <si>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</si>
  <si>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</si>
  <si>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</si>
  <si>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</si>
  <si>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</si>
  <si>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</si>
  <si>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</si>
  <si>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</si>
  <si>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</si>
  <si>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</si>
  <si>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</si>
  <si>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</si>
  <si>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</si>
  <si>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</si>
  <si>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</si>
  <si>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</si>
  <si>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</si>
  <si>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</si>
  <si>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</si>
  <si>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</si>
  <si>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</si>
  <si>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</si>
  <si>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</si>
  <si>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</si>
  <si>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</si>
  <si>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</si>
  <si>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</si>
  <si>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</si>
  <si>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</si>
  <si>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</si>
  <si>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</si>
  <si>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</si>
  <si>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</si>
  <si>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03282635</t>
  </si>
  <si>
    <t>HR</t>
  </si>
  <si>
    <t>080040936</t>
  </si>
  <si>
    <t>45050126417</t>
  </si>
  <si>
    <t>74780000HOSHMRAWOI15</t>
  </si>
  <si>
    <t>501</t>
  </si>
  <si>
    <t>KONČAR - ELEKTROINDUSTRIJA d.d.</t>
  </si>
  <si>
    <t>ZAGREB</t>
  </si>
  <si>
    <t>FALLEROVO ŠETALIŠTE 22</t>
  </si>
  <si>
    <t>koncar.finance@koncar.hr</t>
  </si>
  <si>
    <t>www.koncar.hr</t>
  </si>
  <si>
    <t>Končar - Energetika i usluge d.o.o.</t>
  </si>
  <si>
    <t>Zagreb</t>
  </si>
  <si>
    <t>Končar - Elektronika i informatika d.d.</t>
  </si>
  <si>
    <t>Končar - Motori i električni sustavi d.o.o.</t>
  </si>
  <si>
    <t>Končar - Generatori i motori d.o.o.</t>
  </si>
  <si>
    <t xml:space="preserve">Končar - Obnovljivi izvori d.o.o. </t>
  </si>
  <si>
    <t>Končar - Mjerni transformatori d.d.</t>
  </si>
  <si>
    <t>Končar - Distributivni i specijalni transf. d.d.</t>
  </si>
  <si>
    <t>Končar - Aparati i postrojenja d.o.o.</t>
  </si>
  <si>
    <t>Končar - Električna vozila d.d.</t>
  </si>
  <si>
    <t>Končar - Inženjering d.o.o. za proizvodnju i usluge</t>
  </si>
  <si>
    <t>Končar - Metalne konstrukcije d.o.o.</t>
  </si>
  <si>
    <t>Končar - Ulaganja d.o.o.</t>
  </si>
  <si>
    <t>Napredna energetska rješenja d.o.o.</t>
  </si>
  <si>
    <t>Končar - Digital d.o.o.</t>
  </si>
  <si>
    <t>Power Engineering Transformatory Sp. z o.o.</t>
  </si>
  <si>
    <t>Czerwonaka, Poznan, Poljska</t>
  </si>
  <si>
    <t>Marina Markušić</t>
  </si>
  <si>
    <t>01 3667 175</t>
  </si>
  <si>
    <t>marina.markusic@koncar.hr</t>
  </si>
  <si>
    <t>KPMG Croatia d.o.o.</t>
  </si>
  <si>
    <t>Igor Gošek</t>
  </si>
  <si>
    <t>stanje na dan 31.03.2022</t>
  </si>
  <si>
    <t>Obveznik: GRUPA KONČAR - ELEKTROINDUSTRIJA</t>
  </si>
  <si>
    <t>u razdoblju 01.01.2022 do31.03.2022</t>
  </si>
  <si>
    <t>u razdoblju 01.01.2022 do 31.03.2022</t>
  </si>
  <si>
    <t>BILJEŠKE UZ FINANCIJSKE IZVJEŠTAJE - TFI</t>
  </si>
  <si>
    <t>Naziv izdavatelja: Končar - Elektroindustrija d.d.</t>
  </si>
  <si>
    <t>OIB: 45050126417</t>
  </si>
  <si>
    <t>1.  OPĆI PODACI</t>
  </si>
  <si>
    <t>Djelatnost</t>
  </si>
  <si>
    <r>
      <t>Glavna područa djelovanja Grupe Končar (dalje: „Grupa</t>
    </r>
    <r>
      <rPr>
        <sz val="10"/>
        <rFont val="Calibri"/>
        <family val="2"/>
        <charset val="238"/>
      </rPr>
      <t>ˮ</t>
    </r>
    <r>
      <rPr>
        <sz val="10"/>
        <rFont val="Arial"/>
        <family val="2"/>
        <charset val="238"/>
      </rPr>
      <t>) su:</t>
    </r>
  </si>
  <si>
    <t xml:space="preserve"> - proizvodnja električne energije,</t>
  </si>
  <si>
    <t xml:space="preserve"> - prijenos i distribcija električe energije,</t>
  </si>
  <si>
    <t xml:space="preserve"> - tračnička vozila i infrastruktura,</t>
  </si>
  <si>
    <t xml:space="preserve"> - digitalna rješenja i platforme.</t>
  </si>
  <si>
    <t>Struktura Grupe</t>
  </si>
  <si>
    <r>
      <t>Matica Grupe je Končar – Elektroindustrija d.d. (OIB: 45050126417), Zagreb, Fallerovo šetalište 22 (dalje: „Društvo</t>
    </r>
    <r>
      <rPr>
        <sz val="10"/>
        <rFont val="Calibri"/>
        <family val="2"/>
        <charset val="238"/>
      </rPr>
      <t>ˮ</t>
    </r>
    <r>
      <rPr>
        <sz val="10"/>
        <rFont val="Arial"/>
        <family val="2"/>
        <charset val="238"/>
      </rPr>
      <t>).</t>
    </r>
  </si>
  <si>
    <t>Društvo se bavi upravljanjem društvima u svom vlasništvu.</t>
  </si>
  <si>
    <t>Broj zaposlenih</t>
  </si>
  <si>
    <t>2.  OSNOVA SASTAVLJANJA I RAČUNOVODSTVENE POLITIKE</t>
  </si>
  <si>
    <t>Osnova sastavljanja</t>
  </si>
  <si>
    <t>Godišnji konsolidirani izvještaji Grupe dostupni su na službenim stranicama Zagrebačke burze (www.zse.hr), Hrvatske agencije za nadzor financijskih usluga (www.hanfa.hr) i web stranicama Društva (www.koncar.hr).</t>
  </si>
  <si>
    <t>Vremenska neograničenost poslovanja</t>
  </si>
  <si>
    <t>Uprava Društva smatra kako Grupa raspolaže s dovoljno resursa za nastavak rada u doglednoj budućnosti te nije utvrdila značajne neizvjesnosti vezane uz poslovne događaje i uvjete koji mogu dovesti u sumnju vremensku neograničenost poslovanja Grupe.</t>
  </si>
  <si>
    <t>Značajne računovodstvene politike</t>
  </si>
  <si>
    <t>Ključne računovodstvene procjene</t>
  </si>
  <si>
    <t xml:space="preserve">U pripremi  konsolidiranih financijskih izvještaja, Uprava je koristila prosudbe i procjene koje utječu na primjenu računovodstvenih politika i evidentirane iznose imovine i obveza, prihoda i rashoda. Proizašle računovodstvene procjene su, po definiciji, u rijetkim slučajevima izjednačene sa stvarnim rezultatima. Ključne računovodstvene procjene su iste kao one opisane u posljednjem godišnjem financijskom izvješću. </t>
  </si>
  <si>
    <t>Sezonski utjecaj</t>
  </si>
  <si>
    <t>Grupa nije izložena značajnim sezonskim ili cikličkim promjenama u svom poslovanju.</t>
  </si>
  <si>
    <t>3. OVISNA DRUŠTVA</t>
  </si>
  <si>
    <t>31.12.2021.</t>
  </si>
  <si>
    <t>Udio u glasačkim pravima (%)</t>
  </si>
  <si>
    <t>Ovisna društva registrirana u Hrvatskoj koja se konsolidiraju:</t>
  </si>
  <si>
    <t>Končar - Motori i električni sustavi d.o.o., Zagreb</t>
  </si>
  <si>
    <t>Končar - Inženjering za energetiku i transport d.d., Zagreb</t>
  </si>
  <si>
    <t>Končar - Energetika i usluge d.o.o., Zagreb</t>
  </si>
  <si>
    <t>Končar - Institut za elektrotehniku d.d., Zagreb</t>
  </si>
  <si>
    <t>Končar - Generatori i motori d.d., Zagreb</t>
  </si>
  <si>
    <t>Končar - Metalne konstrukcije d.d., Zagreb</t>
  </si>
  <si>
    <t xml:space="preserve">Končar – Aparati i postrojenja d.d. </t>
  </si>
  <si>
    <t>Končar - Obnovljivi izvori d.o.o., Zagreb</t>
  </si>
  <si>
    <t xml:space="preserve">    Direktno vlasništvo</t>
  </si>
  <si>
    <t xml:space="preserve">    Indirektno vlasništvo</t>
  </si>
  <si>
    <t>Končar - Električna vozila d.d., Zagreb</t>
  </si>
  <si>
    <t>Končar - Elektronika i informatika d.d., Zagreb</t>
  </si>
  <si>
    <t>Končar - Mjerni transformatori d.d., Zagreb</t>
  </si>
  <si>
    <t>Končar - Distributivni i specijalni transformatori d.d., Zagreb</t>
  </si>
  <si>
    <t>-</t>
  </si>
  <si>
    <t>Končar - Digital, d.o.o., Zagreb</t>
  </si>
  <si>
    <r>
      <t xml:space="preserve">Napredna energetska rješenja d.o.o., Zagreb </t>
    </r>
    <r>
      <rPr>
        <i/>
        <sz val="9"/>
        <color rgb="FF000000"/>
        <rFont val="Arial"/>
        <family val="2"/>
        <charset val="238"/>
      </rPr>
      <t>(Indirektno vlasništvo kroz ovisno društvo Končar – Ulaganja d.o.o.)</t>
    </r>
  </si>
  <si>
    <t>Ovisna društva registrirana izvan Hrvatske koja se konsolidiraju:</t>
  </si>
  <si>
    <r>
      <t>Power Engineering Transformatory Sp. z o.o. (PET), Poznan, Poljska</t>
    </r>
    <r>
      <rPr>
        <i/>
        <sz val="9"/>
        <color rgb="FF000000"/>
        <rFont val="Arial"/>
        <family val="2"/>
        <charset val="238"/>
      </rPr>
      <t xml:space="preserve">                 </t>
    </r>
  </si>
  <si>
    <t>(Indirektno vlasništvo kroz ovisno društvo Končar – Distributivni i specijalni transformatori d.d.)</t>
  </si>
  <si>
    <t>Ovisna društva koja se ne konsolidiraju zbog nematerijalnosti:</t>
  </si>
  <si>
    <r>
      <t xml:space="preserve">Konell d.o.o., Sofija, Bugarska </t>
    </r>
    <r>
      <rPr>
        <i/>
        <sz val="9"/>
        <color rgb="FF000000"/>
        <rFont val="Arial"/>
        <family val="2"/>
        <charset val="238"/>
      </rPr>
      <t>(Indirektno vlasništvo kroz ovisno društvo Končar – Električna vozila d.d.)</t>
    </r>
  </si>
  <si>
    <r>
      <t xml:space="preserve">Vjetroelektrana Rust d.o.o. </t>
    </r>
    <r>
      <rPr>
        <i/>
        <sz val="9"/>
        <color rgb="FF000000"/>
        <rFont val="Arial"/>
        <family val="2"/>
        <charset val="238"/>
      </rPr>
      <t>(Indirektno vlasništvo kroz ovisno društvo Končar – Obnovljivi izvori d.o.o.)</t>
    </r>
  </si>
  <si>
    <t>Kod nekoliko ovisnih društava, Grupa ima kontrolu kroz većinu glasačkih prava. Međutim vlasnički udio u navedenim društvima ne korespondira udjelu u glasačkim pravima budući da navedena društva imaju i preferencijalne dionice koje imaju sva prava kao i redovne dionice, osim prava glasa. Udio u vlasništvu navedenih društava je kako slijedi:</t>
  </si>
  <si>
    <t>Udio u vlasništvu (%)</t>
  </si>
  <si>
    <t>4. INFORMACIJE O POSLOVNIM SEGMENTIMA</t>
  </si>
  <si>
    <t xml:space="preserve">Grupa je za potrebe upravljanja organizirana u poslovne jedinice prema kriteriju srodnosti pojedinih grupa proizvoda te su u tu svrhu utvrđeni izvještajni segmenti. Izvještajni segmenti Grupe utvrđeni su kako slijedi: </t>
  </si>
  <si>
    <t xml:space="preserve">Izvještajni segmenti sastavni su dio internih financijskih izvještaja. Interne financijske izvještaje redovito pregledava Uprava Društva koja je i glavni donositelj poslovnih odluka te koja na osnovu njih ocjenjuje uspješnost poslovanja te donosi poslovne odluke. </t>
  </si>
  <si>
    <t xml:space="preserve">Prihodi od prodaje po segmentima </t>
  </si>
  <si>
    <t>HRK' 000</t>
  </si>
  <si>
    <t>Ostalo</t>
  </si>
  <si>
    <t>Ukupni prihodi iz ugovora s kupcima</t>
  </si>
  <si>
    <t>Povezana društva</t>
  </si>
  <si>
    <t>Nepovezana društva</t>
  </si>
  <si>
    <t>5.  OSTALI POSLOVNI PRIHODI I RASHODI</t>
  </si>
  <si>
    <t>6. KAPITALIZIRANI TROŠKOVI PLAĆA</t>
  </si>
  <si>
    <t>7.  ZARADA PO DIONICI</t>
  </si>
  <si>
    <t>Neto dobit pripisana vlasnicima matice</t>
  </si>
  <si>
    <t>Ponderirani prosječni broj dionica</t>
  </si>
  <si>
    <t>Osnovna i razrijeđena zarada po dionici</t>
  </si>
  <si>
    <t>8. DUGOTRAJNA MATERIJALNA I NEMATERIJALNA IMOVINA</t>
  </si>
  <si>
    <t>9. ZALIHE</t>
  </si>
  <si>
    <t>10. KAPITAL I REZERVE</t>
  </si>
  <si>
    <t>11. OBVEZE PO KREDITIMA</t>
  </si>
  <si>
    <t>Obeze po kreditima</t>
  </si>
  <si>
    <t>Dugoročne</t>
  </si>
  <si>
    <t>Kratkoročne</t>
  </si>
  <si>
    <t>Obveze po kreditima dospijevaju na plaćanje kako slijedi:</t>
  </si>
  <si>
    <t>Unutar jedne godine</t>
  </si>
  <si>
    <t>Od 1 do 2 godine</t>
  </si>
  <si>
    <t>Od 2 do 5 godina</t>
  </si>
  <si>
    <t>Iznad 5 godina</t>
  </si>
  <si>
    <t>12. TRANSAKCIJE S POVEZANIM STRANAMA</t>
  </si>
  <si>
    <t>Sve transakcije s povezanim stranama se temelje na uobičajenim poslovnim uvjetima (nabava robe i prodaja proizvoda te pružanje usluga).</t>
  </si>
  <si>
    <t>Potraživanja</t>
  </si>
  <si>
    <t>Pridružena društva</t>
  </si>
  <si>
    <t>Zajednički pothvati</t>
  </si>
  <si>
    <t>Obveze</t>
  </si>
  <si>
    <t>Prihodi od prodaje</t>
  </si>
  <si>
    <t>Poslovni rashodi</t>
  </si>
  <si>
    <t>13. DOGAĐAJI NAKON DATUMA BILANCE</t>
  </si>
  <si>
    <t>Izvještajno razdoblje: 01.01.2022. do 31.03.2022.</t>
  </si>
  <si>
    <t>U Grupi, uz Maticu, djeluje 11 ovisnih društava iz temeljne djelatnosti, te 5 ovisnih društav posebnih djelatnosti, i to na istraživanju i razvoju proizvoda i infrastrukturnim uslugama i ulaganjima.</t>
  </si>
  <si>
    <t>Grupa ima dva pridružena društva u Hrvatskoj i dva zajednička pothvata u Kini i Hrvatskoj.</t>
  </si>
  <si>
    <t>Konsolidirani financijski izvještaji za  razdoblje 1-3.2022. godine sastavljeni su sukladno Međunarodnom računovodstvenom standardu 34 – Financijsko izvještavanje u toku godine, kojeg je odobrila Europska unija (EU).</t>
  </si>
  <si>
    <t>Konsolidirani financijski izvještaji ne uključuju sve podatke i objave koji su obavezni za godišnje konsolidirane financijske izvještaje te ih se treba čitati zajedno s godišnjim konsolidiranim financijskim izvještajima Grupe na dan 31. prosinca 2021. Godišnji konsolidirani financijski izvještaji Grupe sastavljeni su sukladno Međunarodnim standardima financijskog izvještavanja (MSFI) koje je odobrila EU.</t>
  </si>
  <si>
    <t>31.03.2022.</t>
  </si>
  <si>
    <t>31.023.2022.</t>
  </si>
  <si>
    <t>01.01.2022. do 31.03.2022.</t>
  </si>
  <si>
    <t>01.01.2021. do 31.03.2021.</t>
  </si>
  <si>
    <t>Prijenos i distribucija električne energije</t>
  </si>
  <si>
    <t>Tračnička vozila i infrastruktura</t>
  </si>
  <si>
    <t>Digitalna rješenja</t>
  </si>
  <si>
    <t>- proizvodnja električne energije - proizvodnja i revitalizacija  generatora, izgradnja i revitalizacija HE, izgradnja solarnih elektana, proizvodnja pretvarača, proizvodnja i instalacija vjetroagregata, upravljanje, održavanje i servisi</t>
  </si>
  <si>
    <t>- tračnička vozila i infrastruktura - izgradnja i prodaja tračničkih vozila poput vlakova i tramvaja, te povezane usluge održavanja</t>
  </si>
  <si>
    <t>- digitalna rješenja- digitalna rješenja, digitalne usluge, digitalizacija proizvoda i proizvodnje, sustavi poslovne podrške, ICT infrastruktura i usluge.</t>
  </si>
  <si>
    <t>Proizvodnja električne energije</t>
  </si>
  <si>
    <t xml:space="preserve"> - prijenos</t>
  </si>
  <si>
    <t xml:space="preserve"> - distribucija</t>
  </si>
  <si>
    <t xml:space="preserve"> - tračnička vozila</t>
  </si>
  <si>
    <t xml:space="preserve"> - izgradnja i modernizacija željezničke infrastrukture</t>
  </si>
  <si>
    <t>Ukupno izvještajni segmenti</t>
  </si>
  <si>
    <t>Eliminacije internih odnosa</t>
  </si>
  <si>
    <t>Prihodi iz ugovora s kupcima</t>
  </si>
  <si>
    <t>01.01.2021. do 31.03.2022.</t>
  </si>
  <si>
    <t>U prvom tromjesečju 2022. godine Grupa je iskazala vrijednosno usklađenje zaliha u iznosu od 1.276 tisuća kuna (1-3. 2021. godine: 611 tisuća kuna).</t>
  </si>
  <si>
    <t>Temeljni (upisani) kapital utvrđen je u nominalnoj vrijednosti u iznosu od 1.208.895.930 kuna (31. prosinca 2020.: 1.208.895.930 kuna) i sastoji se od 2.572.119 dionica nominalne vrijednosti 470 kuna. Redovne dionice Društva uvrštene su na Službeno tržište Zagrebačke burze pod oznakom KOEI-R-A. Društvo na 31.03.2022. godine posjeduje 26.670 vlastitih dionica (31.prosinca 2021.: 26.670 dionica).</t>
  </si>
  <si>
    <t xml:space="preserve">Nakon datuma izvještavanja, do datuma odobrenja financijskih izvještaja, nije bilo događaja koji bi značajno utjecali na  konsolidirane financijske izvještaje Grupe za razdoblje 1-03.2022. godine, koji bi, slijedom toga, trebali biti objavljeni. </t>
  </si>
  <si>
    <t>Konsolidirani financijski izvještaji za prvo tromjesečje 2022. godine pripremljeni su na temelju istih računovodstvenih politika, prikaza i metoda izračuna koji su se koristili prilikom pripreme godišnjih konsolidiranih financijskih izvještaja Grupe na dan 31. prosinca 2021. godine.</t>
  </si>
  <si>
    <t>- prijenos i distribucija električne energije - proizvodnja i prodaja distributivnih, specijalnih, mjernih i ostalih transformatora, transformatorskih kotlova, transformatorske stanice, oprema za primarnu i sekundarnu distribuciju električne energije, niskonaponska postrojenja, sustavi monitoringa, usluge dijagnostike, ispitivanja i tehničkog nadzora</t>
  </si>
  <si>
    <t>Na dan 31. ožujka godine Grupa je imala 3.644 zaposlenika, dok je na dan 31. prosinca 2021. godine imala 3.640 zaposlenika.</t>
  </si>
  <si>
    <t>Prosječan broj zaposlenih u razdoblju 1-3.2022. godine iznosio je 3.642  (isto razdoblje 2021. godine: 3.531).</t>
  </si>
  <si>
    <t>Tijekom prvog tromjesečja 2022. godine društva grupe kapitalizirala su plaće u ukupnom iznosu  6.843 tisuće kuna (neto plaće 4.137 tisuća kuna, porez, prirez i doprinosi iz plaća 1.697 tisuća kuna, te doprinosi na plaću u iznosu od 1.009 tisuća kuna).</t>
  </si>
  <si>
    <t xml:space="preserve">U razdoblju 1-3.2022. godine Grupa je nabavila 70.189 tisuća kuna imovine (1-3.2021.: 17.867 tisuća kuna). Trošak amortizacije u razdoblju 1-3.2022. godine iznosio je 25.631 tisuću kuna (1-3.2021. godine: 24.258 tisuća kuna).  </t>
  </si>
  <si>
    <t>Bankovni krediti osigurani su zalogom nad nekretninama i pokretninama. Sadašnja vrijednost nekretnina na kojima su upisana založna prava iznosi 206.866 tisuća kuna, a sadašnja vrijednost pokretnina na kojima su upisana založna prava iznosi 16.401 tisuću kuna.</t>
  </si>
  <si>
    <t>Ostalo obuhvaća djelatnost najma nekretnina koje nisu u funkciji osnovne djelatnosti, te dijela proizvodnje malih motora i električnih strojeva, te ne predstavlja odvojeni poslovni segment.</t>
  </si>
  <si>
    <t xml:space="preserve">Slijedi analiza prihoda od prodaje Grupe po izvještajnim segmentima koji su prikazani u skladu s MSFI 8 Poslovni segmenti. </t>
  </si>
  <si>
    <t>Ostali poslovni prihodi iznose 69,84 milijuna kuna i odnose se na prihode od prodaje imovine, na prihode od naknda šteta te jednokratan efekt transakcije vezan uz dokapitalizaciju Dalekovoda.</t>
  </si>
  <si>
    <t>Končar - Institut za elektrotehniku d.o.o.</t>
  </si>
  <si>
    <t>Strane se smatraju povezanim ako jedna strana ima sposobnost kontrole nad drugom stranom, ako je pod zajedničkom kontrolom ili ima značajan utjecaj na poslovanje druge strane. Grupa je također u značajnom vlasništvu Republike Hrvatske i ostalih društava pod kontrolom ili značajnim utjecajem Republike Hrvatske. Sukladno tome, Grupa je u povezanom odnosu s državnim institucijama i ostalim društvima u većinskom državnom vlasništvu ili društvima u kojima država ima značajan utjecaj. U svrhu objava transakcija s povezanim društvima, Grupa ne smatra rutinske transakcije (kao plaćanje poreza, pristojbi i sl.) s radnim lokalnim komunalnim društvima (u direktnom ili indirektnom vlasništvu države) ili s drugim državnim tijelima transakcijama s povezanim društvima. Značajnije transakcije koje Grupa ima s državnim poduzećima odnose se na opskrbu električnom i toplinskom energijom i slične usluge. Izuzev navedenih transakcija, Grupa je u razdoblju 1-3.2022. godine ostvarila prihode od prodaje državnim institucijama i ostalim društvima u većinskom državnom vlasništvu ili društvima u kojima država ima značajan utjecaj u ukupnom iznosu od 263,0 milijuna kuna (1-3. 2021: 114,5 milijuna kuna), a koji se većinom odnose na prihode od inženjering poslova, tračničkih vozila te industrijske elektronike.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</si>
</sst>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000"/>
    <numFmt numFmtId="165" formatCode="00"/>
    <numFmt numFmtId="166" formatCode="#,###,_);\(#,###,\)_)"/>
    <numFmt numFmtId="167" formatCode="#,##0;[Black]\(#,##0\)"/>
    <numFmt numFmtId="168" formatCode="#,##0.00;[Black]\-#,##0.00"/>
    <numFmt numFmtId="169" formatCode="#,##0.00;[Black]\(#,##0.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Calibri"/>
      <family val="2"/>
      <charset val="238"/>
    </font>
    <font>
      <b/>
      <sz val="9"/>
      <color rgb="FF000000"/>
      <name val="Arial"/>
      <family val="2"/>
      <charset val="238"/>
    </font>
    <font>
      <sz val="9"/>
      <color rgb="FF000000"/>
      <name val="Arial"/>
      <family val="2"/>
      <charset val="238"/>
    </font>
    <font>
      <i/>
      <sz val="9"/>
      <color rgb="FF000000"/>
      <name val="Arial"/>
      <family val="2"/>
      <charset val="238"/>
    </font>
    <font>
      <i/>
      <sz val="10"/>
      <name val="Arial"/>
      <family val="2"/>
      <charset val="238"/>
    </font>
    <font>
      <b/>
      <sz val="9.5"/>
      <name val="Arial"/>
      <family val="2"/>
      <charset val="238"/>
    </font>
    <font>
      <sz val="10"/>
      <color rgb="FF000000"/>
      <name val="Times New Roman"/>
      <family val="1"/>
      <charset val="238"/>
    </font>
    <font>
      <sz val="9.5"/>
      <color rgb="FF000000"/>
      <name val="Arial"/>
      <family val="2"/>
      <charset val="238"/>
    </font>
    <font>
      <sz val="10"/>
      <color rgb="FF000000"/>
      <name val="Arial"/>
      <family val="2"/>
      <charset val="238"/>
    </font>
    <font>
      <sz val="11"/>
      <color rgb="FF000000"/>
      <name val="Calibri"/>
      <family val="2"/>
      <charset val="238"/>
    </font>
  </fonts>
  <fills count="21">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
      <patternFill patternType="lightGray">
        <fgColor theme="0"/>
        <bgColor theme="0"/>
      </patternFill>
    </fill>
    <fill>
      <patternFill patternType="solid">
        <fgColor indexed="65"/>
        <bgColor theme="0" tint="-0.14993743705557422"/>
      </patternFill>
    </fill>
    <fill>
      <patternFill patternType="solid">
        <fgColor theme="0"/>
        <bgColor rgb="FF000000"/>
      </patternFill>
    </fill>
  </fills>
  <borders count="4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4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6" borderId="36" xfId="0" applyFont="1" applyFill="1" applyBorder="1" applyAlignment="1" applyProtection="1">
      <alignment horizontal="center" vertical="center"/>
      <protection locked="0"/>
    </xf>
    <xf numFmtId="0" fontId="4" fillId="17" borderId="38" xfId="0" applyFont="1" applyFill="1" applyBorder="1" applyAlignment="1" applyProtection="1">
      <alignment horizontal="center" vertical="center"/>
      <protection locked="0"/>
    </xf>
    <xf numFmtId="0" fontId="4" fillId="18" borderId="34" xfId="4" applyFont="1" applyFill="1" applyBorder="1" applyAlignment="1" applyProtection="1">
      <alignment horizontal="right" vertical="center"/>
      <protection locked="0"/>
    </xf>
    <xf numFmtId="0" fontId="4" fillId="18" borderId="0" xfId="4" applyFont="1" applyFill="1" applyAlignment="1" applyProtection="1">
      <alignment horizontal="right" vertical="center"/>
      <protection locked="0"/>
    </xf>
    <xf numFmtId="0" fontId="4" fillId="18" borderId="35" xfId="4" applyFont="1" applyFill="1" applyBorder="1" applyAlignment="1" applyProtection="1">
      <alignment horizontal="center" vertical="center"/>
      <protection locked="0"/>
    </xf>
    <xf numFmtId="0" fontId="4" fillId="19" borderId="34" xfId="0" applyFont="1" applyFill="1" applyBorder="1" applyAlignment="1" applyProtection="1">
      <alignment horizontal="right" vertical="center"/>
      <protection locked="0"/>
    </xf>
    <xf numFmtId="0" fontId="4" fillId="19" borderId="0" xfId="0" applyFont="1" applyFill="1" applyAlignment="1" applyProtection="1">
      <alignment horizontal="right" vertical="center"/>
      <protection locked="0"/>
    </xf>
    <xf numFmtId="0" fontId="4" fillId="19" borderId="35" xfId="0" applyFont="1" applyFill="1" applyBorder="1" applyAlignment="1" applyProtection="1">
      <alignment horizontal="center" vertical="center"/>
      <protection locked="0"/>
    </xf>
    <xf numFmtId="0" fontId="4" fillId="14" borderId="34" xfId="4" applyFont="1" applyFill="1" applyBorder="1" applyAlignment="1" applyProtection="1">
      <alignment horizontal="right" vertical="center"/>
      <protection locked="0"/>
    </xf>
    <xf numFmtId="0" fontId="4" fillId="14" borderId="0" xfId="4" applyFont="1" applyFill="1" applyAlignment="1" applyProtection="1">
      <alignment horizontal="right" vertical="center"/>
      <protection locked="0"/>
    </xf>
    <xf numFmtId="0" fontId="4" fillId="14" borderId="35" xfId="4" applyFont="1" applyFill="1" applyBorder="1" applyAlignment="1" applyProtection="1">
      <alignment horizontal="center" vertical="center"/>
      <protection locked="0"/>
    </xf>
    <xf numFmtId="1" fontId="4" fillId="17" borderId="38" xfId="0" applyNumberFormat="1" applyFont="1" applyFill="1" applyBorder="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3" fontId="3" fillId="0" borderId="33" xfId="0" applyNumberFormat="1" applyFont="1" applyBorder="1" applyAlignment="1" applyProtection="1">
      <alignment vertical="center"/>
      <protection locked="0"/>
    </xf>
    <xf numFmtId="3" fontId="3" fillId="0" borderId="33" xfId="0" applyNumberFormat="1" applyFont="1" applyBorder="1" applyAlignment="1" applyProtection="1">
      <alignment vertical="center"/>
      <protection locked="0" hidden="1"/>
    </xf>
    <xf numFmtId="3" fontId="3" fillId="0" borderId="30" xfId="0" applyNumberFormat="1" applyFont="1" applyBorder="1" applyAlignment="1" applyProtection="1">
      <alignment vertical="center" shrinkToFit="1"/>
      <protection locked="0"/>
    </xf>
    <xf numFmtId="3" fontId="5"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0" fontId="2" fillId="0" borderId="0" xfId="0" applyFont="1" applyAlignment="1">
      <alignment vertical="top" wrapText="1"/>
    </xf>
    <xf numFmtId="0" fontId="0" fillId="0" borderId="0" xfId="0" applyFill="1"/>
    <xf numFmtId="3" fontId="37" fillId="11" borderId="0" xfId="0" applyNumberFormat="1" applyFont="1" applyFill="1"/>
    <xf numFmtId="3" fontId="36" fillId="11" borderId="40" xfId="0" applyNumberFormat="1" applyFont="1" applyFill="1" applyBorder="1"/>
    <xf numFmtId="41" fontId="37" fillId="11" borderId="0" xfId="0" applyNumberFormat="1" applyFont="1" applyFill="1"/>
    <xf numFmtId="41" fontId="36" fillId="11" borderId="40" xfId="0" applyNumberFormat="1" applyFont="1" applyFill="1" applyBorder="1"/>
    <xf numFmtId="0" fontId="37" fillId="20" borderId="0" xfId="0" applyFont="1" applyFill="1"/>
    <xf numFmtId="167" fontId="36" fillId="20" borderId="2" xfId="0" applyNumberFormat="1" applyFont="1" applyFill="1" applyBorder="1" applyAlignment="1">
      <alignment vertical="center"/>
    </xf>
    <xf numFmtId="3" fontId="37" fillId="20" borderId="0" xfId="0" applyNumberFormat="1" applyFont="1" applyFill="1" applyAlignment="1">
      <alignment horizontal="right" vertical="center" wrapText="1"/>
    </xf>
    <xf numFmtId="168" fontId="36" fillId="20" borderId="40" xfId="0" applyNumberFormat="1" applyFont="1" applyFill="1" applyBorder="1" applyAlignment="1">
      <alignment vertical="center"/>
    </xf>
    <xf numFmtId="0" fontId="2" fillId="20" borderId="0" xfId="0" applyFont="1" applyFill="1" applyAlignment="1">
      <alignment horizontal="left" vertical="center" wrapText="1"/>
    </xf>
    <xf numFmtId="0" fontId="0" fillId="11" borderId="0" xfId="0" applyFill="1"/>
    <xf numFmtId="0" fontId="6" fillId="20" borderId="0" xfId="0" applyFont="1" applyFill="1" applyAlignment="1">
      <alignment horizontal="justify" vertical="center"/>
    </xf>
    <xf numFmtId="0" fontId="0" fillId="20" borderId="0" xfId="0" applyFill="1"/>
    <xf numFmtId="0" fontId="37" fillId="20" borderId="2" xfId="0" applyFont="1" applyFill="1" applyBorder="1" applyAlignment="1">
      <alignment horizontal="right"/>
    </xf>
    <xf numFmtId="0" fontId="36" fillId="20" borderId="0" xfId="0" applyFont="1" applyFill="1"/>
    <xf numFmtId="3" fontId="37" fillId="20" borderId="0" xfId="0" applyNumberFormat="1" applyFont="1" applyFill="1"/>
    <xf numFmtId="3" fontId="36" fillId="20" borderId="40" xfId="0" applyNumberFormat="1" applyFont="1" applyFill="1" applyBorder="1"/>
    <xf numFmtId="0" fontId="2" fillId="20" borderId="0" xfId="0" applyFont="1" applyFill="1" applyAlignment="1">
      <alignment horizontal="left" wrapText="1"/>
    </xf>
    <xf numFmtId="0" fontId="2" fillId="20" borderId="0" xfId="0" applyFont="1" applyFill="1" applyAlignment="1">
      <alignment vertical="center"/>
    </xf>
    <xf numFmtId="3" fontId="37" fillId="20" borderId="0" xfId="0" applyNumberFormat="1" applyFont="1" applyFill="1" applyAlignment="1">
      <alignment horizontal="right"/>
    </xf>
    <xf numFmtId="3" fontId="0" fillId="20" borderId="0" xfId="0" applyNumberFormat="1" applyFill="1"/>
    <xf numFmtId="3" fontId="2" fillId="20" borderId="0" xfId="0" applyNumberFormat="1" applyFont="1" applyFill="1"/>
    <xf numFmtId="3" fontId="44" fillId="20" borderId="0" xfId="0" applyNumberFormat="1" applyFont="1" applyFill="1"/>
    <xf numFmtId="3" fontId="6" fillId="20" borderId="40" xfId="0" applyNumberFormat="1" applyFont="1" applyFill="1" applyBorder="1"/>
    <xf numFmtId="0" fontId="29" fillId="11" borderId="0" xfId="4" applyFont="1" applyFill="1" applyBorder="1" applyProtection="1">
      <protection locked="0"/>
    </xf>
    <xf numFmtId="3" fontId="0" fillId="0" borderId="0" xfId="0" applyNumberFormat="1" applyFill="1"/>
    <xf numFmtId="166" fontId="0" fillId="0" borderId="0" xfId="0" applyNumberFormat="1" applyFill="1"/>
    <xf numFmtId="0" fontId="37" fillId="20" borderId="0" xfId="0" applyFont="1" applyFill="1" applyAlignment="1">
      <alignment horizontal="right"/>
    </xf>
    <xf numFmtId="166" fontId="37" fillId="20" borderId="0" xfId="0" applyNumberFormat="1" applyFont="1" applyFill="1"/>
    <xf numFmtId="166" fontId="37" fillId="20" borderId="41" xfId="0" applyNumberFormat="1" applyFont="1" applyFill="1" applyBorder="1"/>
    <xf numFmtId="0" fontId="0" fillId="20" borderId="0" xfId="0" applyFill="1" applyBorder="1"/>
    <xf numFmtId="166" fontId="36" fillId="20" borderId="1" xfId="0" applyNumberFormat="1" applyFont="1" applyFill="1" applyBorder="1"/>
    <xf numFmtId="166" fontId="36" fillId="20" borderId="41" xfId="0" applyNumberFormat="1" applyFont="1" applyFill="1" applyBorder="1"/>
    <xf numFmtId="166" fontId="36" fillId="20" borderId="42" xfId="0" applyNumberFormat="1" applyFont="1" applyFill="1" applyBorder="1"/>
    <xf numFmtId="166" fontId="36" fillId="20" borderId="40" xfId="0" applyNumberFormat="1" applyFont="1" applyFill="1" applyBorder="1"/>
    <xf numFmtId="0" fontId="6" fillId="20" borderId="0" xfId="0" applyFont="1" applyFill="1" applyAlignment="1">
      <alignment vertical="center"/>
    </xf>
    <xf numFmtId="0" fontId="40" fillId="20" borderId="0" xfId="0" applyFont="1" applyFill="1" applyAlignment="1">
      <alignment horizontal="justify" vertical="center"/>
    </xf>
    <xf numFmtId="0" fontId="6" fillId="20" borderId="0" xfId="0" applyFont="1" applyFill="1"/>
    <xf numFmtId="0" fontId="2" fillId="20" borderId="0" xfId="0" applyFont="1" applyFill="1" applyAlignment="1">
      <alignment horizontal="left" vertical="center"/>
    </xf>
    <xf numFmtId="0" fontId="2" fillId="20" borderId="0" xfId="0" applyFont="1" applyFill="1" applyAlignment="1">
      <alignment horizontal="justify" vertical="center"/>
    </xf>
    <xf numFmtId="0" fontId="41" fillId="20" borderId="0" xfId="0" applyFont="1" applyFill="1" applyAlignment="1">
      <alignment vertical="center" wrapText="1"/>
    </xf>
    <xf numFmtId="0" fontId="36" fillId="20" borderId="0" xfId="0" applyFont="1" applyFill="1" applyAlignment="1">
      <alignment horizontal="center" vertical="center" wrapText="1"/>
    </xf>
    <xf numFmtId="0" fontId="37" fillId="20" borderId="5" xfId="0" applyFont="1" applyFill="1" applyBorder="1" applyAlignment="1">
      <alignment horizontal="right" vertical="center" wrapText="1"/>
    </xf>
    <xf numFmtId="0" fontId="36" fillId="20" borderId="0" xfId="0" applyFont="1" applyFill="1" applyAlignment="1">
      <alignment vertical="center"/>
    </xf>
    <xf numFmtId="0" fontId="37" fillId="20" borderId="0" xfId="0" applyFont="1" applyFill="1" applyAlignment="1">
      <alignment vertical="center"/>
    </xf>
    <xf numFmtId="2" fontId="37" fillId="20" borderId="0" xfId="0" applyNumberFormat="1" applyFont="1" applyFill="1" applyAlignment="1">
      <alignment vertical="center" wrapText="1"/>
    </xf>
    <xf numFmtId="0" fontId="38" fillId="20" borderId="0" xfId="0" applyFont="1" applyFill="1" applyAlignment="1">
      <alignment vertical="center"/>
    </xf>
    <xf numFmtId="2" fontId="38" fillId="20" borderId="0" xfId="0" applyNumberFormat="1" applyFont="1" applyFill="1" applyAlignment="1">
      <alignment horizontal="right" vertical="center" wrapText="1"/>
    </xf>
    <xf numFmtId="2" fontId="37" fillId="20" borderId="0" xfId="0" applyNumberFormat="1" applyFont="1" applyFill="1" applyAlignment="1">
      <alignment horizontal="right" vertical="center" wrapText="1"/>
    </xf>
    <xf numFmtId="0" fontId="37" fillId="20" borderId="0" xfId="0" applyFont="1" applyFill="1" applyAlignment="1">
      <alignment horizontal="left" vertical="center" wrapText="1"/>
    </xf>
    <xf numFmtId="2" fontId="37" fillId="11" borderId="0" xfId="0" applyNumberFormat="1" applyFont="1" applyFill="1" applyAlignment="1">
      <alignment vertical="center" wrapText="1"/>
    </xf>
    <xf numFmtId="0" fontId="36" fillId="20" borderId="0" xfId="0" applyFont="1" applyFill="1" applyAlignment="1">
      <alignment horizontal="left" vertical="center"/>
    </xf>
    <xf numFmtId="0" fontId="42" fillId="20" borderId="0" xfId="0" applyFont="1" applyFill="1" applyAlignment="1">
      <alignment vertical="center" wrapText="1"/>
    </xf>
    <xf numFmtId="0" fontId="38" fillId="20" borderId="0" xfId="0" applyFont="1" applyFill="1" applyAlignment="1">
      <alignment horizontal="left" vertical="center" wrapText="1"/>
    </xf>
    <xf numFmtId="0" fontId="37" fillId="20" borderId="0" xfId="0" applyFont="1" applyFill="1" applyAlignment="1">
      <alignment horizontal="left" vertical="center"/>
    </xf>
    <xf numFmtId="0" fontId="37" fillId="20" borderId="0" xfId="0" applyFont="1" applyFill="1" applyAlignment="1">
      <alignment horizontal="center" vertical="center" wrapText="1"/>
    </xf>
    <xf numFmtId="0" fontId="6" fillId="20" borderId="0" xfId="0" applyFont="1" applyFill="1" applyAlignment="1">
      <alignment horizontal="left" vertical="center" wrapText="1"/>
    </xf>
    <xf numFmtId="0" fontId="39" fillId="20" borderId="0" xfId="0" applyFont="1" applyFill="1" applyAlignment="1">
      <alignment vertical="center"/>
    </xf>
    <xf numFmtId="3" fontId="37" fillId="20" borderId="0" xfId="0" applyNumberFormat="1" applyFont="1" applyFill="1" applyAlignment="1">
      <alignment horizontal="right" wrapText="1"/>
    </xf>
    <xf numFmtId="0" fontId="43" fillId="20" borderId="0" xfId="0" applyFont="1" applyFill="1"/>
    <xf numFmtId="169" fontId="36" fillId="20" borderId="40" xfId="0" applyNumberFormat="1" applyFont="1" applyFill="1" applyBorder="1" applyAlignment="1">
      <alignment vertical="center"/>
    </xf>
    <xf numFmtId="0" fontId="2" fillId="20" borderId="0" xfId="0" applyFont="1" applyFill="1" applyAlignment="1">
      <alignment wrapText="1"/>
    </xf>
    <xf numFmtId="41" fontId="37" fillId="20" borderId="0" xfId="0" applyNumberFormat="1" applyFont="1" applyFill="1"/>
    <xf numFmtId="0" fontId="2" fillId="20" borderId="0" xfId="0" applyFont="1" applyFill="1"/>
    <xf numFmtId="0" fontId="29" fillId="11" borderId="34" xfId="4" applyFont="1" applyFill="1" applyBorder="1" applyProtection="1">
      <protection locked="0"/>
    </xf>
    <xf numFmtId="0" fontId="29" fillId="11" borderId="0" xfId="4" applyFont="1" applyFill="1" applyBorder="1" applyAlignment="1" applyProtection="1">
      <alignment vertical="top"/>
      <protection locked="0"/>
    </xf>
    <xf numFmtId="0" fontId="29" fillId="11" borderId="35" xfId="4" applyFont="1" applyFill="1" applyBorder="1" applyProtection="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7" borderId="3" xfId="0" applyFont="1" applyFill="1" applyBorder="1" applyAlignment="1" applyProtection="1">
      <alignment horizontal="right" vertical="center"/>
      <protection locked="0"/>
    </xf>
    <xf numFmtId="0" fontId="4" fillId="17" borderId="2" xfId="0" applyFont="1" applyFill="1" applyBorder="1" applyAlignment="1" applyProtection="1">
      <alignment horizontal="right" vertical="center"/>
      <protection locked="0"/>
    </xf>
    <xf numFmtId="0" fontId="4" fillId="17" borderId="36"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6" borderId="3" xfId="0" applyFont="1" applyFill="1" applyBorder="1" applyAlignment="1" applyProtection="1">
      <alignment horizontal="right" vertical="center"/>
      <protection locked="0"/>
    </xf>
    <xf numFmtId="0" fontId="4" fillId="16" borderId="2" xfId="0" applyFont="1" applyFill="1" applyBorder="1" applyAlignment="1" applyProtection="1">
      <alignment horizontal="right" vertical="center"/>
      <protection locked="0"/>
    </xf>
    <xf numFmtId="0" fontId="4" fillId="16" borderId="36" xfId="0"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lignment vertical="top"/>
    </xf>
    <xf numFmtId="0" fontId="29" fillId="11" borderId="0" xfId="4" applyFont="1" applyFill="1" applyBorder="1" applyProtection="1">
      <protection locked="0"/>
    </xf>
    <xf numFmtId="0" fontId="5" fillId="11" borderId="1"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11" borderId="0" xfId="0" applyFont="1" applyFill="1" applyAlignment="1">
      <alignment horizontal="left" wrapText="1"/>
    </xf>
    <xf numFmtId="0" fontId="2" fillId="11" borderId="0" xfId="0" applyFont="1" applyFill="1" applyAlignment="1">
      <alignment horizontal="left" vertical="center" wrapText="1"/>
    </xf>
    <xf numFmtId="0" fontId="2" fillId="20" borderId="0" xfId="0" applyFont="1" applyFill="1" applyAlignment="1">
      <alignment horizontal="left" vertical="center" wrapText="1"/>
    </xf>
    <xf numFmtId="0" fontId="6" fillId="11" borderId="0" xfId="0" applyFont="1" applyFill="1" applyAlignment="1">
      <alignment horizontal="left" vertical="center"/>
    </xf>
    <xf numFmtId="0" fontId="43" fillId="11" borderId="0" xfId="0" applyFont="1" applyFill="1" applyAlignment="1">
      <alignment horizontal="left" vertical="center" wrapText="1"/>
    </xf>
    <xf numFmtId="0" fontId="2" fillId="11" borderId="0" xfId="0" applyFont="1" applyFill="1" applyAlignment="1">
      <alignment vertical="center" wrapText="1"/>
    </xf>
    <xf numFmtId="49" fontId="2" fillId="11" borderId="0" xfId="0" applyNumberFormat="1" applyFont="1" applyFill="1" applyAlignment="1">
      <alignment horizontal="left" vertical="center" wrapText="1"/>
    </xf>
    <xf numFmtId="0" fontId="42" fillId="20" borderId="0" xfId="0" applyFont="1" applyFill="1" applyAlignment="1">
      <alignment horizontal="left" vertical="center" wrapText="1"/>
    </xf>
    <xf numFmtId="0" fontId="37" fillId="20" borderId="0" xfId="0" applyFont="1" applyFill="1" applyAlignment="1">
      <alignment vertical="center" wrapText="1"/>
    </xf>
    <xf numFmtId="0" fontId="6" fillId="20" borderId="0" xfId="0" applyFont="1" applyFill="1" applyAlignment="1">
      <alignment horizontal="left" vertical="center" wrapText="1"/>
    </xf>
    <xf numFmtId="49" fontId="2" fillId="20" borderId="0" xfId="0" applyNumberFormat="1" applyFont="1" applyFill="1" applyAlignment="1">
      <alignment horizontal="left" vertical="top" wrapText="1"/>
    </xf>
    <xf numFmtId="49" fontId="2" fillId="20" borderId="0" xfId="0" applyNumberFormat="1" applyFont="1" applyFill="1" applyAlignment="1">
      <alignment horizontal="left" vertical="center" wrapText="1"/>
    </xf>
    <xf numFmtId="49" fontId="2" fillId="20" borderId="0" xfId="0" applyNumberFormat="1" applyFont="1" applyFill="1" applyAlignment="1">
      <alignment horizontal="left" vertical="center"/>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92"/>
  <sheetViews>
    <sheetView tabSelected="1" workbookViewId="0">
      <selection activeCell="E45" sqref="E45:I46"/>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218" t="s">
        <v>308</v>
      </c>
      <c r="B1" s="219"/>
      <c r="C1" s="219"/>
      <c r="D1" s="47"/>
      <c r="E1" s="47"/>
      <c r="F1" s="47"/>
      <c r="G1" s="47"/>
      <c r="H1" s="47"/>
      <c r="I1" s="47"/>
      <c r="J1" s="48"/>
    </row>
    <row r="2" spans="1:20" ht="14.45" customHeight="1" x14ac:dyDescent="0.25">
      <c r="A2" s="220" t="s">
        <v>324</v>
      </c>
      <c r="B2" s="221"/>
      <c r="C2" s="221"/>
      <c r="D2" s="221"/>
      <c r="E2" s="221"/>
      <c r="F2" s="221"/>
      <c r="G2" s="221"/>
      <c r="H2" s="221"/>
      <c r="I2" s="221"/>
      <c r="J2" s="222"/>
      <c r="N2" s="96">
        <v>1</v>
      </c>
    </row>
    <row r="3" spans="1:20" x14ac:dyDescent="0.25">
      <c r="A3" s="50"/>
      <c r="B3" s="51"/>
      <c r="C3" s="51"/>
      <c r="D3" s="51"/>
      <c r="E3" s="51"/>
      <c r="F3" s="51"/>
      <c r="G3" s="51"/>
      <c r="H3" s="51"/>
      <c r="I3" s="51"/>
      <c r="J3" s="52"/>
      <c r="N3" s="96">
        <v>2</v>
      </c>
    </row>
    <row r="4" spans="1:20" ht="33.6" customHeight="1" x14ac:dyDescent="0.25">
      <c r="A4" s="223" t="s">
        <v>309</v>
      </c>
      <c r="B4" s="224"/>
      <c r="C4" s="224"/>
      <c r="D4" s="224"/>
      <c r="E4" s="225">
        <v>44562</v>
      </c>
      <c r="F4" s="226"/>
      <c r="G4" s="53" t="s">
        <v>0</v>
      </c>
      <c r="H4" s="225">
        <v>44651</v>
      </c>
      <c r="I4" s="226"/>
      <c r="J4" s="54"/>
      <c r="N4" s="96">
        <v>3</v>
      </c>
    </row>
    <row r="5" spans="1:20" s="55" customFormat="1" ht="10.15" customHeight="1" x14ac:dyDescent="0.25">
      <c r="A5" s="227"/>
      <c r="B5" s="228"/>
      <c r="C5" s="228"/>
      <c r="D5" s="228"/>
      <c r="E5" s="228"/>
      <c r="F5" s="228"/>
      <c r="G5" s="228"/>
      <c r="H5" s="228"/>
      <c r="I5" s="228"/>
      <c r="J5" s="229"/>
      <c r="N5" s="97">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237" t="s">
        <v>331</v>
      </c>
      <c r="B10" s="238"/>
      <c r="C10" s="238"/>
      <c r="D10" s="238"/>
      <c r="E10" s="238"/>
      <c r="F10" s="238"/>
      <c r="G10" s="238"/>
      <c r="H10" s="238"/>
      <c r="I10" s="238"/>
      <c r="J10" s="66"/>
    </row>
    <row r="11" spans="1:20" ht="24.6" customHeight="1" x14ac:dyDescent="0.25">
      <c r="A11" s="239" t="s">
        <v>310</v>
      </c>
      <c r="B11" s="240"/>
      <c r="C11" s="232" t="s">
        <v>447</v>
      </c>
      <c r="D11" s="233"/>
      <c r="E11" s="67"/>
      <c r="F11" s="241" t="s">
        <v>332</v>
      </c>
      <c r="G11" s="231"/>
      <c r="H11" s="242" t="s">
        <v>448</v>
      </c>
      <c r="I11" s="243"/>
      <c r="J11" s="68"/>
    </row>
    <row r="12" spans="1:20" ht="14.45" customHeight="1" x14ac:dyDescent="0.25">
      <c r="A12" s="69"/>
      <c r="B12" s="70"/>
      <c r="C12" s="70"/>
      <c r="D12" s="70"/>
      <c r="E12" s="235"/>
      <c r="F12" s="235"/>
      <c r="G12" s="235"/>
      <c r="H12" s="235"/>
      <c r="I12" s="71"/>
      <c r="J12" s="68"/>
    </row>
    <row r="13" spans="1:20" ht="21" customHeight="1" x14ac:dyDescent="0.25">
      <c r="A13" s="230" t="s">
        <v>325</v>
      </c>
      <c r="B13" s="231"/>
      <c r="C13" s="232" t="s">
        <v>449</v>
      </c>
      <c r="D13" s="233"/>
      <c r="E13" s="234"/>
      <c r="F13" s="235"/>
      <c r="G13" s="235"/>
      <c r="H13" s="235"/>
      <c r="I13" s="71"/>
      <c r="J13" s="68"/>
    </row>
    <row r="14" spans="1:20" ht="10.9" customHeight="1" x14ac:dyDescent="0.25">
      <c r="A14" s="67"/>
      <c r="B14" s="71"/>
      <c r="C14" s="70"/>
      <c r="D14" s="70"/>
      <c r="E14" s="236"/>
      <c r="F14" s="236"/>
      <c r="G14" s="236"/>
      <c r="H14" s="236"/>
      <c r="I14" s="70"/>
      <c r="J14" s="72"/>
    </row>
    <row r="15" spans="1:20" ht="22.9" customHeight="1" x14ac:dyDescent="0.25">
      <c r="A15" s="230" t="s">
        <v>311</v>
      </c>
      <c r="B15" s="231"/>
      <c r="C15" s="232" t="s">
        <v>450</v>
      </c>
      <c r="D15" s="233"/>
      <c r="E15" s="250"/>
      <c r="F15" s="251"/>
      <c r="G15" s="73" t="s">
        <v>333</v>
      </c>
      <c r="H15" s="242" t="s">
        <v>451</v>
      </c>
      <c r="I15" s="243"/>
      <c r="J15" s="74"/>
    </row>
    <row r="16" spans="1:20" ht="10.9" customHeight="1" x14ac:dyDescent="0.25">
      <c r="A16" s="67"/>
      <c r="B16" s="71"/>
      <c r="C16" s="70"/>
      <c r="D16" s="70"/>
      <c r="E16" s="236"/>
      <c r="F16" s="236"/>
      <c r="G16" s="236"/>
      <c r="H16" s="236"/>
      <c r="I16" s="70"/>
      <c r="J16" s="72"/>
    </row>
    <row r="17" spans="1:10" ht="22.9" customHeight="1" x14ac:dyDescent="0.25">
      <c r="A17" s="75"/>
      <c r="B17" s="73" t="s">
        <v>334</v>
      </c>
      <c r="C17" s="232" t="s">
        <v>452</v>
      </c>
      <c r="D17" s="233"/>
      <c r="E17" s="76"/>
      <c r="F17" s="76"/>
      <c r="G17" s="76"/>
      <c r="H17" s="76"/>
      <c r="I17" s="76"/>
      <c r="J17" s="74"/>
    </row>
    <row r="18" spans="1:10" x14ac:dyDescent="0.25">
      <c r="A18" s="244"/>
      <c r="B18" s="245"/>
      <c r="C18" s="236"/>
      <c r="D18" s="236"/>
      <c r="E18" s="236"/>
      <c r="F18" s="236"/>
      <c r="G18" s="236"/>
      <c r="H18" s="236"/>
      <c r="I18" s="70"/>
      <c r="J18" s="72"/>
    </row>
    <row r="19" spans="1:10" x14ac:dyDescent="0.25">
      <c r="A19" s="239" t="s">
        <v>312</v>
      </c>
      <c r="B19" s="246"/>
      <c r="C19" s="247" t="s">
        <v>453</v>
      </c>
      <c r="D19" s="248"/>
      <c r="E19" s="248"/>
      <c r="F19" s="248"/>
      <c r="G19" s="248"/>
      <c r="H19" s="248"/>
      <c r="I19" s="248"/>
      <c r="J19" s="249"/>
    </row>
    <row r="20" spans="1:10" x14ac:dyDescent="0.25">
      <c r="A20" s="69"/>
      <c r="B20" s="70"/>
      <c r="C20" s="77"/>
      <c r="D20" s="70"/>
      <c r="E20" s="236"/>
      <c r="F20" s="236"/>
      <c r="G20" s="236"/>
      <c r="H20" s="236"/>
      <c r="I20" s="70"/>
      <c r="J20" s="72"/>
    </row>
    <row r="21" spans="1:10" x14ac:dyDescent="0.25">
      <c r="A21" s="239" t="s">
        <v>313</v>
      </c>
      <c r="B21" s="246"/>
      <c r="C21" s="242">
        <v>10000</v>
      </c>
      <c r="D21" s="243"/>
      <c r="E21" s="236"/>
      <c r="F21" s="236"/>
      <c r="G21" s="247" t="s">
        <v>454</v>
      </c>
      <c r="H21" s="248"/>
      <c r="I21" s="248"/>
      <c r="J21" s="249"/>
    </row>
    <row r="22" spans="1:10" x14ac:dyDescent="0.25">
      <c r="A22" s="69"/>
      <c r="B22" s="70"/>
      <c r="C22" s="70"/>
      <c r="D22" s="70"/>
      <c r="E22" s="236"/>
      <c r="F22" s="236"/>
      <c r="G22" s="236"/>
      <c r="H22" s="236"/>
      <c r="I22" s="70"/>
      <c r="J22" s="72"/>
    </row>
    <row r="23" spans="1:10" x14ac:dyDescent="0.25">
      <c r="A23" s="239" t="s">
        <v>314</v>
      </c>
      <c r="B23" s="246"/>
      <c r="C23" s="247" t="s">
        <v>455</v>
      </c>
      <c r="D23" s="248"/>
      <c r="E23" s="248"/>
      <c r="F23" s="248"/>
      <c r="G23" s="248"/>
      <c r="H23" s="248"/>
      <c r="I23" s="248"/>
      <c r="J23" s="249"/>
    </row>
    <row r="24" spans="1:10" x14ac:dyDescent="0.25">
      <c r="A24" s="69"/>
      <c r="B24" s="70"/>
      <c r="C24" s="70"/>
      <c r="D24" s="70"/>
      <c r="E24" s="236"/>
      <c r="F24" s="236"/>
      <c r="G24" s="236"/>
      <c r="H24" s="236"/>
      <c r="I24" s="70"/>
      <c r="J24" s="72"/>
    </row>
    <row r="25" spans="1:10" x14ac:dyDescent="0.25">
      <c r="A25" s="239" t="s">
        <v>315</v>
      </c>
      <c r="B25" s="246"/>
      <c r="C25" s="253" t="s">
        <v>456</v>
      </c>
      <c r="D25" s="254"/>
      <c r="E25" s="254"/>
      <c r="F25" s="254"/>
      <c r="G25" s="254"/>
      <c r="H25" s="254"/>
      <c r="I25" s="254"/>
      <c r="J25" s="255"/>
    </row>
    <row r="26" spans="1:10" x14ac:dyDescent="0.25">
      <c r="A26" s="69"/>
      <c r="B26" s="70"/>
      <c r="C26" s="77"/>
      <c r="D26" s="70"/>
      <c r="E26" s="236"/>
      <c r="F26" s="236"/>
      <c r="G26" s="236"/>
      <c r="H26" s="236"/>
      <c r="I26" s="70"/>
      <c r="J26" s="72"/>
    </row>
    <row r="27" spans="1:10" x14ac:dyDescent="0.25">
      <c r="A27" s="239" t="s">
        <v>316</v>
      </c>
      <c r="B27" s="246"/>
      <c r="C27" s="253" t="s">
        <v>457</v>
      </c>
      <c r="D27" s="254"/>
      <c r="E27" s="254"/>
      <c r="F27" s="254"/>
      <c r="G27" s="254"/>
      <c r="H27" s="254"/>
      <c r="I27" s="254"/>
      <c r="J27" s="255"/>
    </row>
    <row r="28" spans="1:10" ht="13.9" customHeight="1" x14ac:dyDescent="0.25">
      <c r="A28" s="69"/>
      <c r="B28" s="70"/>
      <c r="C28" s="77"/>
      <c r="D28" s="70"/>
      <c r="E28" s="236"/>
      <c r="F28" s="236"/>
      <c r="G28" s="236"/>
      <c r="H28" s="236"/>
      <c r="I28" s="70"/>
      <c r="J28" s="72"/>
    </row>
    <row r="29" spans="1:10" ht="22.9" customHeight="1" x14ac:dyDescent="0.25">
      <c r="A29" s="230" t="s">
        <v>326</v>
      </c>
      <c r="B29" s="246"/>
      <c r="C29" s="78">
        <v>3644</v>
      </c>
      <c r="D29" s="79"/>
      <c r="E29" s="252"/>
      <c r="F29" s="252"/>
      <c r="G29" s="252"/>
      <c r="H29" s="252"/>
      <c r="I29" s="80"/>
      <c r="J29" s="81"/>
    </row>
    <row r="30" spans="1:10" x14ac:dyDescent="0.25">
      <c r="A30" s="69"/>
      <c r="B30" s="70"/>
      <c r="C30" s="70"/>
      <c r="D30" s="70"/>
      <c r="E30" s="236"/>
      <c r="F30" s="236"/>
      <c r="G30" s="236"/>
      <c r="H30" s="236"/>
      <c r="I30" s="80"/>
      <c r="J30" s="81"/>
    </row>
    <row r="31" spans="1:10" x14ac:dyDescent="0.25">
      <c r="A31" s="239" t="s">
        <v>317</v>
      </c>
      <c r="B31" s="246"/>
      <c r="C31" s="93" t="s">
        <v>337</v>
      </c>
      <c r="D31" s="256" t="s">
        <v>335</v>
      </c>
      <c r="E31" s="257"/>
      <c r="F31" s="257"/>
      <c r="G31" s="257"/>
      <c r="H31" s="82"/>
      <c r="I31" s="83" t="s">
        <v>336</v>
      </c>
      <c r="J31" s="84" t="s">
        <v>337</v>
      </c>
    </row>
    <row r="32" spans="1:10" x14ac:dyDescent="0.25">
      <c r="A32" s="239"/>
      <c r="B32" s="246"/>
      <c r="C32" s="85"/>
      <c r="D32" s="53"/>
      <c r="E32" s="251"/>
      <c r="F32" s="251"/>
      <c r="G32" s="251"/>
      <c r="H32" s="251"/>
      <c r="I32" s="80"/>
      <c r="J32" s="81"/>
    </row>
    <row r="33" spans="1:10" x14ac:dyDescent="0.25">
      <c r="A33" s="239" t="s">
        <v>327</v>
      </c>
      <c r="B33" s="246"/>
      <c r="C33" s="78" t="s">
        <v>339</v>
      </c>
      <c r="D33" s="256" t="s">
        <v>338</v>
      </c>
      <c r="E33" s="257"/>
      <c r="F33" s="257"/>
      <c r="G33" s="257"/>
      <c r="H33" s="76"/>
      <c r="I33" s="83" t="s">
        <v>339</v>
      </c>
      <c r="J33" s="84" t="s">
        <v>340</v>
      </c>
    </row>
    <row r="34" spans="1:10" x14ac:dyDescent="0.25">
      <c r="A34" s="69"/>
      <c r="B34" s="70"/>
      <c r="C34" s="70"/>
      <c r="D34" s="70"/>
      <c r="E34" s="236"/>
      <c r="F34" s="236"/>
      <c r="G34" s="236"/>
      <c r="H34" s="236"/>
      <c r="I34" s="70"/>
      <c r="J34" s="72"/>
    </row>
    <row r="35" spans="1:10" x14ac:dyDescent="0.25">
      <c r="A35" s="256" t="s">
        <v>328</v>
      </c>
      <c r="B35" s="257"/>
      <c r="C35" s="257"/>
      <c r="D35" s="257"/>
      <c r="E35" s="257" t="s">
        <v>318</v>
      </c>
      <c r="F35" s="257"/>
      <c r="G35" s="257"/>
      <c r="H35" s="257"/>
      <c r="I35" s="257"/>
      <c r="J35" s="86" t="s">
        <v>319</v>
      </c>
    </row>
    <row r="36" spans="1:10" x14ac:dyDescent="0.25">
      <c r="A36" s="69"/>
      <c r="B36" s="70"/>
      <c r="C36" s="70"/>
      <c r="D36" s="70"/>
      <c r="E36" s="236"/>
      <c r="F36" s="236"/>
      <c r="G36" s="236"/>
      <c r="H36" s="236"/>
      <c r="I36" s="70"/>
      <c r="J36" s="81"/>
    </row>
    <row r="37" spans="1:10" x14ac:dyDescent="0.25">
      <c r="A37" s="262" t="s">
        <v>458</v>
      </c>
      <c r="B37" s="263"/>
      <c r="C37" s="263"/>
      <c r="D37" s="263"/>
      <c r="E37" s="262" t="s">
        <v>459</v>
      </c>
      <c r="F37" s="263"/>
      <c r="G37" s="263"/>
      <c r="H37" s="263"/>
      <c r="I37" s="264"/>
      <c r="J37" s="130">
        <v>1343068</v>
      </c>
    </row>
    <row r="38" spans="1:10" x14ac:dyDescent="0.25">
      <c r="A38" s="215"/>
      <c r="B38" s="175"/>
      <c r="C38" s="216"/>
      <c r="D38" s="265"/>
      <c r="E38" s="265"/>
      <c r="F38" s="265"/>
      <c r="G38" s="265"/>
      <c r="H38" s="265"/>
      <c r="I38" s="265"/>
      <c r="J38" s="217"/>
    </row>
    <row r="39" spans="1:10" x14ac:dyDescent="0.25">
      <c r="A39" s="258" t="s">
        <v>610</v>
      </c>
      <c r="B39" s="259"/>
      <c r="C39" s="259"/>
      <c r="D39" s="260"/>
      <c r="E39" s="258" t="s">
        <v>459</v>
      </c>
      <c r="F39" s="259"/>
      <c r="G39" s="259"/>
      <c r="H39" s="259"/>
      <c r="I39" s="260"/>
      <c r="J39" s="131">
        <v>3645363</v>
      </c>
    </row>
    <row r="40" spans="1:10" x14ac:dyDescent="0.25">
      <c r="A40" s="69"/>
      <c r="B40" s="70"/>
      <c r="C40" s="77"/>
      <c r="D40" s="261"/>
      <c r="E40" s="261"/>
      <c r="F40" s="261"/>
      <c r="G40" s="261"/>
      <c r="H40" s="261"/>
      <c r="I40" s="261"/>
      <c r="J40" s="72"/>
    </row>
    <row r="41" spans="1:10" x14ac:dyDescent="0.25">
      <c r="A41" s="258" t="s">
        <v>460</v>
      </c>
      <c r="B41" s="259"/>
      <c r="C41" s="259"/>
      <c r="D41" s="260"/>
      <c r="E41" s="258" t="s">
        <v>459</v>
      </c>
      <c r="F41" s="259"/>
      <c r="G41" s="259"/>
      <c r="H41" s="259"/>
      <c r="I41" s="260"/>
      <c r="J41" s="131">
        <v>3282899</v>
      </c>
    </row>
    <row r="42" spans="1:10" x14ac:dyDescent="0.25">
      <c r="A42" s="69"/>
      <c r="B42" s="70"/>
      <c r="C42" s="77"/>
      <c r="D42" s="87"/>
      <c r="E42" s="261"/>
      <c r="F42" s="261"/>
      <c r="G42" s="261"/>
      <c r="H42" s="261"/>
      <c r="I42" s="71"/>
      <c r="J42" s="72"/>
    </row>
    <row r="43" spans="1:10" x14ac:dyDescent="0.25">
      <c r="A43" s="258" t="s">
        <v>461</v>
      </c>
      <c r="B43" s="259"/>
      <c r="C43" s="259"/>
      <c r="D43" s="260"/>
      <c r="E43" s="258" t="s">
        <v>459</v>
      </c>
      <c r="F43" s="259"/>
      <c r="G43" s="259"/>
      <c r="H43" s="259"/>
      <c r="I43" s="260"/>
      <c r="J43" s="131">
        <v>3282678</v>
      </c>
    </row>
    <row r="44" spans="1:10" x14ac:dyDescent="0.25">
      <c r="A44" s="69"/>
      <c r="B44" s="70"/>
      <c r="C44" s="77"/>
      <c r="D44" s="87"/>
      <c r="E44" s="261"/>
      <c r="F44" s="261"/>
      <c r="G44" s="261"/>
      <c r="H44" s="261"/>
      <c r="I44" s="71"/>
      <c r="J44" s="72"/>
    </row>
    <row r="45" spans="1:10" x14ac:dyDescent="0.25">
      <c r="A45" s="258" t="s">
        <v>462</v>
      </c>
      <c r="B45" s="259"/>
      <c r="C45" s="259"/>
      <c r="D45" s="260"/>
      <c r="E45" s="258" t="s">
        <v>459</v>
      </c>
      <c r="F45" s="259"/>
      <c r="G45" s="259"/>
      <c r="H45" s="259"/>
      <c r="I45" s="260"/>
      <c r="J45" s="131">
        <v>1356216</v>
      </c>
    </row>
    <row r="46" spans="1:10" x14ac:dyDescent="0.25">
      <c r="A46" s="88"/>
      <c r="B46" s="77"/>
      <c r="C46" s="266"/>
      <c r="D46" s="266"/>
      <c r="E46" s="236"/>
      <c r="F46" s="236"/>
      <c r="G46" s="266"/>
      <c r="H46" s="266"/>
      <c r="I46" s="266"/>
      <c r="J46" s="72"/>
    </row>
    <row r="47" spans="1:10" x14ac:dyDescent="0.25">
      <c r="A47" s="258" t="s">
        <v>463</v>
      </c>
      <c r="B47" s="259"/>
      <c r="C47" s="259"/>
      <c r="D47" s="260"/>
      <c r="E47" s="258" t="s">
        <v>459</v>
      </c>
      <c r="F47" s="259"/>
      <c r="G47" s="259"/>
      <c r="H47" s="259"/>
      <c r="I47" s="260"/>
      <c r="J47" s="131">
        <v>2435071</v>
      </c>
    </row>
    <row r="48" spans="1:10" x14ac:dyDescent="0.25">
      <c r="A48" s="132"/>
      <c r="B48" s="133"/>
      <c r="C48" s="133"/>
      <c r="D48" s="133"/>
      <c r="E48" s="133"/>
      <c r="F48" s="133"/>
      <c r="G48" s="133"/>
      <c r="H48" s="133"/>
      <c r="I48" s="133"/>
      <c r="J48" s="134"/>
    </row>
    <row r="49" spans="1:10" x14ac:dyDescent="0.25">
      <c r="A49" s="258" t="s">
        <v>464</v>
      </c>
      <c r="B49" s="259"/>
      <c r="C49" s="259"/>
      <c r="D49" s="260"/>
      <c r="E49" s="258" t="s">
        <v>459</v>
      </c>
      <c r="F49" s="259"/>
      <c r="G49" s="259"/>
      <c r="H49" s="259"/>
      <c r="I49" s="260"/>
      <c r="J49" s="131">
        <v>3654656</v>
      </c>
    </row>
    <row r="50" spans="1:10" x14ac:dyDescent="0.25">
      <c r="A50" s="135"/>
      <c r="B50" s="136"/>
      <c r="C50" s="136"/>
      <c r="D50" s="136"/>
      <c r="E50" s="136"/>
      <c r="F50" s="136"/>
      <c r="G50" s="136"/>
      <c r="H50" s="136"/>
      <c r="I50" s="136"/>
      <c r="J50" s="137"/>
    </row>
    <row r="51" spans="1:10" x14ac:dyDescent="0.25">
      <c r="A51" s="258" t="s">
        <v>465</v>
      </c>
      <c r="B51" s="259"/>
      <c r="C51" s="259"/>
      <c r="D51" s="260"/>
      <c r="E51" s="258" t="s">
        <v>459</v>
      </c>
      <c r="F51" s="259"/>
      <c r="G51" s="259"/>
      <c r="H51" s="259"/>
      <c r="I51" s="260"/>
      <c r="J51" s="131">
        <v>3654664</v>
      </c>
    </row>
    <row r="52" spans="1:10" x14ac:dyDescent="0.25">
      <c r="A52" s="138"/>
      <c r="B52" s="139"/>
      <c r="C52" s="139"/>
      <c r="D52" s="139"/>
      <c r="E52" s="139"/>
      <c r="F52" s="139"/>
      <c r="G52" s="139"/>
      <c r="H52" s="139"/>
      <c r="I52" s="139"/>
      <c r="J52" s="140"/>
    </row>
    <row r="53" spans="1:10" x14ac:dyDescent="0.25">
      <c r="A53" s="258" t="s">
        <v>466</v>
      </c>
      <c r="B53" s="259"/>
      <c r="C53" s="259"/>
      <c r="D53" s="260"/>
      <c r="E53" s="258" t="s">
        <v>459</v>
      </c>
      <c r="F53" s="259"/>
      <c r="G53" s="259"/>
      <c r="H53" s="259"/>
      <c r="I53" s="260"/>
      <c r="J53" s="131">
        <v>3641287</v>
      </c>
    </row>
    <row r="54" spans="1:10" x14ac:dyDescent="0.25">
      <c r="A54" s="135"/>
      <c r="B54" s="136"/>
      <c r="C54" s="136"/>
      <c r="D54" s="136"/>
      <c r="E54" s="136"/>
      <c r="F54" s="136"/>
      <c r="G54" s="136"/>
      <c r="H54" s="136"/>
      <c r="I54" s="136"/>
      <c r="J54" s="137"/>
    </row>
    <row r="55" spans="1:10" x14ac:dyDescent="0.25">
      <c r="A55" s="258" t="s">
        <v>467</v>
      </c>
      <c r="B55" s="259"/>
      <c r="C55" s="259"/>
      <c r="D55" s="260"/>
      <c r="E55" s="258" t="s">
        <v>459</v>
      </c>
      <c r="F55" s="259"/>
      <c r="G55" s="259"/>
      <c r="H55" s="259"/>
      <c r="I55" s="260"/>
      <c r="J55" s="131">
        <v>3282660</v>
      </c>
    </row>
    <row r="56" spans="1:10" x14ac:dyDescent="0.25">
      <c r="A56" s="135"/>
      <c r="B56" s="136"/>
      <c r="C56" s="136"/>
      <c r="D56" s="136"/>
      <c r="E56" s="136"/>
      <c r="F56" s="136"/>
      <c r="G56" s="136"/>
      <c r="H56" s="136"/>
      <c r="I56" s="136"/>
      <c r="J56" s="137"/>
    </row>
    <row r="57" spans="1:10" x14ac:dyDescent="0.25">
      <c r="A57" s="258" t="s">
        <v>468</v>
      </c>
      <c r="B57" s="259"/>
      <c r="C57" s="259"/>
      <c r="D57" s="260"/>
      <c r="E57" s="258" t="s">
        <v>459</v>
      </c>
      <c r="F57" s="259"/>
      <c r="G57" s="259"/>
      <c r="H57" s="259"/>
      <c r="I57" s="260"/>
      <c r="J57" s="131">
        <v>3654354</v>
      </c>
    </row>
    <row r="58" spans="1:10" x14ac:dyDescent="0.25">
      <c r="A58" s="135"/>
      <c r="B58" s="136"/>
      <c r="C58" s="136"/>
      <c r="D58" s="136"/>
      <c r="E58" s="136"/>
      <c r="F58" s="136"/>
      <c r="G58" s="136"/>
      <c r="H58" s="136"/>
      <c r="I58" s="136"/>
      <c r="J58" s="137"/>
    </row>
    <row r="59" spans="1:10" x14ac:dyDescent="0.25">
      <c r="A59" s="258" t="s">
        <v>469</v>
      </c>
      <c r="B59" s="259"/>
      <c r="C59" s="259"/>
      <c r="D59" s="260"/>
      <c r="E59" s="258" t="s">
        <v>459</v>
      </c>
      <c r="F59" s="259"/>
      <c r="G59" s="259"/>
      <c r="H59" s="259"/>
      <c r="I59" s="260"/>
      <c r="J59" s="131">
        <v>1114328</v>
      </c>
    </row>
    <row r="60" spans="1:10" x14ac:dyDescent="0.25">
      <c r="A60" s="135"/>
      <c r="B60" s="136"/>
      <c r="C60" s="136"/>
      <c r="D60" s="136"/>
      <c r="E60" s="136"/>
      <c r="F60" s="136"/>
      <c r="G60" s="136"/>
      <c r="H60" s="136"/>
      <c r="I60" s="136"/>
      <c r="J60" s="137"/>
    </row>
    <row r="61" spans="1:10" x14ac:dyDescent="0.25">
      <c r="A61" s="258" t="s">
        <v>470</v>
      </c>
      <c r="B61" s="259"/>
      <c r="C61" s="259"/>
      <c r="D61" s="260"/>
      <c r="E61" s="258" t="s">
        <v>459</v>
      </c>
      <c r="F61" s="259"/>
      <c r="G61" s="259"/>
      <c r="H61" s="259"/>
      <c r="I61" s="260"/>
      <c r="J61" s="141">
        <v>5423392</v>
      </c>
    </row>
    <row r="62" spans="1:10" x14ac:dyDescent="0.25">
      <c r="A62" s="135"/>
      <c r="B62" s="136"/>
      <c r="C62" s="136"/>
      <c r="D62" s="136"/>
      <c r="E62" s="136"/>
      <c r="F62" s="136"/>
      <c r="G62" s="136"/>
      <c r="H62" s="136"/>
      <c r="I62" s="136"/>
      <c r="J62" s="137"/>
    </row>
    <row r="63" spans="1:10" x14ac:dyDescent="0.25">
      <c r="A63" s="258" t="s">
        <v>471</v>
      </c>
      <c r="B63" s="259"/>
      <c r="C63" s="259"/>
      <c r="D63" s="260"/>
      <c r="E63" s="258" t="s">
        <v>459</v>
      </c>
      <c r="F63" s="259"/>
      <c r="G63" s="259"/>
      <c r="H63" s="259"/>
      <c r="I63" s="260"/>
      <c r="J63" s="131">
        <v>5435765</v>
      </c>
    </row>
    <row r="64" spans="1:10" x14ac:dyDescent="0.25">
      <c r="A64" s="135"/>
      <c r="B64" s="136"/>
      <c r="C64" s="136"/>
      <c r="D64" s="136"/>
      <c r="E64" s="136"/>
      <c r="F64" s="136"/>
      <c r="G64" s="136"/>
      <c r="H64" s="136"/>
      <c r="I64" s="136"/>
      <c r="J64" s="137"/>
    </row>
    <row r="65" spans="1:10" x14ac:dyDescent="0.25">
      <c r="A65" s="258" t="s">
        <v>472</v>
      </c>
      <c r="B65" s="259"/>
      <c r="C65" s="259"/>
      <c r="D65" s="260"/>
      <c r="E65" s="258" t="s">
        <v>459</v>
      </c>
      <c r="F65" s="259"/>
      <c r="G65" s="259"/>
      <c r="H65" s="259"/>
      <c r="I65" s="260"/>
      <c r="J65" s="131">
        <v>5478421</v>
      </c>
    </row>
    <row r="66" spans="1:10" x14ac:dyDescent="0.25">
      <c r="A66" s="88"/>
      <c r="B66" s="77"/>
      <c r="C66" s="77"/>
      <c r="D66" s="70"/>
      <c r="E66" s="267"/>
      <c r="F66" s="267"/>
      <c r="G66" s="266"/>
      <c r="H66" s="266"/>
      <c r="I66" s="70"/>
      <c r="J66" s="72"/>
    </row>
    <row r="67" spans="1:10" x14ac:dyDescent="0.25">
      <c r="A67" s="258" t="s">
        <v>473</v>
      </c>
      <c r="B67" s="259"/>
      <c r="C67" s="259"/>
      <c r="D67" s="260"/>
      <c r="E67" s="258" t="s">
        <v>474</v>
      </c>
      <c r="F67" s="259"/>
      <c r="G67" s="259"/>
      <c r="H67" s="259"/>
      <c r="I67" s="260"/>
      <c r="J67" s="78"/>
    </row>
    <row r="68" spans="1:10" x14ac:dyDescent="0.25">
      <c r="A68" s="88"/>
      <c r="B68" s="77"/>
      <c r="C68" s="77"/>
      <c r="D68" s="70"/>
      <c r="E68" s="236"/>
      <c r="F68" s="236"/>
      <c r="G68" s="266"/>
      <c r="H68" s="266"/>
      <c r="I68" s="70"/>
      <c r="J68" s="89" t="s">
        <v>341</v>
      </c>
    </row>
    <row r="69" spans="1:10" x14ac:dyDescent="0.25">
      <c r="A69" s="88"/>
      <c r="B69" s="77"/>
      <c r="C69" s="77"/>
      <c r="D69" s="70"/>
      <c r="E69" s="236"/>
      <c r="F69" s="236"/>
      <c r="G69" s="266"/>
      <c r="H69" s="266"/>
      <c r="I69" s="70"/>
      <c r="J69" s="89" t="s">
        <v>342</v>
      </c>
    </row>
    <row r="70" spans="1:10" ht="14.45" customHeight="1" x14ac:dyDescent="0.25">
      <c r="A70" s="230" t="s">
        <v>320</v>
      </c>
      <c r="B70" s="241"/>
      <c r="C70" s="242" t="s">
        <v>342</v>
      </c>
      <c r="D70" s="243"/>
      <c r="E70" s="280" t="s">
        <v>343</v>
      </c>
      <c r="F70" s="281"/>
      <c r="G70" s="247"/>
      <c r="H70" s="248"/>
      <c r="I70" s="248"/>
      <c r="J70" s="249"/>
    </row>
    <row r="71" spans="1:10" x14ac:dyDescent="0.25">
      <c r="A71" s="88"/>
      <c r="B71" s="77"/>
      <c r="C71" s="266"/>
      <c r="D71" s="266"/>
      <c r="E71" s="236"/>
      <c r="F71" s="236"/>
      <c r="G71" s="282" t="s">
        <v>344</v>
      </c>
      <c r="H71" s="282"/>
      <c r="I71" s="282"/>
      <c r="J71" s="61"/>
    </row>
    <row r="72" spans="1:10" ht="13.9" customHeight="1" x14ac:dyDescent="0.25">
      <c r="A72" s="230" t="s">
        <v>321</v>
      </c>
      <c r="B72" s="241"/>
      <c r="C72" s="247" t="s">
        <v>475</v>
      </c>
      <c r="D72" s="248"/>
      <c r="E72" s="248"/>
      <c r="F72" s="248"/>
      <c r="G72" s="248"/>
      <c r="H72" s="248"/>
      <c r="I72" s="248"/>
      <c r="J72" s="249"/>
    </row>
    <row r="73" spans="1:10" x14ac:dyDescent="0.25">
      <c r="A73" s="69"/>
      <c r="B73" s="70"/>
      <c r="C73" s="252" t="s">
        <v>322</v>
      </c>
      <c r="D73" s="252"/>
      <c r="E73" s="252"/>
      <c r="F73" s="252"/>
      <c r="G73" s="252"/>
      <c r="H73" s="252"/>
      <c r="I73" s="252"/>
      <c r="J73" s="72"/>
    </row>
    <row r="74" spans="1:10" x14ac:dyDescent="0.25">
      <c r="A74" s="230" t="s">
        <v>323</v>
      </c>
      <c r="B74" s="241"/>
      <c r="C74" s="276" t="s">
        <v>476</v>
      </c>
      <c r="D74" s="277"/>
      <c r="E74" s="278"/>
      <c r="F74" s="236"/>
      <c r="G74" s="236"/>
      <c r="H74" s="257"/>
      <c r="I74" s="257"/>
      <c r="J74" s="279"/>
    </row>
    <row r="75" spans="1:10" x14ac:dyDescent="0.25">
      <c r="A75" s="69"/>
      <c r="B75" s="70"/>
      <c r="C75" s="77"/>
      <c r="D75" s="70"/>
      <c r="E75" s="236"/>
      <c r="F75" s="236"/>
      <c r="G75" s="236"/>
      <c r="H75" s="236"/>
      <c r="I75" s="70"/>
      <c r="J75" s="72"/>
    </row>
    <row r="76" spans="1:10" ht="14.45" customHeight="1" x14ac:dyDescent="0.25">
      <c r="A76" s="230" t="s">
        <v>315</v>
      </c>
      <c r="B76" s="241"/>
      <c r="C76" s="273" t="s">
        <v>477</v>
      </c>
      <c r="D76" s="274"/>
      <c r="E76" s="274"/>
      <c r="F76" s="274"/>
      <c r="G76" s="274"/>
      <c r="H76" s="274"/>
      <c r="I76" s="274"/>
      <c r="J76" s="275"/>
    </row>
    <row r="77" spans="1:10" x14ac:dyDescent="0.25">
      <c r="A77" s="69"/>
      <c r="B77" s="70"/>
      <c r="C77" s="70"/>
      <c r="D77" s="70"/>
      <c r="E77" s="236"/>
      <c r="F77" s="236"/>
      <c r="G77" s="236"/>
      <c r="H77" s="236"/>
      <c r="I77" s="70"/>
      <c r="J77" s="72"/>
    </row>
    <row r="78" spans="1:10" x14ac:dyDescent="0.25">
      <c r="A78" s="230" t="s">
        <v>345</v>
      </c>
      <c r="B78" s="241"/>
      <c r="C78" s="269" t="s">
        <v>478</v>
      </c>
      <c r="D78" s="270"/>
      <c r="E78" s="270"/>
      <c r="F78" s="270"/>
      <c r="G78" s="270"/>
      <c r="H78" s="270"/>
      <c r="I78" s="270"/>
      <c r="J78" s="271"/>
    </row>
    <row r="79" spans="1:10" ht="14.45" customHeight="1" x14ac:dyDescent="0.25">
      <c r="A79" s="69"/>
      <c r="B79" s="70"/>
      <c r="C79" s="268" t="s">
        <v>346</v>
      </c>
      <c r="D79" s="268"/>
      <c r="E79" s="268"/>
      <c r="F79" s="268"/>
      <c r="G79" s="70"/>
      <c r="H79" s="70"/>
      <c r="I79" s="70"/>
      <c r="J79" s="72"/>
    </row>
    <row r="80" spans="1:10" x14ac:dyDescent="0.25">
      <c r="A80" s="230" t="s">
        <v>347</v>
      </c>
      <c r="B80" s="241"/>
      <c r="C80" s="269" t="s">
        <v>479</v>
      </c>
      <c r="D80" s="270"/>
      <c r="E80" s="270"/>
      <c r="F80" s="270"/>
      <c r="G80" s="270"/>
      <c r="H80" s="270"/>
      <c r="I80" s="270"/>
      <c r="J80" s="271"/>
    </row>
    <row r="81" spans="1:10" ht="14.45" customHeight="1" x14ac:dyDescent="0.25">
      <c r="A81" s="90"/>
      <c r="B81" s="91"/>
      <c r="C81" s="272" t="s">
        <v>348</v>
      </c>
      <c r="D81" s="272"/>
      <c r="E81" s="272"/>
      <c r="F81" s="272"/>
      <c r="G81" s="272"/>
      <c r="H81" s="91"/>
      <c r="I81" s="91"/>
      <c r="J81" s="92"/>
    </row>
    <row r="88" spans="1:10" ht="27" customHeight="1" x14ac:dyDescent="0.25"/>
    <row r="92" spans="1:10"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43">
    <mergeCell ref="E65:I65"/>
    <mergeCell ref="A78:B78"/>
    <mergeCell ref="C78:J78"/>
    <mergeCell ref="A72:B72"/>
    <mergeCell ref="C72:J72"/>
    <mergeCell ref="C73:I73"/>
    <mergeCell ref="A74:B74"/>
    <mergeCell ref="C74:E74"/>
    <mergeCell ref="F74:G74"/>
    <mergeCell ref="H74:J74"/>
    <mergeCell ref="A70:B70"/>
    <mergeCell ref="C70:D70"/>
    <mergeCell ref="E70:F70"/>
    <mergeCell ref="G70:J70"/>
    <mergeCell ref="C71:D71"/>
    <mergeCell ref="E71:F71"/>
    <mergeCell ref="G71:I71"/>
    <mergeCell ref="A67:D67"/>
    <mergeCell ref="E67:I67"/>
    <mergeCell ref="E68:F68"/>
    <mergeCell ref="G68:H68"/>
    <mergeCell ref="E69:F69"/>
    <mergeCell ref="G69:H69"/>
    <mergeCell ref="C79:F79"/>
    <mergeCell ref="A80:B80"/>
    <mergeCell ref="C80:J80"/>
    <mergeCell ref="C81:G81"/>
    <mergeCell ref="E75:F75"/>
    <mergeCell ref="G75:H75"/>
    <mergeCell ref="A76:B76"/>
    <mergeCell ref="C76:J76"/>
    <mergeCell ref="E77:F77"/>
    <mergeCell ref="G77:H77"/>
    <mergeCell ref="C46:D46"/>
    <mergeCell ref="E46:F46"/>
    <mergeCell ref="G46:I46"/>
    <mergeCell ref="A47:D47"/>
    <mergeCell ref="E47:I47"/>
    <mergeCell ref="E66:F66"/>
    <mergeCell ref="G66:H66"/>
    <mergeCell ref="A49:D49"/>
    <mergeCell ref="E49:I49"/>
    <mergeCell ref="A51:D51"/>
    <mergeCell ref="E51:I51"/>
    <mergeCell ref="A53:D53"/>
    <mergeCell ref="E53:I53"/>
    <mergeCell ref="A55:D55"/>
    <mergeCell ref="E55:I55"/>
    <mergeCell ref="A57:D57"/>
    <mergeCell ref="E57:I57"/>
    <mergeCell ref="A59:D59"/>
    <mergeCell ref="E59:I59"/>
    <mergeCell ref="A61:D61"/>
    <mergeCell ref="E61:I61"/>
    <mergeCell ref="A63:D63"/>
    <mergeCell ref="E63:I63"/>
    <mergeCell ref="A65:D65"/>
    <mergeCell ref="A43:D43"/>
    <mergeCell ref="E43:I43"/>
    <mergeCell ref="E44:F44"/>
    <mergeCell ref="G44:H44"/>
    <mergeCell ref="A45:D45"/>
    <mergeCell ref="E45:I45"/>
    <mergeCell ref="A37:D37"/>
    <mergeCell ref="E37:I37"/>
    <mergeCell ref="D40:I40"/>
    <mergeCell ref="A41:D41"/>
    <mergeCell ref="E41:I41"/>
    <mergeCell ref="E42:F42"/>
    <mergeCell ref="G42:H42"/>
    <mergeCell ref="D38:I38"/>
    <mergeCell ref="A39:D39"/>
    <mergeCell ref="E39:I39"/>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70:D70" xr:uid="{00000000-0002-0000-0000-000000000000}">
      <formula1>$J$68:$J$69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41" top="0.53" bottom="0.4" header="0.3" footer="0.3"/>
  <pageSetup paperSize="9" scale="64"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9" zoomScale="110" zoomScaleNormal="100" zoomScaleSheetLayoutView="110" workbookViewId="0">
      <selection activeCell="H134" sqref="H134: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86" t="s">
        <v>1</v>
      </c>
      <c r="B1" s="287"/>
      <c r="C1" s="287"/>
      <c r="D1" s="287"/>
      <c r="E1" s="287"/>
      <c r="F1" s="287"/>
      <c r="G1" s="287"/>
      <c r="H1" s="287"/>
      <c r="I1" s="287"/>
    </row>
    <row r="2" spans="1:9" x14ac:dyDescent="0.2">
      <c r="A2" s="288" t="s">
        <v>480</v>
      </c>
      <c r="B2" s="289"/>
      <c r="C2" s="289"/>
      <c r="D2" s="289"/>
      <c r="E2" s="289"/>
      <c r="F2" s="289"/>
      <c r="G2" s="289"/>
      <c r="H2" s="289"/>
      <c r="I2" s="289"/>
    </row>
    <row r="3" spans="1:9" x14ac:dyDescent="0.2">
      <c r="A3" s="290" t="s">
        <v>282</v>
      </c>
      <c r="B3" s="291"/>
      <c r="C3" s="291"/>
      <c r="D3" s="291"/>
      <c r="E3" s="291"/>
      <c r="F3" s="291"/>
      <c r="G3" s="291"/>
      <c r="H3" s="291"/>
      <c r="I3" s="291"/>
    </row>
    <row r="4" spans="1:9" x14ac:dyDescent="0.2">
      <c r="A4" s="292" t="s">
        <v>481</v>
      </c>
      <c r="B4" s="293"/>
      <c r="C4" s="293"/>
      <c r="D4" s="293"/>
      <c r="E4" s="293"/>
      <c r="F4" s="293"/>
      <c r="G4" s="293"/>
      <c r="H4" s="293"/>
      <c r="I4" s="294"/>
    </row>
    <row r="5" spans="1:9" ht="45" x14ac:dyDescent="0.2">
      <c r="A5" s="297" t="s">
        <v>2</v>
      </c>
      <c r="B5" s="298"/>
      <c r="C5" s="298"/>
      <c r="D5" s="298"/>
      <c r="E5" s="298"/>
      <c r="F5" s="298"/>
      <c r="G5" s="11" t="s">
        <v>101</v>
      </c>
      <c r="H5" s="13" t="s">
        <v>297</v>
      </c>
      <c r="I5" s="13" t="s">
        <v>298</v>
      </c>
    </row>
    <row r="6" spans="1:9" x14ac:dyDescent="0.2">
      <c r="A6" s="295">
        <v>1</v>
      </c>
      <c r="B6" s="296"/>
      <c r="C6" s="296"/>
      <c r="D6" s="296"/>
      <c r="E6" s="296"/>
      <c r="F6" s="296"/>
      <c r="G6" s="12">
        <v>2</v>
      </c>
      <c r="H6" s="13">
        <v>3</v>
      </c>
      <c r="I6" s="13">
        <v>4</v>
      </c>
    </row>
    <row r="7" spans="1:9" x14ac:dyDescent="0.2">
      <c r="A7" s="299"/>
      <c r="B7" s="299"/>
      <c r="C7" s="299"/>
      <c r="D7" s="299"/>
      <c r="E7" s="299"/>
      <c r="F7" s="299"/>
      <c r="G7" s="299"/>
      <c r="H7" s="299"/>
      <c r="I7" s="299"/>
    </row>
    <row r="8" spans="1:9" ht="12.75" customHeight="1" x14ac:dyDescent="0.2">
      <c r="A8" s="300" t="s">
        <v>4</v>
      </c>
      <c r="B8" s="300"/>
      <c r="C8" s="300"/>
      <c r="D8" s="300"/>
      <c r="E8" s="300"/>
      <c r="F8" s="300"/>
      <c r="G8" s="14">
        <v>1</v>
      </c>
      <c r="H8" s="22">
        <v>0</v>
      </c>
      <c r="I8" s="22">
        <v>0</v>
      </c>
    </row>
    <row r="9" spans="1:9" ht="12.75" customHeight="1" x14ac:dyDescent="0.2">
      <c r="A9" s="285" t="s">
        <v>303</v>
      </c>
      <c r="B9" s="285"/>
      <c r="C9" s="285"/>
      <c r="D9" s="285"/>
      <c r="E9" s="285"/>
      <c r="F9" s="285"/>
      <c r="G9" s="15">
        <v>2</v>
      </c>
      <c r="H9" s="23">
        <f>H10+H17+H27+H38+H43</f>
        <v>1502885341</v>
      </c>
      <c r="I9" s="23">
        <f>I10+I17+I27+I38+I43</f>
        <v>1866755692</v>
      </c>
    </row>
    <row r="10" spans="1:9" ht="12.75" customHeight="1" x14ac:dyDescent="0.2">
      <c r="A10" s="284" t="s">
        <v>5</v>
      </c>
      <c r="B10" s="284"/>
      <c r="C10" s="284"/>
      <c r="D10" s="284"/>
      <c r="E10" s="284"/>
      <c r="F10" s="284"/>
      <c r="G10" s="15">
        <v>3</v>
      </c>
      <c r="H10" s="23">
        <f>H11+H12+H13+H14+H15+H16</f>
        <v>50281675</v>
      </c>
      <c r="I10" s="23">
        <f>I11+I12+I13+I14+I15+I16</f>
        <v>57476683</v>
      </c>
    </row>
    <row r="11" spans="1:9" ht="12.75" customHeight="1" x14ac:dyDescent="0.2">
      <c r="A11" s="283" t="s">
        <v>6</v>
      </c>
      <c r="B11" s="283"/>
      <c r="C11" s="283"/>
      <c r="D11" s="283"/>
      <c r="E11" s="283"/>
      <c r="F11" s="283"/>
      <c r="G11" s="14">
        <v>4</v>
      </c>
      <c r="H11" s="142">
        <v>23441820</v>
      </c>
      <c r="I11" s="22">
        <v>22444947</v>
      </c>
    </row>
    <row r="12" spans="1:9" ht="22.9" customHeight="1" x14ac:dyDescent="0.2">
      <c r="A12" s="283" t="s">
        <v>7</v>
      </c>
      <c r="B12" s="283"/>
      <c r="C12" s="283"/>
      <c r="D12" s="283"/>
      <c r="E12" s="283"/>
      <c r="F12" s="283"/>
      <c r="G12" s="14">
        <v>5</v>
      </c>
      <c r="H12" s="142">
        <v>13639257</v>
      </c>
      <c r="I12" s="22">
        <v>17865117</v>
      </c>
    </row>
    <row r="13" spans="1:9" ht="12.75" customHeight="1" x14ac:dyDescent="0.2">
      <c r="A13" s="283" t="s">
        <v>8</v>
      </c>
      <c r="B13" s="283"/>
      <c r="C13" s="283"/>
      <c r="D13" s="283"/>
      <c r="E13" s="283"/>
      <c r="F13" s="283"/>
      <c r="G13" s="14">
        <v>6</v>
      </c>
      <c r="H13" s="142">
        <v>7342331</v>
      </c>
      <c r="I13" s="22">
        <v>7342331</v>
      </c>
    </row>
    <row r="14" spans="1:9" ht="12.75" customHeight="1" x14ac:dyDescent="0.2">
      <c r="A14" s="283" t="s">
        <v>9</v>
      </c>
      <c r="B14" s="283"/>
      <c r="C14" s="283"/>
      <c r="D14" s="283"/>
      <c r="E14" s="283"/>
      <c r="F14" s="283"/>
      <c r="G14" s="14">
        <v>7</v>
      </c>
      <c r="H14" s="142">
        <v>0</v>
      </c>
      <c r="I14" s="22">
        <v>0</v>
      </c>
    </row>
    <row r="15" spans="1:9" ht="12.75" customHeight="1" x14ac:dyDescent="0.2">
      <c r="A15" s="283" t="s">
        <v>10</v>
      </c>
      <c r="B15" s="283"/>
      <c r="C15" s="283"/>
      <c r="D15" s="283"/>
      <c r="E15" s="283"/>
      <c r="F15" s="283"/>
      <c r="G15" s="14">
        <v>8</v>
      </c>
      <c r="H15" s="142">
        <v>5857012</v>
      </c>
      <c r="I15" s="22">
        <v>9823975</v>
      </c>
    </row>
    <row r="16" spans="1:9" ht="12.75" customHeight="1" x14ac:dyDescent="0.2">
      <c r="A16" s="283" t="s">
        <v>11</v>
      </c>
      <c r="B16" s="283"/>
      <c r="C16" s="283"/>
      <c r="D16" s="283"/>
      <c r="E16" s="283"/>
      <c r="F16" s="283"/>
      <c r="G16" s="14">
        <v>9</v>
      </c>
      <c r="H16" s="142">
        <v>1255</v>
      </c>
      <c r="I16" s="22">
        <v>313</v>
      </c>
    </row>
    <row r="17" spans="1:9" ht="12.75" customHeight="1" x14ac:dyDescent="0.2">
      <c r="A17" s="284" t="s">
        <v>12</v>
      </c>
      <c r="B17" s="284"/>
      <c r="C17" s="284"/>
      <c r="D17" s="284"/>
      <c r="E17" s="284"/>
      <c r="F17" s="284"/>
      <c r="G17" s="15">
        <v>10</v>
      </c>
      <c r="H17" s="23">
        <f>H18+H19+H20+H21+H22+H23+H24+H25+H26</f>
        <v>1128124352</v>
      </c>
      <c r="I17" s="23">
        <f>I18+I19+I20+I21+I22+I23+I24+I25+I26</f>
        <v>1165632502</v>
      </c>
    </row>
    <row r="18" spans="1:9" ht="12.75" customHeight="1" x14ac:dyDescent="0.2">
      <c r="A18" s="283" t="s">
        <v>13</v>
      </c>
      <c r="B18" s="283"/>
      <c r="C18" s="283"/>
      <c r="D18" s="283"/>
      <c r="E18" s="283"/>
      <c r="F18" s="283"/>
      <c r="G18" s="14">
        <v>11</v>
      </c>
      <c r="H18" s="142">
        <v>153078764</v>
      </c>
      <c r="I18" s="22">
        <v>162678259</v>
      </c>
    </row>
    <row r="19" spans="1:9" ht="12.75" customHeight="1" x14ac:dyDescent="0.2">
      <c r="A19" s="283" t="s">
        <v>14</v>
      </c>
      <c r="B19" s="283"/>
      <c r="C19" s="283"/>
      <c r="D19" s="283"/>
      <c r="E19" s="283"/>
      <c r="F19" s="283"/>
      <c r="G19" s="14">
        <v>12</v>
      </c>
      <c r="H19" s="142">
        <v>423354403</v>
      </c>
      <c r="I19" s="22">
        <v>440025295</v>
      </c>
    </row>
    <row r="20" spans="1:9" ht="12.75" customHeight="1" x14ac:dyDescent="0.2">
      <c r="A20" s="283" t="s">
        <v>15</v>
      </c>
      <c r="B20" s="283"/>
      <c r="C20" s="283"/>
      <c r="D20" s="283"/>
      <c r="E20" s="283"/>
      <c r="F20" s="283"/>
      <c r="G20" s="14">
        <v>13</v>
      </c>
      <c r="H20" s="142">
        <v>282923461</v>
      </c>
      <c r="I20" s="22">
        <v>308786698</v>
      </c>
    </row>
    <row r="21" spans="1:9" ht="12.75" customHeight="1" x14ac:dyDescent="0.2">
      <c r="A21" s="283" t="s">
        <v>16</v>
      </c>
      <c r="B21" s="283"/>
      <c r="C21" s="283"/>
      <c r="D21" s="283"/>
      <c r="E21" s="283"/>
      <c r="F21" s="283"/>
      <c r="G21" s="14">
        <v>14</v>
      </c>
      <c r="H21" s="142">
        <v>61709713</v>
      </c>
      <c r="I21" s="22">
        <v>63346409</v>
      </c>
    </row>
    <row r="22" spans="1:9" ht="12.75" customHeight="1" x14ac:dyDescent="0.2">
      <c r="A22" s="283" t="s">
        <v>17</v>
      </c>
      <c r="B22" s="283"/>
      <c r="C22" s="283"/>
      <c r="D22" s="283"/>
      <c r="E22" s="283"/>
      <c r="F22" s="283"/>
      <c r="G22" s="14">
        <v>15</v>
      </c>
      <c r="H22" s="142">
        <v>0</v>
      </c>
      <c r="I22" s="22">
        <v>0</v>
      </c>
    </row>
    <row r="23" spans="1:9" ht="12.75" customHeight="1" x14ac:dyDescent="0.2">
      <c r="A23" s="283" t="s">
        <v>18</v>
      </c>
      <c r="B23" s="283"/>
      <c r="C23" s="283"/>
      <c r="D23" s="283"/>
      <c r="E23" s="283"/>
      <c r="F23" s="283"/>
      <c r="G23" s="14">
        <v>16</v>
      </c>
      <c r="H23" s="142">
        <v>7290898</v>
      </c>
      <c r="I23" s="22">
        <v>15940640</v>
      </c>
    </row>
    <row r="24" spans="1:9" ht="12.75" customHeight="1" x14ac:dyDescent="0.2">
      <c r="A24" s="283" t="s">
        <v>19</v>
      </c>
      <c r="B24" s="283"/>
      <c r="C24" s="283"/>
      <c r="D24" s="283"/>
      <c r="E24" s="283"/>
      <c r="F24" s="283"/>
      <c r="G24" s="14">
        <v>17</v>
      </c>
      <c r="H24" s="142">
        <v>82354481</v>
      </c>
      <c r="I24" s="22">
        <v>60740088</v>
      </c>
    </row>
    <row r="25" spans="1:9" ht="12.75" customHeight="1" x14ac:dyDescent="0.2">
      <c r="A25" s="283" t="s">
        <v>20</v>
      </c>
      <c r="B25" s="283"/>
      <c r="C25" s="283"/>
      <c r="D25" s="283"/>
      <c r="E25" s="283"/>
      <c r="F25" s="283"/>
      <c r="G25" s="14">
        <v>18</v>
      </c>
      <c r="H25" s="142">
        <v>2119205</v>
      </c>
      <c r="I25" s="22">
        <v>2232633</v>
      </c>
    </row>
    <row r="26" spans="1:9" ht="12.75" customHeight="1" x14ac:dyDescent="0.2">
      <c r="A26" s="283" t="s">
        <v>21</v>
      </c>
      <c r="B26" s="283"/>
      <c r="C26" s="283"/>
      <c r="D26" s="283"/>
      <c r="E26" s="283"/>
      <c r="F26" s="283"/>
      <c r="G26" s="14">
        <v>19</v>
      </c>
      <c r="H26" s="142">
        <v>115293427</v>
      </c>
      <c r="I26" s="22">
        <v>111882480</v>
      </c>
    </row>
    <row r="27" spans="1:9" ht="12.75" customHeight="1" x14ac:dyDescent="0.2">
      <c r="A27" s="284" t="s">
        <v>22</v>
      </c>
      <c r="B27" s="284"/>
      <c r="C27" s="284"/>
      <c r="D27" s="284"/>
      <c r="E27" s="284"/>
      <c r="F27" s="284"/>
      <c r="G27" s="15">
        <v>20</v>
      </c>
      <c r="H27" s="23">
        <f>SUM(H28:H37)</f>
        <v>275512196</v>
      </c>
      <c r="I27" s="23">
        <f>SUM(I28:I37)</f>
        <v>593274183</v>
      </c>
    </row>
    <row r="28" spans="1:9" ht="12.75" customHeight="1" x14ac:dyDescent="0.2">
      <c r="A28" s="283" t="s">
        <v>23</v>
      </c>
      <c r="B28" s="283"/>
      <c r="C28" s="283"/>
      <c r="D28" s="283"/>
      <c r="E28" s="283"/>
      <c r="F28" s="283"/>
      <c r="G28" s="14">
        <v>21</v>
      </c>
      <c r="H28" s="142">
        <v>9882280</v>
      </c>
      <c r="I28" s="22">
        <v>319882280</v>
      </c>
    </row>
    <row r="29" spans="1:9" ht="12.75" customHeight="1" x14ac:dyDescent="0.2">
      <c r="A29" s="283" t="s">
        <v>24</v>
      </c>
      <c r="B29" s="283"/>
      <c r="C29" s="283"/>
      <c r="D29" s="283"/>
      <c r="E29" s="283"/>
      <c r="F29" s="283"/>
      <c r="G29" s="14">
        <v>22</v>
      </c>
      <c r="H29" s="142">
        <v>0</v>
      </c>
      <c r="I29" s="22">
        <v>0</v>
      </c>
    </row>
    <row r="30" spans="1:9" ht="12.75" customHeight="1" x14ac:dyDescent="0.2">
      <c r="A30" s="283" t="s">
        <v>25</v>
      </c>
      <c r="B30" s="283"/>
      <c r="C30" s="283"/>
      <c r="D30" s="283"/>
      <c r="E30" s="283"/>
      <c r="F30" s="283"/>
      <c r="G30" s="14">
        <v>23</v>
      </c>
      <c r="H30" s="142">
        <v>0</v>
      </c>
      <c r="I30" s="22">
        <v>0</v>
      </c>
    </row>
    <row r="31" spans="1:9" ht="24" customHeight="1" x14ac:dyDescent="0.2">
      <c r="A31" s="283" t="s">
        <v>26</v>
      </c>
      <c r="B31" s="283"/>
      <c r="C31" s="283"/>
      <c r="D31" s="283"/>
      <c r="E31" s="283"/>
      <c r="F31" s="283"/>
      <c r="G31" s="14">
        <v>24</v>
      </c>
      <c r="H31" s="142">
        <v>236796078</v>
      </c>
      <c r="I31" s="22">
        <v>243381534</v>
      </c>
    </row>
    <row r="32" spans="1:9" ht="23.45" customHeight="1" x14ac:dyDescent="0.2">
      <c r="A32" s="283" t="s">
        <v>27</v>
      </c>
      <c r="B32" s="283"/>
      <c r="C32" s="283"/>
      <c r="D32" s="283"/>
      <c r="E32" s="283"/>
      <c r="F32" s="283"/>
      <c r="G32" s="14">
        <v>25</v>
      </c>
      <c r="H32" s="142">
        <v>0</v>
      </c>
      <c r="I32" s="22">
        <v>0</v>
      </c>
    </row>
    <row r="33" spans="1:9" ht="21.6" customHeight="1" x14ac:dyDescent="0.2">
      <c r="A33" s="283" t="s">
        <v>28</v>
      </c>
      <c r="B33" s="283"/>
      <c r="C33" s="283"/>
      <c r="D33" s="283"/>
      <c r="E33" s="283"/>
      <c r="F33" s="283"/>
      <c r="G33" s="14">
        <v>26</v>
      </c>
      <c r="H33" s="142">
        <v>0</v>
      </c>
      <c r="I33" s="22">
        <v>0</v>
      </c>
    </row>
    <row r="34" spans="1:9" ht="12.75" customHeight="1" x14ac:dyDescent="0.2">
      <c r="A34" s="283" t="s">
        <v>29</v>
      </c>
      <c r="B34" s="283"/>
      <c r="C34" s="283"/>
      <c r="D34" s="283"/>
      <c r="E34" s="283"/>
      <c r="F34" s="283"/>
      <c r="G34" s="14">
        <v>27</v>
      </c>
      <c r="H34" s="142">
        <v>2475644</v>
      </c>
      <c r="I34" s="22">
        <v>2613984</v>
      </c>
    </row>
    <row r="35" spans="1:9" ht="12.75" customHeight="1" x14ac:dyDescent="0.2">
      <c r="A35" s="283" t="s">
        <v>30</v>
      </c>
      <c r="B35" s="283"/>
      <c r="C35" s="283"/>
      <c r="D35" s="283"/>
      <c r="E35" s="283"/>
      <c r="F35" s="283"/>
      <c r="G35" s="14">
        <v>28</v>
      </c>
      <c r="H35" s="142">
        <v>2497574</v>
      </c>
      <c r="I35" s="22">
        <v>2548432</v>
      </c>
    </row>
    <row r="36" spans="1:9" ht="12.75" customHeight="1" x14ac:dyDescent="0.2">
      <c r="A36" s="283" t="s">
        <v>31</v>
      </c>
      <c r="B36" s="283"/>
      <c r="C36" s="283"/>
      <c r="D36" s="283"/>
      <c r="E36" s="283"/>
      <c r="F36" s="283"/>
      <c r="G36" s="14">
        <v>29</v>
      </c>
      <c r="H36" s="142">
        <v>20503106</v>
      </c>
      <c r="I36" s="22">
        <v>21476096</v>
      </c>
    </row>
    <row r="37" spans="1:9" ht="12.75" customHeight="1" x14ac:dyDescent="0.2">
      <c r="A37" s="283" t="s">
        <v>32</v>
      </c>
      <c r="B37" s="283"/>
      <c r="C37" s="283"/>
      <c r="D37" s="283"/>
      <c r="E37" s="283"/>
      <c r="F37" s="283"/>
      <c r="G37" s="14">
        <v>30</v>
      </c>
      <c r="H37" s="142">
        <v>3357514</v>
      </c>
      <c r="I37" s="22">
        <v>3371857</v>
      </c>
    </row>
    <row r="38" spans="1:9" ht="12.75" customHeight="1" x14ac:dyDescent="0.2">
      <c r="A38" s="284" t="s">
        <v>33</v>
      </c>
      <c r="B38" s="284"/>
      <c r="C38" s="284"/>
      <c r="D38" s="284"/>
      <c r="E38" s="284"/>
      <c r="F38" s="284"/>
      <c r="G38" s="15">
        <v>31</v>
      </c>
      <c r="H38" s="23">
        <f>H39+H40+H41+H42</f>
        <v>14744079</v>
      </c>
      <c r="I38" s="23">
        <f>I39+I40+I41+I42</f>
        <v>14743991</v>
      </c>
    </row>
    <row r="39" spans="1:9" ht="12.75" customHeight="1" x14ac:dyDescent="0.2">
      <c r="A39" s="283" t="s">
        <v>34</v>
      </c>
      <c r="B39" s="283"/>
      <c r="C39" s="283"/>
      <c r="D39" s="283"/>
      <c r="E39" s="283"/>
      <c r="F39" s="283"/>
      <c r="G39" s="14">
        <v>32</v>
      </c>
      <c r="H39" s="142">
        <v>0</v>
      </c>
      <c r="I39" s="22">
        <v>0</v>
      </c>
    </row>
    <row r="40" spans="1:9" ht="12.75" customHeight="1" x14ac:dyDescent="0.2">
      <c r="A40" s="283" t="s">
        <v>35</v>
      </c>
      <c r="B40" s="283"/>
      <c r="C40" s="283"/>
      <c r="D40" s="283"/>
      <c r="E40" s="283"/>
      <c r="F40" s="283"/>
      <c r="G40" s="14">
        <v>33</v>
      </c>
      <c r="H40" s="142">
        <v>0</v>
      </c>
      <c r="I40" s="22">
        <v>0</v>
      </c>
    </row>
    <row r="41" spans="1:9" ht="12.75" customHeight="1" x14ac:dyDescent="0.2">
      <c r="A41" s="283" t="s">
        <v>36</v>
      </c>
      <c r="B41" s="283"/>
      <c r="C41" s="283"/>
      <c r="D41" s="283"/>
      <c r="E41" s="283"/>
      <c r="F41" s="283"/>
      <c r="G41" s="14">
        <v>34</v>
      </c>
      <c r="H41" s="142">
        <v>14719851</v>
      </c>
      <c r="I41" s="22">
        <v>14719851</v>
      </c>
    </row>
    <row r="42" spans="1:9" ht="12.75" customHeight="1" x14ac:dyDescent="0.2">
      <c r="A42" s="283" t="s">
        <v>37</v>
      </c>
      <c r="B42" s="283"/>
      <c r="C42" s="283"/>
      <c r="D42" s="283"/>
      <c r="E42" s="283"/>
      <c r="F42" s="283"/>
      <c r="G42" s="14">
        <v>35</v>
      </c>
      <c r="H42" s="142">
        <v>24228</v>
      </c>
      <c r="I42" s="22">
        <v>24140</v>
      </c>
    </row>
    <row r="43" spans="1:9" ht="12.75" customHeight="1" x14ac:dyDescent="0.2">
      <c r="A43" s="283" t="s">
        <v>38</v>
      </c>
      <c r="B43" s="283"/>
      <c r="C43" s="283"/>
      <c r="D43" s="283"/>
      <c r="E43" s="283"/>
      <c r="F43" s="283"/>
      <c r="G43" s="14">
        <v>36</v>
      </c>
      <c r="H43" s="142">
        <v>34223039</v>
      </c>
      <c r="I43" s="22">
        <v>35628333</v>
      </c>
    </row>
    <row r="44" spans="1:9" ht="12.75" customHeight="1" x14ac:dyDescent="0.2">
      <c r="A44" s="285" t="s">
        <v>304</v>
      </c>
      <c r="B44" s="285"/>
      <c r="C44" s="285"/>
      <c r="D44" s="285"/>
      <c r="E44" s="285"/>
      <c r="F44" s="285"/>
      <c r="G44" s="15">
        <v>37</v>
      </c>
      <c r="H44" s="23">
        <f>H45+H53+H60+H70</f>
        <v>2926581656</v>
      </c>
      <c r="I44" s="23">
        <f>I45+I53+I60+I70</f>
        <v>2951580057</v>
      </c>
    </row>
    <row r="45" spans="1:9" ht="12.75" customHeight="1" x14ac:dyDescent="0.2">
      <c r="A45" s="284" t="s">
        <v>39</v>
      </c>
      <c r="B45" s="284"/>
      <c r="C45" s="284"/>
      <c r="D45" s="284"/>
      <c r="E45" s="284"/>
      <c r="F45" s="284"/>
      <c r="G45" s="15">
        <v>38</v>
      </c>
      <c r="H45" s="23">
        <f>SUM(H46:H52)</f>
        <v>987085333</v>
      </c>
      <c r="I45" s="23">
        <f>SUM(I46:I52)</f>
        <v>1107692442</v>
      </c>
    </row>
    <row r="46" spans="1:9" ht="12.75" customHeight="1" x14ac:dyDescent="0.2">
      <c r="A46" s="283" t="s">
        <v>40</v>
      </c>
      <c r="B46" s="283"/>
      <c r="C46" s="283"/>
      <c r="D46" s="283"/>
      <c r="E46" s="283"/>
      <c r="F46" s="283"/>
      <c r="G46" s="14">
        <v>39</v>
      </c>
      <c r="H46" s="142">
        <v>497075569</v>
      </c>
      <c r="I46" s="22">
        <v>550385094</v>
      </c>
    </row>
    <row r="47" spans="1:9" ht="12.75" customHeight="1" x14ac:dyDescent="0.2">
      <c r="A47" s="283" t="s">
        <v>41</v>
      </c>
      <c r="B47" s="283"/>
      <c r="C47" s="283"/>
      <c r="D47" s="283"/>
      <c r="E47" s="283"/>
      <c r="F47" s="283"/>
      <c r="G47" s="14">
        <v>40</v>
      </c>
      <c r="H47" s="142">
        <v>286011805</v>
      </c>
      <c r="I47" s="22">
        <v>329647438</v>
      </c>
    </row>
    <row r="48" spans="1:9" ht="12.75" customHeight="1" x14ac:dyDescent="0.2">
      <c r="A48" s="283" t="s">
        <v>42</v>
      </c>
      <c r="B48" s="283"/>
      <c r="C48" s="283"/>
      <c r="D48" s="283"/>
      <c r="E48" s="283"/>
      <c r="F48" s="283"/>
      <c r="G48" s="14">
        <v>41</v>
      </c>
      <c r="H48" s="142">
        <v>79653664</v>
      </c>
      <c r="I48" s="22">
        <v>129276452</v>
      </c>
    </row>
    <row r="49" spans="1:9" ht="12.75" customHeight="1" x14ac:dyDescent="0.2">
      <c r="A49" s="283" t="s">
        <v>43</v>
      </c>
      <c r="B49" s="283"/>
      <c r="C49" s="283"/>
      <c r="D49" s="283"/>
      <c r="E49" s="283"/>
      <c r="F49" s="283"/>
      <c r="G49" s="14">
        <v>42</v>
      </c>
      <c r="H49" s="142">
        <v>991303</v>
      </c>
      <c r="I49" s="22">
        <v>868733</v>
      </c>
    </row>
    <row r="50" spans="1:9" ht="12.75" customHeight="1" x14ac:dyDescent="0.2">
      <c r="A50" s="283" t="s">
        <v>44</v>
      </c>
      <c r="B50" s="283"/>
      <c r="C50" s="283"/>
      <c r="D50" s="283"/>
      <c r="E50" s="283"/>
      <c r="F50" s="283"/>
      <c r="G50" s="14">
        <v>43</v>
      </c>
      <c r="H50" s="142">
        <v>70416953</v>
      </c>
      <c r="I50" s="22">
        <v>78062073</v>
      </c>
    </row>
    <row r="51" spans="1:9" ht="12.75" customHeight="1" x14ac:dyDescent="0.2">
      <c r="A51" s="283" t="s">
        <v>45</v>
      </c>
      <c r="B51" s="283"/>
      <c r="C51" s="283"/>
      <c r="D51" s="283"/>
      <c r="E51" s="283"/>
      <c r="F51" s="283"/>
      <c r="G51" s="14">
        <v>44</v>
      </c>
      <c r="H51" s="142">
        <v>52936039</v>
      </c>
      <c r="I51" s="22">
        <v>19452652</v>
      </c>
    </row>
    <row r="52" spans="1:9" ht="12.75" customHeight="1" x14ac:dyDescent="0.2">
      <c r="A52" s="283" t="s">
        <v>46</v>
      </c>
      <c r="B52" s="283"/>
      <c r="C52" s="283"/>
      <c r="D52" s="283"/>
      <c r="E52" s="283"/>
      <c r="F52" s="283"/>
      <c r="G52" s="14">
        <v>45</v>
      </c>
      <c r="H52" s="142">
        <v>0</v>
      </c>
      <c r="I52" s="22">
        <v>0</v>
      </c>
    </row>
    <row r="53" spans="1:9" ht="12.75" customHeight="1" x14ac:dyDescent="0.2">
      <c r="A53" s="284" t="s">
        <v>47</v>
      </c>
      <c r="B53" s="284"/>
      <c r="C53" s="284"/>
      <c r="D53" s="284"/>
      <c r="E53" s="284"/>
      <c r="F53" s="284"/>
      <c r="G53" s="15">
        <v>46</v>
      </c>
      <c r="H53" s="23">
        <f>SUM(H54:H59)</f>
        <v>1213609164</v>
      </c>
      <c r="I53" s="23">
        <f>SUM(I54:I59)</f>
        <v>1117629082</v>
      </c>
    </row>
    <row r="54" spans="1:9" ht="12.75" customHeight="1" x14ac:dyDescent="0.2">
      <c r="A54" s="283" t="s">
        <v>48</v>
      </c>
      <c r="B54" s="283"/>
      <c r="C54" s="283"/>
      <c r="D54" s="283"/>
      <c r="E54" s="283"/>
      <c r="F54" s="283"/>
      <c r="G54" s="14">
        <v>47</v>
      </c>
      <c r="H54" s="142">
        <v>0</v>
      </c>
      <c r="I54" s="22">
        <v>0</v>
      </c>
    </row>
    <row r="55" spans="1:9" ht="12.75" customHeight="1" x14ac:dyDescent="0.2">
      <c r="A55" s="283" t="s">
        <v>49</v>
      </c>
      <c r="B55" s="283"/>
      <c r="C55" s="283"/>
      <c r="D55" s="283"/>
      <c r="E55" s="283"/>
      <c r="F55" s="283"/>
      <c r="G55" s="14">
        <v>48</v>
      </c>
      <c r="H55" s="142">
        <v>55571385</v>
      </c>
      <c r="I55" s="22">
        <v>32417004</v>
      </c>
    </row>
    <row r="56" spans="1:9" ht="12.75" customHeight="1" x14ac:dyDescent="0.2">
      <c r="A56" s="283" t="s">
        <v>50</v>
      </c>
      <c r="B56" s="283"/>
      <c r="C56" s="283"/>
      <c r="D56" s="283"/>
      <c r="E56" s="283"/>
      <c r="F56" s="283"/>
      <c r="G56" s="14">
        <v>49</v>
      </c>
      <c r="H56" s="142">
        <v>995792393</v>
      </c>
      <c r="I56" s="22">
        <v>960236209</v>
      </c>
    </row>
    <row r="57" spans="1:9" ht="12.75" customHeight="1" x14ac:dyDescent="0.2">
      <c r="A57" s="283" t="s">
        <v>51</v>
      </c>
      <c r="B57" s="283"/>
      <c r="C57" s="283"/>
      <c r="D57" s="283"/>
      <c r="E57" s="283"/>
      <c r="F57" s="283"/>
      <c r="G57" s="14">
        <v>50</v>
      </c>
      <c r="H57" s="142">
        <v>678444</v>
      </c>
      <c r="I57" s="22">
        <v>1517707</v>
      </c>
    </row>
    <row r="58" spans="1:9" ht="12.75" customHeight="1" x14ac:dyDescent="0.2">
      <c r="A58" s="283" t="s">
        <v>52</v>
      </c>
      <c r="B58" s="283"/>
      <c r="C58" s="283"/>
      <c r="D58" s="283"/>
      <c r="E58" s="283"/>
      <c r="F58" s="283"/>
      <c r="G58" s="14">
        <v>51</v>
      </c>
      <c r="H58" s="142">
        <v>36365969</v>
      </c>
      <c r="I58" s="22">
        <v>39395612</v>
      </c>
    </row>
    <row r="59" spans="1:9" ht="12.75" customHeight="1" x14ac:dyDescent="0.2">
      <c r="A59" s="283" t="s">
        <v>53</v>
      </c>
      <c r="B59" s="283"/>
      <c r="C59" s="283"/>
      <c r="D59" s="283"/>
      <c r="E59" s="283"/>
      <c r="F59" s="283"/>
      <c r="G59" s="14">
        <v>52</v>
      </c>
      <c r="H59" s="142">
        <v>125200973</v>
      </c>
      <c r="I59" s="22">
        <v>84062550</v>
      </c>
    </row>
    <row r="60" spans="1:9" ht="12.75" customHeight="1" x14ac:dyDescent="0.2">
      <c r="A60" s="284" t="s">
        <v>54</v>
      </c>
      <c r="B60" s="284"/>
      <c r="C60" s="284"/>
      <c r="D60" s="284"/>
      <c r="E60" s="284"/>
      <c r="F60" s="284"/>
      <c r="G60" s="15">
        <v>53</v>
      </c>
      <c r="H60" s="23">
        <f>SUM(H61:H69)</f>
        <v>302056346</v>
      </c>
      <c r="I60" s="23">
        <f>SUM(I61:I69)</f>
        <v>126600820</v>
      </c>
    </row>
    <row r="61" spans="1:9" ht="12.75" customHeight="1" x14ac:dyDescent="0.2">
      <c r="A61" s="283" t="s">
        <v>23</v>
      </c>
      <c r="B61" s="283"/>
      <c r="C61" s="283"/>
      <c r="D61" s="283"/>
      <c r="E61" s="283"/>
      <c r="F61" s="283"/>
      <c r="G61" s="14">
        <v>54</v>
      </c>
      <c r="H61" s="142">
        <v>0</v>
      </c>
      <c r="I61" s="22">
        <v>0</v>
      </c>
    </row>
    <row r="62" spans="1:9" ht="27.6" customHeight="1" x14ac:dyDescent="0.2">
      <c r="A62" s="283" t="s">
        <v>24</v>
      </c>
      <c r="B62" s="283"/>
      <c r="C62" s="283"/>
      <c r="D62" s="283"/>
      <c r="E62" s="283"/>
      <c r="F62" s="283"/>
      <c r="G62" s="14">
        <v>55</v>
      </c>
      <c r="H62" s="142">
        <v>0</v>
      </c>
      <c r="I62" s="22">
        <v>0</v>
      </c>
    </row>
    <row r="63" spans="1:9" ht="12.75" customHeight="1" x14ac:dyDescent="0.2">
      <c r="A63" s="283" t="s">
        <v>25</v>
      </c>
      <c r="B63" s="283"/>
      <c r="C63" s="283"/>
      <c r="D63" s="283"/>
      <c r="E63" s="283"/>
      <c r="F63" s="283"/>
      <c r="G63" s="14">
        <v>56</v>
      </c>
      <c r="H63" s="142">
        <v>0</v>
      </c>
      <c r="I63" s="22">
        <v>0</v>
      </c>
    </row>
    <row r="64" spans="1:9" ht="25.9" customHeight="1" x14ac:dyDescent="0.2">
      <c r="A64" s="283" t="s">
        <v>55</v>
      </c>
      <c r="B64" s="283"/>
      <c r="C64" s="283"/>
      <c r="D64" s="283"/>
      <c r="E64" s="283"/>
      <c r="F64" s="283"/>
      <c r="G64" s="14">
        <v>57</v>
      </c>
      <c r="H64" s="142">
        <v>0</v>
      </c>
      <c r="I64" s="22">
        <v>0</v>
      </c>
    </row>
    <row r="65" spans="1:9" ht="21.6" customHeight="1" x14ac:dyDescent="0.2">
      <c r="A65" s="283" t="s">
        <v>27</v>
      </c>
      <c r="B65" s="283"/>
      <c r="C65" s="283"/>
      <c r="D65" s="283"/>
      <c r="E65" s="283"/>
      <c r="F65" s="283"/>
      <c r="G65" s="14">
        <v>58</v>
      </c>
      <c r="H65" s="142">
        <v>0</v>
      </c>
      <c r="I65" s="22">
        <v>0</v>
      </c>
    </row>
    <row r="66" spans="1:9" ht="21.6" customHeight="1" x14ac:dyDescent="0.2">
      <c r="A66" s="283" t="s">
        <v>28</v>
      </c>
      <c r="B66" s="283"/>
      <c r="C66" s="283"/>
      <c r="D66" s="283"/>
      <c r="E66" s="283"/>
      <c r="F66" s="283"/>
      <c r="G66" s="14">
        <v>59</v>
      </c>
      <c r="H66" s="142">
        <v>0</v>
      </c>
      <c r="I66" s="22">
        <v>0</v>
      </c>
    </row>
    <row r="67" spans="1:9" ht="12.75" customHeight="1" x14ac:dyDescent="0.2">
      <c r="A67" s="283" t="s">
        <v>29</v>
      </c>
      <c r="B67" s="283"/>
      <c r="C67" s="283"/>
      <c r="D67" s="283"/>
      <c r="E67" s="283"/>
      <c r="F67" s="283"/>
      <c r="G67" s="14">
        <v>60</v>
      </c>
      <c r="H67" s="142">
        <v>0</v>
      </c>
      <c r="I67" s="22">
        <v>0</v>
      </c>
    </row>
    <row r="68" spans="1:9" ht="12.75" customHeight="1" x14ac:dyDescent="0.2">
      <c r="A68" s="283" t="s">
        <v>30</v>
      </c>
      <c r="B68" s="283"/>
      <c r="C68" s="283"/>
      <c r="D68" s="283"/>
      <c r="E68" s="283"/>
      <c r="F68" s="283"/>
      <c r="G68" s="14">
        <v>61</v>
      </c>
      <c r="H68" s="142">
        <v>121468792</v>
      </c>
      <c r="I68" s="22">
        <v>126290815</v>
      </c>
    </row>
    <row r="69" spans="1:9" ht="12.75" customHeight="1" x14ac:dyDescent="0.2">
      <c r="A69" s="283" t="s">
        <v>56</v>
      </c>
      <c r="B69" s="283"/>
      <c r="C69" s="283"/>
      <c r="D69" s="283"/>
      <c r="E69" s="283"/>
      <c r="F69" s="283"/>
      <c r="G69" s="14">
        <v>62</v>
      </c>
      <c r="H69" s="142">
        <v>180587554</v>
      </c>
      <c r="I69" s="22">
        <v>310005</v>
      </c>
    </row>
    <row r="70" spans="1:9" ht="12.75" customHeight="1" x14ac:dyDescent="0.2">
      <c r="A70" s="283" t="s">
        <v>57</v>
      </c>
      <c r="B70" s="283"/>
      <c r="C70" s="283"/>
      <c r="D70" s="283"/>
      <c r="E70" s="283"/>
      <c r="F70" s="283"/>
      <c r="G70" s="14">
        <v>63</v>
      </c>
      <c r="H70" s="142">
        <v>423830813</v>
      </c>
      <c r="I70" s="22">
        <v>599657713</v>
      </c>
    </row>
    <row r="71" spans="1:9" ht="12.75" customHeight="1" x14ac:dyDescent="0.2">
      <c r="A71" s="300" t="s">
        <v>58</v>
      </c>
      <c r="B71" s="300"/>
      <c r="C71" s="300"/>
      <c r="D71" s="300"/>
      <c r="E71" s="300"/>
      <c r="F71" s="300"/>
      <c r="G71" s="14">
        <v>64</v>
      </c>
      <c r="H71" s="142">
        <v>17836520</v>
      </c>
      <c r="I71" s="22">
        <v>19229053</v>
      </c>
    </row>
    <row r="72" spans="1:9" ht="12.75" customHeight="1" x14ac:dyDescent="0.2">
      <c r="A72" s="285" t="s">
        <v>305</v>
      </c>
      <c r="B72" s="285"/>
      <c r="C72" s="285"/>
      <c r="D72" s="285"/>
      <c r="E72" s="285"/>
      <c r="F72" s="285"/>
      <c r="G72" s="15">
        <v>65</v>
      </c>
      <c r="H72" s="23">
        <f>H8+H9+H44+H71</f>
        <v>4447303517</v>
      </c>
      <c r="I72" s="23">
        <f>I8+I9+I44+I71</f>
        <v>4837564802</v>
      </c>
    </row>
    <row r="73" spans="1:9" ht="12.75" customHeight="1" x14ac:dyDescent="0.2">
      <c r="A73" s="300" t="s">
        <v>59</v>
      </c>
      <c r="B73" s="300"/>
      <c r="C73" s="300"/>
      <c r="D73" s="300"/>
      <c r="E73" s="300"/>
      <c r="F73" s="300"/>
      <c r="G73" s="14">
        <v>66</v>
      </c>
      <c r="H73" s="142">
        <v>4853437636</v>
      </c>
      <c r="I73" s="22">
        <v>3917008291</v>
      </c>
    </row>
    <row r="74" spans="1:9" x14ac:dyDescent="0.2">
      <c r="A74" s="302" t="s">
        <v>60</v>
      </c>
      <c r="B74" s="303"/>
      <c r="C74" s="303"/>
      <c r="D74" s="303"/>
      <c r="E74" s="303"/>
      <c r="F74" s="303"/>
      <c r="G74" s="303"/>
      <c r="H74" s="303"/>
      <c r="I74" s="303"/>
    </row>
    <row r="75" spans="1:9" ht="12.75" customHeight="1" x14ac:dyDescent="0.2">
      <c r="A75" s="285" t="s">
        <v>353</v>
      </c>
      <c r="B75" s="285"/>
      <c r="C75" s="285"/>
      <c r="D75" s="285"/>
      <c r="E75" s="285"/>
      <c r="F75" s="285"/>
      <c r="G75" s="15">
        <v>67</v>
      </c>
      <c r="H75" s="101">
        <f>H76+H77+H78+H84+H85+H91+H94+H97</f>
        <v>2843641423</v>
      </c>
      <c r="I75" s="101">
        <f>I76+I77+I78+I84+I85+I91+I94+I97</f>
        <v>2953946148</v>
      </c>
    </row>
    <row r="76" spans="1:9" ht="12.75" customHeight="1" x14ac:dyDescent="0.2">
      <c r="A76" s="283" t="s">
        <v>61</v>
      </c>
      <c r="B76" s="283"/>
      <c r="C76" s="283"/>
      <c r="D76" s="283"/>
      <c r="E76" s="283"/>
      <c r="F76" s="283"/>
      <c r="G76" s="14">
        <v>68</v>
      </c>
      <c r="H76" s="143">
        <v>1208895930</v>
      </c>
      <c r="I76" s="22">
        <v>1208895930</v>
      </c>
    </row>
    <row r="77" spans="1:9" ht="12.75" customHeight="1" x14ac:dyDescent="0.2">
      <c r="A77" s="283" t="s">
        <v>62</v>
      </c>
      <c r="B77" s="283"/>
      <c r="C77" s="283"/>
      <c r="D77" s="283"/>
      <c r="E77" s="283"/>
      <c r="F77" s="283"/>
      <c r="G77" s="14">
        <v>69</v>
      </c>
      <c r="H77" s="143">
        <v>719579</v>
      </c>
      <c r="I77" s="22">
        <v>719579</v>
      </c>
    </row>
    <row r="78" spans="1:9" ht="12.75" customHeight="1" x14ac:dyDescent="0.2">
      <c r="A78" s="284" t="s">
        <v>63</v>
      </c>
      <c r="B78" s="284"/>
      <c r="C78" s="284"/>
      <c r="D78" s="284"/>
      <c r="E78" s="284"/>
      <c r="F78" s="284"/>
      <c r="G78" s="15">
        <v>70</v>
      </c>
      <c r="H78" s="101">
        <f>SUM(H79:H83)</f>
        <v>805599688</v>
      </c>
      <c r="I78" s="101">
        <f>SUM(I79:I83)</f>
        <v>805714343</v>
      </c>
    </row>
    <row r="79" spans="1:9" ht="12.75" customHeight="1" x14ac:dyDescent="0.2">
      <c r="A79" s="283" t="s">
        <v>64</v>
      </c>
      <c r="B79" s="283"/>
      <c r="C79" s="283"/>
      <c r="D79" s="283"/>
      <c r="E79" s="283"/>
      <c r="F79" s="283"/>
      <c r="G79" s="14">
        <v>71</v>
      </c>
      <c r="H79" s="143">
        <v>70543024</v>
      </c>
      <c r="I79" s="22">
        <v>70657679</v>
      </c>
    </row>
    <row r="80" spans="1:9" ht="12.75" customHeight="1" x14ac:dyDescent="0.2">
      <c r="A80" s="283" t="s">
        <v>65</v>
      </c>
      <c r="B80" s="283"/>
      <c r="C80" s="283"/>
      <c r="D80" s="283"/>
      <c r="E80" s="283"/>
      <c r="F80" s="283"/>
      <c r="G80" s="14">
        <v>72</v>
      </c>
      <c r="H80" s="143">
        <v>34518334</v>
      </c>
      <c r="I80" s="22">
        <v>34518334</v>
      </c>
    </row>
    <row r="81" spans="1:9" ht="12.75" customHeight="1" x14ac:dyDescent="0.2">
      <c r="A81" s="283" t="s">
        <v>66</v>
      </c>
      <c r="B81" s="283"/>
      <c r="C81" s="283"/>
      <c r="D81" s="283"/>
      <c r="E81" s="283"/>
      <c r="F81" s="283"/>
      <c r="G81" s="14">
        <v>73</v>
      </c>
      <c r="H81" s="143">
        <v>-15869707</v>
      </c>
      <c r="I81" s="22">
        <v>-15869707</v>
      </c>
    </row>
    <row r="82" spans="1:9" ht="12.75" customHeight="1" x14ac:dyDescent="0.2">
      <c r="A82" s="283" t="s">
        <v>67</v>
      </c>
      <c r="B82" s="283"/>
      <c r="C82" s="283"/>
      <c r="D82" s="283"/>
      <c r="E82" s="283"/>
      <c r="F82" s="283"/>
      <c r="G82" s="14">
        <v>74</v>
      </c>
      <c r="H82" s="143">
        <v>480131885</v>
      </c>
      <c r="I82" s="22">
        <v>480131885</v>
      </c>
    </row>
    <row r="83" spans="1:9" ht="12.75" customHeight="1" x14ac:dyDescent="0.2">
      <c r="A83" s="283" t="s">
        <v>68</v>
      </c>
      <c r="B83" s="283"/>
      <c r="C83" s="283"/>
      <c r="D83" s="283"/>
      <c r="E83" s="283"/>
      <c r="F83" s="283"/>
      <c r="G83" s="14">
        <v>75</v>
      </c>
      <c r="H83" s="143">
        <v>236276152</v>
      </c>
      <c r="I83" s="22">
        <v>236276152</v>
      </c>
    </row>
    <row r="84" spans="1:9" ht="12.75" customHeight="1" x14ac:dyDescent="0.2">
      <c r="A84" s="301" t="s">
        <v>69</v>
      </c>
      <c r="B84" s="301"/>
      <c r="C84" s="301"/>
      <c r="D84" s="301"/>
      <c r="E84" s="301"/>
      <c r="F84" s="301"/>
      <c r="G84" s="94">
        <v>76</v>
      </c>
      <c r="H84" s="143">
        <v>0</v>
      </c>
      <c r="I84" s="95">
        <v>0</v>
      </c>
    </row>
    <row r="85" spans="1:9" ht="12.75" customHeight="1" x14ac:dyDescent="0.2">
      <c r="A85" s="284" t="s">
        <v>445</v>
      </c>
      <c r="B85" s="284"/>
      <c r="C85" s="284"/>
      <c r="D85" s="284"/>
      <c r="E85" s="284"/>
      <c r="F85" s="284"/>
      <c r="G85" s="15">
        <v>77</v>
      </c>
      <c r="H85" s="23">
        <f>H86+H87+H88+H89+H90</f>
        <v>-114657</v>
      </c>
      <c r="I85" s="23">
        <f>I86+I87+I88+I89+I90</f>
        <v>-851571</v>
      </c>
    </row>
    <row r="86" spans="1:9" ht="25.5" customHeight="1" x14ac:dyDescent="0.2">
      <c r="A86" s="283" t="s">
        <v>446</v>
      </c>
      <c r="B86" s="283"/>
      <c r="C86" s="283"/>
      <c r="D86" s="283"/>
      <c r="E86" s="283"/>
      <c r="F86" s="283"/>
      <c r="G86" s="14">
        <v>78</v>
      </c>
      <c r="H86" s="142">
        <v>0</v>
      </c>
      <c r="I86" s="22">
        <v>0</v>
      </c>
    </row>
    <row r="87" spans="1:9" ht="12.75" customHeight="1" x14ac:dyDescent="0.2">
      <c r="A87" s="283" t="s">
        <v>70</v>
      </c>
      <c r="B87" s="283"/>
      <c r="C87" s="283"/>
      <c r="D87" s="283"/>
      <c r="E87" s="283"/>
      <c r="F87" s="283"/>
      <c r="G87" s="14">
        <v>79</v>
      </c>
      <c r="H87" s="142">
        <v>0</v>
      </c>
      <c r="I87" s="22">
        <v>0</v>
      </c>
    </row>
    <row r="88" spans="1:9" ht="12.75" customHeight="1" x14ac:dyDescent="0.2">
      <c r="A88" s="283" t="s">
        <v>71</v>
      </c>
      <c r="B88" s="283"/>
      <c r="C88" s="283"/>
      <c r="D88" s="283"/>
      <c r="E88" s="283"/>
      <c r="F88" s="283"/>
      <c r="G88" s="14">
        <v>80</v>
      </c>
      <c r="H88" s="142">
        <v>0</v>
      </c>
      <c r="I88" s="22">
        <v>0</v>
      </c>
    </row>
    <row r="89" spans="1:9" ht="12.75" customHeight="1" x14ac:dyDescent="0.2">
      <c r="A89" s="283" t="s">
        <v>349</v>
      </c>
      <c r="B89" s="283"/>
      <c r="C89" s="283"/>
      <c r="D89" s="283"/>
      <c r="E89" s="283"/>
      <c r="F89" s="283"/>
      <c r="G89" s="14">
        <v>81</v>
      </c>
      <c r="H89" s="142">
        <v>0</v>
      </c>
      <c r="I89" s="22">
        <v>0</v>
      </c>
    </row>
    <row r="90" spans="1:9" ht="12.75" customHeight="1" x14ac:dyDescent="0.2">
      <c r="A90" s="283" t="s">
        <v>350</v>
      </c>
      <c r="B90" s="283"/>
      <c r="C90" s="283"/>
      <c r="D90" s="283"/>
      <c r="E90" s="283"/>
      <c r="F90" s="283"/>
      <c r="G90" s="14">
        <v>82</v>
      </c>
      <c r="H90" s="142">
        <v>-114657</v>
      </c>
      <c r="I90" s="22">
        <v>-851571</v>
      </c>
    </row>
    <row r="91" spans="1:9" ht="12.75" customHeight="1" x14ac:dyDescent="0.2">
      <c r="A91" s="284" t="s">
        <v>351</v>
      </c>
      <c r="B91" s="284"/>
      <c r="C91" s="284"/>
      <c r="D91" s="284"/>
      <c r="E91" s="284"/>
      <c r="F91" s="284"/>
      <c r="G91" s="15">
        <v>83</v>
      </c>
      <c r="H91" s="23">
        <f>H92-H93</f>
        <v>349185016</v>
      </c>
      <c r="I91" s="23">
        <f>I92-I93</f>
        <v>514598586</v>
      </c>
    </row>
    <row r="92" spans="1:9" ht="12.75" customHeight="1" x14ac:dyDescent="0.2">
      <c r="A92" s="283" t="s">
        <v>72</v>
      </c>
      <c r="B92" s="283"/>
      <c r="C92" s="283"/>
      <c r="D92" s="283"/>
      <c r="E92" s="283"/>
      <c r="F92" s="283"/>
      <c r="G92" s="14">
        <v>84</v>
      </c>
      <c r="H92" s="143">
        <v>349185016</v>
      </c>
      <c r="I92" s="22">
        <v>514598586</v>
      </c>
    </row>
    <row r="93" spans="1:9" ht="12.75" customHeight="1" x14ac:dyDescent="0.2">
      <c r="A93" s="283" t="s">
        <v>73</v>
      </c>
      <c r="B93" s="283"/>
      <c r="C93" s="283"/>
      <c r="D93" s="283"/>
      <c r="E93" s="283"/>
      <c r="F93" s="283"/>
      <c r="G93" s="14">
        <v>85</v>
      </c>
      <c r="H93" s="143">
        <v>0</v>
      </c>
      <c r="I93" s="22">
        <v>0</v>
      </c>
    </row>
    <row r="94" spans="1:9" ht="12.75" customHeight="1" x14ac:dyDescent="0.2">
      <c r="A94" s="284" t="s">
        <v>352</v>
      </c>
      <c r="B94" s="284"/>
      <c r="C94" s="284"/>
      <c r="D94" s="284"/>
      <c r="E94" s="284"/>
      <c r="F94" s="284"/>
      <c r="G94" s="15">
        <v>86</v>
      </c>
      <c r="H94" s="23">
        <f>H95-H96</f>
        <v>163945197</v>
      </c>
      <c r="I94" s="23">
        <f>I95-I96</f>
        <v>98540636</v>
      </c>
    </row>
    <row r="95" spans="1:9" ht="12.75" customHeight="1" x14ac:dyDescent="0.2">
      <c r="A95" s="283" t="s">
        <v>74</v>
      </c>
      <c r="B95" s="283"/>
      <c r="C95" s="283"/>
      <c r="D95" s="283"/>
      <c r="E95" s="283"/>
      <c r="F95" s="283"/>
      <c r="G95" s="14">
        <v>87</v>
      </c>
      <c r="H95" s="143">
        <v>163945197</v>
      </c>
      <c r="I95" s="22">
        <v>98540636</v>
      </c>
    </row>
    <row r="96" spans="1:9" ht="12.75" customHeight="1" x14ac:dyDescent="0.2">
      <c r="A96" s="283" t="s">
        <v>75</v>
      </c>
      <c r="B96" s="283"/>
      <c r="C96" s="283"/>
      <c r="D96" s="283"/>
      <c r="E96" s="283"/>
      <c r="F96" s="283"/>
      <c r="G96" s="14">
        <v>88</v>
      </c>
      <c r="H96" s="143">
        <v>0</v>
      </c>
      <c r="I96" s="22">
        <v>0</v>
      </c>
    </row>
    <row r="97" spans="1:9" ht="12.75" customHeight="1" x14ac:dyDescent="0.2">
      <c r="A97" s="283" t="s">
        <v>76</v>
      </c>
      <c r="B97" s="283"/>
      <c r="C97" s="283"/>
      <c r="D97" s="283"/>
      <c r="E97" s="283"/>
      <c r="F97" s="283"/>
      <c r="G97" s="14">
        <v>89</v>
      </c>
      <c r="H97" s="143">
        <v>315410670</v>
      </c>
      <c r="I97" s="22">
        <v>326328645</v>
      </c>
    </row>
    <row r="98" spans="1:9" ht="12.75" customHeight="1" x14ac:dyDescent="0.2">
      <c r="A98" s="285" t="s">
        <v>354</v>
      </c>
      <c r="B98" s="285"/>
      <c r="C98" s="285"/>
      <c r="D98" s="285"/>
      <c r="E98" s="285"/>
      <c r="F98" s="285"/>
      <c r="G98" s="15">
        <v>90</v>
      </c>
      <c r="H98" s="23">
        <f>SUM(H99:H104)</f>
        <v>178661356</v>
      </c>
      <c r="I98" s="23">
        <f>SUM(I99:I104)</f>
        <v>181058191</v>
      </c>
    </row>
    <row r="99" spans="1:9" ht="12.75" customHeight="1" x14ac:dyDescent="0.2">
      <c r="A99" s="283" t="s">
        <v>77</v>
      </c>
      <c r="B99" s="283"/>
      <c r="C99" s="283"/>
      <c r="D99" s="283"/>
      <c r="E99" s="283"/>
      <c r="F99" s="283"/>
      <c r="G99" s="14">
        <v>91</v>
      </c>
      <c r="H99" s="143">
        <v>38356892</v>
      </c>
      <c r="I99" s="22">
        <v>37955849</v>
      </c>
    </row>
    <row r="100" spans="1:9" ht="12.75" customHeight="1" x14ac:dyDescent="0.2">
      <c r="A100" s="283" t="s">
        <v>78</v>
      </c>
      <c r="B100" s="283"/>
      <c r="C100" s="283"/>
      <c r="D100" s="283"/>
      <c r="E100" s="283"/>
      <c r="F100" s="283"/>
      <c r="G100" s="14">
        <v>92</v>
      </c>
      <c r="H100" s="143">
        <v>0</v>
      </c>
      <c r="I100" s="22">
        <v>0</v>
      </c>
    </row>
    <row r="101" spans="1:9" ht="12.75" customHeight="1" x14ac:dyDescent="0.2">
      <c r="A101" s="283" t="s">
        <v>79</v>
      </c>
      <c r="B101" s="283"/>
      <c r="C101" s="283"/>
      <c r="D101" s="283"/>
      <c r="E101" s="283"/>
      <c r="F101" s="283"/>
      <c r="G101" s="14">
        <v>93</v>
      </c>
      <c r="H101" s="143">
        <v>4451979</v>
      </c>
      <c r="I101" s="22">
        <v>4451978</v>
      </c>
    </row>
    <row r="102" spans="1:9" ht="12.75" customHeight="1" x14ac:dyDescent="0.2">
      <c r="A102" s="283" t="s">
        <v>80</v>
      </c>
      <c r="B102" s="283"/>
      <c r="C102" s="283"/>
      <c r="D102" s="283"/>
      <c r="E102" s="283"/>
      <c r="F102" s="283"/>
      <c r="G102" s="14">
        <v>94</v>
      </c>
      <c r="H102" s="142">
        <v>5940601</v>
      </c>
      <c r="I102" s="22">
        <v>5940601</v>
      </c>
    </row>
    <row r="103" spans="1:9" ht="12.75" customHeight="1" x14ac:dyDescent="0.2">
      <c r="A103" s="283" t="s">
        <v>81</v>
      </c>
      <c r="B103" s="283"/>
      <c r="C103" s="283"/>
      <c r="D103" s="283"/>
      <c r="E103" s="283"/>
      <c r="F103" s="283"/>
      <c r="G103" s="14">
        <v>95</v>
      </c>
      <c r="H103" s="142">
        <v>119186884</v>
      </c>
      <c r="I103" s="22">
        <v>121495532</v>
      </c>
    </row>
    <row r="104" spans="1:9" ht="12.75" customHeight="1" x14ac:dyDescent="0.2">
      <c r="A104" s="283" t="s">
        <v>82</v>
      </c>
      <c r="B104" s="283"/>
      <c r="C104" s="283"/>
      <c r="D104" s="283"/>
      <c r="E104" s="283"/>
      <c r="F104" s="283"/>
      <c r="G104" s="14">
        <v>96</v>
      </c>
      <c r="H104" s="142">
        <v>10725000</v>
      </c>
      <c r="I104" s="22">
        <v>11214231</v>
      </c>
    </row>
    <row r="105" spans="1:9" ht="12.75" customHeight="1" x14ac:dyDescent="0.2">
      <c r="A105" s="285" t="s">
        <v>355</v>
      </c>
      <c r="B105" s="285"/>
      <c r="C105" s="285"/>
      <c r="D105" s="285"/>
      <c r="E105" s="285"/>
      <c r="F105" s="285"/>
      <c r="G105" s="15">
        <v>97</v>
      </c>
      <c r="H105" s="23">
        <f>SUM(H106:H116)</f>
        <v>104913819</v>
      </c>
      <c r="I105" s="23">
        <f>SUM(I106:I116)</f>
        <v>277352606</v>
      </c>
    </row>
    <row r="106" spans="1:9" ht="12.75" customHeight="1" x14ac:dyDescent="0.2">
      <c r="A106" s="283" t="s">
        <v>83</v>
      </c>
      <c r="B106" s="283"/>
      <c r="C106" s="283"/>
      <c r="D106" s="283"/>
      <c r="E106" s="283"/>
      <c r="F106" s="283"/>
      <c r="G106" s="14">
        <v>98</v>
      </c>
      <c r="H106" s="144">
        <v>0</v>
      </c>
      <c r="I106" s="22">
        <v>0</v>
      </c>
    </row>
    <row r="107" spans="1:9" ht="24.6" customHeight="1" x14ac:dyDescent="0.2">
      <c r="A107" s="283" t="s">
        <v>84</v>
      </c>
      <c r="B107" s="283"/>
      <c r="C107" s="283"/>
      <c r="D107" s="283"/>
      <c r="E107" s="283"/>
      <c r="F107" s="283"/>
      <c r="G107" s="14">
        <v>99</v>
      </c>
      <c r="H107" s="143">
        <v>0</v>
      </c>
      <c r="I107" s="22">
        <v>0</v>
      </c>
    </row>
    <row r="108" spans="1:9" ht="12.75" customHeight="1" x14ac:dyDescent="0.2">
      <c r="A108" s="283" t="s">
        <v>85</v>
      </c>
      <c r="B108" s="283"/>
      <c r="C108" s="283"/>
      <c r="D108" s="283"/>
      <c r="E108" s="283"/>
      <c r="F108" s="283"/>
      <c r="G108" s="14">
        <v>100</v>
      </c>
      <c r="H108" s="143">
        <v>0</v>
      </c>
      <c r="I108" s="22">
        <v>0</v>
      </c>
    </row>
    <row r="109" spans="1:9" ht="21.6" customHeight="1" x14ac:dyDescent="0.2">
      <c r="A109" s="283" t="s">
        <v>86</v>
      </c>
      <c r="B109" s="283"/>
      <c r="C109" s="283"/>
      <c r="D109" s="283"/>
      <c r="E109" s="283"/>
      <c r="F109" s="283"/>
      <c r="G109" s="14">
        <v>101</v>
      </c>
      <c r="H109" s="143">
        <v>0</v>
      </c>
      <c r="I109" s="22">
        <v>0</v>
      </c>
    </row>
    <row r="110" spans="1:9" ht="12.75" customHeight="1" x14ac:dyDescent="0.2">
      <c r="A110" s="283" t="s">
        <v>87</v>
      </c>
      <c r="B110" s="283"/>
      <c r="C110" s="283"/>
      <c r="D110" s="283"/>
      <c r="E110" s="283"/>
      <c r="F110" s="283"/>
      <c r="G110" s="14">
        <v>102</v>
      </c>
      <c r="H110" s="143">
        <v>350000</v>
      </c>
      <c r="I110" s="22">
        <v>155350000</v>
      </c>
    </row>
    <row r="111" spans="1:9" ht="12.75" customHeight="1" x14ac:dyDescent="0.2">
      <c r="A111" s="283" t="s">
        <v>88</v>
      </c>
      <c r="B111" s="283"/>
      <c r="C111" s="283"/>
      <c r="D111" s="283"/>
      <c r="E111" s="283"/>
      <c r="F111" s="283"/>
      <c r="G111" s="14">
        <v>103</v>
      </c>
      <c r="H111" s="143">
        <v>100912003</v>
      </c>
      <c r="I111" s="22">
        <v>117444852</v>
      </c>
    </row>
    <row r="112" spans="1:9" ht="12.75" customHeight="1" x14ac:dyDescent="0.2">
      <c r="A112" s="283" t="s">
        <v>89</v>
      </c>
      <c r="B112" s="283"/>
      <c r="C112" s="283"/>
      <c r="D112" s="283"/>
      <c r="E112" s="283"/>
      <c r="F112" s="283"/>
      <c r="G112" s="14">
        <v>104</v>
      </c>
      <c r="H112" s="143">
        <v>0</v>
      </c>
      <c r="I112" s="22">
        <v>0</v>
      </c>
    </row>
    <row r="113" spans="1:9" ht="12.75" customHeight="1" x14ac:dyDescent="0.2">
      <c r="A113" s="283" t="s">
        <v>90</v>
      </c>
      <c r="B113" s="283"/>
      <c r="C113" s="283"/>
      <c r="D113" s="283"/>
      <c r="E113" s="283"/>
      <c r="F113" s="283"/>
      <c r="G113" s="14">
        <v>105</v>
      </c>
      <c r="H113" s="144">
        <v>0</v>
      </c>
      <c r="I113" s="22">
        <v>0</v>
      </c>
    </row>
    <row r="114" spans="1:9" ht="12.75" customHeight="1" x14ac:dyDescent="0.2">
      <c r="A114" s="283" t="s">
        <v>91</v>
      </c>
      <c r="B114" s="283"/>
      <c r="C114" s="283"/>
      <c r="D114" s="283"/>
      <c r="E114" s="283"/>
      <c r="F114" s="283"/>
      <c r="G114" s="14">
        <v>106</v>
      </c>
      <c r="H114" s="143">
        <v>0</v>
      </c>
      <c r="I114" s="22">
        <v>0</v>
      </c>
    </row>
    <row r="115" spans="1:9" ht="12.75" customHeight="1" x14ac:dyDescent="0.2">
      <c r="A115" s="283" t="s">
        <v>92</v>
      </c>
      <c r="B115" s="283"/>
      <c r="C115" s="283"/>
      <c r="D115" s="283"/>
      <c r="E115" s="283"/>
      <c r="F115" s="283"/>
      <c r="G115" s="14">
        <v>107</v>
      </c>
      <c r="H115" s="142">
        <v>3651816</v>
      </c>
      <c r="I115" s="22">
        <v>4557754</v>
      </c>
    </row>
    <row r="116" spans="1:9" ht="12.75" customHeight="1" x14ac:dyDescent="0.2">
      <c r="A116" s="283" t="s">
        <v>93</v>
      </c>
      <c r="B116" s="283"/>
      <c r="C116" s="283"/>
      <c r="D116" s="283"/>
      <c r="E116" s="283"/>
      <c r="F116" s="283"/>
      <c r="G116" s="14">
        <v>108</v>
      </c>
      <c r="H116" s="142">
        <v>0</v>
      </c>
      <c r="I116" s="22">
        <v>0</v>
      </c>
    </row>
    <row r="117" spans="1:9" ht="12.75" customHeight="1" x14ac:dyDescent="0.2">
      <c r="A117" s="285" t="s">
        <v>356</v>
      </c>
      <c r="B117" s="285"/>
      <c r="C117" s="285"/>
      <c r="D117" s="285"/>
      <c r="E117" s="285"/>
      <c r="F117" s="285"/>
      <c r="G117" s="15">
        <v>109</v>
      </c>
      <c r="H117" s="23">
        <f>SUM(H118:H131)</f>
        <v>1183895480</v>
      </c>
      <c r="I117" s="23">
        <f>SUM(I118:I131)</f>
        <v>1250662902</v>
      </c>
    </row>
    <row r="118" spans="1:9" ht="12.75" customHeight="1" x14ac:dyDescent="0.2">
      <c r="A118" s="283" t="s">
        <v>83</v>
      </c>
      <c r="B118" s="283"/>
      <c r="C118" s="283"/>
      <c r="D118" s="283"/>
      <c r="E118" s="283"/>
      <c r="F118" s="283"/>
      <c r="G118" s="14">
        <v>110</v>
      </c>
      <c r="H118" s="143">
        <v>0</v>
      </c>
      <c r="I118" s="22">
        <v>700590</v>
      </c>
    </row>
    <row r="119" spans="1:9" ht="22.15" customHeight="1" x14ac:dyDescent="0.2">
      <c r="A119" s="283" t="s">
        <v>84</v>
      </c>
      <c r="B119" s="283"/>
      <c r="C119" s="283"/>
      <c r="D119" s="283"/>
      <c r="E119" s="283"/>
      <c r="F119" s="283"/>
      <c r="G119" s="14">
        <v>111</v>
      </c>
      <c r="H119" s="143">
        <v>0</v>
      </c>
      <c r="I119" s="22">
        <v>0</v>
      </c>
    </row>
    <row r="120" spans="1:9" ht="12.75" customHeight="1" x14ac:dyDescent="0.2">
      <c r="A120" s="283" t="s">
        <v>85</v>
      </c>
      <c r="B120" s="283"/>
      <c r="C120" s="283"/>
      <c r="D120" s="283"/>
      <c r="E120" s="283"/>
      <c r="F120" s="283"/>
      <c r="G120" s="14">
        <v>112</v>
      </c>
      <c r="H120" s="143">
        <v>13241375</v>
      </c>
      <c r="I120" s="22">
        <v>12991467</v>
      </c>
    </row>
    <row r="121" spans="1:9" ht="23.45" customHeight="1" x14ac:dyDescent="0.2">
      <c r="A121" s="283" t="s">
        <v>86</v>
      </c>
      <c r="B121" s="283"/>
      <c r="C121" s="283"/>
      <c r="D121" s="283"/>
      <c r="E121" s="283"/>
      <c r="F121" s="283"/>
      <c r="G121" s="14">
        <v>113</v>
      </c>
      <c r="H121" s="143">
        <v>0</v>
      </c>
      <c r="I121" s="22">
        <v>0</v>
      </c>
    </row>
    <row r="122" spans="1:9" ht="12.75" customHeight="1" x14ac:dyDescent="0.2">
      <c r="A122" s="283" t="s">
        <v>87</v>
      </c>
      <c r="B122" s="283"/>
      <c r="C122" s="283"/>
      <c r="D122" s="283"/>
      <c r="E122" s="283"/>
      <c r="F122" s="283"/>
      <c r="G122" s="14">
        <v>114</v>
      </c>
      <c r="H122" s="143">
        <v>0</v>
      </c>
      <c r="I122" s="22">
        <v>0</v>
      </c>
    </row>
    <row r="123" spans="1:9" ht="12.75" customHeight="1" x14ac:dyDescent="0.2">
      <c r="A123" s="283" t="s">
        <v>88</v>
      </c>
      <c r="B123" s="283"/>
      <c r="C123" s="283"/>
      <c r="D123" s="283"/>
      <c r="E123" s="283"/>
      <c r="F123" s="283"/>
      <c r="G123" s="14">
        <v>115</v>
      </c>
      <c r="H123" s="143">
        <v>199013910</v>
      </c>
      <c r="I123" s="22">
        <v>186723772</v>
      </c>
    </row>
    <row r="124" spans="1:9" ht="12.75" customHeight="1" x14ac:dyDescent="0.2">
      <c r="A124" s="283" t="s">
        <v>89</v>
      </c>
      <c r="B124" s="283"/>
      <c r="C124" s="283"/>
      <c r="D124" s="283"/>
      <c r="E124" s="283"/>
      <c r="F124" s="283"/>
      <c r="G124" s="14">
        <v>116</v>
      </c>
      <c r="H124" s="143">
        <v>306826207</v>
      </c>
      <c r="I124" s="22">
        <v>323060913</v>
      </c>
    </row>
    <row r="125" spans="1:9" ht="12.75" customHeight="1" x14ac:dyDescent="0.2">
      <c r="A125" s="283" t="s">
        <v>90</v>
      </c>
      <c r="B125" s="283"/>
      <c r="C125" s="283"/>
      <c r="D125" s="283"/>
      <c r="E125" s="283"/>
      <c r="F125" s="283"/>
      <c r="G125" s="14">
        <v>117</v>
      </c>
      <c r="H125" s="143">
        <v>511192171</v>
      </c>
      <c r="I125" s="22">
        <v>587585692</v>
      </c>
    </row>
    <row r="126" spans="1:9" x14ac:dyDescent="0.2">
      <c r="A126" s="283" t="s">
        <v>91</v>
      </c>
      <c r="B126" s="283"/>
      <c r="C126" s="283"/>
      <c r="D126" s="283"/>
      <c r="E126" s="283"/>
      <c r="F126" s="283"/>
      <c r="G126" s="14">
        <v>118</v>
      </c>
      <c r="H126" s="143">
        <v>0</v>
      </c>
      <c r="I126" s="22">
        <v>0</v>
      </c>
    </row>
    <row r="127" spans="1:9" x14ac:dyDescent="0.2">
      <c r="A127" s="283" t="s">
        <v>94</v>
      </c>
      <c r="B127" s="283"/>
      <c r="C127" s="283"/>
      <c r="D127" s="283"/>
      <c r="E127" s="283"/>
      <c r="F127" s="283"/>
      <c r="G127" s="14">
        <v>119</v>
      </c>
      <c r="H127" s="143">
        <v>45957750</v>
      </c>
      <c r="I127" s="22">
        <v>52775615</v>
      </c>
    </row>
    <row r="128" spans="1:9" x14ac:dyDescent="0.2">
      <c r="A128" s="283" t="s">
        <v>95</v>
      </c>
      <c r="B128" s="283"/>
      <c r="C128" s="283"/>
      <c r="D128" s="283"/>
      <c r="E128" s="283"/>
      <c r="F128" s="283"/>
      <c r="G128" s="14">
        <v>120</v>
      </c>
      <c r="H128" s="143">
        <v>57421521</v>
      </c>
      <c r="I128" s="22">
        <v>59116612</v>
      </c>
    </row>
    <row r="129" spans="1:9" x14ac:dyDescent="0.2">
      <c r="A129" s="283" t="s">
        <v>96</v>
      </c>
      <c r="B129" s="283"/>
      <c r="C129" s="283"/>
      <c r="D129" s="283"/>
      <c r="E129" s="283"/>
      <c r="F129" s="283"/>
      <c r="G129" s="14">
        <v>121</v>
      </c>
      <c r="H129" s="143">
        <v>528155</v>
      </c>
      <c r="I129" s="22">
        <v>609366</v>
      </c>
    </row>
    <row r="130" spans="1:9" x14ac:dyDescent="0.2">
      <c r="A130" s="283" t="s">
        <v>97</v>
      </c>
      <c r="B130" s="283"/>
      <c r="C130" s="283"/>
      <c r="D130" s="283"/>
      <c r="E130" s="283"/>
      <c r="F130" s="283"/>
      <c r="G130" s="14">
        <v>122</v>
      </c>
      <c r="H130" s="142">
        <v>0</v>
      </c>
      <c r="I130" s="22">
        <v>0</v>
      </c>
    </row>
    <row r="131" spans="1:9" x14ac:dyDescent="0.2">
      <c r="A131" s="283" t="s">
        <v>98</v>
      </c>
      <c r="B131" s="283"/>
      <c r="C131" s="283"/>
      <c r="D131" s="283"/>
      <c r="E131" s="283"/>
      <c r="F131" s="283"/>
      <c r="G131" s="14">
        <v>123</v>
      </c>
      <c r="H131" s="142">
        <v>49714391</v>
      </c>
      <c r="I131" s="22">
        <v>27098875</v>
      </c>
    </row>
    <row r="132" spans="1:9" ht="22.15" customHeight="1" x14ac:dyDescent="0.2">
      <c r="A132" s="300" t="s">
        <v>99</v>
      </c>
      <c r="B132" s="300"/>
      <c r="C132" s="300"/>
      <c r="D132" s="300"/>
      <c r="E132" s="300"/>
      <c r="F132" s="300"/>
      <c r="G132" s="14">
        <v>124</v>
      </c>
      <c r="H132" s="142">
        <v>136191439</v>
      </c>
      <c r="I132" s="22">
        <v>174544955</v>
      </c>
    </row>
    <row r="133" spans="1:9" ht="12.75" customHeight="1" x14ac:dyDescent="0.2">
      <c r="A133" s="285" t="s">
        <v>357</v>
      </c>
      <c r="B133" s="285"/>
      <c r="C133" s="285"/>
      <c r="D133" s="285"/>
      <c r="E133" s="285"/>
      <c r="F133" s="285"/>
      <c r="G133" s="15">
        <v>125</v>
      </c>
      <c r="H133" s="23">
        <f>H75+H98+H105+H117+H132</f>
        <v>4447303517</v>
      </c>
      <c r="I133" s="23">
        <f>I75+I98+I105+I117+I132</f>
        <v>4837564802</v>
      </c>
    </row>
    <row r="134" spans="1:9" x14ac:dyDescent="0.2">
      <c r="A134" s="300" t="s">
        <v>100</v>
      </c>
      <c r="B134" s="300"/>
      <c r="C134" s="300"/>
      <c r="D134" s="300"/>
      <c r="E134" s="300"/>
      <c r="F134" s="300"/>
      <c r="G134" s="14">
        <v>126</v>
      </c>
      <c r="H134" s="142">
        <v>4853437636</v>
      </c>
      <c r="I134" s="22">
        <v>3917008291</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0.72" bottom="0.6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C94" zoomScaleNormal="100" zoomScaleSheetLayoutView="110" workbookViewId="0">
      <selection activeCell="H112" sqref="H112:K113"/>
    </sheetView>
  </sheetViews>
  <sheetFormatPr defaultRowHeight="12.75" x14ac:dyDescent="0.2"/>
  <cols>
    <col min="1" max="7" width="9.140625" style="103"/>
    <col min="8" max="11" width="19.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304" t="s">
        <v>102</v>
      </c>
      <c r="B1" s="305"/>
      <c r="C1" s="305"/>
      <c r="D1" s="305"/>
      <c r="E1" s="305"/>
      <c r="F1" s="305"/>
      <c r="G1" s="305"/>
      <c r="H1" s="305"/>
      <c r="I1" s="305"/>
    </row>
    <row r="2" spans="1:11" x14ac:dyDescent="0.2">
      <c r="A2" s="306" t="s">
        <v>482</v>
      </c>
      <c r="B2" s="307"/>
      <c r="C2" s="307"/>
      <c r="D2" s="307"/>
      <c r="E2" s="307"/>
      <c r="F2" s="307"/>
      <c r="G2" s="307"/>
      <c r="H2" s="307"/>
      <c r="I2" s="307"/>
    </row>
    <row r="3" spans="1:11" x14ac:dyDescent="0.2">
      <c r="A3" s="308" t="s">
        <v>282</v>
      </c>
      <c r="B3" s="309"/>
      <c r="C3" s="309"/>
      <c r="D3" s="309"/>
      <c r="E3" s="309"/>
      <c r="F3" s="309"/>
      <c r="G3" s="309"/>
      <c r="H3" s="309"/>
      <c r="I3" s="309"/>
      <c r="J3" s="310"/>
      <c r="K3" s="310"/>
    </row>
    <row r="4" spans="1:11" x14ac:dyDescent="0.2">
      <c r="A4" s="311" t="s">
        <v>481</v>
      </c>
      <c r="B4" s="312"/>
      <c r="C4" s="312"/>
      <c r="D4" s="312"/>
      <c r="E4" s="312"/>
      <c r="F4" s="312"/>
      <c r="G4" s="312"/>
      <c r="H4" s="312"/>
      <c r="I4" s="312"/>
      <c r="J4" s="313"/>
      <c r="K4" s="313"/>
    </row>
    <row r="5" spans="1:11" ht="22.15" customHeight="1" x14ac:dyDescent="0.2">
      <c r="A5" s="314" t="s">
        <v>2</v>
      </c>
      <c r="B5" s="315"/>
      <c r="C5" s="315"/>
      <c r="D5" s="315"/>
      <c r="E5" s="315"/>
      <c r="F5" s="315"/>
      <c r="G5" s="314" t="s">
        <v>103</v>
      </c>
      <c r="H5" s="316" t="s">
        <v>302</v>
      </c>
      <c r="I5" s="317"/>
      <c r="J5" s="316" t="s">
        <v>279</v>
      </c>
      <c r="K5" s="317"/>
    </row>
    <row r="6" spans="1:11" x14ac:dyDescent="0.2">
      <c r="A6" s="315"/>
      <c r="B6" s="315"/>
      <c r="C6" s="315"/>
      <c r="D6" s="315"/>
      <c r="E6" s="315"/>
      <c r="F6" s="315"/>
      <c r="G6" s="315"/>
      <c r="H6" s="104" t="s">
        <v>295</v>
      </c>
      <c r="I6" s="104" t="s">
        <v>296</v>
      </c>
      <c r="J6" s="104" t="s">
        <v>295</v>
      </c>
      <c r="K6" s="104" t="s">
        <v>296</v>
      </c>
    </row>
    <row r="7" spans="1:11" x14ac:dyDescent="0.2">
      <c r="A7" s="320">
        <v>1</v>
      </c>
      <c r="B7" s="321"/>
      <c r="C7" s="321"/>
      <c r="D7" s="321"/>
      <c r="E7" s="321"/>
      <c r="F7" s="321"/>
      <c r="G7" s="105">
        <v>2</v>
      </c>
      <c r="H7" s="104">
        <v>3</v>
      </c>
      <c r="I7" s="104">
        <v>4</v>
      </c>
      <c r="J7" s="104">
        <v>5</v>
      </c>
      <c r="K7" s="104">
        <v>6</v>
      </c>
    </row>
    <row r="8" spans="1:11" ht="12.75" customHeight="1" x14ac:dyDescent="0.2">
      <c r="A8" s="318" t="s">
        <v>358</v>
      </c>
      <c r="B8" s="318"/>
      <c r="C8" s="318"/>
      <c r="D8" s="318"/>
      <c r="E8" s="318"/>
      <c r="F8" s="318"/>
      <c r="G8" s="15">
        <v>1</v>
      </c>
      <c r="H8" s="106">
        <f>SUM(H9:H13)</f>
        <v>709212770</v>
      </c>
      <c r="I8" s="106">
        <f>SUM(I9:I13)</f>
        <v>709212770</v>
      </c>
      <c r="J8" s="106">
        <f>SUM(J9:J13)</f>
        <v>953983950</v>
      </c>
      <c r="K8" s="106">
        <f>SUM(K9:K13)</f>
        <v>953983950</v>
      </c>
    </row>
    <row r="9" spans="1:11" ht="12.75" customHeight="1" x14ac:dyDescent="0.2">
      <c r="A9" s="283" t="s">
        <v>115</v>
      </c>
      <c r="B9" s="283"/>
      <c r="C9" s="283"/>
      <c r="D9" s="283"/>
      <c r="E9" s="283"/>
      <c r="F9" s="283"/>
      <c r="G9" s="14">
        <v>2</v>
      </c>
      <c r="H9" s="146">
        <v>0</v>
      </c>
      <c r="I9" s="146">
        <v>0</v>
      </c>
      <c r="J9" s="107">
        <v>0</v>
      </c>
      <c r="K9" s="107">
        <v>0</v>
      </c>
    </row>
    <row r="10" spans="1:11" ht="12.75" customHeight="1" x14ac:dyDescent="0.2">
      <c r="A10" s="283" t="s">
        <v>116</v>
      </c>
      <c r="B10" s="283"/>
      <c r="C10" s="283"/>
      <c r="D10" s="283"/>
      <c r="E10" s="283"/>
      <c r="F10" s="283"/>
      <c r="G10" s="14">
        <v>3</v>
      </c>
      <c r="H10" s="146">
        <v>691521124</v>
      </c>
      <c r="I10" s="146">
        <v>691521124</v>
      </c>
      <c r="J10" s="107">
        <v>884147372</v>
      </c>
      <c r="K10" s="107">
        <v>884147372</v>
      </c>
    </row>
    <row r="11" spans="1:11" ht="12.75" customHeight="1" x14ac:dyDescent="0.2">
      <c r="A11" s="283" t="s">
        <v>117</v>
      </c>
      <c r="B11" s="283"/>
      <c r="C11" s="283"/>
      <c r="D11" s="283"/>
      <c r="E11" s="283"/>
      <c r="F11" s="283"/>
      <c r="G11" s="14">
        <v>4</v>
      </c>
      <c r="H11" s="146">
        <v>0</v>
      </c>
      <c r="I11" s="146">
        <v>0</v>
      </c>
      <c r="J11" s="107">
        <v>0</v>
      </c>
      <c r="K11" s="107">
        <v>0</v>
      </c>
    </row>
    <row r="12" spans="1:11" ht="12.75" customHeight="1" x14ac:dyDescent="0.2">
      <c r="A12" s="283" t="s">
        <v>118</v>
      </c>
      <c r="B12" s="283"/>
      <c r="C12" s="283"/>
      <c r="D12" s="283"/>
      <c r="E12" s="283"/>
      <c r="F12" s="283"/>
      <c r="G12" s="14">
        <v>5</v>
      </c>
      <c r="H12" s="146">
        <v>0</v>
      </c>
      <c r="I12" s="146">
        <v>0</v>
      </c>
      <c r="J12" s="107">
        <v>0</v>
      </c>
      <c r="K12" s="107">
        <v>0</v>
      </c>
    </row>
    <row r="13" spans="1:11" ht="12.75" customHeight="1" x14ac:dyDescent="0.2">
      <c r="A13" s="283" t="s">
        <v>119</v>
      </c>
      <c r="B13" s="283"/>
      <c r="C13" s="283"/>
      <c r="D13" s="283"/>
      <c r="E13" s="283"/>
      <c r="F13" s="283"/>
      <c r="G13" s="14">
        <v>6</v>
      </c>
      <c r="H13" s="146">
        <v>17691646</v>
      </c>
      <c r="I13" s="146">
        <v>17691646</v>
      </c>
      <c r="J13" s="107">
        <v>69836578</v>
      </c>
      <c r="K13" s="107">
        <v>69836578</v>
      </c>
    </row>
    <row r="14" spans="1:11" ht="12.75" customHeight="1" x14ac:dyDescent="0.2">
      <c r="A14" s="318" t="s">
        <v>359</v>
      </c>
      <c r="B14" s="318"/>
      <c r="C14" s="318"/>
      <c r="D14" s="318"/>
      <c r="E14" s="318"/>
      <c r="F14" s="318"/>
      <c r="G14" s="15">
        <v>7</v>
      </c>
      <c r="H14" s="106">
        <f>H15+H16+H20+H24+H25+H26+H29+H36</f>
        <v>672178022</v>
      </c>
      <c r="I14" s="106">
        <f>I15+I16+I20+I24+I25+I26+I29+I36</f>
        <v>672178022</v>
      </c>
      <c r="J14" s="106">
        <f>J15+J16+J20+J24+J25+J26+J29+J36</f>
        <v>840355011</v>
      </c>
      <c r="K14" s="106">
        <f>K15+K16+K20+K24+K25+K26+K29+K36</f>
        <v>840355011</v>
      </c>
    </row>
    <row r="15" spans="1:11" ht="12.75" customHeight="1" x14ac:dyDescent="0.2">
      <c r="A15" s="283" t="s">
        <v>104</v>
      </c>
      <c r="B15" s="283"/>
      <c r="C15" s="283"/>
      <c r="D15" s="283"/>
      <c r="E15" s="283"/>
      <c r="F15" s="283"/>
      <c r="G15" s="14">
        <v>8</v>
      </c>
      <c r="H15" s="146">
        <v>-44610654</v>
      </c>
      <c r="I15" s="146">
        <v>-44610654</v>
      </c>
      <c r="J15" s="107">
        <v>-95374000</v>
      </c>
      <c r="K15" s="107">
        <v>-95374000</v>
      </c>
    </row>
    <row r="16" spans="1:11" ht="12.75" customHeight="1" x14ac:dyDescent="0.2">
      <c r="A16" s="284" t="s">
        <v>439</v>
      </c>
      <c r="B16" s="284"/>
      <c r="C16" s="284"/>
      <c r="D16" s="284"/>
      <c r="E16" s="284"/>
      <c r="F16" s="284"/>
      <c r="G16" s="15">
        <v>9</v>
      </c>
      <c r="H16" s="106">
        <f>SUM(H17:H19)</f>
        <v>493828010</v>
      </c>
      <c r="I16" s="106">
        <f>SUM(I17:I19)</f>
        <v>493828010</v>
      </c>
      <c r="J16" s="106">
        <f>SUM(J17:J19)</f>
        <v>690424041</v>
      </c>
      <c r="K16" s="106">
        <f>SUM(K17:K19)</f>
        <v>690424041</v>
      </c>
    </row>
    <row r="17" spans="1:11" ht="12.75" customHeight="1" x14ac:dyDescent="0.2">
      <c r="A17" s="319" t="s">
        <v>120</v>
      </c>
      <c r="B17" s="319"/>
      <c r="C17" s="319"/>
      <c r="D17" s="319"/>
      <c r="E17" s="319"/>
      <c r="F17" s="319"/>
      <c r="G17" s="14">
        <v>10</v>
      </c>
      <c r="H17" s="146">
        <v>412301173</v>
      </c>
      <c r="I17" s="146">
        <v>412301173</v>
      </c>
      <c r="J17" s="107">
        <v>609527729</v>
      </c>
      <c r="K17" s="107">
        <v>609527729</v>
      </c>
    </row>
    <row r="18" spans="1:11" ht="12.75" customHeight="1" x14ac:dyDescent="0.2">
      <c r="A18" s="319" t="s">
        <v>121</v>
      </c>
      <c r="B18" s="319"/>
      <c r="C18" s="319"/>
      <c r="D18" s="319"/>
      <c r="E18" s="319"/>
      <c r="F18" s="319"/>
      <c r="G18" s="14">
        <v>11</v>
      </c>
      <c r="H18" s="146">
        <v>17919423</v>
      </c>
      <c r="I18" s="146">
        <v>17919423</v>
      </c>
      <c r="J18" s="107">
        <v>16291095</v>
      </c>
      <c r="K18" s="107">
        <v>16291095</v>
      </c>
    </row>
    <row r="19" spans="1:11" ht="12.75" customHeight="1" x14ac:dyDescent="0.2">
      <c r="A19" s="319" t="s">
        <v>122</v>
      </c>
      <c r="B19" s="319"/>
      <c r="C19" s="319"/>
      <c r="D19" s="319"/>
      <c r="E19" s="319"/>
      <c r="F19" s="319"/>
      <c r="G19" s="14">
        <v>12</v>
      </c>
      <c r="H19" s="146">
        <v>63607414</v>
      </c>
      <c r="I19" s="146">
        <v>63607414</v>
      </c>
      <c r="J19" s="107">
        <v>64605217</v>
      </c>
      <c r="K19" s="107">
        <v>64605217</v>
      </c>
    </row>
    <row r="20" spans="1:11" ht="12.75" customHeight="1" x14ac:dyDescent="0.2">
      <c r="A20" s="284" t="s">
        <v>440</v>
      </c>
      <c r="B20" s="284"/>
      <c r="C20" s="284"/>
      <c r="D20" s="284"/>
      <c r="E20" s="284"/>
      <c r="F20" s="284"/>
      <c r="G20" s="15">
        <v>13</v>
      </c>
      <c r="H20" s="106">
        <f>SUM(H21:H23)</f>
        <v>158830925</v>
      </c>
      <c r="I20" s="106">
        <f>SUM(I21:I23)</f>
        <v>158830925</v>
      </c>
      <c r="J20" s="106">
        <f>SUM(J21:J23)</f>
        <v>172501504</v>
      </c>
      <c r="K20" s="106">
        <f>SUM(K21:K23)</f>
        <v>172501504</v>
      </c>
    </row>
    <row r="21" spans="1:11" ht="12.75" customHeight="1" x14ac:dyDescent="0.2">
      <c r="A21" s="319" t="s">
        <v>105</v>
      </c>
      <c r="B21" s="319"/>
      <c r="C21" s="319"/>
      <c r="D21" s="319"/>
      <c r="E21" s="319"/>
      <c r="F21" s="319"/>
      <c r="G21" s="14">
        <v>14</v>
      </c>
      <c r="H21" s="146">
        <v>97601577</v>
      </c>
      <c r="I21" s="146">
        <v>97601577</v>
      </c>
      <c r="J21" s="107">
        <v>105611382</v>
      </c>
      <c r="K21" s="107">
        <v>105611382</v>
      </c>
    </row>
    <row r="22" spans="1:11" ht="12.75" customHeight="1" x14ac:dyDescent="0.2">
      <c r="A22" s="319" t="s">
        <v>106</v>
      </c>
      <c r="B22" s="319"/>
      <c r="C22" s="319"/>
      <c r="D22" s="319"/>
      <c r="E22" s="319"/>
      <c r="F22" s="319"/>
      <c r="G22" s="14">
        <v>15</v>
      </c>
      <c r="H22" s="146">
        <v>41286351</v>
      </c>
      <c r="I22" s="146">
        <v>41286351</v>
      </c>
      <c r="J22" s="107">
        <v>43844044</v>
      </c>
      <c r="K22" s="107">
        <v>43844044</v>
      </c>
    </row>
    <row r="23" spans="1:11" ht="12.75" customHeight="1" x14ac:dyDescent="0.2">
      <c r="A23" s="319" t="s">
        <v>107</v>
      </c>
      <c r="B23" s="319"/>
      <c r="C23" s="319"/>
      <c r="D23" s="319"/>
      <c r="E23" s="319"/>
      <c r="F23" s="319"/>
      <c r="G23" s="14">
        <v>16</v>
      </c>
      <c r="H23" s="146">
        <v>19942997</v>
      </c>
      <c r="I23" s="146">
        <v>19942997</v>
      </c>
      <c r="J23" s="107">
        <v>23046078</v>
      </c>
      <c r="K23" s="107">
        <v>23046078</v>
      </c>
    </row>
    <row r="24" spans="1:11" ht="12.75" customHeight="1" x14ac:dyDescent="0.2">
      <c r="A24" s="283" t="s">
        <v>108</v>
      </c>
      <c r="B24" s="283"/>
      <c r="C24" s="283"/>
      <c r="D24" s="283"/>
      <c r="E24" s="283"/>
      <c r="F24" s="283"/>
      <c r="G24" s="14">
        <v>17</v>
      </c>
      <c r="H24" s="146">
        <v>24258044</v>
      </c>
      <c r="I24" s="146">
        <v>24258044</v>
      </c>
      <c r="J24" s="107">
        <v>25631067</v>
      </c>
      <c r="K24" s="107">
        <v>25631067</v>
      </c>
    </row>
    <row r="25" spans="1:11" ht="12.75" customHeight="1" x14ac:dyDescent="0.2">
      <c r="A25" s="283" t="s">
        <v>109</v>
      </c>
      <c r="B25" s="283"/>
      <c r="C25" s="283"/>
      <c r="D25" s="283"/>
      <c r="E25" s="283"/>
      <c r="F25" s="283"/>
      <c r="G25" s="14">
        <v>18</v>
      </c>
      <c r="H25" s="146">
        <v>38469855</v>
      </c>
      <c r="I25" s="146">
        <v>38469855</v>
      </c>
      <c r="J25" s="107">
        <v>43771009</v>
      </c>
      <c r="K25" s="107">
        <v>43771009</v>
      </c>
    </row>
    <row r="26" spans="1:11" ht="12.75" customHeight="1" x14ac:dyDescent="0.2">
      <c r="A26" s="284" t="s">
        <v>441</v>
      </c>
      <c r="B26" s="284"/>
      <c r="C26" s="284"/>
      <c r="D26" s="284"/>
      <c r="E26" s="284"/>
      <c r="F26" s="284"/>
      <c r="G26" s="15">
        <v>19</v>
      </c>
      <c r="H26" s="106">
        <f>H27+H28</f>
        <v>611459</v>
      </c>
      <c r="I26" s="106">
        <f>I27+I28</f>
        <v>611459</v>
      </c>
      <c r="J26" s="106">
        <f>J27+J28</f>
        <v>1275809</v>
      </c>
      <c r="K26" s="106">
        <f>K27+K28</f>
        <v>1275809</v>
      </c>
    </row>
    <row r="27" spans="1:11" ht="12.75" customHeight="1" x14ac:dyDescent="0.2">
      <c r="A27" s="319" t="s">
        <v>123</v>
      </c>
      <c r="B27" s="319"/>
      <c r="C27" s="319"/>
      <c r="D27" s="319"/>
      <c r="E27" s="319"/>
      <c r="F27" s="319"/>
      <c r="G27" s="14">
        <v>20</v>
      </c>
      <c r="H27" s="146">
        <v>0</v>
      </c>
      <c r="I27" s="146">
        <v>0</v>
      </c>
      <c r="J27" s="107">
        <v>0</v>
      </c>
      <c r="K27" s="107">
        <v>0</v>
      </c>
    </row>
    <row r="28" spans="1:11" ht="12.75" customHeight="1" x14ac:dyDescent="0.2">
      <c r="A28" s="319" t="s">
        <v>124</v>
      </c>
      <c r="B28" s="319"/>
      <c r="C28" s="319"/>
      <c r="D28" s="319"/>
      <c r="E28" s="319"/>
      <c r="F28" s="319"/>
      <c r="G28" s="14">
        <v>21</v>
      </c>
      <c r="H28" s="146">
        <v>611459</v>
      </c>
      <c r="I28" s="146">
        <v>611459</v>
      </c>
      <c r="J28" s="107">
        <v>1275809</v>
      </c>
      <c r="K28" s="107">
        <v>1275809</v>
      </c>
    </row>
    <row r="29" spans="1:11" ht="12.75" customHeight="1" x14ac:dyDescent="0.2">
      <c r="A29" s="284" t="s">
        <v>442</v>
      </c>
      <c r="B29" s="284"/>
      <c r="C29" s="284"/>
      <c r="D29" s="284"/>
      <c r="E29" s="284"/>
      <c r="F29" s="284"/>
      <c r="G29" s="15">
        <v>22</v>
      </c>
      <c r="H29" s="106">
        <f>SUM(H30:H35)</f>
        <v>0</v>
      </c>
      <c r="I29" s="106">
        <f>SUM(I30:I35)</f>
        <v>0</v>
      </c>
      <c r="J29" s="106">
        <f>SUM(J30:J35)</f>
        <v>0</v>
      </c>
      <c r="K29" s="106">
        <f>SUM(K30:K35)</f>
        <v>0</v>
      </c>
    </row>
    <row r="30" spans="1:11" ht="12.75" customHeight="1" x14ac:dyDescent="0.2">
      <c r="A30" s="319" t="s">
        <v>125</v>
      </c>
      <c r="B30" s="319"/>
      <c r="C30" s="319"/>
      <c r="D30" s="319"/>
      <c r="E30" s="319"/>
      <c r="F30" s="319"/>
      <c r="G30" s="14">
        <v>23</v>
      </c>
      <c r="H30" s="146">
        <v>0</v>
      </c>
      <c r="I30" s="146">
        <v>0</v>
      </c>
      <c r="J30" s="107">
        <v>0</v>
      </c>
      <c r="K30" s="107">
        <v>0</v>
      </c>
    </row>
    <row r="31" spans="1:11" ht="12.75" customHeight="1" x14ac:dyDescent="0.2">
      <c r="A31" s="319" t="s">
        <v>126</v>
      </c>
      <c r="B31" s="319"/>
      <c r="C31" s="319"/>
      <c r="D31" s="319"/>
      <c r="E31" s="319"/>
      <c r="F31" s="319"/>
      <c r="G31" s="14">
        <v>24</v>
      </c>
      <c r="H31" s="146">
        <v>0</v>
      </c>
      <c r="I31" s="146">
        <v>0</v>
      </c>
      <c r="J31" s="107">
        <v>0</v>
      </c>
      <c r="K31" s="107">
        <v>0</v>
      </c>
    </row>
    <row r="32" spans="1:11" ht="12.75" customHeight="1" x14ac:dyDescent="0.2">
      <c r="A32" s="319" t="s">
        <v>127</v>
      </c>
      <c r="B32" s="319"/>
      <c r="C32" s="319"/>
      <c r="D32" s="319"/>
      <c r="E32" s="319"/>
      <c r="F32" s="319"/>
      <c r="G32" s="14">
        <v>25</v>
      </c>
      <c r="H32" s="146">
        <v>0</v>
      </c>
      <c r="I32" s="146">
        <v>0</v>
      </c>
      <c r="J32" s="107">
        <v>0</v>
      </c>
      <c r="K32" s="107">
        <v>0</v>
      </c>
    </row>
    <row r="33" spans="1:11" ht="12.75" customHeight="1" x14ac:dyDescent="0.2">
      <c r="A33" s="319" t="s">
        <v>128</v>
      </c>
      <c r="B33" s="319"/>
      <c r="C33" s="319"/>
      <c r="D33" s="319"/>
      <c r="E33" s="319"/>
      <c r="F33" s="319"/>
      <c r="G33" s="14">
        <v>26</v>
      </c>
      <c r="H33" s="146">
        <v>0</v>
      </c>
      <c r="I33" s="146">
        <v>0</v>
      </c>
      <c r="J33" s="107">
        <v>0</v>
      </c>
      <c r="K33" s="107">
        <v>0</v>
      </c>
    </row>
    <row r="34" spans="1:11" ht="12.75" customHeight="1" x14ac:dyDescent="0.2">
      <c r="A34" s="319" t="s">
        <v>129</v>
      </c>
      <c r="B34" s="319"/>
      <c r="C34" s="319"/>
      <c r="D34" s="319"/>
      <c r="E34" s="319"/>
      <c r="F34" s="319"/>
      <c r="G34" s="14">
        <v>27</v>
      </c>
      <c r="H34" s="146">
        <v>0</v>
      </c>
      <c r="I34" s="146">
        <v>0</v>
      </c>
      <c r="J34" s="107">
        <v>0</v>
      </c>
      <c r="K34" s="107">
        <v>0</v>
      </c>
    </row>
    <row r="35" spans="1:11" ht="12.75" customHeight="1" x14ac:dyDescent="0.2">
      <c r="A35" s="319" t="s">
        <v>130</v>
      </c>
      <c r="B35" s="319"/>
      <c r="C35" s="319"/>
      <c r="D35" s="319"/>
      <c r="E35" s="319"/>
      <c r="F35" s="319"/>
      <c r="G35" s="14">
        <v>28</v>
      </c>
      <c r="H35" s="146">
        <v>0</v>
      </c>
      <c r="I35" s="146">
        <v>0</v>
      </c>
      <c r="J35" s="107">
        <v>0</v>
      </c>
      <c r="K35" s="107">
        <v>0</v>
      </c>
    </row>
    <row r="36" spans="1:11" ht="12.75" customHeight="1" x14ac:dyDescent="0.2">
      <c r="A36" s="283" t="s">
        <v>110</v>
      </c>
      <c r="B36" s="283"/>
      <c r="C36" s="283"/>
      <c r="D36" s="283"/>
      <c r="E36" s="283"/>
      <c r="F36" s="283"/>
      <c r="G36" s="14">
        <v>29</v>
      </c>
      <c r="H36" s="146">
        <v>790383</v>
      </c>
      <c r="I36" s="146">
        <v>790383</v>
      </c>
      <c r="J36" s="107">
        <v>2125581</v>
      </c>
      <c r="K36" s="107">
        <v>2125581</v>
      </c>
    </row>
    <row r="37" spans="1:11" ht="12.75" customHeight="1" x14ac:dyDescent="0.2">
      <c r="A37" s="318" t="s">
        <v>360</v>
      </c>
      <c r="B37" s="318"/>
      <c r="C37" s="318"/>
      <c r="D37" s="318"/>
      <c r="E37" s="318"/>
      <c r="F37" s="318"/>
      <c r="G37" s="15">
        <v>30</v>
      </c>
      <c r="H37" s="106">
        <f>SUM(H38:H47)</f>
        <v>6956322</v>
      </c>
      <c r="I37" s="106">
        <f>SUM(I38:I47)</f>
        <v>6956322</v>
      </c>
      <c r="J37" s="106">
        <f>SUM(J38:J47)</f>
        <v>3408268</v>
      </c>
      <c r="K37" s="106">
        <f>SUM(K38:K47)</f>
        <v>3408268</v>
      </c>
    </row>
    <row r="38" spans="1:11" ht="12.75" customHeight="1" x14ac:dyDescent="0.2">
      <c r="A38" s="283" t="s">
        <v>131</v>
      </c>
      <c r="B38" s="283"/>
      <c r="C38" s="283"/>
      <c r="D38" s="283"/>
      <c r="E38" s="283"/>
      <c r="F38" s="283"/>
      <c r="G38" s="14">
        <v>31</v>
      </c>
      <c r="H38" s="146">
        <v>0</v>
      </c>
      <c r="I38" s="146">
        <v>0</v>
      </c>
      <c r="J38" s="107">
        <v>0</v>
      </c>
      <c r="K38" s="107">
        <v>0</v>
      </c>
    </row>
    <row r="39" spans="1:11" ht="25.15" customHeight="1" x14ac:dyDescent="0.2">
      <c r="A39" s="283" t="s">
        <v>132</v>
      </c>
      <c r="B39" s="283"/>
      <c r="C39" s="283"/>
      <c r="D39" s="283"/>
      <c r="E39" s="283"/>
      <c r="F39" s="283"/>
      <c r="G39" s="14">
        <v>32</v>
      </c>
      <c r="H39" s="146">
        <v>0</v>
      </c>
      <c r="I39" s="146">
        <v>0</v>
      </c>
      <c r="J39" s="107">
        <v>0</v>
      </c>
      <c r="K39" s="107">
        <v>0</v>
      </c>
    </row>
    <row r="40" spans="1:11" ht="25.15" customHeight="1" x14ac:dyDescent="0.2">
      <c r="A40" s="283" t="s">
        <v>133</v>
      </c>
      <c r="B40" s="283"/>
      <c r="C40" s="283"/>
      <c r="D40" s="283"/>
      <c r="E40" s="283"/>
      <c r="F40" s="283"/>
      <c r="G40" s="14">
        <v>33</v>
      </c>
      <c r="H40" s="146">
        <v>0</v>
      </c>
      <c r="I40" s="146">
        <v>0</v>
      </c>
      <c r="J40" s="107">
        <v>0</v>
      </c>
      <c r="K40" s="107">
        <v>0</v>
      </c>
    </row>
    <row r="41" spans="1:11" ht="25.15" customHeight="1" x14ac:dyDescent="0.2">
      <c r="A41" s="283" t="s">
        <v>134</v>
      </c>
      <c r="B41" s="283"/>
      <c r="C41" s="283"/>
      <c r="D41" s="283"/>
      <c r="E41" s="283"/>
      <c r="F41" s="283"/>
      <c r="G41" s="14">
        <v>34</v>
      </c>
      <c r="H41" s="146">
        <v>0</v>
      </c>
      <c r="I41" s="146">
        <v>0</v>
      </c>
      <c r="J41" s="107">
        <v>0</v>
      </c>
      <c r="K41" s="107">
        <v>0</v>
      </c>
    </row>
    <row r="42" spans="1:11" ht="25.15" customHeight="1" x14ac:dyDescent="0.2">
      <c r="A42" s="283" t="s">
        <v>135</v>
      </c>
      <c r="B42" s="283"/>
      <c r="C42" s="283"/>
      <c r="D42" s="283"/>
      <c r="E42" s="283"/>
      <c r="F42" s="283"/>
      <c r="G42" s="14">
        <v>35</v>
      </c>
      <c r="H42" s="146">
        <v>0</v>
      </c>
      <c r="I42" s="146">
        <v>0</v>
      </c>
      <c r="J42" s="107">
        <v>0</v>
      </c>
      <c r="K42" s="107">
        <v>0</v>
      </c>
    </row>
    <row r="43" spans="1:11" ht="12.75" customHeight="1" x14ac:dyDescent="0.2">
      <c r="A43" s="283" t="s">
        <v>136</v>
      </c>
      <c r="B43" s="283"/>
      <c r="C43" s="283"/>
      <c r="D43" s="283"/>
      <c r="E43" s="283"/>
      <c r="F43" s="283"/>
      <c r="G43" s="14">
        <v>36</v>
      </c>
      <c r="H43" s="146">
        <v>0</v>
      </c>
      <c r="I43" s="146">
        <v>0</v>
      </c>
      <c r="J43" s="107">
        <v>567863</v>
      </c>
      <c r="K43" s="107">
        <v>567863</v>
      </c>
    </row>
    <row r="44" spans="1:11" ht="12.75" customHeight="1" x14ac:dyDescent="0.2">
      <c r="A44" s="283" t="s">
        <v>137</v>
      </c>
      <c r="B44" s="283"/>
      <c r="C44" s="283"/>
      <c r="D44" s="283"/>
      <c r="E44" s="283"/>
      <c r="F44" s="283"/>
      <c r="G44" s="14">
        <v>37</v>
      </c>
      <c r="H44" s="146">
        <v>2875627</v>
      </c>
      <c r="I44" s="146">
        <v>2875627</v>
      </c>
      <c r="J44" s="107">
        <v>1223128</v>
      </c>
      <c r="K44" s="107">
        <v>1223128</v>
      </c>
    </row>
    <row r="45" spans="1:11" ht="12.75" customHeight="1" x14ac:dyDescent="0.2">
      <c r="A45" s="283" t="s">
        <v>138</v>
      </c>
      <c r="B45" s="283"/>
      <c r="C45" s="283"/>
      <c r="D45" s="283"/>
      <c r="E45" s="283"/>
      <c r="F45" s="283"/>
      <c r="G45" s="14">
        <v>38</v>
      </c>
      <c r="H45" s="146">
        <v>3880928</v>
      </c>
      <c r="I45" s="146">
        <v>3880928</v>
      </c>
      <c r="J45" s="107">
        <v>1124784</v>
      </c>
      <c r="K45" s="107">
        <v>1124784</v>
      </c>
    </row>
    <row r="46" spans="1:11" ht="12.75" customHeight="1" x14ac:dyDescent="0.2">
      <c r="A46" s="283" t="s">
        <v>139</v>
      </c>
      <c r="B46" s="283"/>
      <c r="C46" s="283"/>
      <c r="D46" s="283"/>
      <c r="E46" s="283"/>
      <c r="F46" s="283"/>
      <c r="G46" s="14">
        <v>39</v>
      </c>
      <c r="H46" s="146">
        <v>0</v>
      </c>
      <c r="I46" s="146">
        <v>0</v>
      </c>
      <c r="J46" s="107">
        <v>190795</v>
      </c>
      <c r="K46" s="107">
        <v>190795</v>
      </c>
    </row>
    <row r="47" spans="1:11" ht="12.75" customHeight="1" x14ac:dyDescent="0.2">
      <c r="A47" s="283" t="s">
        <v>140</v>
      </c>
      <c r="B47" s="283"/>
      <c r="C47" s="283"/>
      <c r="D47" s="283"/>
      <c r="E47" s="283"/>
      <c r="F47" s="283"/>
      <c r="G47" s="14">
        <v>40</v>
      </c>
      <c r="H47" s="146">
        <v>199767</v>
      </c>
      <c r="I47" s="146">
        <v>199767</v>
      </c>
      <c r="J47" s="107">
        <v>301698</v>
      </c>
      <c r="K47" s="107">
        <v>301698</v>
      </c>
    </row>
    <row r="48" spans="1:11" ht="12.75" customHeight="1" x14ac:dyDescent="0.2">
      <c r="A48" s="318" t="s">
        <v>361</v>
      </c>
      <c r="B48" s="318"/>
      <c r="C48" s="318"/>
      <c r="D48" s="318"/>
      <c r="E48" s="318"/>
      <c r="F48" s="318"/>
      <c r="G48" s="15">
        <v>41</v>
      </c>
      <c r="H48" s="106">
        <f>SUM(H49:H55)</f>
        <v>1126185</v>
      </c>
      <c r="I48" s="106">
        <f>SUM(I49:I55)</f>
        <v>1126185</v>
      </c>
      <c r="J48" s="106">
        <f>SUM(J49:J55)</f>
        <v>1889317</v>
      </c>
      <c r="K48" s="106">
        <f>SUM(K49:K55)</f>
        <v>1889317</v>
      </c>
    </row>
    <row r="49" spans="1:11" ht="25.15" customHeight="1" x14ac:dyDescent="0.2">
      <c r="A49" s="283" t="s">
        <v>141</v>
      </c>
      <c r="B49" s="283"/>
      <c r="C49" s="283"/>
      <c r="D49" s="283"/>
      <c r="E49" s="283"/>
      <c r="F49" s="283"/>
      <c r="G49" s="14">
        <v>42</v>
      </c>
      <c r="H49" s="146">
        <v>0</v>
      </c>
      <c r="I49" s="146">
        <v>0</v>
      </c>
      <c r="J49" s="107">
        <v>0</v>
      </c>
      <c r="K49" s="107">
        <v>0</v>
      </c>
    </row>
    <row r="50" spans="1:11" ht="12.75" customHeight="1" x14ac:dyDescent="0.2">
      <c r="A50" s="322" t="s">
        <v>142</v>
      </c>
      <c r="B50" s="322"/>
      <c r="C50" s="322"/>
      <c r="D50" s="322"/>
      <c r="E50" s="322"/>
      <c r="F50" s="322"/>
      <c r="G50" s="14">
        <v>43</v>
      </c>
      <c r="H50" s="146">
        <v>0</v>
      </c>
      <c r="I50" s="146">
        <v>0</v>
      </c>
      <c r="J50" s="107">
        <v>0</v>
      </c>
      <c r="K50" s="107">
        <v>0</v>
      </c>
    </row>
    <row r="51" spans="1:11" ht="12.75" customHeight="1" x14ac:dyDescent="0.2">
      <c r="A51" s="322" t="s">
        <v>143</v>
      </c>
      <c r="B51" s="322"/>
      <c r="C51" s="322"/>
      <c r="D51" s="322"/>
      <c r="E51" s="322"/>
      <c r="F51" s="322"/>
      <c r="G51" s="14">
        <v>44</v>
      </c>
      <c r="H51" s="146">
        <v>1065519</v>
      </c>
      <c r="I51" s="146">
        <v>1065519</v>
      </c>
      <c r="J51" s="107">
        <v>1810352</v>
      </c>
      <c r="K51" s="107">
        <v>1810352</v>
      </c>
    </row>
    <row r="52" spans="1:11" ht="12.75" customHeight="1" x14ac:dyDescent="0.2">
      <c r="A52" s="322" t="s">
        <v>144</v>
      </c>
      <c r="B52" s="322"/>
      <c r="C52" s="322"/>
      <c r="D52" s="322"/>
      <c r="E52" s="322"/>
      <c r="F52" s="322"/>
      <c r="G52" s="14">
        <v>45</v>
      </c>
      <c r="H52" s="146">
        <v>0</v>
      </c>
      <c r="I52" s="146">
        <v>0</v>
      </c>
      <c r="J52" s="107">
        <v>0</v>
      </c>
      <c r="K52" s="107">
        <v>0</v>
      </c>
    </row>
    <row r="53" spans="1:11" ht="12.75" customHeight="1" x14ac:dyDescent="0.2">
      <c r="A53" s="322" t="s">
        <v>145</v>
      </c>
      <c r="B53" s="322"/>
      <c r="C53" s="322"/>
      <c r="D53" s="322"/>
      <c r="E53" s="322"/>
      <c r="F53" s="322"/>
      <c r="G53" s="14">
        <v>46</v>
      </c>
      <c r="H53" s="146">
        <v>9279</v>
      </c>
      <c r="I53" s="146">
        <v>9279</v>
      </c>
      <c r="J53" s="107">
        <v>0</v>
      </c>
      <c r="K53" s="107">
        <v>0</v>
      </c>
    </row>
    <row r="54" spans="1:11" ht="12.75" customHeight="1" x14ac:dyDescent="0.2">
      <c r="A54" s="322" t="s">
        <v>146</v>
      </c>
      <c r="B54" s="322"/>
      <c r="C54" s="322"/>
      <c r="D54" s="322"/>
      <c r="E54" s="322"/>
      <c r="F54" s="322"/>
      <c r="G54" s="14">
        <v>47</v>
      </c>
      <c r="H54" s="146">
        <v>0</v>
      </c>
      <c r="I54" s="146">
        <v>0</v>
      </c>
      <c r="J54" s="107">
        <v>0</v>
      </c>
      <c r="K54" s="107">
        <v>0</v>
      </c>
    </row>
    <row r="55" spans="1:11" ht="12.75" customHeight="1" x14ac:dyDescent="0.2">
      <c r="A55" s="322" t="s">
        <v>147</v>
      </c>
      <c r="B55" s="322"/>
      <c r="C55" s="322"/>
      <c r="D55" s="322"/>
      <c r="E55" s="322"/>
      <c r="F55" s="322"/>
      <c r="G55" s="14">
        <v>48</v>
      </c>
      <c r="H55" s="146">
        <v>51387</v>
      </c>
      <c r="I55" s="146">
        <v>51387</v>
      </c>
      <c r="J55" s="107">
        <v>78965</v>
      </c>
      <c r="K55" s="107">
        <v>78965</v>
      </c>
    </row>
    <row r="56" spans="1:11" ht="22.15" customHeight="1" x14ac:dyDescent="0.2">
      <c r="A56" s="324" t="s">
        <v>148</v>
      </c>
      <c r="B56" s="324"/>
      <c r="C56" s="324"/>
      <c r="D56" s="324"/>
      <c r="E56" s="324"/>
      <c r="F56" s="324"/>
      <c r="G56" s="14">
        <v>49</v>
      </c>
      <c r="H56" s="146">
        <v>4202617</v>
      </c>
      <c r="I56" s="146">
        <v>4202617</v>
      </c>
      <c r="J56" s="107">
        <v>6585456</v>
      </c>
      <c r="K56" s="107">
        <v>6585456</v>
      </c>
    </row>
    <row r="57" spans="1:11" ht="12.75" customHeight="1" x14ac:dyDescent="0.2">
      <c r="A57" s="324" t="s">
        <v>149</v>
      </c>
      <c r="B57" s="324"/>
      <c r="C57" s="324"/>
      <c r="D57" s="324"/>
      <c r="E57" s="324"/>
      <c r="F57" s="324"/>
      <c r="G57" s="14">
        <v>50</v>
      </c>
      <c r="H57" s="146">
        <v>0</v>
      </c>
      <c r="I57" s="146">
        <v>0</v>
      </c>
      <c r="J57" s="107">
        <v>996130</v>
      </c>
      <c r="K57" s="107">
        <v>996130</v>
      </c>
    </row>
    <row r="58" spans="1:11" ht="24.6" customHeight="1" x14ac:dyDescent="0.2">
      <c r="A58" s="324" t="s">
        <v>150</v>
      </c>
      <c r="B58" s="324"/>
      <c r="C58" s="324"/>
      <c r="D58" s="324"/>
      <c r="E58" s="324"/>
      <c r="F58" s="324"/>
      <c r="G58" s="14">
        <v>51</v>
      </c>
      <c r="H58" s="146">
        <v>0</v>
      </c>
      <c r="I58" s="146">
        <v>0</v>
      </c>
      <c r="J58" s="107">
        <v>0</v>
      </c>
      <c r="K58" s="107">
        <v>0</v>
      </c>
    </row>
    <row r="59" spans="1:11" ht="12.75" customHeight="1" x14ac:dyDescent="0.2">
      <c r="A59" s="324" t="s">
        <v>151</v>
      </c>
      <c r="B59" s="324"/>
      <c r="C59" s="324"/>
      <c r="D59" s="324"/>
      <c r="E59" s="324"/>
      <c r="F59" s="324"/>
      <c r="G59" s="14">
        <v>52</v>
      </c>
      <c r="H59" s="146">
        <v>82022</v>
      </c>
      <c r="I59" s="146">
        <v>82022</v>
      </c>
      <c r="J59" s="107">
        <v>23140</v>
      </c>
      <c r="K59" s="107">
        <v>23140</v>
      </c>
    </row>
    <row r="60" spans="1:11" ht="12.75" customHeight="1" x14ac:dyDescent="0.2">
      <c r="A60" s="318" t="s">
        <v>362</v>
      </c>
      <c r="B60" s="318"/>
      <c r="C60" s="318"/>
      <c r="D60" s="318"/>
      <c r="E60" s="318"/>
      <c r="F60" s="318"/>
      <c r="G60" s="15">
        <v>53</v>
      </c>
      <c r="H60" s="106">
        <f>H8+H37+H56+H57</f>
        <v>720371709</v>
      </c>
      <c r="I60" s="106">
        <f t="shared" ref="I60:K60" si="0">I8+I37+I56+I57</f>
        <v>720371709</v>
      </c>
      <c r="J60" s="106">
        <f t="shared" si="0"/>
        <v>964973804</v>
      </c>
      <c r="K60" s="106">
        <f t="shared" si="0"/>
        <v>964973804</v>
      </c>
    </row>
    <row r="61" spans="1:11" ht="12.75" customHeight="1" x14ac:dyDescent="0.2">
      <c r="A61" s="318" t="s">
        <v>363</v>
      </c>
      <c r="B61" s="318"/>
      <c r="C61" s="318"/>
      <c r="D61" s="318"/>
      <c r="E61" s="318"/>
      <c r="F61" s="318"/>
      <c r="G61" s="15">
        <v>54</v>
      </c>
      <c r="H61" s="106">
        <f>H14+H48+H58+H59</f>
        <v>673386229</v>
      </c>
      <c r="I61" s="106">
        <f t="shared" ref="I61:K61" si="1">I14+I48+I58+I59</f>
        <v>673386229</v>
      </c>
      <c r="J61" s="106">
        <f t="shared" si="1"/>
        <v>842267468</v>
      </c>
      <c r="K61" s="106">
        <f t="shared" si="1"/>
        <v>842267468</v>
      </c>
    </row>
    <row r="62" spans="1:11" ht="12.75" customHeight="1" x14ac:dyDescent="0.2">
      <c r="A62" s="318" t="s">
        <v>364</v>
      </c>
      <c r="B62" s="318"/>
      <c r="C62" s="318"/>
      <c r="D62" s="318"/>
      <c r="E62" s="318"/>
      <c r="F62" s="318"/>
      <c r="G62" s="15">
        <v>55</v>
      </c>
      <c r="H62" s="106">
        <f>H60-H61</f>
        <v>46985480</v>
      </c>
      <c r="I62" s="106">
        <f t="shared" ref="I62:K62" si="2">I60-I61</f>
        <v>46985480</v>
      </c>
      <c r="J62" s="106">
        <f t="shared" si="2"/>
        <v>122706336</v>
      </c>
      <c r="K62" s="106">
        <f t="shared" si="2"/>
        <v>122706336</v>
      </c>
    </row>
    <row r="63" spans="1:11" ht="12.75" customHeight="1" x14ac:dyDescent="0.2">
      <c r="A63" s="323" t="s">
        <v>365</v>
      </c>
      <c r="B63" s="323"/>
      <c r="C63" s="323"/>
      <c r="D63" s="323"/>
      <c r="E63" s="323"/>
      <c r="F63" s="323"/>
      <c r="G63" s="15">
        <v>56</v>
      </c>
      <c r="H63" s="106">
        <f>+IF((H60-H61)&gt;0,(H60-H61),0)</f>
        <v>46985480</v>
      </c>
      <c r="I63" s="106">
        <f t="shared" ref="I63:K63" si="3">+IF((I60-I61)&gt;0,(I60-I61),0)</f>
        <v>46985480</v>
      </c>
      <c r="J63" s="106">
        <f t="shared" si="3"/>
        <v>122706336</v>
      </c>
      <c r="K63" s="106">
        <f t="shared" si="3"/>
        <v>122706336</v>
      </c>
    </row>
    <row r="64" spans="1:11" ht="12.75" customHeight="1" x14ac:dyDescent="0.2">
      <c r="A64" s="323" t="s">
        <v>366</v>
      </c>
      <c r="B64" s="323"/>
      <c r="C64" s="323"/>
      <c r="D64" s="323"/>
      <c r="E64" s="323"/>
      <c r="F64" s="323"/>
      <c r="G64" s="15">
        <v>57</v>
      </c>
      <c r="H64" s="106">
        <f>+IF((H60-H61)&lt;0,(H60-H61),0)</f>
        <v>0</v>
      </c>
      <c r="I64" s="106">
        <f t="shared" ref="I64:K64" si="4">+IF((I60-I61)&lt;0,(I60-I61),0)</f>
        <v>0</v>
      </c>
      <c r="J64" s="106">
        <f t="shared" si="4"/>
        <v>0</v>
      </c>
      <c r="K64" s="106">
        <f t="shared" si="4"/>
        <v>0</v>
      </c>
    </row>
    <row r="65" spans="1:11" ht="12.75" customHeight="1" x14ac:dyDescent="0.2">
      <c r="A65" s="324" t="s">
        <v>111</v>
      </c>
      <c r="B65" s="324"/>
      <c r="C65" s="324"/>
      <c r="D65" s="324"/>
      <c r="E65" s="324"/>
      <c r="F65" s="324"/>
      <c r="G65" s="14">
        <v>58</v>
      </c>
      <c r="H65" s="146">
        <v>6240273</v>
      </c>
      <c r="I65" s="146">
        <v>6240273</v>
      </c>
      <c r="J65" s="107">
        <v>10507802</v>
      </c>
      <c r="K65" s="107">
        <v>10507802</v>
      </c>
    </row>
    <row r="66" spans="1:11" ht="12.75" customHeight="1" x14ac:dyDescent="0.2">
      <c r="A66" s="318" t="s">
        <v>367</v>
      </c>
      <c r="B66" s="318"/>
      <c r="C66" s="318"/>
      <c r="D66" s="318"/>
      <c r="E66" s="318"/>
      <c r="F66" s="318"/>
      <c r="G66" s="15">
        <v>59</v>
      </c>
      <c r="H66" s="106">
        <f>H62-H65</f>
        <v>40745207</v>
      </c>
      <c r="I66" s="106">
        <f t="shared" ref="I66:K66" si="5">I62-I65</f>
        <v>40745207</v>
      </c>
      <c r="J66" s="106">
        <f t="shared" si="5"/>
        <v>112198534</v>
      </c>
      <c r="K66" s="106">
        <f t="shared" si="5"/>
        <v>112198534</v>
      </c>
    </row>
    <row r="67" spans="1:11" ht="12.75" customHeight="1" x14ac:dyDescent="0.2">
      <c r="A67" s="323" t="s">
        <v>368</v>
      </c>
      <c r="B67" s="323"/>
      <c r="C67" s="323"/>
      <c r="D67" s="323"/>
      <c r="E67" s="323"/>
      <c r="F67" s="323"/>
      <c r="G67" s="15">
        <v>60</v>
      </c>
      <c r="H67" s="106">
        <f>+IF((H62-H65)&gt;0,(H62-H65),0)</f>
        <v>40745207</v>
      </c>
      <c r="I67" s="106">
        <f t="shared" ref="I67:K67" si="6">+IF((I62-I65)&gt;0,(I62-I65),0)</f>
        <v>40745207</v>
      </c>
      <c r="J67" s="106">
        <f t="shared" si="6"/>
        <v>112198534</v>
      </c>
      <c r="K67" s="106">
        <f t="shared" si="6"/>
        <v>112198534</v>
      </c>
    </row>
    <row r="68" spans="1:11" ht="12.75" customHeight="1" x14ac:dyDescent="0.2">
      <c r="A68" s="323" t="s">
        <v>369</v>
      </c>
      <c r="B68" s="323"/>
      <c r="C68" s="323"/>
      <c r="D68" s="323"/>
      <c r="E68" s="323"/>
      <c r="F68" s="323"/>
      <c r="G68" s="15">
        <v>61</v>
      </c>
      <c r="H68" s="106">
        <f>+IF((H62-H65)&lt;0,(H62-H65),0)</f>
        <v>0</v>
      </c>
      <c r="I68" s="106">
        <f t="shared" ref="I68:K68" si="7">+IF((I62-I65)&lt;0,(I62-I65),0)</f>
        <v>0</v>
      </c>
      <c r="J68" s="106">
        <f t="shared" si="7"/>
        <v>0</v>
      </c>
      <c r="K68" s="106">
        <f t="shared" si="7"/>
        <v>0</v>
      </c>
    </row>
    <row r="69" spans="1:11" x14ac:dyDescent="0.2">
      <c r="A69" s="325" t="s">
        <v>152</v>
      </c>
      <c r="B69" s="325"/>
      <c r="C69" s="325"/>
      <c r="D69" s="325"/>
      <c r="E69" s="325"/>
      <c r="F69" s="325"/>
      <c r="G69" s="326"/>
      <c r="H69" s="326"/>
      <c r="I69" s="326"/>
      <c r="J69" s="327"/>
      <c r="K69" s="327"/>
    </row>
    <row r="70" spans="1:11" ht="22.15" customHeight="1" x14ac:dyDescent="0.2">
      <c r="A70" s="318" t="s">
        <v>370</v>
      </c>
      <c r="B70" s="318"/>
      <c r="C70" s="318"/>
      <c r="D70" s="318"/>
      <c r="E70" s="318"/>
      <c r="F70" s="318"/>
      <c r="G70" s="15">
        <v>62</v>
      </c>
      <c r="H70" s="106">
        <f>H71-H72</f>
        <v>0</v>
      </c>
      <c r="I70" s="106">
        <f>I71-I72</f>
        <v>0</v>
      </c>
      <c r="J70" s="106">
        <f>J71-J72</f>
        <v>0</v>
      </c>
      <c r="K70" s="106">
        <f>K71-K72</f>
        <v>0</v>
      </c>
    </row>
    <row r="71" spans="1:11" ht="12.75" customHeight="1" x14ac:dyDescent="0.2">
      <c r="A71" s="322" t="s">
        <v>153</v>
      </c>
      <c r="B71" s="322"/>
      <c r="C71" s="322"/>
      <c r="D71" s="322"/>
      <c r="E71" s="322"/>
      <c r="F71" s="322"/>
      <c r="G71" s="14">
        <v>63</v>
      </c>
      <c r="H71" s="146">
        <v>0</v>
      </c>
      <c r="I71" s="146">
        <v>0</v>
      </c>
      <c r="J71" s="107">
        <v>0</v>
      </c>
      <c r="K71" s="107">
        <v>0</v>
      </c>
    </row>
    <row r="72" spans="1:11" ht="12.75" customHeight="1" x14ac:dyDescent="0.2">
      <c r="A72" s="322" t="s">
        <v>154</v>
      </c>
      <c r="B72" s="322"/>
      <c r="C72" s="322"/>
      <c r="D72" s="322"/>
      <c r="E72" s="322"/>
      <c r="F72" s="322"/>
      <c r="G72" s="14">
        <v>64</v>
      </c>
      <c r="H72" s="146">
        <v>0</v>
      </c>
      <c r="I72" s="146">
        <v>0</v>
      </c>
      <c r="J72" s="107">
        <v>0</v>
      </c>
      <c r="K72" s="107">
        <v>0</v>
      </c>
    </row>
    <row r="73" spans="1:11" ht="12.75" customHeight="1" x14ac:dyDescent="0.2">
      <c r="A73" s="324" t="s">
        <v>155</v>
      </c>
      <c r="B73" s="324"/>
      <c r="C73" s="324"/>
      <c r="D73" s="324"/>
      <c r="E73" s="324"/>
      <c r="F73" s="324"/>
      <c r="G73" s="14">
        <v>65</v>
      </c>
      <c r="H73" s="146">
        <v>0</v>
      </c>
      <c r="I73" s="146">
        <v>0</v>
      </c>
      <c r="J73" s="107">
        <v>0</v>
      </c>
      <c r="K73" s="107">
        <v>0</v>
      </c>
    </row>
    <row r="74" spans="1:11" ht="12.75" customHeight="1" x14ac:dyDescent="0.2">
      <c r="A74" s="323" t="s">
        <v>371</v>
      </c>
      <c r="B74" s="323"/>
      <c r="C74" s="323"/>
      <c r="D74" s="323"/>
      <c r="E74" s="323"/>
      <c r="F74" s="323"/>
      <c r="G74" s="15">
        <v>66</v>
      </c>
      <c r="H74" s="129">
        <v>0</v>
      </c>
      <c r="I74" s="129">
        <v>0</v>
      </c>
      <c r="J74" s="129">
        <v>0</v>
      </c>
      <c r="K74" s="129">
        <v>0</v>
      </c>
    </row>
    <row r="75" spans="1:11" ht="12.75" customHeight="1" x14ac:dyDescent="0.2">
      <c r="A75" s="323" t="s">
        <v>372</v>
      </c>
      <c r="B75" s="323"/>
      <c r="C75" s="323"/>
      <c r="D75" s="323"/>
      <c r="E75" s="323"/>
      <c r="F75" s="323"/>
      <c r="G75" s="15">
        <v>67</v>
      </c>
      <c r="H75" s="129">
        <v>0</v>
      </c>
      <c r="I75" s="129">
        <v>0</v>
      </c>
      <c r="J75" s="129">
        <v>0</v>
      </c>
      <c r="K75" s="129">
        <v>0</v>
      </c>
    </row>
    <row r="76" spans="1:11" x14ac:dyDescent="0.2">
      <c r="A76" s="325" t="s">
        <v>156</v>
      </c>
      <c r="B76" s="325"/>
      <c r="C76" s="325"/>
      <c r="D76" s="325"/>
      <c r="E76" s="325"/>
      <c r="F76" s="325"/>
      <c r="G76" s="326"/>
      <c r="H76" s="326"/>
      <c r="I76" s="326"/>
      <c r="J76" s="327"/>
      <c r="K76" s="327"/>
    </row>
    <row r="77" spans="1:11" ht="12.75" customHeight="1" x14ac:dyDescent="0.2">
      <c r="A77" s="318" t="s">
        <v>373</v>
      </c>
      <c r="B77" s="318"/>
      <c r="C77" s="318"/>
      <c r="D77" s="318"/>
      <c r="E77" s="318"/>
      <c r="F77" s="318"/>
      <c r="G77" s="15">
        <v>68</v>
      </c>
      <c r="H77" s="129">
        <v>0</v>
      </c>
      <c r="I77" s="129">
        <v>0</v>
      </c>
      <c r="J77" s="129">
        <v>0</v>
      </c>
      <c r="K77" s="129">
        <v>0</v>
      </c>
    </row>
    <row r="78" spans="1:11" ht="12.75" customHeight="1" x14ac:dyDescent="0.2">
      <c r="A78" s="328" t="s">
        <v>374</v>
      </c>
      <c r="B78" s="328"/>
      <c r="C78" s="328"/>
      <c r="D78" s="328"/>
      <c r="E78" s="328"/>
      <c r="F78" s="328"/>
      <c r="G78" s="94">
        <v>69</v>
      </c>
      <c r="H78" s="108">
        <v>0</v>
      </c>
      <c r="I78" s="108">
        <v>0</v>
      </c>
      <c r="J78" s="108">
        <v>0</v>
      </c>
      <c r="K78" s="108">
        <v>0</v>
      </c>
    </row>
    <row r="79" spans="1:11" ht="12.75" customHeight="1" x14ac:dyDescent="0.2">
      <c r="A79" s="328" t="s">
        <v>375</v>
      </c>
      <c r="B79" s="328"/>
      <c r="C79" s="328"/>
      <c r="D79" s="328"/>
      <c r="E79" s="328"/>
      <c r="F79" s="328"/>
      <c r="G79" s="94">
        <v>70</v>
      </c>
      <c r="H79" s="108">
        <v>0</v>
      </c>
      <c r="I79" s="108">
        <v>0</v>
      </c>
      <c r="J79" s="108">
        <v>0</v>
      </c>
      <c r="K79" s="108">
        <v>0</v>
      </c>
    </row>
    <row r="80" spans="1:11" ht="12.75" customHeight="1" x14ac:dyDescent="0.2">
      <c r="A80" s="318" t="s">
        <v>376</v>
      </c>
      <c r="B80" s="318"/>
      <c r="C80" s="318"/>
      <c r="D80" s="318"/>
      <c r="E80" s="318"/>
      <c r="F80" s="318"/>
      <c r="G80" s="15">
        <v>71</v>
      </c>
      <c r="H80" s="129">
        <v>0</v>
      </c>
      <c r="I80" s="129">
        <v>0</v>
      </c>
      <c r="J80" s="129">
        <v>0</v>
      </c>
      <c r="K80" s="129">
        <v>0</v>
      </c>
    </row>
    <row r="81" spans="1:11" ht="12.75" customHeight="1" x14ac:dyDescent="0.2">
      <c r="A81" s="318" t="s">
        <v>377</v>
      </c>
      <c r="B81" s="318"/>
      <c r="C81" s="318"/>
      <c r="D81" s="318"/>
      <c r="E81" s="318"/>
      <c r="F81" s="318"/>
      <c r="G81" s="15">
        <v>72</v>
      </c>
      <c r="H81" s="129">
        <v>0</v>
      </c>
      <c r="I81" s="129">
        <v>0</v>
      </c>
      <c r="J81" s="129">
        <v>0</v>
      </c>
      <c r="K81" s="129">
        <v>0</v>
      </c>
    </row>
    <row r="82" spans="1:11" ht="12.75" customHeight="1" x14ac:dyDescent="0.2">
      <c r="A82" s="323" t="s">
        <v>378</v>
      </c>
      <c r="B82" s="323"/>
      <c r="C82" s="323"/>
      <c r="D82" s="323"/>
      <c r="E82" s="323"/>
      <c r="F82" s="323"/>
      <c r="G82" s="15">
        <v>73</v>
      </c>
      <c r="H82" s="129">
        <v>0</v>
      </c>
      <c r="I82" s="129">
        <v>0</v>
      </c>
      <c r="J82" s="129">
        <v>0</v>
      </c>
      <c r="K82" s="129">
        <v>0</v>
      </c>
    </row>
    <row r="83" spans="1:11" ht="12.75" customHeight="1" x14ac:dyDescent="0.2">
      <c r="A83" s="323" t="s">
        <v>379</v>
      </c>
      <c r="B83" s="323"/>
      <c r="C83" s="323"/>
      <c r="D83" s="323"/>
      <c r="E83" s="323"/>
      <c r="F83" s="323"/>
      <c r="G83" s="15">
        <v>74</v>
      </c>
      <c r="H83" s="129">
        <v>0</v>
      </c>
      <c r="I83" s="129">
        <v>0</v>
      </c>
      <c r="J83" s="129">
        <v>0</v>
      </c>
      <c r="K83" s="129">
        <v>0</v>
      </c>
    </row>
    <row r="84" spans="1:11" x14ac:dyDescent="0.2">
      <c r="A84" s="325" t="s">
        <v>112</v>
      </c>
      <c r="B84" s="325"/>
      <c r="C84" s="325"/>
      <c r="D84" s="325"/>
      <c r="E84" s="325"/>
      <c r="F84" s="325"/>
      <c r="G84" s="326"/>
      <c r="H84" s="326"/>
      <c r="I84" s="326"/>
      <c r="J84" s="327"/>
      <c r="K84" s="327"/>
    </row>
    <row r="85" spans="1:11" ht="12.75" customHeight="1" x14ac:dyDescent="0.2">
      <c r="A85" s="329" t="s">
        <v>380</v>
      </c>
      <c r="B85" s="329"/>
      <c r="C85" s="329"/>
      <c r="D85" s="329"/>
      <c r="E85" s="329"/>
      <c r="F85" s="329"/>
      <c r="G85" s="15">
        <v>75</v>
      </c>
      <c r="H85" s="109">
        <f>H86+H87</f>
        <v>40745207</v>
      </c>
      <c r="I85" s="109">
        <f>I86+I87</f>
        <v>40745207</v>
      </c>
      <c r="J85" s="109">
        <f>J86+J87</f>
        <v>112198534</v>
      </c>
      <c r="K85" s="109">
        <f>K86+K87</f>
        <v>112198534</v>
      </c>
    </row>
    <row r="86" spans="1:11" ht="12.75" customHeight="1" x14ac:dyDescent="0.2">
      <c r="A86" s="330" t="s">
        <v>157</v>
      </c>
      <c r="B86" s="330"/>
      <c r="C86" s="330"/>
      <c r="D86" s="330"/>
      <c r="E86" s="330"/>
      <c r="F86" s="330"/>
      <c r="G86" s="14">
        <v>76</v>
      </c>
      <c r="H86" s="147">
        <v>31304313</v>
      </c>
      <c r="I86" s="147">
        <v>31304313</v>
      </c>
      <c r="J86" s="110">
        <v>98540636</v>
      </c>
      <c r="K86" s="110">
        <v>98540636</v>
      </c>
    </row>
    <row r="87" spans="1:11" ht="12.75" customHeight="1" x14ac:dyDescent="0.2">
      <c r="A87" s="330" t="s">
        <v>158</v>
      </c>
      <c r="B87" s="330"/>
      <c r="C87" s="330"/>
      <c r="D87" s="330"/>
      <c r="E87" s="330"/>
      <c r="F87" s="330"/>
      <c r="G87" s="14">
        <v>77</v>
      </c>
      <c r="H87" s="147">
        <v>9440894</v>
      </c>
      <c r="I87" s="147">
        <v>9440894</v>
      </c>
      <c r="J87" s="110">
        <v>13657898</v>
      </c>
      <c r="K87" s="110">
        <v>13657898</v>
      </c>
    </row>
    <row r="88" spans="1:11" x14ac:dyDescent="0.2">
      <c r="A88" s="331" t="s">
        <v>114</v>
      </c>
      <c r="B88" s="331"/>
      <c r="C88" s="331"/>
      <c r="D88" s="331"/>
      <c r="E88" s="331"/>
      <c r="F88" s="331"/>
      <c r="G88" s="332"/>
      <c r="H88" s="332"/>
      <c r="I88" s="332"/>
      <c r="J88" s="327"/>
      <c r="K88" s="327"/>
    </row>
    <row r="89" spans="1:11" ht="12.75" customHeight="1" x14ac:dyDescent="0.2">
      <c r="A89" s="300" t="s">
        <v>159</v>
      </c>
      <c r="B89" s="300"/>
      <c r="C89" s="300"/>
      <c r="D89" s="300"/>
      <c r="E89" s="300"/>
      <c r="F89" s="300"/>
      <c r="G89" s="14">
        <v>78</v>
      </c>
      <c r="H89" s="147">
        <v>40745207</v>
      </c>
      <c r="I89" s="147">
        <v>40745207</v>
      </c>
      <c r="J89" s="110">
        <v>112198534</v>
      </c>
      <c r="K89" s="110">
        <v>112198534</v>
      </c>
    </row>
    <row r="90" spans="1:11" ht="24" customHeight="1" x14ac:dyDescent="0.2">
      <c r="A90" s="285" t="s">
        <v>436</v>
      </c>
      <c r="B90" s="285"/>
      <c r="C90" s="285"/>
      <c r="D90" s="285"/>
      <c r="E90" s="285"/>
      <c r="F90" s="285"/>
      <c r="G90" s="15">
        <v>79</v>
      </c>
      <c r="H90" s="127">
        <f>H91+H98</f>
        <v>-443522</v>
      </c>
      <c r="I90" s="127">
        <f>I91+I98</f>
        <v>-443522</v>
      </c>
      <c r="J90" s="127">
        <f t="shared" ref="J90:K90" si="8">J91+J98</f>
        <v>-1397522</v>
      </c>
      <c r="K90" s="127">
        <f t="shared" si="8"/>
        <v>-1397522</v>
      </c>
    </row>
    <row r="91" spans="1:11" ht="24" customHeight="1" x14ac:dyDescent="0.2">
      <c r="A91" s="333" t="s">
        <v>443</v>
      </c>
      <c r="B91" s="333"/>
      <c r="C91" s="333"/>
      <c r="D91" s="333"/>
      <c r="E91" s="333"/>
      <c r="F91" s="333"/>
      <c r="G91" s="15">
        <v>80</v>
      </c>
      <c r="H91" s="127">
        <f>SUM(H92:H96)</f>
        <v>0</v>
      </c>
      <c r="I91" s="127">
        <f>SUM(I92:I96)</f>
        <v>0</v>
      </c>
      <c r="J91" s="127">
        <f t="shared" ref="J91:K91" si="9">SUM(J92:J96)</f>
        <v>0</v>
      </c>
      <c r="K91" s="127">
        <f t="shared" si="9"/>
        <v>0</v>
      </c>
    </row>
    <row r="92" spans="1:11" ht="25.5" customHeight="1" x14ac:dyDescent="0.2">
      <c r="A92" s="322" t="s">
        <v>381</v>
      </c>
      <c r="B92" s="322"/>
      <c r="C92" s="322"/>
      <c r="D92" s="322"/>
      <c r="E92" s="322"/>
      <c r="F92" s="322"/>
      <c r="G92" s="15">
        <v>81</v>
      </c>
      <c r="H92" s="147">
        <v>0</v>
      </c>
      <c r="I92" s="147">
        <v>0</v>
      </c>
      <c r="J92" s="110">
        <v>0</v>
      </c>
      <c r="K92" s="110">
        <v>0</v>
      </c>
    </row>
    <row r="93" spans="1:11" ht="38.25" customHeight="1" x14ac:dyDescent="0.2">
      <c r="A93" s="322" t="s">
        <v>382</v>
      </c>
      <c r="B93" s="322"/>
      <c r="C93" s="322"/>
      <c r="D93" s="322"/>
      <c r="E93" s="322"/>
      <c r="F93" s="322"/>
      <c r="G93" s="15">
        <v>82</v>
      </c>
      <c r="H93" s="147">
        <v>0</v>
      </c>
      <c r="I93" s="147">
        <v>0</v>
      </c>
      <c r="J93" s="110">
        <v>0</v>
      </c>
      <c r="K93" s="110">
        <v>0</v>
      </c>
    </row>
    <row r="94" spans="1:11" ht="38.25" customHeight="1" x14ac:dyDescent="0.2">
      <c r="A94" s="322" t="s">
        <v>383</v>
      </c>
      <c r="B94" s="322"/>
      <c r="C94" s="322"/>
      <c r="D94" s="322"/>
      <c r="E94" s="322"/>
      <c r="F94" s="322"/>
      <c r="G94" s="15">
        <v>83</v>
      </c>
      <c r="H94" s="147">
        <v>0</v>
      </c>
      <c r="I94" s="147">
        <v>0</v>
      </c>
      <c r="J94" s="110">
        <v>0</v>
      </c>
      <c r="K94" s="110">
        <v>0</v>
      </c>
    </row>
    <row r="95" spans="1:11" x14ac:dyDescent="0.2">
      <c r="A95" s="322" t="s">
        <v>384</v>
      </c>
      <c r="B95" s="322"/>
      <c r="C95" s="322"/>
      <c r="D95" s="322"/>
      <c r="E95" s="322"/>
      <c r="F95" s="322"/>
      <c r="G95" s="15">
        <v>84</v>
      </c>
      <c r="H95" s="147">
        <v>0</v>
      </c>
      <c r="I95" s="147">
        <v>0</v>
      </c>
      <c r="J95" s="110">
        <v>0</v>
      </c>
      <c r="K95" s="110">
        <v>0</v>
      </c>
    </row>
    <row r="96" spans="1:11" x14ac:dyDescent="0.2">
      <c r="A96" s="322" t="s">
        <v>385</v>
      </c>
      <c r="B96" s="322"/>
      <c r="C96" s="322"/>
      <c r="D96" s="322"/>
      <c r="E96" s="322"/>
      <c r="F96" s="322"/>
      <c r="G96" s="15">
        <v>85</v>
      </c>
      <c r="H96" s="147">
        <v>0</v>
      </c>
      <c r="I96" s="147">
        <v>0</v>
      </c>
      <c r="J96" s="110">
        <v>0</v>
      </c>
      <c r="K96" s="110">
        <v>0</v>
      </c>
    </row>
    <row r="97" spans="1:11" ht="26.25" customHeight="1" x14ac:dyDescent="0.2">
      <c r="A97" s="322" t="s">
        <v>386</v>
      </c>
      <c r="B97" s="322"/>
      <c r="C97" s="322"/>
      <c r="D97" s="322"/>
      <c r="E97" s="322"/>
      <c r="F97" s="322"/>
      <c r="G97" s="15">
        <v>86</v>
      </c>
      <c r="H97" s="147">
        <v>0</v>
      </c>
      <c r="I97" s="147">
        <v>0</v>
      </c>
      <c r="J97" s="110">
        <v>0</v>
      </c>
      <c r="K97" s="110">
        <v>0</v>
      </c>
    </row>
    <row r="98" spans="1:11" ht="25.5" customHeight="1" x14ac:dyDescent="0.2">
      <c r="A98" s="333" t="s">
        <v>437</v>
      </c>
      <c r="B98" s="333"/>
      <c r="C98" s="333"/>
      <c r="D98" s="333"/>
      <c r="E98" s="333"/>
      <c r="F98" s="333"/>
      <c r="G98" s="15">
        <v>87</v>
      </c>
      <c r="H98" s="127">
        <f>SUM(H99:H106)</f>
        <v>-443522</v>
      </c>
      <c r="I98" s="127">
        <f>SUM(I99:I106)</f>
        <v>-443522</v>
      </c>
      <c r="J98" s="127">
        <f t="shared" ref="J98:K98" si="10">SUM(J99:J106)</f>
        <v>-1397522</v>
      </c>
      <c r="K98" s="127">
        <f t="shared" si="10"/>
        <v>-1397522</v>
      </c>
    </row>
    <row r="99" spans="1:11" x14ac:dyDescent="0.2">
      <c r="A99" s="334" t="s">
        <v>160</v>
      </c>
      <c r="B99" s="334"/>
      <c r="C99" s="334"/>
      <c r="D99" s="334"/>
      <c r="E99" s="334"/>
      <c r="F99" s="334"/>
      <c r="G99" s="14">
        <v>88</v>
      </c>
      <c r="H99" s="147">
        <v>-443522</v>
      </c>
      <c r="I99" s="147">
        <v>-443522</v>
      </c>
      <c r="J99" s="110">
        <v>-1397522</v>
      </c>
      <c r="K99" s="110">
        <v>-1397522</v>
      </c>
    </row>
    <row r="100" spans="1:11" ht="36" customHeight="1" x14ac:dyDescent="0.2">
      <c r="A100" s="322" t="s">
        <v>387</v>
      </c>
      <c r="B100" s="322"/>
      <c r="C100" s="322"/>
      <c r="D100" s="322"/>
      <c r="E100" s="322"/>
      <c r="F100" s="322"/>
      <c r="G100" s="14">
        <v>89</v>
      </c>
      <c r="H100" s="147">
        <v>0</v>
      </c>
      <c r="I100" s="147">
        <v>0</v>
      </c>
      <c r="J100" s="110">
        <v>0</v>
      </c>
      <c r="K100" s="110">
        <v>0</v>
      </c>
    </row>
    <row r="101" spans="1:11" ht="22.15" customHeight="1" x14ac:dyDescent="0.2">
      <c r="A101" s="334" t="s">
        <v>161</v>
      </c>
      <c r="B101" s="334"/>
      <c r="C101" s="334"/>
      <c r="D101" s="334"/>
      <c r="E101" s="334"/>
      <c r="F101" s="334"/>
      <c r="G101" s="14">
        <v>90</v>
      </c>
      <c r="H101" s="147">
        <v>0</v>
      </c>
      <c r="I101" s="147">
        <v>0</v>
      </c>
      <c r="J101" s="110">
        <v>0</v>
      </c>
      <c r="K101" s="110">
        <v>0</v>
      </c>
    </row>
    <row r="102" spans="1:11" ht="22.15" customHeight="1" x14ac:dyDescent="0.2">
      <c r="A102" s="334" t="s">
        <v>162</v>
      </c>
      <c r="B102" s="334"/>
      <c r="C102" s="334"/>
      <c r="D102" s="334"/>
      <c r="E102" s="334"/>
      <c r="F102" s="334"/>
      <c r="G102" s="14">
        <v>91</v>
      </c>
      <c r="H102" s="147">
        <v>0</v>
      </c>
      <c r="I102" s="147">
        <v>0</v>
      </c>
      <c r="J102" s="110">
        <v>0</v>
      </c>
      <c r="K102" s="110">
        <v>0</v>
      </c>
    </row>
    <row r="103" spans="1:11" ht="22.15" customHeight="1" x14ac:dyDescent="0.2">
      <c r="A103" s="334" t="s">
        <v>163</v>
      </c>
      <c r="B103" s="334"/>
      <c r="C103" s="334"/>
      <c r="D103" s="334"/>
      <c r="E103" s="334"/>
      <c r="F103" s="334"/>
      <c r="G103" s="14">
        <v>92</v>
      </c>
      <c r="H103" s="147">
        <v>0</v>
      </c>
      <c r="I103" s="147">
        <v>0</v>
      </c>
      <c r="J103" s="110">
        <v>0</v>
      </c>
      <c r="K103" s="110">
        <v>0</v>
      </c>
    </row>
    <row r="104" spans="1:11" ht="12.75" customHeight="1" x14ac:dyDescent="0.2">
      <c r="A104" s="322" t="s">
        <v>388</v>
      </c>
      <c r="B104" s="322"/>
      <c r="C104" s="322"/>
      <c r="D104" s="322"/>
      <c r="E104" s="322"/>
      <c r="F104" s="322"/>
      <c r="G104" s="14">
        <v>93</v>
      </c>
      <c r="H104" s="147">
        <v>0</v>
      </c>
      <c r="I104" s="147">
        <v>0</v>
      </c>
      <c r="J104" s="110">
        <v>0</v>
      </c>
      <c r="K104" s="110">
        <v>0</v>
      </c>
    </row>
    <row r="105" spans="1:11" ht="26.25" customHeight="1" x14ac:dyDescent="0.2">
      <c r="A105" s="322" t="s">
        <v>389</v>
      </c>
      <c r="B105" s="322"/>
      <c r="C105" s="322"/>
      <c r="D105" s="322"/>
      <c r="E105" s="322"/>
      <c r="F105" s="322"/>
      <c r="G105" s="14">
        <v>94</v>
      </c>
      <c r="H105" s="147">
        <v>0</v>
      </c>
      <c r="I105" s="147">
        <v>0</v>
      </c>
      <c r="J105" s="110">
        <v>0</v>
      </c>
      <c r="K105" s="110">
        <v>0</v>
      </c>
    </row>
    <row r="106" spans="1:11" x14ac:dyDescent="0.2">
      <c r="A106" s="322" t="s">
        <v>390</v>
      </c>
      <c r="B106" s="322"/>
      <c r="C106" s="322"/>
      <c r="D106" s="322"/>
      <c r="E106" s="322"/>
      <c r="F106" s="322"/>
      <c r="G106" s="14">
        <v>95</v>
      </c>
      <c r="H106" s="147">
        <v>0</v>
      </c>
      <c r="I106" s="147">
        <v>0</v>
      </c>
      <c r="J106" s="110">
        <v>0</v>
      </c>
      <c r="K106" s="110">
        <v>0</v>
      </c>
    </row>
    <row r="107" spans="1:11" ht="24.75" customHeight="1" x14ac:dyDescent="0.2">
      <c r="A107" s="322" t="s">
        <v>391</v>
      </c>
      <c r="B107" s="322"/>
      <c r="C107" s="322"/>
      <c r="D107" s="322"/>
      <c r="E107" s="322"/>
      <c r="F107" s="322"/>
      <c r="G107" s="14">
        <v>96</v>
      </c>
      <c r="H107" s="147">
        <v>0</v>
      </c>
      <c r="I107" s="147">
        <v>0</v>
      </c>
      <c r="J107" s="110">
        <v>0</v>
      </c>
      <c r="K107" s="110">
        <v>0</v>
      </c>
    </row>
    <row r="108" spans="1:11" ht="22.9" customHeight="1" x14ac:dyDescent="0.2">
      <c r="A108" s="285" t="s">
        <v>438</v>
      </c>
      <c r="B108" s="285"/>
      <c r="C108" s="285"/>
      <c r="D108" s="285"/>
      <c r="E108" s="285"/>
      <c r="F108" s="285"/>
      <c r="G108" s="15">
        <v>97</v>
      </c>
      <c r="H108" s="127">
        <f>H91+H98-H107-H97</f>
        <v>-443522</v>
      </c>
      <c r="I108" s="127">
        <f>I91+I98-I107-I97</f>
        <v>-443522</v>
      </c>
      <c r="J108" s="127">
        <f t="shared" ref="J108:K108" si="11">J91+J98-J107-J97</f>
        <v>-1397522</v>
      </c>
      <c r="K108" s="127">
        <f t="shared" si="11"/>
        <v>-1397522</v>
      </c>
    </row>
    <row r="109" spans="1:11" ht="12.75" customHeight="1" x14ac:dyDescent="0.2">
      <c r="A109" s="285" t="s">
        <v>392</v>
      </c>
      <c r="B109" s="285"/>
      <c r="C109" s="285"/>
      <c r="D109" s="285"/>
      <c r="E109" s="285"/>
      <c r="F109" s="285"/>
      <c r="G109" s="15">
        <v>98</v>
      </c>
      <c r="H109" s="109">
        <f>H89+H108</f>
        <v>40301685</v>
      </c>
      <c r="I109" s="109">
        <f>I89+I108</f>
        <v>40301685</v>
      </c>
      <c r="J109" s="109">
        <f t="shared" ref="J109:K109" si="12">J89+J108</f>
        <v>110801012</v>
      </c>
      <c r="K109" s="109">
        <f t="shared" si="12"/>
        <v>110801012</v>
      </c>
    </row>
    <row r="110" spans="1:11" x14ac:dyDescent="0.2">
      <c r="A110" s="325" t="s">
        <v>164</v>
      </c>
      <c r="B110" s="325"/>
      <c r="C110" s="325"/>
      <c r="D110" s="325"/>
      <c r="E110" s="325"/>
      <c r="F110" s="325"/>
      <c r="G110" s="326"/>
      <c r="H110" s="326"/>
      <c r="I110" s="326"/>
      <c r="J110" s="327"/>
      <c r="K110" s="327"/>
    </row>
    <row r="111" spans="1:11" ht="12.75" customHeight="1" x14ac:dyDescent="0.2">
      <c r="A111" s="329" t="s">
        <v>393</v>
      </c>
      <c r="B111" s="329"/>
      <c r="C111" s="329"/>
      <c r="D111" s="329"/>
      <c r="E111" s="329"/>
      <c r="F111" s="329"/>
      <c r="G111" s="15">
        <v>99</v>
      </c>
      <c r="H111" s="109">
        <f>H112+H113</f>
        <v>40301685</v>
      </c>
      <c r="I111" s="109">
        <f>I112+I113</f>
        <v>40301685</v>
      </c>
      <c r="J111" s="109">
        <f>J112+J113</f>
        <v>110801012</v>
      </c>
      <c r="K111" s="109">
        <f>K112+K113</f>
        <v>110801012</v>
      </c>
    </row>
    <row r="112" spans="1:11" ht="12.75" customHeight="1" x14ac:dyDescent="0.2">
      <c r="A112" s="330" t="s">
        <v>113</v>
      </c>
      <c r="B112" s="330"/>
      <c r="C112" s="330"/>
      <c r="D112" s="330"/>
      <c r="E112" s="330"/>
      <c r="F112" s="330"/>
      <c r="G112" s="14">
        <v>100</v>
      </c>
      <c r="H112" s="147">
        <v>31070444</v>
      </c>
      <c r="I112" s="147">
        <v>31070444</v>
      </c>
      <c r="J112" s="110">
        <v>97803722</v>
      </c>
      <c r="K112" s="110">
        <v>97803722</v>
      </c>
    </row>
    <row r="113" spans="1:11" ht="12.75" customHeight="1" x14ac:dyDescent="0.2">
      <c r="A113" s="330" t="s">
        <v>165</v>
      </c>
      <c r="B113" s="330"/>
      <c r="C113" s="330"/>
      <c r="D113" s="330"/>
      <c r="E113" s="330"/>
      <c r="F113" s="330"/>
      <c r="G113" s="14">
        <v>101</v>
      </c>
      <c r="H113" s="147">
        <v>9231241</v>
      </c>
      <c r="I113" s="147">
        <v>9231241</v>
      </c>
      <c r="J113" s="110">
        <v>12997290</v>
      </c>
      <c r="K113" s="110">
        <v>12997290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7999999999999996" right="0.32" top="1" bottom="0.83"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7" zoomScale="110" zoomScaleNormal="100" workbookViewId="0">
      <selection activeCell="I59" sqref="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335" t="s">
        <v>166</v>
      </c>
      <c r="B1" s="336"/>
      <c r="C1" s="336"/>
      <c r="D1" s="336"/>
      <c r="E1" s="336"/>
      <c r="F1" s="336"/>
      <c r="G1" s="336"/>
      <c r="H1" s="336"/>
      <c r="I1" s="336"/>
    </row>
    <row r="2" spans="1:9" x14ac:dyDescent="0.2">
      <c r="A2" s="337" t="s">
        <v>483</v>
      </c>
      <c r="B2" s="289"/>
      <c r="C2" s="289"/>
      <c r="D2" s="289"/>
      <c r="E2" s="289"/>
      <c r="F2" s="289"/>
      <c r="G2" s="289"/>
      <c r="H2" s="289"/>
      <c r="I2" s="289"/>
    </row>
    <row r="3" spans="1:9" x14ac:dyDescent="0.2">
      <c r="A3" s="339" t="s">
        <v>282</v>
      </c>
      <c r="B3" s="340"/>
      <c r="C3" s="340"/>
      <c r="D3" s="340"/>
      <c r="E3" s="340"/>
      <c r="F3" s="340"/>
      <c r="G3" s="340"/>
      <c r="H3" s="340"/>
      <c r="I3" s="340"/>
    </row>
    <row r="4" spans="1:9" x14ac:dyDescent="0.2">
      <c r="A4" s="338" t="s">
        <v>481</v>
      </c>
      <c r="B4" s="293"/>
      <c r="C4" s="293"/>
      <c r="D4" s="293"/>
      <c r="E4" s="293"/>
      <c r="F4" s="293"/>
      <c r="G4" s="293"/>
      <c r="H4" s="293"/>
      <c r="I4" s="294"/>
    </row>
    <row r="5" spans="1:9" ht="23.25" x14ac:dyDescent="0.2">
      <c r="A5" s="343" t="s">
        <v>2</v>
      </c>
      <c r="B5" s="298"/>
      <c r="C5" s="298"/>
      <c r="D5" s="298"/>
      <c r="E5" s="298"/>
      <c r="F5" s="298"/>
      <c r="G5" s="118" t="s">
        <v>103</v>
      </c>
      <c r="H5" s="119" t="s">
        <v>302</v>
      </c>
      <c r="I5" s="119" t="s">
        <v>279</v>
      </c>
    </row>
    <row r="6" spans="1:9" x14ac:dyDescent="0.2">
      <c r="A6" s="344">
        <v>1</v>
      </c>
      <c r="B6" s="298"/>
      <c r="C6" s="298"/>
      <c r="D6" s="298"/>
      <c r="E6" s="298"/>
      <c r="F6" s="298"/>
      <c r="G6" s="120">
        <v>2</v>
      </c>
      <c r="H6" s="119" t="s">
        <v>167</v>
      </c>
      <c r="I6" s="119" t="s">
        <v>168</v>
      </c>
    </row>
    <row r="7" spans="1:9" x14ac:dyDescent="0.2">
      <c r="A7" s="345" t="s">
        <v>169</v>
      </c>
      <c r="B7" s="345"/>
      <c r="C7" s="345"/>
      <c r="D7" s="345"/>
      <c r="E7" s="345"/>
      <c r="F7" s="345"/>
      <c r="G7" s="345"/>
      <c r="H7" s="345"/>
      <c r="I7" s="345"/>
    </row>
    <row r="8" spans="1:9" ht="12.75" customHeight="1" x14ac:dyDescent="0.2">
      <c r="A8" s="283" t="s">
        <v>170</v>
      </c>
      <c r="B8" s="283"/>
      <c r="C8" s="283"/>
      <c r="D8" s="283"/>
      <c r="E8" s="283"/>
      <c r="F8" s="283"/>
      <c r="G8" s="121">
        <v>1</v>
      </c>
      <c r="H8" s="122">
        <v>0</v>
      </c>
      <c r="I8" s="122">
        <v>0</v>
      </c>
    </row>
    <row r="9" spans="1:9" ht="12.75" customHeight="1" x14ac:dyDescent="0.2">
      <c r="A9" s="342" t="s">
        <v>171</v>
      </c>
      <c r="B9" s="342"/>
      <c r="C9" s="342"/>
      <c r="D9" s="342"/>
      <c r="E9" s="342"/>
      <c r="F9" s="342"/>
      <c r="G9" s="123">
        <v>2</v>
      </c>
      <c r="H9" s="124">
        <f>H10+H11+H12+H13+H14+H15+H16+H17</f>
        <v>0</v>
      </c>
      <c r="I9" s="124">
        <f>I10+I11+I12+I13+I14+I15+I16+I17</f>
        <v>0</v>
      </c>
    </row>
    <row r="10" spans="1:9" ht="12.75" customHeight="1" x14ac:dyDescent="0.2">
      <c r="A10" s="319" t="s">
        <v>172</v>
      </c>
      <c r="B10" s="319"/>
      <c r="C10" s="319"/>
      <c r="D10" s="319"/>
      <c r="E10" s="319"/>
      <c r="F10" s="319"/>
      <c r="G10" s="121">
        <v>3</v>
      </c>
      <c r="H10" s="122">
        <v>0</v>
      </c>
      <c r="I10" s="122">
        <v>0</v>
      </c>
    </row>
    <row r="11" spans="1:9" ht="22.15" customHeight="1" x14ac:dyDescent="0.2">
      <c r="A11" s="319" t="s">
        <v>173</v>
      </c>
      <c r="B11" s="319"/>
      <c r="C11" s="319"/>
      <c r="D11" s="319"/>
      <c r="E11" s="319"/>
      <c r="F11" s="319"/>
      <c r="G11" s="121">
        <v>4</v>
      </c>
      <c r="H11" s="122">
        <v>0</v>
      </c>
      <c r="I11" s="122">
        <v>0</v>
      </c>
    </row>
    <row r="12" spans="1:9" ht="23.45" customHeight="1" x14ac:dyDescent="0.2">
      <c r="A12" s="319" t="s">
        <v>174</v>
      </c>
      <c r="B12" s="319"/>
      <c r="C12" s="319"/>
      <c r="D12" s="319"/>
      <c r="E12" s="319"/>
      <c r="F12" s="319"/>
      <c r="G12" s="121">
        <v>5</v>
      </c>
      <c r="H12" s="122">
        <v>0</v>
      </c>
      <c r="I12" s="122">
        <v>0</v>
      </c>
    </row>
    <row r="13" spans="1:9" ht="12.75" customHeight="1" x14ac:dyDescent="0.2">
      <c r="A13" s="319" t="s">
        <v>175</v>
      </c>
      <c r="B13" s="319"/>
      <c r="C13" s="319"/>
      <c r="D13" s="319"/>
      <c r="E13" s="319"/>
      <c r="F13" s="319"/>
      <c r="G13" s="121">
        <v>6</v>
      </c>
      <c r="H13" s="122">
        <v>0</v>
      </c>
      <c r="I13" s="122">
        <v>0</v>
      </c>
    </row>
    <row r="14" spans="1:9" ht="12.75" customHeight="1" x14ac:dyDescent="0.2">
      <c r="A14" s="319" t="s">
        <v>176</v>
      </c>
      <c r="B14" s="319"/>
      <c r="C14" s="319"/>
      <c r="D14" s="319"/>
      <c r="E14" s="319"/>
      <c r="F14" s="319"/>
      <c r="G14" s="121">
        <v>7</v>
      </c>
      <c r="H14" s="122">
        <v>0</v>
      </c>
      <c r="I14" s="122">
        <v>0</v>
      </c>
    </row>
    <row r="15" spans="1:9" ht="12.75" customHeight="1" x14ac:dyDescent="0.2">
      <c r="A15" s="319" t="s">
        <v>177</v>
      </c>
      <c r="B15" s="319"/>
      <c r="C15" s="319"/>
      <c r="D15" s="319"/>
      <c r="E15" s="319"/>
      <c r="F15" s="319"/>
      <c r="G15" s="121">
        <v>8</v>
      </c>
      <c r="H15" s="122">
        <v>0</v>
      </c>
      <c r="I15" s="122">
        <v>0</v>
      </c>
    </row>
    <row r="16" spans="1:9" ht="12.75" customHeight="1" x14ac:dyDescent="0.2">
      <c r="A16" s="319" t="s">
        <v>178</v>
      </c>
      <c r="B16" s="319"/>
      <c r="C16" s="319"/>
      <c r="D16" s="319"/>
      <c r="E16" s="319"/>
      <c r="F16" s="319"/>
      <c r="G16" s="121">
        <v>9</v>
      </c>
      <c r="H16" s="122">
        <v>0</v>
      </c>
      <c r="I16" s="122">
        <v>0</v>
      </c>
    </row>
    <row r="17" spans="1:9" ht="25.15" customHeight="1" x14ac:dyDescent="0.2">
      <c r="A17" s="319" t="s">
        <v>179</v>
      </c>
      <c r="B17" s="319"/>
      <c r="C17" s="319"/>
      <c r="D17" s="319"/>
      <c r="E17" s="319"/>
      <c r="F17" s="319"/>
      <c r="G17" s="121">
        <v>10</v>
      </c>
      <c r="H17" s="122">
        <v>0</v>
      </c>
      <c r="I17" s="122">
        <v>0</v>
      </c>
    </row>
    <row r="18" spans="1:9" ht="28.15" customHeight="1" x14ac:dyDescent="0.2">
      <c r="A18" s="341" t="s">
        <v>307</v>
      </c>
      <c r="B18" s="341"/>
      <c r="C18" s="341"/>
      <c r="D18" s="341"/>
      <c r="E18" s="341"/>
      <c r="F18" s="341"/>
      <c r="G18" s="123">
        <v>11</v>
      </c>
      <c r="H18" s="124">
        <f>H8+H9</f>
        <v>0</v>
      </c>
      <c r="I18" s="124">
        <f>I8+I9</f>
        <v>0</v>
      </c>
    </row>
    <row r="19" spans="1:9" ht="12.75" customHeight="1" x14ac:dyDescent="0.2">
      <c r="A19" s="342" t="s">
        <v>180</v>
      </c>
      <c r="B19" s="342"/>
      <c r="C19" s="342"/>
      <c r="D19" s="342"/>
      <c r="E19" s="342"/>
      <c r="F19" s="342"/>
      <c r="G19" s="123">
        <v>12</v>
      </c>
      <c r="H19" s="124">
        <f>H20+H21+H22+H23</f>
        <v>0</v>
      </c>
      <c r="I19" s="124">
        <f>I20+I21+I22+I23</f>
        <v>0</v>
      </c>
    </row>
    <row r="20" spans="1:9" ht="12.75" customHeight="1" x14ac:dyDescent="0.2">
      <c r="A20" s="319" t="s">
        <v>181</v>
      </c>
      <c r="B20" s="319"/>
      <c r="C20" s="319"/>
      <c r="D20" s="319"/>
      <c r="E20" s="319"/>
      <c r="F20" s="319"/>
      <c r="G20" s="121">
        <v>13</v>
      </c>
      <c r="H20" s="122">
        <v>0</v>
      </c>
      <c r="I20" s="122">
        <v>0</v>
      </c>
    </row>
    <row r="21" spans="1:9" ht="12.75" customHeight="1" x14ac:dyDescent="0.2">
      <c r="A21" s="319" t="s">
        <v>182</v>
      </c>
      <c r="B21" s="319"/>
      <c r="C21" s="319"/>
      <c r="D21" s="319"/>
      <c r="E21" s="319"/>
      <c r="F21" s="319"/>
      <c r="G21" s="121">
        <v>14</v>
      </c>
      <c r="H21" s="122">
        <v>0</v>
      </c>
      <c r="I21" s="122">
        <v>0</v>
      </c>
    </row>
    <row r="22" spans="1:9" ht="12.75" customHeight="1" x14ac:dyDescent="0.2">
      <c r="A22" s="319" t="s">
        <v>183</v>
      </c>
      <c r="B22" s="319"/>
      <c r="C22" s="319"/>
      <c r="D22" s="319"/>
      <c r="E22" s="319"/>
      <c r="F22" s="319"/>
      <c r="G22" s="121">
        <v>15</v>
      </c>
      <c r="H22" s="122">
        <v>0</v>
      </c>
      <c r="I22" s="122">
        <v>0</v>
      </c>
    </row>
    <row r="23" spans="1:9" ht="12.75" customHeight="1" x14ac:dyDescent="0.2">
      <c r="A23" s="319" t="s">
        <v>184</v>
      </c>
      <c r="B23" s="319"/>
      <c r="C23" s="319"/>
      <c r="D23" s="319"/>
      <c r="E23" s="319"/>
      <c r="F23" s="319"/>
      <c r="G23" s="121">
        <v>16</v>
      </c>
      <c r="H23" s="122">
        <v>0</v>
      </c>
      <c r="I23" s="122">
        <v>0</v>
      </c>
    </row>
    <row r="24" spans="1:9" ht="12.75" customHeight="1" x14ac:dyDescent="0.2">
      <c r="A24" s="341" t="s">
        <v>185</v>
      </c>
      <c r="B24" s="341"/>
      <c r="C24" s="341"/>
      <c r="D24" s="341"/>
      <c r="E24" s="341"/>
      <c r="F24" s="341"/>
      <c r="G24" s="123">
        <v>17</v>
      </c>
      <c r="H24" s="124">
        <f>H18+H19</f>
        <v>0</v>
      </c>
      <c r="I24" s="124">
        <f>I18+I19</f>
        <v>0</v>
      </c>
    </row>
    <row r="25" spans="1:9" ht="12.75" customHeight="1" x14ac:dyDescent="0.2">
      <c r="A25" s="283" t="s">
        <v>186</v>
      </c>
      <c r="B25" s="283"/>
      <c r="C25" s="283"/>
      <c r="D25" s="283"/>
      <c r="E25" s="283"/>
      <c r="F25" s="283"/>
      <c r="G25" s="121">
        <v>18</v>
      </c>
      <c r="H25" s="122">
        <v>0</v>
      </c>
      <c r="I25" s="122">
        <v>0</v>
      </c>
    </row>
    <row r="26" spans="1:9" ht="12.75" customHeight="1" x14ac:dyDescent="0.2">
      <c r="A26" s="283" t="s">
        <v>187</v>
      </c>
      <c r="B26" s="283"/>
      <c r="C26" s="283"/>
      <c r="D26" s="283"/>
      <c r="E26" s="283"/>
      <c r="F26" s="283"/>
      <c r="G26" s="121">
        <v>19</v>
      </c>
      <c r="H26" s="122">
        <v>0</v>
      </c>
      <c r="I26" s="122">
        <v>0</v>
      </c>
    </row>
    <row r="27" spans="1:9" ht="25.9" customHeight="1" x14ac:dyDescent="0.2">
      <c r="A27" s="346" t="s">
        <v>188</v>
      </c>
      <c r="B27" s="346"/>
      <c r="C27" s="346"/>
      <c r="D27" s="346"/>
      <c r="E27" s="346"/>
      <c r="F27" s="346"/>
      <c r="G27" s="123">
        <v>20</v>
      </c>
      <c r="H27" s="124">
        <f>H24+H25+H26</f>
        <v>0</v>
      </c>
      <c r="I27" s="124">
        <f>I24+I25+I26</f>
        <v>0</v>
      </c>
    </row>
    <row r="28" spans="1:9" x14ac:dyDescent="0.2">
      <c r="A28" s="345" t="s">
        <v>189</v>
      </c>
      <c r="B28" s="345"/>
      <c r="C28" s="345"/>
      <c r="D28" s="345"/>
      <c r="E28" s="345"/>
      <c r="F28" s="345"/>
      <c r="G28" s="345"/>
      <c r="H28" s="345"/>
      <c r="I28" s="345"/>
    </row>
    <row r="29" spans="1:9" ht="30.6" customHeight="1" x14ac:dyDescent="0.2">
      <c r="A29" s="283" t="s">
        <v>190</v>
      </c>
      <c r="B29" s="283"/>
      <c r="C29" s="283"/>
      <c r="D29" s="283"/>
      <c r="E29" s="283"/>
      <c r="F29" s="283"/>
      <c r="G29" s="121">
        <v>21</v>
      </c>
      <c r="H29" s="125">
        <v>0</v>
      </c>
      <c r="I29" s="125">
        <v>0</v>
      </c>
    </row>
    <row r="30" spans="1:9" ht="12.75" customHeight="1" x14ac:dyDescent="0.2">
      <c r="A30" s="283" t="s">
        <v>191</v>
      </c>
      <c r="B30" s="283"/>
      <c r="C30" s="283"/>
      <c r="D30" s="283"/>
      <c r="E30" s="283"/>
      <c r="F30" s="283"/>
      <c r="G30" s="121">
        <v>22</v>
      </c>
      <c r="H30" s="125">
        <v>0</v>
      </c>
      <c r="I30" s="125">
        <v>0</v>
      </c>
    </row>
    <row r="31" spans="1:9" ht="12.75" customHeight="1" x14ac:dyDescent="0.2">
      <c r="A31" s="283" t="s">
        <v>192</v>
      </c>
      <c r="B31" s="283"/>
      <c r="C31" s="283"/>
      <c r="D31" s="283"/>
      <c r="E31" s="283"/>
      <c r="F31" s="283"/>
      <c r="G31" s="121">
        <v>23</v>
      </c>
      <c r="H31" s="125">
        <v>0</v>
      </c>
      <c r="I31" s="125">
        <v>0</v>
      </c>
    </row>
    <row r="32" spans="1:9" ht="12.75" customHeight="1" x14ac:dyDescent="0.2">
      <c r="A32" s="283" t="s">
        <v>193</v>
      </c>
      <c r="B32" s="283"/>
      <c r="C32" s="283"/>
      <c r="D32" s="283"/>
      <c r="E32" s="283"/>
      <c r="F32" s="283"/>
      <c r="G32" s="121">
        <v>24</v>
      </c>
      <c r="H32" s="125">
        <v>0</v>
      </c>
      <c r="I32" s="125">
        <v>0</v>
      </c>
    </row>
    <row r="33" spans="1:9" ht="12.75" customHeight="1" x14ac:dyDescent="0.2">
      <c r="A33" s="283" t="s">
        <v>194</v>
      </c>
      <c r="B33" s="283"/>
      <c r="C33" s="283"/>
      <c r="D33" s="283"/>
      <c r="E33" s="283"/>
      <c r="F33" s="283"/>
      <c r="G33" s="121">
        <v>25</v>
      </c>
      <c r="H33" s="125">
        <v>0</v>
      </c>
      <c r="I33" s="125">
        <v>0</v>
      </c>
    </row>
    <row r="34" spans="1:9" ht="12.75" customHeight="1" x14ac:dyDescent="0.2">
      <c r="A34" s="283" t="s">
        <v>195</v>
      </c>
      <c r="B34" s="283"/>
      <c r="C34" s="283"/>
      <c r="D34" s="283"/>
      <c r="E34" s="283"/>
      <c r="F34" s="283"/>
      <c r="G34" s="121">
        <v>26</v>
      </c>
      <c r="H34" s="125">
        <v>0</v>
      </c>
      <c r="I34" s="125">
        <v>0</v>
      </c>
    </row>
    <row r="35" spans="1:9" ht="26.45" customHeight="1" x14ac:dyDescent="0.2">
      <c r="A35" s="341" t="s">
        <v>196</v>
      </c>
      <c r="B35" s="341"/>
      <c r="C35" s="341"/>
      <c r="D35" s="341"/>
      <c r="E35" s="341"/>
      <c r="F35" s="341"/>
      <c r="G35" s="123">
        <v>27</v>
      </c>
      <c r="H35" s="126">
        <f>H29+H30+H31+H32+H33+H34</f>
        <v>0</v>
      </c>
      <c r="I35" s="126">
        <f>I29+I30+I31+I32+I33+I34</f>
        <v>0</v>
      </c>
    </row>
    <row r="36" spans="1:9" ht="22.9" customHeight="1" x14ac:dyDescent="0.2">
      <c r="A36" s="283" t="s">
        <v>197</v>
      </c>
      <c r="B36" s="283"/>
      <c r="C36" s="283"/>
      <c r="D36" s="283"/>
      <c r="E36" s="283"/>
      <c r="F36" s="283"/>
      <c r="G36" s="121">
        <v>28</v>
      </c>
      <c r="H36" s="125">
        <v>0</v>
      </c>
      <c r="I36" s="125">
        <v>0</v>
      </c>
    </row>
    <row r="37" spans="1:9" ht="12.75" customHeight="1" x14ac:dyDescent="0.2">
      <c r="A37" s="283" t="s">
        <v>198</v>
      </c>
      <c r="B37" s="283"/>
      <c r="C37" s="283"/>
      <c r="D37" s="283"/>
      <c r="E37" s="283"/>
      <c r="F37" s="283"/>
      <c r="G37" s="121">
        <v>29</v>
      </c>
      <c r="H37" s="125">
        <v>0</v>
      </c>
      <c r="I37" s="125">
        <v>0</v>
      </c>
    </row>
    <row r="38" spans="1:9" ht="12.75" customHeight="1" x14ac:dyDescent="0.2">
      <c r="A38" s="283" t="s">
        <v>199</v>
      </c>
      <c r="B38" s="283"/>
      <c r="C38" s="283"/>
      <c r="D38" s="283"/>
      <c r="E38" s="283"/>
      <c r="F38" s="283"/>
      <c r="G38" s="121">
        <v>30</v>
      </c>
      <c r="H38" s="125">
        <v>0</v>
      </c>
      <c r="I38" s="125">
        <v>0</v>
      </c>
    </row>
    <row r="39" spans="1:9" ht="12.75" customHeight="1" x14ac:dyDescent="0.2">
      <c r="A39" s="283" t="s">
        <v>200</v>
      </c>
      <c r="B39" s="283"/>
      <c r="C39" s="283"/>
      <c r="D39" s="283"/>
      <c r="E39" s="283"/>
      <c r="F39" s="283"/>
      <c r="G39" s="121">
        <v>31</v>
      </c>
      <c r="H39" s="125">
        <v>0</v>
      </c>
      <c r="I39" s="125">
        <v>0</v>
      </c>
    </row>
    <row r="40" spans="1:9" ht="12.75" customHeight="1" x14ac:dyDescent="0.2">
      <c r="A40" s="283" t="s">
        <v>201</v>
      </c>
      <c r="B40" s="283"/>
      <c r="C40" s="283"/>
      <c r="D40" s="283"/>
      <c r="E40" s="283"/>
      <c r="F40" s="283"/>
      <c r="G40" s="121">
        <v>32</v>
      </c>
      <c r="H40" s="125">
        <v>0</v>
      </c>
      <c r="I40" s="125">
        <v>0</v>
      </c>
    </row>
    <row r="41" spans="1:9" ht="24" customHeight="1" x14ac:dyDescent="0.2">
      <c r="A41" s="341" t="s">
        <v>202</v>
      </c>
      <c r="B41" s="341"/>
      <c r="C41" s="341"/>
      <c r="D41" s="341"/>
      <c r="E41" s="341"/>
      <c r="F41" s="341"/>
      <c r="G41" s="123">
        <v>33</v>
      </c>
      <c r="H41" s="126">
        <f>H36+H37+H38+H39+H40</f>
        <v>0</v>
      </c>
      <c r="I41" s="126">
        <f>I36+I37+I38+I39+I40</f>
        <v>0</v>
      </c>
    </row>
    <row r="42" spans="1:9" ht="29.45" customHeight="1" x14ac:dyDescent="0.2">
      <c r="A42" s="346" t="s">
        <v>203</v>
      </c>
      <c r="B42" s="346"/>
      <c r="C42" s="346"/>
      <c r="D42" s="346"/>
      <c r="E42" s="346"/>
      <c r="F42" s="346"/>
      <c r="G42" s="123">
        <v>34</v>
      </c>
      <c r="H42" s="126">
        <f>H35+H41</f>
        <v>0</v>
      </c>
      <c r="I42" s="126">
        <f>I35+I41</f>
        <v>0</v>
      </c>
    </row>
    <row r="43" spans="1:9" x14ac:dyDescent="0.2">
      <c r="A43" s="345" t="s">
        <v>204</v>
      </c>
      <c r="B43" s="345"/>
      <c r="C43" s="345"/>
      <c r="D43" s="345"/>
      <c r="E43" s="345"/>
      <c r="F43" s="345"/>
      <c r="G43" s="345"/>
      <c r="H43" s="345"/>
      <c r="I43" s="345"/>
    </row>
    <row r="44" spans="1:9" ht="12.75" customHeight="1" x14ac:dyDescent="0.2">
      <c r="A44" s="283" t="s">
        <v>205</v>
      </c>
      <c r="B44" s="283"/>
      <c r="C44" s="283"/>
      <c r="D44" s="283"/>
      <c r="E44" s="283"/>
      <c r="F44" s="283"/>
      <c r="G44" s="121">
        <v>35</v>
      </c>
      <c r="H44" s="125">
        <v>0</v>
      </c>
      <c r="I44" s="125">
        <v>0</v>
      </c>
    </row>
    <row r="45" spans="1:9" ht="25.15" customHeight="1" x14ac:dyDescent="0.2">
      <c r="A45" s="283" t="s">
        <v>206</v>
      </c>
      <c r="B45" s="283"/>
      <c r="C45" s="283"/>
      <c r="D45" s="283"/>
      <c r="E45" s="283"/>
      <c r="F45" s="283"/>
      <c r="G45" s="121">
        <v>36</v>
      </c>
      <c r="H45" s="125">
        <v>0</v>
      </c>
      <c r="I45" s="125">
        <v>0</v>
      </c>
    </row>
    <row r="46" spans="1:9" ht="12.75" customHeight="1" x14ac:dyDescent="0.2">
      <c r="A46" s="283" t="s">
        <v>207</v>
      </c>
      <c r="B46" s="283"/>
      <c r="C46" s="283"/>
      <c r="D46" s="283"/>
      <c r="E46" s="283"/>
      <c r="F46" s="283"/>
      <c r="G46" s="121">
        <v>37</v>
      </c>
      <c r="H46" s="125">
        <v>0</v>
      </c>
      <c r="I46" s="125">
        <v>0</v>
      </c>
    </row>
    <row r="47" spans="1:9" ht="12.75" customHeight="1" x14ac:dyDescent="0.2">
      <c r="A47" s="283" t="s">
        <v>208</v>
      </c>
      <c r="B47" s="283"/>
      <c r="C47" s="283"/>
      <c r="D47" s="283"/>
      <c r="E47" s="283"/>
      <c r="F47" s="283"/>
      <c r="G47" s="121">
        <v>38</v>
      </c>
      <c r="H47" s="125">
        <v>0</v>
      </c>
      <c r="I47" s="125">
        <v>0</v>
      </c>
    </row>
    <row r="48" spans="1:9" ht="22.15" customHeight="1" x14ac:dyDescent="0.2">
      <c r="A48" s="341" t="s">
        <v>209</v>
      </c>
      <c r="B48" s="341"/>
      <c r="C48" s="341"/>
      <c r="D48" s="341"/>
      <c r="E48" s="341"/>
      <c r="F48" s="341"/>
      <c r="G48" s="123">
        <v>39</v>
      </c>
      <c r="H48" s="126">
        <f>H44+H45+H46+H47</f>
        <v>0</v>
      </c>
      <c r="I48" s="126">
        <f>I44+I45+I46+I47</f>
        <v>0</v>
      </c>
    </row>
    <row r="49" spans="1:9" ht="24.6" customHeight="1" x14ac:dyDescent="0.2">
      <c r="A49" s="283" t="s">
        <v>306</v>
      </c>
      <c r="B49" s="283"/>
      <c r="C49" s="283"/>
      <c r="D49" s="283"/>
      <c r="E49" s="283"/>
      <c r="F49" s="283"/>
      <c r="G49" s="121">
        <v>40</v>
      </c>
      <c r="H49" s="125">
        <v>0</v>
      </c>
      <c r="I49" s="125">
        <v>0</v>
      </c>
    </row>
    <row r="50" spans="1:9" ht="12.75" customHeight="1" x14ac:dyDescent="0.2">
      <c r="A50" s="283" t="s">
        <v>210</v>
      </c>
      <c r="B50" s="283"/>
      <c r="C50" s="283"/>
      <c r="D50" s="283"/>
      <c r="E50" s="283"/>
      <c r="F50" s="283"/>
      <c r="G50" s="121">
        <v>41</v>
      </c>
      <c r="H50" s="125">
        <v>0</v>
      </c>
      <c r="I50" s="125">
        <v>0</v>
      </c>
    </row>
    <row r="51" spans="1:9" ht="12.75" customHeight="1" x14ac:dyDescent="0.2">
      <c r="A51" s="283" t="s">
        <v>211</v>
      </c>
      <c r="B51" s="283"/>
      <c r="C51" s="283"/>
      <c r="D51" s="283"/>
      <c r="E51" s="283"/>
      <c r="F51" s="283"/>
      <c r="G51" s="121">
        <v>42</v>
      </c>
      <c r="H51" s="125">
        <v>0</v>
      </c>
      <c r="I51" s="125">
        <v>0</v>
      </c>
    </row>
    <row r="52" spans="1:9" ht="22.9" customHeight="1" x14ac:dyDescent="0.2">
      <c r="A52" s="283" t="s">
        <v>212</v>
      </c>
      <c r="B52" s="283"/>
      <c r="C52" s="283"/>
      <c r="D52" s="283"/>
      <c r="E52" s="283"/>
      <c r="F52" s="283"/>
      <c r="G52" s="121">
        <v>43</v>
      </c>
      <c r="H52" s="125">
        <v>0</v>
      </c>
      <c r="I52" s="125">
        <v>0</v>
      </c>
    </row>
    <row r="53" spans="1:9" ht="12.75" customHeight="1" x14ac:dyDescent="0.2">
      <c r="A53" s="283" t="s">
        <v>213</v>
      </c>
      <c r="B53" s="283"/>
      <c r="C53" s="283"/>
      <c r="D53" s="283"/>
      <c r="E53" s="283"/>
      <c r="F53" s="283"/>
      <c r="G53" s="121">
        <v>44</v>
      </c>
      <c r="H53" s="125">
        <v>0</v>
      </c>
      <c r="I53" s="125">
        <v>0</v>
      </c>
    </row>
    <row r="54" spans="1:9" ht="30.6" customHeight="1" x14ac:dyDescent="0.2">
      <c r="A54" s="341" t="s">
        <v>214</v>
      </c>
      <c r="B54" s="341"/>
      <c r="C54" s="341"/>
      <c r="D54" s="341"/>
      <c r="E54" s="341"/>
      <c r="F54" s="341"/>
      <c r="G54" s="123">
        <v>45</v>
      </c>
      <c r="H54" s="126">
        <f>H49+H50+H51+H52+H53</f>
        <v>0</v>
      </c>
      <c r="I54" s="126">
        <f>I49+I50+I51+I52+I53</f>
        <v>0</v>
      </c>
    </row>
    <row r="55" spans="1:9" ht="29.45" customHeight="1" x14ac:dyDescent="0.2">
      <c r="A55" s="346" t="s">
        <v>215</v>
      </c>
      <c r="B55" s="346"/>
      <c r="C55" s="346"/>
      <c r="D55" s="346"/>
      <c r="E55" s="346"/>
      <c r="F55" s="346"/>
      <c r="G55" s="123">
        <v>46</v>
      </c>
      <c r="H55" s="126">
        <f>H48+H54</f>
        <v>0</v>
      </c>
      <c r="I55" s="126">
        <f>I48+I54</f>
        <v>0</v>
      </c>
    </row>
    <row r="56" spans="1:9" x14ac:dyDescent="0.2">
      <c r="A56" s="283" t="s">
        <v>216</v>
      </c>
      <c r="B56" s="283"/>
      <c r="C56" s="283"/>
      <c r="D56" s="283"/>
      <c r="E56" s="283"/>
      <c r="F56" s="283"/>
      <c r="G56" s="121">
        <v>47</v>
      </c>
      <c r="H56" s="125">
        <v>0</v>
      </c>
      <c r="I56" s="125">
        <v>0</v>
      </c>
    </row>
    <row r="57" spans="1:9" ht="26.45" customHeight="1" x14ac:dyDescent="0.2">
      <c r="A57" s="346" t="s">
        <v>217</v>
      </c>
      <c r="B57" s="346"/>
      <c r="C57" s="346"/>
      <c r="D57" s="346"/>
      <c r="E57" s="346"/>
      <c r="F57" s="346"/>
      <c r="G57" s="123">
        <v>48</v>
      </c>
      <c r="H57" s="126">
        <f>H27+H42+H55+H56</f>
        <v>0</v>
      </c>
      <c r="I57" s="126">
        <f>I27+I42+I55+I56</f>
        <v>0</v>
      </c>
    </row>
    <row r="58" spans="1:9" x14ac:dyDescent="0.2">
      <c r="A58" s="347" t="s">
        <v>218</v>
      </c>
      <c r="B58" s="347"/>
      <c r="C58" s="347"/>
      <c r="D58" s="347"/>
      <c r="E58" s="347"/>
      <c r="F58" s="347"/>
      <c r="G58" s="121">
        <v>49</v>
      </c>
      <c r="H58" s="125">
        <v>0</v>
      </c>
      <c r="I58" s="125">
        <v>0</v>
      </c>
    </row>
    <row r="59" spans="1:9" ht="31.15" customHeight="1" x14ac:dyDescent="0.2">
      <c r="A59" s="346" t="s">
        <v>219</v>
      </c>
      <c r="B59" s="346"/>
      <c r="C59" s="346"/>
      <c r="D59" s="346"/>
      <c r="E59" s="346"/>
      <c r="F59" s="346"/>
      <c r="G59" s="123">
        <v>50</v>
      </c>
      <c r="H59" s="126">
        <f>H57+H58</f>
        <v>0</v>
      </c>
      <c r="I59" s="126">
        <f>I57+I58</f>
        <v>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67" top="1" bottom="1" header="0.5" footer="0.5"/>
  <pageSetup paperSize="9" scale="7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13" sqref="I1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35" t="s">
        <v>220</v>
      </c>
      <c r="B1" s="336"/>
      <c r="C1" s="336"/>
      <c r="D1" s="336"/>
      <c r="E1" s="336"/>
      <c r="F1" s="336"/>
      <c r="G1" s="336"/>
      <c r="H1" s="336"/>
      <c r="I1" s="336"/>
    </row>
    <row r="2" spans="1:9" ht="12.75" customHeight="1" x14ac:dyDescent="0.2">
      <c r="A2" s="337" t="s">
        <v>483</v>
      </c>
      <c r="B2" s="289"/>
      <c r="C2" s="289"/>
      <c r="D2" s="289"/>
      <c r="E2" s="289"/>
      <c r="F2" s="289"/>
      <c r="G2" s="289"/>
      <c r="H2" s="289"/>
      <c r="I2" s="289"/>
    </row>
    <row r="3" spans="1:9" x14ac:dyDescent="0.2">
      <c r="A3" s="361" t="s">
        <v>282</v>
      </c>
      <c r="B3" s="362"/>
      <c r="C3" s="362"/>
      <c r="D3" s="362"/>
      <c r="E3" s="362"/>
      <c r="F3" s="362"/>
      <c r="G3" s="362"/>
      <c r="H3" s="362"/>
      <c r="I3" s="362"/>
    </row>
    <row r="4" spans="1:9" x14ac:dyDescent="0.2">
      <c r="A4" s="338" t="s">
        <v>481</v>
      </c>
      <c r="B4" s="293"/>
      <c r="C4" s="293"/>
      <c r="D4" s="293"/>
      <c r="E4" s="293"/>
      <c r="F4" s="293"/>
      <c r="G4" s="293"/>
      <c r="H4" s="293"/>
      <c r="I4" s="294"/>
    </row>
    <row r="5" spans="1:9" ht="24" thickBot="1" x14ac:dyDescent="0.25">
      <c r="A5" s="348" t="s">
        <v>2</v>
      </c>
      <c r="B5" s="349"/>
      <c r="C5" s="349"/>
      <c r="D5" s="349"/>
      <c r="E5" s="349"/>
      <c r="F5" s="350"/>
      <c r="G5" s="18" t="s">
        <v>103</v>
      </c>
      <c r="H5" s="26" t="s">
        <v>302</v>
      </c>
      <c r="I5" s="26" t="s">
        <v>279</v>
      </c>
    </row>
    <row r="6" spans="1:9" x14ac:dyDescent="0.2">
      <c r="A6" s="365">
        <v>1</v>
      </c>
      <c r="B6" s="366"/>
      <c r="C6" s="366"/>
      <c r="D6" s="366"/>
      <c r="E6" s="366"/>
      <c r="F6" s="367"/>
      <c r="G6" s="19">
        <v>2</v>
      </c>
      <c r="H6" s="27" t="s">
        <v>167</v>
      </c>
      <c r="I6" s="27" t="s">
        <v>168</v>
      </c>
    </row>
    <row r="7" spans="1:9" x14ac:dyDescent="0.2">
      <c r="A7" s="355" t="s">
        <v>169</v>
      </c>
      <c r="B7" s="356"/>
      <c r="C7" s="356"/>
      <c r="D7" s="356"/>
      <c r="E7" s="356"/>
      <c r="F7" s="356"/>
      <c r="G7" s="356"/>
      <c r="H7" s="356"/>
      <c r="I7" s="357"/>
    </row>
    <row r="8" spans="1:9" x14ac:dyDescent="0.2">
      <c r="A8" s="359" t="s">
        <v>221</v>
      </c>
      <c r="B8" s="359"/>
      <c r="C8" s="359"/>
      <c r="D8" s="359"/>
      <c r="E8" s="359"/>
      <c r="F8" s="359"/>
      <c r="G8" s="20">
        <v>1</v>
      </c>
      <c r="H8" s="148">
        <v>820865731</v>
      </c>
      <c r="I8" s="29">
        <v>963720619</v>
      </c>
    </row>
    <row r="9" spans="1:9" x14ac:dyDescent="0.2">
      <c r="A9" s="352" t="s">
        <v>222</v>
      </c>
      <c r="B9" s="352"/>
      <c r="C9" s="352"/>
      <c r="D9" s="352"/>
      <c r="E9" s="352"/>
      <c r="F9" s="352"/>
      <c r="G9" s="21">
        <v>2</v>
      </c>
      <c r="H9" s="149">
        <v>0</v>
      </c>
      <c r="I9" s="30">
        <v>0</v>
      </c>
    </row>
    <row r="10" spans="1:9" x14ac:dyDescent="0.2">
      <c r="A10" s="352" t="s">
        <v>223</v>
      </c>
      <c r="B10" s="352"/>
      <c r="C10" s="352"/>
      <c r="D10" s="352"/>
      <c r="E10" s="352"/>
      <c r="F10" s="352"/>
      <c r="G10" s="21">
        <v>3</v>
      </c>
      <c r="H10" s="149">
        <v>779662</v>
      </c>
      <c r="I10" s="30">
        <v>2191602</v>
      </c>
    </row>
    <row r="11" spans="1:9" x14ac:dyDescent="0.2">
      <c r="A11" s="352" t="s">
        <v>224</v>
      </c>
      <c r="B11" s="352"/>
      <c r="C11" s="352"/>
      <c r="D11" s="352"/>
      <c r="E11" s="352"/>
      <c r="F11" s="352"/>
      <c r="G11" s="21">
        <v>4</v>
      </c>
      <c r="H11" s="149">
        <v>16047552</v>
      </c>
      <c r="I11" s="30">
        <v>33987866</v>
      </c>
    </row>
    <row r="12" spans="1:9" x14ac:dyDescent="0.2">
      <c r="A12" s="352" t="s">
        <v>394</v>
      </c>
      <c r="B12" s="352"/>
      <c r="C12" s="352"/>
      <c r="D12" s="352"/>
      <c r="E12" s="352"/>
      <c r="F12" s="352"/>
      <c r="G12" s="21">
        <v>5</v>
      </c>
      <c r="H12" s="149">
        <v>14612598</v>
      </c>
      <c r="I12" s="30">
        <v>9171561</v>
      </c>
    </row>
    <row r="13" spans="1:9" x14ac:dyDescent="0.2">
      <c r="A13" s="360" t="s">
        <v>395</v>
      </c>
      <c r="B13" s="360"/>
      <c r="C13" s="360"/>
      <c r="D13" s="360"/>
      <c r="E13" s="360"/>
      <c r="F13" s="360"/>
      <c r="G13" s="111">
        <v>6</v>
      </c>
      <c r="H13" s="114">
        <f>SUM(H8:H12)</f>
        <v>852305543</v>
      </c>
      <c r="I13" s="114">
        <f>SUM(I8:I12)</f>
        <v>1009071648</v>
      </c>
    </row>
    <row r="14" spans="1:9" ht="12.75" customHeight="1" x14ac:dyDescent="0.2">
      <c r="A14" s="352" t="s">
        <v>396</v>
      </c>
      <c r="B14" s="352"/>
      <c r="C14" s="352"/>
      <c r="D14" s="352"/>
      <c r="E14" s="352"/>
      <c r="F14" s="352"/>
      <c r="G14" s="21">
        <v>7</v>
      </c>
      <c r="H14" s="149">
        <v>-591191768</v>
      </c>
      <c r="I14" s="30">
        <v>-730576332</v>
      </c>
    </row>
    <row r="15" spans="1:9" ht="12.75" customHeight="1" x14ac:dyDescent="0.2">
      <c r="A15" s="352" t="s">
        <v>397</v>
      </c>
      <c r="B15" s="352"/>
      <c r="C15" s="352"/>
      <c r="D15" s="352"/>
      <c r="E15" s="352"/>
      <c r="F15" s="352"/>
      <c r="G15" s="21">
        <v>8</v>
      </c>
      <c r="H15" s="149">
        <v>-156158563</v>
      </c>
      <c r="I15" s="30">
        <v>-165738575</v>
      </c>
    </row>
    <row r="16" spans="1:9" ht="12.75" customHeight="1" x14ac:dyDescent="0.2">
      <c r="A16" s="352" t="s">
        <v>398</v>
      </c>
      <c r="B16" s="352"/>
      <c r="C16" s="352"/>
      <c r="D16" s="352"/>
      <c r="E16" s="352"/>
      <c r="F16" s="352"/>
      <c r="G16" s="21">
        <v>9</v>
      </c>
      <c r="H16" s="149">
        <v>-1930263</v>
      </c>
      <c r="I16" s="30">
        <v>-2473847</v>
      </c>
    </row>
    <row r="17" spans="1:9" ht="12.75" customHeight="1" x14ac:dyDescent="0.2">
      <c r="A17" s="352" t="s">
        <v>399</v>
      </c>
      <c r="B17" s="352"/>
      <c r="C17" s="352"/>
      <c r="D17" s="352"/>
      <c r="E17" s="352"/>
      <c r="F17" s="352"/>
      <c r="G17" s="21">
        <v>10</v>
      </c>
      <c r="H17" s="149">
        <v>-992178</v>
      </c>
      <c r="I17" s="30">
        <v>-800051</v>
      </c>
    </row>
    <row r="18" spans="1:9" ht="12.75" customHeight="1" x14ac:dyDescent="0.2">
      <c r="A18" s="352" t="s">
        <v>400</v>
      </c>
      <c r="B18" s="352"/>
      <c r="C18" s="352"/>
      <c r="D18" s="352"/>
      <c r="E18" s="352"/>
      <c r="F18" s="352"/>
      <c r="G18" s="21">
        <v>11</v>
      </c>
      <c r="H18" s="149">
        <v>-5246147</v>
      </c>
      <c r="I18" s="30">
        <v>-4106039</v>
      </c>
    </row>
    <row r="19" spans="1:9" ht="12.75" customHeight="1" x14ac:dyDescent="0.2">
      <c r="A19" s="352" t="s">
        <v>401</v>
      </c>
      <c r="B19" s="352"/>
      <c r="C19" s="352"/>
      <c r="D19" s="352"/>
      <c r="E19" s="352"/>
      <c r="F19" s="352"/>
      <c r="G19" s="21">
        <v>12</v>
      </c>
      <c r="H19" s="149">
        <v>-68928584</v>
      </c>
      <c r="I19" s="30">
        <v>-56117871</v>
      </c>
    </row>
    <row r="20" spans="1:9" ht="26.25" customHeight="1" x14ac:dyDescent="0.2">
      <c r="A20" s="360" t="s">
        <v>402</v>
      </c>
      <c r="B20" s="360"/>
      <c r="C20" s="360"/>
      <c r="D20" s="360"/>
      <c r="E20" s="360"/>
      <c r="F20" s="360"/>
      <c r="G20" s="111">
        <v>13</v>
      </c>
      <c r="H20" s="114">
        <f>SUM(H14:H19)</f>
        <v>-824447503</v>
      </c>
      <c r="I20" s="114">
        <f>SUM(I14:I19)</f>
        <v>-959812715</v>
      </c>
    </row>
    <row r="21" spans="1:9" ht="27.6" customHeight="1" x14ac:dyDescent="0.2">
      <c r="A21" s="358" t="s">
        <v>403</v>
      </c>
      <c r="B21" s="358"/>
      <c r="C21" s="358"/>
      <c r="D21" s="358"/>
      <c r="E21" s="358"/>
      <c r="F21" s="358"/>
      <c r="G21" s="112">
        <v>14</v>
      </c>
      <c r="H21" s="31">
        <f>H13+H20</f>
        <v>27858040</v>
      </c>
      <c r="I21" s="31">
        <f>I13+I20</f>
        <v>49258933</v>
      </c>
    </row>
    <row r="22" spans="1:9" x14ac:dyDescent="0.2">
      <c r="A22" s="355" t="s">
        <v>189</v>
      </c>
      <c r="B22" s="356"/>
      <c r="C22" s="356"/>
      <c r="D22" s="356"/>
      <c r="E22" s="356"/>
      <c r="F22" s="356"/>
      <c r="G22" s="356"/>
      <c r="H22" s="356"/>
      <c r="I22" s="357"/>
    </row>
    <row r="23" spans="1:9" ht="26.45" customHeight="1" x14ac:dyDescent="0.2">
      <c r="A23" s="359" t="s">
        <v>225</v>
      </c>
      <c r="B23" s="359"/>
      <c r="C23" s="359"/>
      <c r="D23" s="359"/>
      <c r="E23" s="359"/>
      <c r="F23" s="359"/>
      <c r="G23" s="20">
        <v>15</v>
      </c>
      <c r="H23" s="148">
        <v>319562</v>
      </c>
      <c r="I23" s="29">
        <v>7779511</v>
      </c>
    </row>
    <row r="24" spans="1:9" ht="12.75" customHeight="1" x14ac:dyDescent="0.2">
      <c r="A24" s="352" t="s">
        <v>226</v>
      </c>
      <c r="B24" s="352"/>
      <c r="C24" s="352"/>
      <c r="D24" s="352"/>
      <c r="E24" s="352"/>
      <c r="F24" s="352"/>
      <c r="G24" s="20">
        <v>16</v>
      </c>
      <c r="H24" s="149">
        <v>0</v>
      </c>
      <c r="I24" s="30">
        <v>0</v>
      </c>
    </row>
    <row r="25" spans="1:9" ht="12.75" customHeight="1" x14ac:dyDescent="0.2">
      <c r="A25" s="352" t="s">
        <v>227</v>
      </c>
      <c r="B25" s="352"/>
      <c r="C25" s="352"/>
      <c r="D25" s="352"/>
      <c r="E25" s="352"/>
      <c r="F25" s="352"/>
      <c r="G25" s="20">
        <v>17</v>
      </c>
      <c r="H25" s="149">
        <v>52087</v>
      </c>
      <c r="I25" s="30">
        <v>2142995</v>
      </c>
    </row>
    <row r="26" spans="1:9" ht="12.75" customHeight="1" x14ac:dyDescent="0.2">
      <c r="A26" s="352" t="s">
        <v>228</v>
      </c>
      <c r="B26" s="352"/>
      <c r="C26" s="352"/>
      <c r="D26" s="352"/>
      <c r="E26" s="352"/>
      <c r="F26" s="352"/>
      <c r="G26" s="20">
        <v>18</v>
      </c>
      <c r="H26" s="149">
        <v>25614349</v>
      </c>
      <c r="I26" s="30">
        <v>34781022</v>
      </c>
    </row>
    <row r="27" spans="1:9" ht="12.75" customHeight="1" x14ac:dyDescent="0.2">
      <c r="A27" s="352" t="s">
        <v>229</v>
      </c>
      <c r="B27" s="352"/>
      <c r="C27" s="352"/>
      <c r="D27" s="352"/>
      <c r="E27" s="352"/>
      <c r="F27" s="352"/>
      <c r="G27" s="20">
        <v>19</v>
      </c>
      <c r="H27" s="149">
        <v>500000</v>
      </c>
      <c r="I27" s="30">
        <v>30904</v>
      </c>
    </row>
    <row r="28" spans="1:9" ht="12.75" customHeight="1" x14ac:dyDescent="0.2">
      <c r="A28" s="352" t="s">
        <v>230</v>
      </c>
      <c r="B28" s="352"/>
      <c r="C28" s="352"/>
      <c r="D28" s="352"/>
      <c r="E28" s="352"/>
      <c r="F28" s="352"/>
      <c r="G28" s="20">
        <v>20</v>
      </c>
      <c r="H28" s="149">
        <v>14400</v>
      </c>
      <c r="I28" s="30">
        <v>113923750</v>
      </c>
    </row>
    <row r="29" spans="1:9" ht="24" customHeight="1" x14ac:dyDescent="0.2">
      <c r="A29" s="353" t="s">
        <v>404</v>
      </c>
      <c r="B29" s="353"/>
      <c r="C29" s="353"/>
      <c r="D29" s="353"/>
      <c r="E29" s="353"/>
      <c r="F29" s="353"/>
      <c r="G29" s="111">
        <v>21</v>
      </c>
      <c r="H29" s="115">
        <f>SUM(H23:H28)</f>
        <v>26500398</v>
      </c>
      <c r="I29" s="115">
        <f>SUM(I23:I28)</f>
        <v>158658182</v>
      </c>
    </row>
    <row r="30" spans="1:9" ht="27" customHeight="1" x14ac:dyDescent="0.2">
      <c r="A30" s="352" t="s">
        <v>231</v>
      </c>
      <c r="B30" s="352"/>
      <c r="C30" s="352"/>
      <c r="D30" s="352"/>
      <c r="E30" s="352"/>
      <c r="F30" s="352"/>
      <c r="G30" s="21">
        <v>22</v>
      </c>
      <c r="H30" s="149">
        <v>-17724562</v>
      </c>
      <c r="I30" s="30">
        <v>-30147088</v>
      </c>
    </row>
    <row r="31" spans="1:9" ht="12.75" customHeight="1" x14ac:dyDescent="0.2">
      <c r="A31" s="352" t="s">
        <v>232</v>
      </c>
      <c r="B31" s="352"/>
      <c r="C31" s="352"/>
      <c r="D31" s="352"/>
      <c r="E31" s="352"/>
      <c r="F31" s="352"/>
      <c r="G31" s="21">
        <v>23</v>
      </c>
      <c r="H31" s="149">
        <v>-400668</v>
      </c>
      <c r="I31" s="30">
        <v>-1607650</v>
      </c>
    </row>
    <row r="32" spans="1:9" ht="12.75" customHeight="1" x14ac:dyDescent="0.2">
      <c r="A32" s="352" t="s">
        <v>405</v>
      </c>
      <c r="B32" s="352"/>
      <c r="C32" s="352"/>
      <c r="D32" s="352"/>
      <c r="E32" s="352"/>
      <c r="F32" s="352"/>
      <c r="G32" s="21">
        <v>24</v>
      </c>
      <c r="H32" s="149">
        <v>-2053709</v>
      </c>
      <c r="I32" s="30">
        <v>-3791948</v>
      </c>
    </row>
    <row r="33" spans="1:9" ht="12.75" customHeight="1" x14ac:dyDescent="0.2">
      <c r="A33" s="352" t="s">
        <v>233</v>
      </c>
      <c r="B33" s="352"/>
      <c r="C33" s="352"/>
      <c r="D33" s="352"/>
      <c r="E33" s="352"/>
      <c r="F33" s="352"/>
      <c r="G33" s="21">
        <v>25</v>
      </c>
      <c r="H33" s="149">
        <v>0</v>
      </c>
      <c r="I33" s="30">
        <v>-310000000</v>
      </c>
    </row>
    <row r="34" spans="1:9" ht="12.75" customHeight="1" x14ac:dyDescent="0.2">
      <c r="A34" s="352" t="s">
        <v>234</v>
      </c>
      <c r="B34" s="352"/>
      <c r="C34" s="352"/>
      <c r="D34" s="352"/>
      <c r="E34" s="352"/>
      <c r="F34" s="352"/>
      <c r="G34" s="21">
        <v>26</v>
      </c>
      <c r="H34" s="149">
        <v>-8000</v>
      </c>
      <c r="I34" s="30">
        <v>-1800</v>
      </c>
    </row>
    <row r="35" spans="1:9" ht="25.9" customHeight="1" x14ac:dyDescent="0.2">
      <c r="A35" s="353" t="s">
        <v>406</v>
      </c>
      <c r="B35" s="353"/>
      <c r="C35" s="353"/>
      <c r="D35" s="353"/>
      <c r="E35" s="353"/>
      <c r="F35" s="353"/>
      <c r="G35" s="111">
        <v>27</v>
      </c>
      <c r="H35" s="115">
        <f>SUM(H30:H34)</f>
        <v>-20186939</v>
      </c>
      <c r="I35" s="115">
        <f>SUM(I30:I34)</f>
        <v>-345548486</v>
      </c>
    </row>
    <row r="36" spans="1:9" ht="28.15" customHeight="1" x14ac:dyDescent="0.2">
      <c r="A36" s="358" t="s">
        <v>407</v>
      </c>
      <c r="B36" s="358"/>
      <c r="C36" s="358"/>
      <c r="D36" s="358"/>
      <c r="E36" s="358"/>
      <c r="F36" s="358"/>
      <c r="G36" s="112">
        <v>28</v>
      </c>
      <c r="H36" s="116">
        <f>H29+H35</f>
        <v>6313459</v>
      </c>
      <c r="I36" s="116">
        <f>I29+I35</f>
        <v>-186890304</v>
      </c>
    </row>
    <row r="37" spans="1:9" x14ac:dyDescent="0.2">
      <c r="A37" s="355" t="s">
        <v>204</v>
      </c>
      <c r="B37" s="356"/>
      <c r="C37" s="356"/>
      <c r="D37" s="356"/>
      <c r="E37" s="356"/>
      <c r="F37" s="356"/>
      <c r="G37" s="356">
        <v>0</v>
      </c>
      <c r="H37" s="356"/>
      <c r="I37" s="357"/>
    </row>
    <row r="38" spans="1:9" ht="12.75" customHeight="1" x14ac:dyDescent="0.2">
      <c r="A38" s="354" t="s">
        <v>235</v>
      </c>
      <c r="B38" s="354"/>
      <c r="C38" s="354"/>
      <c r="D38" s="354"/>
      <c r="E38" s="354"/>
      <c r="F38" s="354"/>
      <c r="G38" s="20">
        <v>29</v>
      </c>
      <c r="H38" s="148">
        <v>0</v>
      </c>
      <c r="I38" s="29">
        <v>0</v>
      </c>
    </row>
    <row r="39" spans="1:9" ht="25.15" customHeight="1" x14ac:dyDescent="0.2">
      <c r="A39" s="351" t="s">
        <v>236</v>
      </c>
      <c r="B39" s="351"/>
      <c r="C39" s="351"/>
      <c r="D39" s="351"/>
      <c r="E39" s="351"/>
      <c r="F39" s="351"/>
      <c r="G39" s="21">
        <v>30</v>
      </c>
      <c r="H39" s="149">
        <v>0</v>
      </c>
      <c r="I39" s="30">
        <v>0</v>
      </c>
    </row>
    <row r="40" spans="1:9" ht="12.75" customHeight="1" x14ac:dyDescent="0.2">
      <c r="A40" s="351" t="s">
        <v>237</v>
      </c>
      <c r="B40" s="351"/>
      <c r="C40" s="351"/>
      <c r="D40" s="351"/>
      <c r="E40" s="351"/>
      <c r="F40" s="351"/>
      <c r="G40" s="21">
        <v>31</v>
      </c>
      <c r="H40" s="149">
        <v>21872676</v>
      </c>
      <c r="I40" s="30">
        <v>362876201</v>
      </c>
    </row>
    <row r="41" spans="1:9" ht="12.75" customHeight="1" x14ac:dyDescent="0.2">
      <c r="A41" s="351" t="s">
        <v>238</v>
      </c>
      <c r="B41" s="351"/>
      <c r="C41" s="351"/>
      <c r="D41" s="351"/>
      <c r="E41" s="351"/>
      <c r="F41" s="351"/>
      <c r="G41" s="21">
        <v>32</v>
      </c>
      <c r="H41" s="149">
        <v>148092</v>
      </c>
      <c r="I41" s="30">
        <v>158811</v>
      </c>
    </row>
    <row r="42" spans="1:9" ht="25.9" customHeight="1" x14ac:dyDescent="0.2">
      <c r="A42" s="353" t="s">
        <v>408</v>
      </c>
      <c r="B42" s="353"/>
      <c r="C42" s="353"/>
      <c r="D42" s="353"/>
      <c r="E42" s="353"/>
      <c r="F42" s="353"/>
      <c r="G42" s="111">
        <v>33</v>
      </c>
      <c r="H42" s="115">
        <f>H41+H40+H39+H38</f>
        <v>22020768</v>
      </c>
      <c r="I42" s="115">
        <f>I41+I40+I39+I38</f>
        <v>363035012</v>
      </c>
    </row>
    <row r="43" spans="1:9" ht="24.6" customHeight="1" x14ac:dyDescent="0.2">
      <c r="A43" s="351" t="s">
        <v>239</v>
      </c>
      <c r="B43" s="351"/>
      <c r="C43" s="351"/>
      <c r="D43" s="351"/>
      <c r="E43" s="351"/>
      <c r="F43" s="351"/>
      <c r="G43" s="21">
        <v>34</v>
      </c>
      <c r="H43" s="149">
        <v>-17719824</v>
      </c>
      <c r="I43" s="30">
        <v>-49510496</v>
      </c>
    </row>
    <row r="44" spans="1:9" ht="12.75" customHeight="1" x14ac:dyDescent="0.2">
      <c r="A44" s="351" t="s">
        <v>240</v>
      </c>
      <c r="B44" s="351"/>
      <c r="C44" s="351"/>
      <c r="D44" s="351"/>
      <c r="E44" s="351"/>
      <c r="F44" s="351"/>
      <c r="G44" s="21">
        <v>35</v>
      </c>
      <c r="H44" s="149">
        <v>-4884</v>
      </c>
      <c r="I44" s="30">
        <v>-14659</v>
      </c>
    </row>
    <row r="45" spans="1:9" ht="12.75" customHeight="1" x14ac:dyDescent="0.2">
      <c r="A45" s="351" t="s">
        <v>241</v>
      </c>
      <c r="B45" s="351"/>
      <c r="C45" s="351"/>
      <c r="D45" s="351"/>
      <c r="E45" s="351"/>
      <c r="F45" s="351"/>
      <c r="G45" s="21">
        <v>36</v>
      </c>
      <c r="H45" s="149">
        <v>-392053</v>
      </c>
      <c r="I45" s="30">
        <v>-159488</v>
      </c>
    </row>
    <row r="46" spans="1:9" ht="21" customHeight="1" x14ac:dyDescent="0.2">
      <c r="A46" s="351" t="s">
        <v>242</v>
      </c>
      <c r="B46" s="351"/>
      <c r="C46" s="351"/>
      <c r="D46" s="351"/>
      <c r="E46" s="351"/>
      <c r="F46" s="351"/>
      <c r="G46" s="21">
        <v>37</v>
      </c>
      <c r="H46" s="149">
        <v>0</v>
      </c>
      <c r="I46" s="30">
        <v>0</v>
      </c>
    </row>
    <row r="47" spans="1:9" ht="12.75" customHeight="1" x14ac:dyDescent="0.2">
      <c r="A47" s="351" t="s">
        <v>243</v>
      </c>
      <c r="B47" s="351"/>
      <c r="C47" s="351"/>
      <c r="D47" s="351"/>
      <c r="E47" s="351"/>
      <c r="F47" s="351"/>
      <c r="G47" s="21">
        <v>38</v>
      </c>
      <c r="H47" s="149">
        <v>-396900</v>
      </c>
      <c r="I47" s="30">
        <v>-1170924</v>
      </c>
    </row>
    <row r="48" spans="1:9" ht="22.9" customHeight="1" x14ac:dyDescent="0.2">
      <c r="A48" s="353" t="s">
        <v>409</v>
      </c>
      <c r="B48" s="353"/>
      <c r="C48" s="353"/>
      <c r="D48" s="353"/>
      <c r="E48" s="353"/>
      <c r="F48" s="353"/>
      <c r="G48" s="111">
        <v>39</v>
      </c>
      <c r="H48" s="115">
        <f>H47+H46+H45+H44+H43</f>
        <v>-18513661</v>
      </c>
      <c r="I48" s="115">
        <f>I47+I46+I45+I44+I43</f>
        <v>-50855567</v>
      </c>
    </row>
    <row r="49" spans="1:9" ht="25.9" customHeight="1" x14ac:dyDescent="0.2">
      <c r="A49" s="364" t="s">
        <v>444</v>
      </c>
      <c r="B49" s="364"/>
      <c r="C49" s="364"/>
      <c r="D49" s="364"/>
      <c r="E49" s="364"/>
      <c r="F49" s="364"/>
      <c r="G49" s="111">
        <v>40</v>
      </c>
      <c r="H49" s="115">
        <f>H48+H42</f>
        <v>3507107</v>
      </c>
      <c r="I49" s="115">
        <f>I48+I42</f>
        <v>312179445</v>
      </c>
    </row>
    <row r="50" spans="1:9" ht="12.75" customHeight="1" x14ac:dyDescent="0.2">
      <c r="A50" s="352" t="s">
        <v>244</v>
      </c>
      <c r="B50" s="352"/>
      <c r="C50" s="352"/>
      <c r="D50" s="352"/>
      <c r="E50" s="352"/>
      <c r="F50" s="352"/>
      <c r="G50" s="21">
        <v>41</v>
      </c>
      <c r="H50" s="149">
        <v>2180786</v>
      </c>
      <c r="I50" s="30">
        <v>1278826</v>
      </c>
    </row>
    <row r="51" spans="1:9" ht="25.9" customHeight="1" x14ac:dyDescent="0.2">
      <c r="A51" s="364" t="s">
        <v>410</v>
      </c>
      <c r="B51" s="364"/>
      <c r="C51" s="364"/>
      <c r="D51" s="364"/>
      <c r="E51" s="364"/>
      <c r="F51" s="364"/>
      <c r="G51" s="111">
        <v>42</v>
      </c>
      <c r="H51" s="115">
        <f>H21+H36+H49+H50</f>
        <v>39859392</v>
      </c>
      <c r="I51" s="115">
        <f>I21+I36+I49+I50</f>
        <v>175826900</v>
      </c>
    </row>
    <row r="52" spans="1:9" ht="12.75" customHeight="1" x14ac:dyDescent="0.2">
      <c r="A52" s="368" t="s">
        <v>218</v>
      </c>
      <c r="B52" s="368"/>
      <c r="C52" s="368"/>
      <c r="D52" s="368"/>
      <c r="E52" s="368"/>
      <c r="F52" s="368"/>
      <c r="G52" s="21">
        <v>43</v>
      </c>
      <c r="H52" s="149">
        <v>743747188</v>
      </c>
      <c r="I52" s="30">
        <v>423830813</v>
      </c>
    </row>
    <row r="53" spans="1:9" ht="31.9" customHeight="1" x14ac:dyDescent="0.2">
      <c r="A53" s="363" t="s">
        <v>411</v>
      </c>
      <c r="B53" s="363"/>
      <c r="C53" s="363"/>
      <c r="D53" s="363"/>
      <c r="E53" s="363"/>
      <c r="F53" s="363"/>
      <c r="G53" s="113">
        <v>44</v>
      </c>
      <c r="H53" s="117">
        <f>H52+H51</f>
        <v>783606580</v>
      </c>
      <c r="I53" s="117">
        <f>I52+I51</f>
        <v>599657713</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0.72" bottom="0.5" header="0.5" footer="0.2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pane xSplit="7" ySplit="6" topLeftCell="L7" activePane="bottomRight" state="frozen"/>
      <selection pane="topRight" activeCell="H1" sqref="H1"/>
      <selection pane="bottomLeft" activeCell="A7" sqref="A7"/>
      <selection pane="bottomRight" activeCell="T16" sqref="T1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69" t="s">
        <v>245</v>
      </c>
      <c r="B1" s="370"/>
      <c r="C1" s="370"/>
      <c r="D1" s="370"/>
      <c r="E1" s="370"/>
      <c r="F1" s="370"/>
      <c r="G1" s="370"/>
      <c r="H1" s="370"/>
      <c r="I1" s="370"/>
      <c r="J1" s="370"/>
      <c r="K1" s="32"/>
    </row>
    <row r="2" spans="1:25" ht="15.75" x14ac:dyDescent="0.2">
      <c r="A2" s="2"/>
      <c r="B2" s="3"/>
      <c r="C2" s="371" t="s">
        <v>246</v>
      </c>
      <c r="D2" s="371"/>
      <c r="E2" s="9">
        <v>44562</v>
      </c>
      <c r="F2" s="4" t="s">
        <v>0</v>
      </c>
      <c r="G2" s="9">
        <v>44651</v>
      </c>
      <c r="H2" s="34"/>
      <c r="I2" s="34"/>
      <c r="J2" s="34"/>
      <c r="K2" s="35"/>
      <c r="X2" s="36" t="s">
        <v>282</v>
      </c>
    </row>
    <row r="3" spans="1:25" ht="13.5" customHeight="1" thickBot="1" x14ac:dyDescent="0.25">
      <c r="A3" s="374" t="s">
        <v>247</v>
      </c>
      <c r="B3" s="375"/>
      <c r="C3" s="375"/>
      <c r="D3" s="375"/>
      <c r="E3" s="375"/>
      <c r="F3" s="375"/>
      <c r="G3" s="378" t="s">
        <v>3</v>
      </c>
      <c r="H3" s="380" t="s">
        <v>248</v>
      </c>
      <c r="I3" s="380"/>
      <c r="J3" s="380"/>
      <c r="K3" s="380"/>
      <c r="L3" s="380"/>
      <c r="M3" s="380"/>
      <c r="N3" s="380"/>
      <c r="O3" s="380"/>
      <c r="P3" s="380"/>
      <c r="Q3" s="380"/>
      <c r="R3" s="380"/>
      <c r="S3" s="380"/>
      <c r="T3" s="380"/>
      <c r="U3" s="380"/>
      <c r="V3" s="380"/>
      <c r="W3" s="380"/>
      <c r="X3" s="380" t="s">
        <v>249</v>
      </c>
      <c r="Y3" s="382" t="s">
        <v>250</v>
      </c>
    </row>
    <row r="4" spans="1:25" ht="90.75" thickBot="1" x14ac:dyDescent="0.25">
      <c r="A4" s="376"/>
      <c r="B4" s="377"/>
      <c r="C4" s="377"/>
      <c r="D4" s="377"/>
      <c r="E4" s="377"/>
      <c r="F4" s="377"/>
      <c r="G4" s="379"/>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381"/>
      <c r="Y4" s="383"/>
    </row>
    <row r="5" spans="1:25" ht="22.5" x14ac:dyDescent="0.2">
      <c r="A5" s="384">
        <v>1</v>
      </c>
      <c r="B5" s="385"/>
      <c r="C5" s="385"/>
      <c r="D5" s="385"/>
      <c r="E5" s="385"/>
      <c r="F5" s="38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86" t="s">
        <v>264</v>
      </c>
      <c r="B6" s="386"/>
      <c r="C6" s="386"/>
      <c r="D6" s="386"/>
      <c r="E6" s="386"/>
      <c r="F6" s="386"/>
      <c r="G6" s="386"/>
      <c r="H6" s="386"/>
      <c r="I6" s="386"/>
      <c r="J6" s="386"/>
      <c r="K6" s="386"/>
      <c r="L6" s="386"/>
      <c r="M6" s="386"/>
      <c r="N6" s="387"/>
      <c r="O6" s="387"/>
      <c r="P6" s="387"/>
      <c r="Q6" s="387"/>
      <c r="R6" s="387"/>
      <c r="S6" s="387"/>
      <c r="T6" s="387"/>
      <c r="U6" s="387"/>
      <c r="V6" s="387"/>
      <c r="W6" s="387"/>
      <c r="X6" s="387"/>
      <c r="Y6" s="388"/>
    </row>
    <row r="7" spans="1:25" x14ac:dyDescent="0.2">
      <c r="A7" s="389" t="s">
        <v>299</v>
      </c>
      <c r="B7" s="389"/>
      <c r="C7" s="389"/>
      <c r="D7" s="389"/>
      <c r="E7" s="389"/>
      <c r="F7" s="389"/>
      <c r="G7" s="6">
        <v>1</v>
      </c>
      <c r="H7" s="145">
        <v>1208895930</v>
      </c>
      <c r="I7" s="145">
        <v>719579</v>
      </c>
      <c r="J7" s="145">
        <v>70601681</v>
      </c>
      <c r="K7" s="145">
        <v>34518334</v>
      </c>
      <c r="L7" s="145">
        <v>15869707</v>
      </c>
      <c r="M7" s="145">
        <v>458880493</v>
      </c>
      <c r="N7" s="145">
        <v>229655913</v>
      </c>
      <c r="O7" s="145">
        <v>0</v>
      </c>
      <c r="P7" s="145">
        <v>0</v>
      </c>
      <c r="Q7" s="145">
        <v>0</v>
      </c>
      <c r="R7" s="145">
        <v>0</v>
      </c>
      <c r="S7" s="145">
        <v>0</v>
      </c>
      <c r="T7" s="145">
        <v>-148941</v>
      </c>
      <c r="U7" s="145">
        <v>319397188</v>
      </c>
      <c r="V7" s="145">
        <v>73888927</v>
      </c>
      <c r="W7" s="42">
        <f>H7+I7+J7+K7-L7+M7+N7+O7+P7+Q7+R7+U7+V7+S7+T7</f>
        <v>2380539397</v>
      </c>
      <c r="X7" s="41">
        <v>289980934</v>
      </c>
      <c r="Y7" s="42">
        <f>W7+X7</f>
        <v>2670520331</v>
      </c>
    </row>
    <row r="8" spans="1:25" x14ac:dyDescent="0.2">
      <c r="A8" s="372" t="s">
        <v>265</v>
      </c>
      <c r="B8" s="372"/>
      <c r="C8" s="372"/>
      <c r="D8" s="372"/>
      <c r="E8" s="372"/>
      <c r="F8" s="372"/>
      <c r="G8" s="6">
        <v>2</v>
      </c>
      <c r="H8" s="145">
        <v>0</v>
      </c>
      <c r="I8" s="145">
        <v>0</v>
      </c>
      <c r="J8" s="145">
        <v>0</v>
      </c>
      <c r="K8" s="145">
        <v>0</v>
      </c>
      <c r="L8" s="145">
        <v>0</v>
      </c>
      <c r="M8" s="145">
        <v>0</v>
      </c>
      <c r="N8" s="145">
        <v>0</v>
      </c>
      <c r="O8" s="145">
        <v>0</v>
      </c>
      <c r="P8" s="145">
        <v>0</v>
      </c>
      <c r="Q8" s="145">
        <v>0</v>
      </c>
      <c r="R8" s="145">
        <v>0</v>
      </c>
      <c r="S8" s="145">
        <v>0</v>
      </c>
      <c r="T8" s="145">
        <v>0</v>
      </c>
      <c r="U8" s="145">
        <v>0</v>
      </c>
      <c r="V8" s="145">
        <v>0</v>
      </c>
      <c r="W8" s="42">
        <f t="shared" ref="W8:W9" si="0">H8+I8+J8+K8-L8+M8+N8+O8+P8+Q8+R8+U8+V8+S8+T8</f>
        <v>0</v>
      </c>
      <c r="X8" s="41">
        <v>0</v>
      </c>
      <c r="Y8" s="42">
        <f t="shared" ref="Y8:Y9" si="1">W8+X8</f>
        <v>0</v>
      </c>
    </row>
    <row r="9" spans="1:25" x14ac:dyDescent="0.2">
      <c r="A9" s="372" t="s">
        <v>266</v>
      </c>
      <c r="B9" s="372"/>
      <c r="C9" s="372"/>
      <c r="D9" s="372"/>
      <c r="E9" s="372"/>
      <c r="F9" s="372"/>
      <c r="G9" s="6">
        <v>3</v>
      </c>
      <c r="H9" s="145">
        <v>0</v>
      </c>
      <c r="I9" s="145">
        <v>0</v>
      </c>
      <c r="J9" s="145">
        <v>0</v>
      </c>
      <c r="K9" s="145">
        <v>0</v>
      </c>
      <c r="L9" s="145">
        <v>0</v>
      </c>
      <c r="M9" s="145">
        <v>0</v>
      </c>
      <c r="N9" s="145">
        <v>0</v>
      </c>
      <c r="O9" s="145">
        <v>0</v>
      </c>
      <c r="P9" s="145">
        <v>0</v>
      </c>
      <c r="Q9" s="145">
        <v>0</v>
      </c>
      <c r="R9" s="145">
        <v>0</v>
      </c>
      <c r="S9" s="145">
        <v>0</v>
      </c>
      <c r="T9" s="145">
        <v>0</v>
      </c>
      <c r="U9" s="145">
        <v>0</v>
      </c>
      <c r="V9" s="145">
        <v>0</v>
      </c>
      <c r="W9" s="42">
        <f t="shared" si="0"/>
        <v>0</v>
      </c>
      <c r="X9" s="41">
        <v>0</v>
      </c>
      <c r="Y9" s="42">
        <f t="shared" si="1"/>
        <v>0</v>
      </c>
    </row>
    <row r="10" spans="1:25" ht="24" customHeight="1" x14ac:dyDescent="0.2">
      <c r="A10" s="373" t="s">
        <v>300</v>
      </c>
      <c r="B10" s="373"/>
      <c r="C10" s="373"/>
      <c r="D10" s="373"/>
      <c r="E10" s="373"/>
      <c r="F10" s="373"/>
      <c r="G10" s="7">
        <v>4</v>
      </c>
      <c r="H10" s="42">
        <f>H7+H8+H9</f>
        <v>1208895930</v>
      </c>
      <c r="I10" s="42">
        <f t="shared" ref="I10:Y10" si="2">I7+I8+I9</f>
        <v>719579</v>
      </c>
      <c r="J10" s="42">
        <f t="shared" si="2"/>
        <v>70601681</v>
      </c>
      <c r="K10" s="42">
        <f>K7+K8+K9</f>
        <v>34518334</v>
      </c>
      <c r="L10" s="42">
        <f t="shared" si="2"/>
        <v>15869707</v>
      </c>
      <c r="M10" s="42">
        <f t="shared" si="2"/>
        <v>458880493</v>
      </c>
      <c r="N10" s="42">
        <f t="shared" si="2"/>
        <v>229655913</v>
      </c>
      <c r="O10" s="42">
        <f t="shared" si="2"/>
        <v>0</v>
      </c>
      <c r="P10" s="42">
        <f t="shared" si="2"/>
        <v>0</v>
      </c>
      <c r="Q10" s="42">
        <f t="shared" si="2"/>
        <v>0</v>
      </c>
      <c r="R10" s="42">
        <f t="shared" si="2"/>
        <v>0</v>
      </c>
      <c r="S10" s="42">
        <f t="shared" si="2"/>
        <v>0</v>
      </c>
      <c r="T10" s="42">
        <f t="shared" si="2"/>
        <v>-148941</v>
      </c>
      <c r="U10" s="42">
        <f t="shared" si="2"/>
        <v>319397188</v>
      </c>
      <c r="V10" s="42">
        <f t="shared" si="2"/>
        <v>73888927</v>
      </c>
      <c r="W10" s="42">
        <f t="shared" si="2"/>
        <v>2380539397</v>
      </c>
      <c r="X10" s="42">
        <f t="shared" si="2"/>
        <v>289980934</v>
      </c>
      <c r="Y10" s="42">
        <f t="shared" si="2"/>
        <v>2670520331</v>
      </c>
    </row>
    <row r="11" spans="1:25" x14ac:dyDescent="0.2">
      <c r="A11" s="372" t="s">
        <v>267</v>
      </c>
      <c r="B11" s="372"/>
      <c r="C11" s="372"/>
      <c r="D11" s="372"/>
      <c r="E11" s="372"/>
      <c r="F11" s="372"/>
      <c r="G11" s="6">
        <v>5</v>
      </c>
      <c r="H11" s="43">
        <v>0</v>
      </c>
      <c r="I11" s="43">
        <v>0</v>
      </c>
      <c r="J11" s="43">
        <v>0</v>
      </c>
      <c r="K11" s="43">
        <v>0</v>
      </c>
      <c r="L11" s="43">
        <v>0</v>
      </c>
      <c r="M11" s="43">
        <v>0</v>
      </c>
      <c r="N11" s="43">
        <v>0</v>
      </c>
      <c r="O11" s="43">
        <v>0</v>
      </c>
      <c r="P11" s="43">
        <v>0</v>
      </c>
      <c r="Q11" s="43">
        <v>0</v>
      </c>
      <c r="R11" s="43">
        <v>0</v>
      </c>
      <c r="S11" s="41">
        <v>0</v>
      </c>
      <c r="T11" s="41">
        <v>0</v>
      </c>
      <c r="U11" s="43">
        <v>0</v>
      </c>
      <c r="V11" s="41">
        <v>163945197</v>
      </c>
      <c r="W11" s="42">
        <f t="shared" ref="W11:W29" si="3">H11+I11+J11+K11-L11+M11+N11+O11+P11+Q11+R11+U11+V11+S11+T11</f>
        <v>163945197</v>
      </c>
      <c r="X11" s="41">
        <v>47446027</v>
      </c>
      <c r="Y11" s="42">
        <f t="shared" ref="Y11:Y29" si="4">W11+X11</f>
        <v>211391224</v>
      </c>
    </row>
    <row r="12" spans="1:25" x14ac:dyDescent="0.2">
      <c r="A12" s="372" t="s">
        <v>268</v>
      </c>
      <c r="B12" s="372"/>
      <c r="C12" s="372"/>
      <c r="D12" s="372"/>
      <c r="E12" s="372"/>
      <c r="F12" s="372"/>
      <c r="G12" s="6">
        <v>6</v>
      </c>
      <c r="H12" s="43">
        <v>0</v>
      </c>
      <c r="I12" s="43">
        <v>0</v>
      </c>
      <c r="J12" s="43">
        <v>0</v>
      </c>
      <c r="K12" s="43">
        <v>0</v>
      </c>
      <c r="L12" s="43">
        <v>0</v>
      </c>
      <c r="M12" s="43">
        <v>0</v>
      </c>
      <c r="N12" s="41">
        <v>0</v>
      </c>
      <c r="O12" s="43">
        <v>0</v>
      </c>
      <c r="P12" s="43">
        <v>0</v>
      </c>
      <c r="Q12" s="43">
        <v>0</v>
      </c>
      <c r="R12" s="43">
        <v>0</v>
      </c>
      <c r="S12" s="41">
        <v>0</v>
      </c>
      <c r="T12" s="41">
        <v>34284</v>
      </c>
      <c r="U12" s="43">
        <v>0</v>
      </c>
      <c r="V12" s="43">
        <v>0</v>
      </c>
      <c r="W12" s="42">
        <f t="shared" si="3"/>
        <v>34284</v>
      </c>
      <c r="X12" s="41">
        <v>30734</v>
      </c>
      <c r="Y12" s="42">
        <f t="shared" si="4"/>
        <v>65018</v>
      </c>
    </row>
    <row r="13" spans="1:25" ht="26.25" customHeight="1" x14ac:dyDescent="0.2">
      <c r="A13" s="372" t="s">
        <v>269</v>
      </c>
      <c r="B13" s="372"/>
      <c r="C13" s="372"/>
      <c r="D13" s="372"/>
      <c r="E13" s="372"/>
      <c r="F13" s="37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72" t="s">
        <v>418</v>
      </c>
      <c r="B14" s="372"/>
      <c r="C14" s="372"/>
      <c r="D14" s="372"/>
      <c r="E14" s="372"/>
      <c r="F14" s="372"/>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72" t="s">
        <v>270</v>
      </c>
      <c r="B15" s="372"/>
      <c r="C15" s="372"/>
      <c r="D15" s="372"/>
      <c r="E15" s="372"/>
      <c r="F15" s="37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72" t="s">
        <v>271</v>
      </c>
      <c r="B16" s="372"/>
      <c r="C16" s="372"/>
      <c r="D16" s="372"/>
      <c r="E16" s="372"/>
      <c r="F16" s="37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72" t="s">
        <v>272</v>
      </c>
      <c r="B17" s="372"/>
      <c r="C17" s="372"/>
      <c r="D17" s="372"/>
      <c r="E17" s="372"/>
      <c r="F17" s="37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72" t="s">
        <v>273</v>
      </c>
      <c r="B18" s="372"/>
      <c r="C18" s="372"/>
      <c r="D18" s="372"/>
      <c r="E18" s="372"/>
      <c r="F18" s="37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72" t="s">
        <v>274</v>
      </c>
      <c r="B19" s="372"/>
      <c r="C19" s="372"/>
      <c r="D19" s="372"/>
      <c r="E19" s="372"/>
      <c r="F19" s="372"/>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72" t="s">
        <v>275</v>
      </c>
      <c r="B20" s="372"/>
      <c r="C20" s="372"/>
      <c r="D20" s="372"/>
      <c r="E20" s="372"/>
      <c r="F20" s="37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72" t="s">
        <v>419</v>
      </c>
      <c r="B21" s="372"/>
      <c r="C21" s="372"/>
      <c r="D21" s="372"/>
      <c r="E21" s="372"/>
      <c r="F21" s="37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72" t="s">
        <v>420</v>
      </c>
      <c r="B22" s="372"/>
      <c r="C22" s="372"/>
      <c r="D22" s="372"/>
      <c r="E22" s="372"/>
      <c r="F22" s="37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72" t="s">
        <v>421</v>
      </c>
      <c r="B23" s="372"/>
      <c r="C23" s="372"/>
      <c r="D23" s="372"/>
      <c r="E23" s="372"/>
      <c r="F23" s="37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72" t="s">
        <v>276</v>
      </c>
      <c r="B24" s="372"/>
      <c r="C24" s="372"/>
      <c r="D24" s="372"/>
      <c r="E24" s="372"/>
      <c r="F24" s="372"/>
      <c r="G24" s="6">
        <v>18</v>
      </c>
      <c r="H24" s="145">
        <v>0</v>
      </c>
      <c r="I24" s="145">
        <v>0</v>
      </c>
      <c r="J24" s="145">
        <v>0</v>
      </c>
      <c r="K24" s="145">
        <v>0</v>
      </c>
      <c r="L24" s="145">
        <v>0</v>
      </c>
      <c r="M24" s="145">
        <v>0</v>
      </c>
      <c r="N24" s="145">
        <v>0</v>
      </c>
      <c r="O24" s="145">
        <v>0</v>
      </c>
      <c r="P24" s="145">
        <v>0</v>
      </c>
      <c r="Q24" s="145">
        <v>0</v>
      </c>
      <c r="R24" s="145">
        <v>0</v>
      </c>
      <c r="S24" s="145">
        <v>0</v>
      </c>
      <c r="T24" s="145">
        <v>0</v>
      </c>
      <c r="U24" s="145">
        <v>0</v>
      </c>
      <c r="V24" s="145">
        <v>0</v>
      </c>
      <c r="W24" s="42">
        <f t="shared" si="3"/>
        <v>0</v>
      </c>
      <c r="X24" s="145">
        <v>0</v>
      </c>
      <c r="Y24" s="42">
        <f t="shared" si="4"/>
        <v>0</v>
      </c>
    </row>
    <row r="25" spans="1:25" x14ac:dyDescent="0.2">
      <c r="A25" s="372" t="s">
        <v>422</v>
      </c>
      <c r="B25" s="372"/>
      <c r="C25" s="372"/>
      <c r="D25" s="372"/>
      <c r="E25" s="372"/>
      <c r="F25" s="372"/>
      <c r="G25" s="6">
        <v>19</v>
      </c>
      <c r="H25" s="145">
        <v>0</v>
      </c>
      <c r="I25" s="145">
        <v>0</v>
      </c>
      <c r="J25" s="145">
        <v>0</v>
      </c>
      <c r="K25" s="145">
        <v>0</v>
      </c>
      <c r="L25" s="145">
        <v>0</v>
      </c>
      <c r="M25" s="145">
        <v>0</v>
      </c>
      <c r="N25" s="145">
        <v>0</v>
      </c>
      <c r="O25" s="145">
        <v>0</v>
      </c>
      <c r="P25" s="145">
        <v>0</v>
      </c>
      <c r="Q25" s="145">
        <v>0</v>
      </c>
      <c r="R25" s="145">
        <v>0</v>
      </c>
      <c r="S25" s="145">
        <v>0</v>
      </c>
      <c r="T25" s="145">
        <v>0</v>
      </c>
      <c r="U25" s="145">
        <v>0</v>
      </c>
      <c r="V25" s="145">
        <v>0</v>
      </c>
      <c r="W25" s="42">
        <f t="shared" si="3"/>
        <v>0</v>
      </c>
      <c r="X25" s="145">
        <v>0</v>
      </c>
      <c r="Y25" s="42">
        <f t="shared" si="4"/>
        <v>0</v>
      </c>
    </row>
    <row r="26" spans="1:25" ht="12.75" customHeight="1" x14ac:dyDescent="0.2">
      <c r="A26" s="372" t="s">
        <v>430</v>
      </c>
      <c r="B26" s="372"/>
      <c r="C26" s="372"/>
      <c r="D26" s="372"/>
      <c r="E26" s="372"/>
      <c r="F26" s="372"/>
      <c r="G26" s="6">
        <v>20</v>
      </c>
      <c r="H26" s="145">
        <v>0</v>
      </c>
      <c r="I26" s="145">
        <v>0</v>
      </c>
      <c r="J26" s="145">
        <v>0</v>
      </c>
      <c r="K26" s="145">
        <v>0</v>
      </c>
      <c r="L26" s="145">
        <v>0</v>
      </c>
      <c r="M26" s="145">
        <v>0</v>
      </c>
      <c r="N26" s="145">
        <v>0</v>
      </c>
      <c r="O26" s="145">
        <v>0</v>
      </c>
      <c r="P26" s="145">
        <v>0</v>
      </c>
      <c r="Q26" s="145">
        <v>0</v>
      </c>
      <c r="R26" s="145">
        <v>0</v>
      </c>
      <c r="S26" s="145">
        <v>0</v>
      </c>
      <c r="T26" s="145">
        <v>0</v>
      </c>
      <c r="U26" s="145">
        <v>-14763604</v>
      </c>
      <c r="V26" s="145">
        <v>0</v>
      </c>
      <c r="W26" s="42">
        <f t="shared" si="3"/>
        <v>-14763604</v>
      </c>
      <c r="X26" s="145">
        <v>-16978617</v>
      </c>
      <c r="Y26" s="42">
        <f t="shared" si="4"/>
        <v>-31742221</v>
      </c>
    </row>
    <row r="27" spans="1:25" ht="12.75" customHeight="1" x14ac:dyDescent="0.2">
      <c r="A27" s="372" t="s">
        <v>423</v>
      </c>
      <c r="B27" s="372"/>
      <c r="C27" s="372"/>
      <c r="D27" s="372"/>
      <c r="E27" s="372"/>
      <c r="F27" s="372"/>
      <c r="G27" s="6">
        <v>21</v>
      </c>
      <c r="H27" s="145">
        <v>0</v>
      </c>
      <c r="I27" s="145">
        <v>0</v>
      </c>
      <c r="J27" s="145">
        <v>0</v>
      </c>
      <c r="K27" s="145">
        <v>0</v>
      </c>
      <c r="L27" s="145">
        <v>0</v>
      </c>
      <c r="M27" s="145">
        <v>0</v>
      </c>
      <c r="N27" s="145">
        <v>0</v>
      </c>
      <c r="O27" s="145">
        <v>0</v>
      </c>
      <c r="P27" s="145">
        <v>0</v>
      </c>
      <c r="Q27" s="145">
        <v>0</v>
      </c>
      <c r="R27" s="145">
        <v>0</v>
      </c>
      <c r="S27" s="145">
        <v>0</v>
      </c>
      <c r="T27" s="145">
        <v>0</v>
      </c>
      <c r="U27" s="145">
        <v>-1524521</v>
      </c>
      <c r="V27" s="145">
        <v>0</v>
      </c>
      <c r="W27" s="42">
        <f t="shared" si="3"/>
        <v>-1524521</v>
      </c>
      <c r="X27" s="145">
        <v>-5068408</v>
      </c>
      <c r="Y27" s="42">
        <f t="shared" si="4"/>
        <v>-6592929</v>
      </c>
    </row>
    <row r="28" spans="1:25" ht="12.75" customHeight="1" x14ac:dyDescent="0.2">
      <c r="A28" s="372" t="s">
        <v>424</v>
      </c>
      <c r="B28" s="372"/>
      <c r="C28" s="372"/>
      <c r="D28" s="372"/>
      <c r="E28" s="372"/>
      <c r="F28" s="372"/>
      <c r="G28" s="6">
        <v>22</v>
      </c>
      <c r="H28" s="145">
        <v>0</v>
      </c>
      <c r="I28" s="145">
        <v>0</v>
      </c>
      <c r="J28" s="145">
        <v>-58657</v>
      </c>
      <c r="K28" s="145">
        <v>0</v>
      </c>
      <c r="L28" s="145">
        <v>0</v>
      </c>
      <c r="M28" s="145">
        <v>21251392</v>
      </c>
      <c r="N28" s="145">
        <v>6620239</v>
      </c>
      <c r="O28" s="145">
        <v>0</v>
      </c>
      <c r="P28" s="145">
        <v>0</v>
      </c>
      <c r="Q28" s="145">
        <v>0</v>
      </c>
      <c r="R28" s="145">
        <v>0</v>
      </c>
      <c r="S28" s="145">
        <v>0</v>
      </c>
      <c r="T28" s="145">
        <v>0</v>
      </c>
      <c r="U28" s="145">
        <v>46075953</v>
      </c>
      <c r="V28" s="145">
        <v>-73888927</v>
      </c>
      <c r="W28" s="42">
        <f t="shared" si="3"/>
        <v>0</v>
      </c>
      <c r="X28" s="145">
        <v>0</v>
      </c>
      <c r="Y28" s="42">
        <f t="shared" si="4"/>
        <v>0</v>
      </c>
    </row>
    <row r="29" spans="1:25" ht="12.75" customHeight="1" x14ac:dyDescent="0.2">
      <c r="A29" s="372" t="s">
        <v>425</v>
      </c>
      <c r="B29" s="372"/>
      <c r="C29" s="372"/>
      <c r="D29" s="372"/>
      <c r="E29" s="372"/>
      <c r="F29" s="372"/>
      <c r="G29" s="6">
        <v>23</v>
      </c>
      <c r="H29" s="145">
        <v>0</v>
      </c>
      <c r="I29" s="145">
        <v>0</v>
      </c>
      <c r="J29" s="145">
        <v>0</v>
      </c>
      <c r="K29" s="145">
        <v>0</v>
      </c>
      <c r="L29" s="145">
        <v>0</v>
      </c>
      <c r="M29" s="145">
        <v>0</v>
      </c>
      <c r="N29" s="145">
        <v>0</v>
      </c>
      <c r="O29" s="145">
        <v>0</v>
      </c>
      <c r="P29" s="145">
        <v>0</v>
      </c>
      <c r="Q29" s="145">
        <v>0</v>
      </c>
      <c r="R29" s="145">
        <v>0</v>
      </c>
      <c r="S29" s="145">
        <v>0</v>
      </c>
      <c r="T29" s="145">
        <v>0</v>
      </c>
      <c r="U29" s="145">
        <v>0</v>
      </c>
      <c r="V29" s="145">
        <v>0</v>
      </c>
      <c r="W29" s="42">
        <f t="shared" si="3"/>
        <v>0</v>
      </c>
      <c r="X29" s="145">
        <v>0</v>
      </c>
      <c r="Y29" s="42">
        <f t="shared" si="4"/>
        <v>0</v>
      </c>
    </row>
    <row r="30" spans="1:25" ht="21.75" customHeight="1" x14ac:dyDescent="0.2">
      <c r="A30" s="390" t="s">
        <v>426</v>
      </c>
      <c r="B30" s="390"/>
      <c r="C30" s="390"/>
      <c r="D30" s="390"/>
      <c r="E30" s="390"/>
      <c r="F30" s="390"/>
      <c r="G30" s="8">
        <v>24</v>
      </c>
      <c r="H30" s="44">
        <f>SUM(H10:H29)</f>
        <v>1208895930</v>
      </c>
      <c r="I30" s="44">
        <f t="shared" ref="I30:Y30" si="5">SUM(I10:I29)</f>
        <v>719579</v>
      </c>
      <c r="J30" s="44">
        <f t="shared" si="5"/>
        <v>70543024</v>
      </c>
      <c r="K30" s="44">
        <f t="shared" si="5"/>
        <v>34518334</v>
      </c>
      <c r="L30" s="44">
        <f t="shared" si="5"/>
        <v>15869707</v>
      </c>
      <c r="M30" s="44">
        <f t="shared" si="5"/>
        <v>480131885</v>
      </c>
      <c r="N30" s="44">
        <f t="shared" si="5"/>
        <v>236276152</v>
      </c>
      <c r="O30" s="44">
        <f t="shared" si="5"/>
        <v>0</v>
      </c>
      <c r="P30" s="44">
        <f t="shared" si="5"/>
        <v>0</v>
      </c>
      <c r="Q30" s="44">
        <f t="shared" si="5"/>
        <v>0</v>
      </c>
      <c r="R30" s="44">
        <f t="shared" si="5"/>
        <v>0</v>
      </c>
      <c r="S30" s="44">
        <f t="shared" si="5"/>
        <v>0</v>
      </c>
      <c r="T30" s="44">
        <f t="shared" si="5"/>
        <v>-114657</v>
      </c>
      <c r="U30" s="44">
        <f t="shared" si="5"/>
        <v>349185016</v>
      </c>
      <c r="V30" s="44">
        <f t="shared" si="5"/>
        <v>163945197</v>
      </c>
      <c r="W30" s="44">
        <f t="shared" si="5"/>
        <v>2528230753</v>
      </c>
      <c r="X30" s="44">
        <f t="shared" si="5"/>
        <v>315410670</v>
      </c>
      <c r="Y30" s="44">
        <f t="shared" si="5"/>
        <v>2843641423</v>
      </c>
    </row>
    <row r="31" spans="1:25" x14ac:dyDescent="0.2">
      <c r="A31" s="391" t="s">
        <v>277</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row>
    <row r="32" spans="1:25" ht="36.75" customHeight="1" x14ac:dyDescent="0.2">
      <c r="A32" s="393" t="s">
        <v>278</v>
      </c>
      <c r="B32" s="393"/>
      <c r="C32" s="393"/>
      <c r="D32" s="393"/>
      <c r="E32" s="393"/>
      <c r="F32" s="393"/>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34284</v>
      </c>
      <c r="U32" s="42">
        <f t="shared" si="6"/>
        <v>0</v>
      </c>
      <c r="V32" s="42">
        <f t="shared" si="6"/>
        <v>0</v>
      </c>
      <c r="W32" s="42">
        <f t="shared" si="6"/>
        <v>34284</v>
      </c>
      <c r="X32" s="42">
        <f t="shared" si="6"/>
        <v>30734</v>
      </c>
      <c r="Y32" s="42">
        <f t="shared" si="6"/>
        <v>65018</v>
      </c>
    </row>
    <row r="33" spans="1:25" ht="31.5" customHeight="1" x14ac:dyDescent="0.2">
      <c r="A33" s="393" t="s">
        <v>427</v>
      </c>
      <c r="B33" s="393"/>
      <c r="C33" s="393"/>
      <c r="D33" s="393"/>
      <c r="E33" s="393"/>
      <c r="F33" s="393"/>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34284</v>
      </c>
      <c r="U33" s="42">
        <f t="shared" si="8"/>
        <v>0</v>
      </c>
      <c r="V33" s="42">
        <f t="shared" si="8"/>
        <v>163945197</v>
      </c>
      <c r="W33" s="42">
        <f t="shared" si="8"/>
        <v>163979481</v>
      </c>
      <c r="X33" s="42">
        <f t="shared" si="8"/>
        <v>47476761</v>
      </c>
      <c r="Y33" s="42">
        <f t="shared" si="8"/>
        <v>211456242</v>
      </c>
    </row>
    <row r="34" spans="1:25" ht="30.75" customHeight="1" x14ac:dyDescent="0.2">
      <c r="A34" s="394" t="s">
        <v>428</v>
      </c>
      <c r="B34" s="394"/>
      <c r="C34" s="394"/>
      <c r="D34" s="394"/>
      <c r="E34" s="394"/>
      <c r="F34" s="394"/>
      <c r="G34" s="8">
        <v>27</v>
      </c>
      <c r="H34" s="44">
        <f>SUM(H21:H29)</f>
        <v>0</v>
      </c>
      <c r="I34" s="44">
        <f t="shared" ref="I34:Y34" si="10">SUM(I21:I29)</f>
        <v>0</v>
      </c>
      <c r="J34" s="44">
        <f t="shared" si="10"/>
        <v>-58657</v>
      </c>
      <c r="K34" s="44">
        <f t="shared" si="10"/>
        <v>0</v>
      </c>
      <c r="L34" s="44">
        <f t="shared" si="10"/>
        <v>0</v>
      </c>
      <c r="M34" s="44">
        <f t="shared" si="10"/>
        <v>21251392</v>
      </c>
      <c r="N34" s="44">
        <f t="shared" si="10"/>
        <v>6620239</v>
      </c>
      <c r="O34" s="44">
        <f t="shared" si="10"/>
        <v>0</v>
      </c>
      <c r="P34" s="44">
        <f t="shared" si="10"/>
        <v>0</v>
      </c>
      <c r="Q34" s="44">
        <f t="shared" si="10"/>
        <v>0</v>
      </c>
      <c r="R34" s="44">
        <f t="shared" si="10"/>
        <v>0</v>
      </c>
      <c r="S34" s="44">
        <f t="shared" ref="S34:T34" si="11">SUM(S21:S29)</f>
        <v>0</v>
      </c>
      <c r="T34" s="44">
        <f t="shared" si="11"/>
        <v>0</v>
      </c>
      <c r="U34" s="44">
        <f t="shared" si="10"/>
        <v>29787828</v>
      </c>
      <c r="V34" s="44">
        <f t="shared" si="10"/>
        <v>-73888927</v>
      </c>
      <c r="W34" s="44">
        <f t="shared" si="10"/>
        <v>-16288125</v>
      </c>
      <c r="X34" s="44">
        <f t="shared" si="10"/>
        <v>-22047025</v>
      </c>
      <c r="Y34" s="44">
        <f t="shared" si="10"/>
        <v>-38335150</v>
      </c>
    </row>
    <row r="35" spans="1:25" x14ac:dyDescent="0.2">
      <c r="A35" s="391" t="s">
        <v>279</v>
      </c>
      <c r="B35" s="395"/>
      <c r="C35" s="395"/>
      <c r="D35" s="395"/>
      <c r="E35" s="395"/>
      <c r="F35" s="395"/>
      <c r="G35" s="395"/>
      <c r="H35" s="395"/>
      <c r="I35" s="395"/>
      <c r="J35" s="395"/>
      <c r="K35" s="395"/>
      <c r="L35" s="395"/>
      <c r="M35" s="395"/>
      <c r="N35" s="395"/>
      <c r="O35" s="395"/>
      <c r="P35" s="395"/>
      <c r="Q35" s="395"/>
      <c r="R35" s="395"/>
      <c r="S35" s="395"/>
      <c r="T35" s="395"/>
      <c r="U35" s="395"/>
      <c r="V35" s="395"/>
      <c r="W35" s="395"/>
      <c r="X35" s="395"/>
      <c r="Y35" s="395"/>
    </row>
    <row r="36" spans="1:25" ht="12.75" customHeight="1" x14ac:dyDescent="0.2">
      <c r="A36" s="389" t="s">
        <v>301</v>
      </c>
      <c r="B36" s="389"/>
      <c r="C36" s="389"/>
      <c r="D36" s="389"/>
      <c r="E36" s="389"/>
      <c r="F36" s="389"/>
      <c r="G36" s="6">
        <v>28</v>
      </c>
      <c r="H36" s="41">
        <v>1208895930</v>
      </c>
      <c r="I36" s="41">
        <v>719579</v>
      </c>
      <c r="J36" s="41">
        <v>70543024</v>
      </c>
      <c r="K36" s="41">
        <v>34518334</v>
      </c>
      <c r="L36" s="41">
        <v>15869707</v>
      </c>
      <c r="M36" s="41">
        <v>480131885</v>
      </c>
      <c r="N36" s="41">
        <v>236276152</v>
      </c>
      <c r="O36" s="41">
        <v>0</v>
      </c>
      <c r="P36" s="41">
        <v>0</v>
      </c>
      <c r="Q36" s="41">
        <v>0</v>
      </c>
      <c r="R36" s="41">
        <v>0</v>
      </c>
      <c r="S36" s="41">
        <v>0</v>
      </c>
      <c r="T36" s="41">
        <v>-114657</v>
      </c>
      <c r="U36" s="41">
        <v>349185016</v>
      </c>
      <c r="V36" s="41">
        <v>163945197</v>
      </c>
      <c r="W36" s="45">
        <f>H36+I36+J36+K36-L36+M36+N36+O36+P36+Q36+R36+U36+V36+S36+T36</f>
        <v>2528230753</v>
      </c>
      <c r="X36" s="41">
        <v>315410670</v>
      </c>
      <c r="Y36" s="45">
        <f t="shared" ref="Y36:Y38" si="12">W36+X36</f>
        <v>2843641423</v>
      </c>
    </row>
    <row r="37" spans="1:25" ht="12.75" customHeight="1" x14ac:dyDescent="0.2">
      <c r="A37" s="372" t="s">
        <v>265</v>
      </c>
      <c r="B37" s="372"/>
      <c r="C37" s="372"/>
      <c r="D37" s="372"/>
      <c r="E37" s="372"/>
      <c r="F37" s="37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72" t="s">
        <v>266</v>
      </c>
      <c r="B38" s="372"/>
      <c r="C38" s="372"/>
      <c r="D38" s="372"/>
      <c r="E38" s="372"/>
      <c r="F38" s="37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73" t="s">
        <v>429</v>
      </c>
      <c r="B39" s="373"/>
      <c r="C39" s="373"/>
      <c r="D39" s="373"/>
      <c r="E39" s="373"/>
      <c r="F39" s="373"/>
      <c r="G39" s="7">
        <v>31</v>
      </c>
      <c r="H39" s="42">
        <f>H36+H37+H38</f>
        <v>1208895930</v>
      </c>
      <c r="I39" s="42">
        <f t="shared" ref="I39:Y39" si="14">I36+I37+I38</f>
        <v>719579</v>
      </c>
      <c r="J39" s="42">
        <f t="shared" si="14"/>
        <v>70543024</v>
      </c>
      <c r="K39" s="42">
        <f t="shared" si="14"/>
        <v>34518334</v>
      </c>
      <c r="L39" s="42">
        <f t="shared" si="14"/>
        <v>15869707</v>
      </c>
      <c r="M39" s="42">
        <f t="shared" si="14"/>
        <v>480131885</v>
      </c>
      <c r="N39" s="42">
        <f t="shared" si="14"/>
        <v>236276152</v>
      </c>
      <c r="O39" s="42">
        <f t="shared" si="14"/>
        <v>0</v>
      </c>
      <c r="P39" s="42">
        <f t="shared" si="14"/>
        <v>0</v>
      </c>
      <c r="Q39" s="42">
        <f t="shared" si="14"/>
        <v>0</v>
      </c>
      <c r="R39" s="42">
        <f t="shared" si="14"/>
        <v>0</v>
      </c>
      <c r="S39" s="42">
        <f t="shared" si="14"/>
        <v>0</v>
      </c>
      <c r="T39" s="42">
        <f t="shared" si="14"/>
        <v>-114657</v>
      </c>
      <c r="U39" s="42">
        <f t="shared" si="14"/>
        <v>349185016</v>
      </c>
      <c r="V39" s="42">
        <f t="shared" si="14"/>
        <v>163945197</v>
      </c>
      <c r="W39" s="42">
        <f t="shared" si="14"/>
        <v>2528230753</v>
      </c>
      <c r="X39" s="42">
        <f t="shared" si="14"/>
        <v>315410670</v>
      </c>
      <c r="Y39" s="42">
        <f t="shared" si="14"/>
        <v>2843641423</v>
      </c>
    </row>
    <row r="40" spans="1:25" ht="12.75" customHeight="1" x14ac:dyDescent="0.2">
      <c r="A40" s="372" t="s">
        <v>267</v>
      </c>
      <c r="B40" s="372"/>
      <c r="C40" s="372"/>
      <c r="D40" s="372"/>
      <c r="E40" s="372"/>
      <c r="F40" s="372"/>
      <c r="G40" s="6">
        <v>32</v>
      </c>
      <c r="H40" s="43">
        <v>0</v>
      </c>
      <c r="I40" s="43">
        <v>0</v>
      </c>
      <c r="J40" s="43">
        <v>0</v>
      </c>
      <c r="K40" s="43">
        <v>0</v>
      </c>
      <c r="L40" s="43">
        <v>0</v>
      </c>
      <c r="M40" s="43">
        <v>0</v>
      </c>
      <c r="N40" s="43">
        <v>0</v>
      </c>
      <c r="O40" s="43">
        <v>0</v>
      </c>
      <c r="P40" s="43">
        <v>0</v>
      </c>
      <c r="Q40" s="43">
        <v>0</v>
      </c>
      <c r="R40" s="43">
        <v>0</v>
      </c>
      <c r="S40" s="41">
        <v>0</v>
      </c>
      <c r="T40" s="41">
        <v>0</v>
      </c>
      <c r="U40" s="43">
        <v>0</v>
      </c>
      <c r="V40" s="41">
        <v>98540636</v>
      </c>
      <c r="W40" s="45">
        <f t="shared" ref="W40:W58" si="15">H40+I40+J40+K40-L40+M40+N40+O40+P40+Q40+R40+U40+V40+S40+T40</f>
        <v>98540636</v>
      </c>
      <c r="X40" s="41">
        <v>13657898</v>
      </c>
      <c r="Y40" s="45">
        <f t="shared" ref="Y40:Y58" si="16">W40+X40</f>
        <v>112198534</v>
      </c>
    </row>
    <row r="41" spans="1:25" ht="12.75" customHeight="1" x14ac:dyDescent="0.2">
      <c r="A41" s="372" t="s">
        <v>268</v>
      </c>
      <c r="B41" s="372"/>
      <c r="C41" s="372"/>
      <c r="D41" s="372"/>
      <c r="E41" s="372"/>
      <c r="F41" s="372"/>
      <c r="G41" s="6">
        <v>33</v>
      </c>
      <c r="H41" s="43">
        <v>0</v>
      </c>
      <c r="I41" s="43">
        <v>0</v>
      </c>
      <c r="J41" s="43">
        <v>0</v>
      </c>
      <c r="K41" s="43">
        <v>0</v>
      </c>
      <c r="L41" s="43">
        <v>0</v>
      </c>
      <c r="M41" s="43">
        <v>0</v>
      </c>
      <c r="N41" s="41">
        <v>0</v>
      </c>
      <c r="O41" s="43">
        <v>0</v>
      </c>
      <c r="P41" s="43">
        <v>0</v>
      </c>
      <c r="Q41" s="43">
        <v>0</v>
      </c>
      <c r="R41" s="43">
        <v>0</v>
      </c>
      <c r="S41" s="41">
        <v>0</v>
      </c>
      <c r="T41" s="41">
        <v>-736914</v>
      </c>
      <c r="U41" s="43">
        <v>0</v>
      </c>
      <c r="V41" s="43">
        <v>0</v>
      </c>
      <c r="W41" s="45">
        <f t="shared" si="15"/>
        <v>-736914</v>
      </c>
      <c r="X41" s="41">
        <v>-660608</v>
      </c>
      <c r="Y41" s="45">
        <f t="shared" si="16"/>
        <v>-1397522</v>
      </c>
    </row>
    <row r="42" spans="1:25" ht="27" customHeight="1" x14ac:dyDescent="0.2">
      <c r="A42" s="372" t="s">
        <v>280</v>
      </c>
      <c r="B42" s="372"/>
      <c r="C42" s="372"/>
      <c r="D42" s="372"/>
      <c r="E42" s="372"/>
      <c r="F42" s="37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72" t="s">
        <v>418</v>
      </c>
      <c r="B43" s="372"/>
      <c r="C43" s="372"/>
      <c r="D43" s="372"/>
      <c r="E43" s="372"/>
      <c r="F43" s="372"/>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72" t="s">
        <v>270</v>
      </c>
      <c r="B44" s="372"/>
      <c r="C44" s="372"/>
      <c r="D44" s="372"/>
      <c r="E44" s="372"/>
      <c r="F44" s="37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72" t="s">
        <v>271</v>
      </c>
      <c r="B45" s="372"/>
      <c r="C45" s="372"/>
      <c r="D45" s="372"/>
      <c r="E45" s="372"/>
      <c r="F45" s="37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72" t="s">
        <v>281</v>
      </c>
      <c r="B46" s="372"/>
      <c r="C46" s="372"/>
      <c r="D46" s="372"/>
      <c r="E46" s="372"/>
      <c r="F46" s="37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72" t="s">
        <v>273</v>
      </c>
      <c r="B47" s="372"/>
      <c r="C47" s="372"/>
      <c r="D47" s="372"/>
      <c r="E47" s="372"/>
      <c r="F47" s="37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72" t="s">
        <v>274</v>
      </c>
      <c r="B48" s="372"/>
      <c r="C48" s="372"/>
      <c r="D48" s="372"/>
      <c r="E48" s="372"/>
      <c r="F48" s="372"/>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72" t="s">
        <v>275</v>
      </c>
      <c r="B49" s="372"/>
      <c r="C49" s="372"/>
      <c r="D49" s="372"/>
      <c r="E49" s="372"/>
      <c r="F49" s="37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72" t="s">
        <v>419</v>
      </c>
      <c r="B50" s="372"/>
      <c r="C50" s="372"/>
      <c r="D50" s="372"/>
      <c r="E50" s="372"/>
      <c r="F50" s="37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72" t="s">
        <v>420</v>
      </c>
      <c r="B51" s="372"/>
      <c r="C51" s="372"/>
      <c r="D51" s="372"/>
      <c r="E51" s="372"/>
      <c r="F51" s="37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72" t="s">
        <v>421</v>
      </c>
      <c r="B52" s="372"/>
      <c r="C52" s="372"/>
      <c r="D52" s="372"/>
      <c r="E52" s="372"/>
      <c r="F52" s="37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72" t="s">
        <v>276</v>
      </c>
      <c r="B53" s="372"/>
      <c r="C53" s="372"/>
      <c r="D53" s="372"/>
      <c r="E53" s="372"/>
      <c r="F53" s="372"/>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72" t="s">
        <v>422</v>
      </c>
      <c r="B54" s="372"/>
      <c r="C54" s="372"/>
      <c r="D54" s="372"/>
      <c r="E54" s="372"/>
      <c r="F54" s="37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72" t="s">
        <v>430</v>
      </c>
      <c r="B55" s="372"/>
      <c r="C55" s="372"/>
      <c r="D55" s="372"/>
      <c r="E55" s="372"/>
      <c r="F55" s="37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72" t="s">
        <v>423</v>
      </c>
      <c r="B56" s="372"/>
      <c r="C56" s="372"/>
      <c r="D56" s="372"/>
      <c r="E56" s="372"/>
      <c r="F56" s="372"/>
      <c r="G56" s="6">
        <v>48</v>
      </c>
      <c r="H56" s="41">
        <v>0</v>
      </c>
      <c r="I56" s="41">
        <v>0</v>
      </c>
      <c r="J56" s="41">
        <v>0</v>
      </c>
      <c r="K56" s="41">
        <v>0</v>
      </c>
      <c r="L56" s="41">
        <v>0</v>
      </c>
      <c r="M56" s="41">
        <v>0</v>
      </c>
      <c r="N56" s="41">
        <v>0</v>
      </c>
      <c r="O56" s="41">
        <v>0</v>
      </c>
      <c r="P56" s="41">
        <v>0</v>
      </c>
      <c r="Q56" s="41">
        <v>0</v>
      </c>
      <c r="R56" s="41">
        <v>0</v>
      </c>
      <c r="S56" s="41">
        <v>0</v>
      </c>
      <c r="T56" s="41">
        <v>0</v>
      </c>
      <c r="U56" s="41">
        <v>1583028</v>
      </c>
      <c r="V56" s="41">
        <v>0</v>
      </c>
      <c r="W56" s="45">
        <f t="shared" si="15"/>
        <v>1583028</v>
      </c>
      <c r="X56" s="41">
        <v>-2079315</v>
      </c>
      <c r="Y56" s="45">
        <f t="shared" si="16"/>
        <v>-496287</v>
      </c>
    </row>
    <row r="57" spans="1:25" ht="12.75" customHeight="1" x14ac:dyDescent="0.2">
      <c r="A57" s="372" t="s">
        <v>431</v>
      </c>
      <c r="B57" s="372"/>
      <c r="C57" s="372"/>
      <c r="D57" s="372"/>
      <c r="E57" s="372"/>
      <c r="F57" s="372"/>
      <c r="G57" s="6">
        <v>49</v>
      </c>
      <c r="H57" s="41">
        <v>0</v>
      </c>
      <c r="I57" s="41">
        <v>0</v>
      </c>
      <c r="J57" s="41">
        <v>114655</v>
      </c>
      <c r="K57" s="41">
        <v>0</v>
      </c>
      <c r="L57" s="41">
        <v>0</v>
      </c>
      <c r="M57" s="41">
        <v>0</v>
      </c>
      <c r="N57" s="41">
        <v>0</v>
      </c>
      <c r="O57" s="41">
        <v>0</v>
      </c>
      <c r="P57" s="41">
        <v>0</v>
      </c>
      <c r="Q57" s="41">
        <v>0</v>
      </c>
      <c r="R57" s="41">
        <v>0</v>
      </c>
      <c r="S57" s="41">
        <v>0</v>
      </c>
      <c r="T57" s="41">
        <v>0</v>
      </c>
      <c r="U57" s="41">
        <v>163830542</v>
      </c>
      <c r="V57" s="41">
        <v>-163945197</v>
      </c>
      <c r="W57" s="45">
        <f t="shared" si="15"/>
        <v>0</v>
      </c>
      <c r="X57" s="41">
        <v>0</v>
      </c>
      <c r="Y57" s="45">
        <f t="shared" si="16"/>
        <v>0</v>
      </c>
    </row>
    <row r="58" spans="1:25" ht="12.75" customHeight="1" x14ac:dyDescent="0.2">
      <c r="A58" s="372" t="s">
        <v>425</v>
      </c>
      <c r="B58" s="372"/>
      <c r="C58" s="372"/>
      <c r="D58" s="372"/>
      <c r="E58" s="372"/>
      <c r="F58" s="37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90" t="s">
        <v>432</v>
      </c>
      <c r="B59" s="390"/>
      <c r="C59" s="390"/>
      <c r="D59" s="390"/>
      <c r="E59" s="390"/>
      <c r="F59" s="390"/>
      <c r="G59" s="8">
        <v>51</v>
      </c>
      <c r="H59" s="44">
        <f>SUM(H39:H58)</f>
        <v>1208895930</v>
      </c>
      <c r="I59" s="44">
        <f t="shared" ref="I59:Y59" si="17">SUM(I39:I58)</f>
        <v>719579</v>
      </c>
      <c r="J59" s="44">
        <f t="shared" si="17"/>
        <v>70657679</v>
      </c>
      <c r="K59" s="44">
        <f t="shared" si="17"/>
        <v>34518334</v>
      </c>
      <c r="L59" s="44">
        <f t="shared" si="17"/>
        <v>15869707</v>
      </c>
      <c r="M59" s="44">
        <f t="shared" si="17"/>
        <v>480131885</v>
      </c>
      <c r="N59" s="44">
        <f t="shared" si="17"/>
        <v>236276152</v>
      </c>
      <c r="O59" s="44">
        <f t="shared" si="17"/>
        <v>0</v>
      </c>
      <c r="P59" s="44">
        <f t="shared" si="17"/>
        <v>0</v>
      </c>
      <c r="Q59" s="44">
        <f t="shared" si="17"/>
        <v>0</v>
      </c>
      <c r="R59" s="44">
        <f t="shared" si="17"/>
        <v>0</v>
      </c>
      <c r="S59" s="44">
        <f t="shared" si="17"/>
        <v>0</v>
      </c>
      <c r="T59" s="44">
        <f t="shared" si="17"/>
        <v>-851571</v>
      </c>
      <c r="U59" s="44">
        <f t="shared" si="17"/>
        <v>514598586</v>
      </c>
      <c r="V59" s="44">
        <f t="shared" si="17"/>
        <v>98540636</v>
      </c>
      <c r="W59" s="44">
        <f t="shared" si="17"/>
        <v>2627617503</v>
      </c>
      <c r="X59" s="44">
        <f t="shared" si="17"/>
        <v>326328645</v>
      </c>
      <c r="Y59" s="44">
        <f t="shared" si="17"/>
        <v>2953946148</v>
      </c>
    </row>
    <row r="60" spans="1:25" x14ac:dyDescent="0.2">
      <c r="A60" s="391" t="s">
        <v>277</v>
      </c>
      <c r="B60" s="392"/>
      <c r="C60" s="392"/>
      <c r="D60" s="392"/>
      <c r="E60" s="392"/>
      <c r="F60" s="392"/>
      <c r="G60" s="392"/>
      <c r="H60" s="392"/>
      <c r="I60" s="392"/>
      <c r="J60" s="392"/>
      <c r="K60" s="392"/>
      <c r="L60" s="392"/>
      <c r="M60" s="392"/>
      <c r="N60" s="392"/>
      <c r="O60" s="392"/>
      <c r="P60" s="392"/>
      <c r="Q60" s="392"/>
      <c r="R60" s="392"/>
      <c r="S60" s="392"/>
      <c r="T60" s="392"/>
      <c r="U60" s="392"/>
      <c r="V60" s="392"/>
      <c r="W60" s="392"/>
      <c r="X60" s="392"/>
      <c r="Y60" s="392"/>
    </row>
    <row r="61" spans="1:25" ht="31.5" customHeight="1" x14ac:dyDescent="0.2">
      <c r="A61" s="393" t="s">
        <v>433</v>
      </c>
      <c r="B61" s="393"/>
      <c r="C61" s="393"/>
      <c r="D61" s="393"/>
      <c r="E61" s="393"/>
      <c r="F61" s="393"/>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-736914</v>
      </c>
      <c r="U61" s="45">
        <f t="shared" si="18"/>
        <v>0</v>
      </c>
      <c r="V61" s="45">
        <f t="shared" si="18"/>
        <v>0</v>
      </c>
      <c r="W61" s="45">
        <f t="shared" si="18"/>
        <v>-736914</v>
      </c>
      <c r="X61" s="45">
        <f t="shared" si="18"/>
        <v>-660608</v>
      </c>
      <c r="Y61" s="45">
        <f t="shared" si="18"/>
        <v>-1397522</v>
      </c>
    </row>
    <row r="62" spans="1:25" ht="27.75" customHeight="1" x14ac:dyDescent="0.2">
      <c r="A62" s="393" t="s">
        <v>434</v>
      </c>
      <c r="B62" s="393"/>
      <c r="C62" s="393"/>
      <c r="D62" s="393"/>
      <c r="E62" s="393"/>
      <c r="F62" s="393"/>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-736914</v>
      </c>
      <c r="U62" s="45">
        <f t="shared" si="20"/>
        <v>0</v>
      </c>
      <c r="V62" s="45">
        <f t="shared" si="20"/>
        <v>98540636</v>
      </c>
      <c r="W62" s="45">
        <f t="shared" si="20"/>
        <v>97803722</v>
      </c>
      <c r="X62" s="45">
        <f t="shared" si="20"/>
        <v>12997290</v>
      </c>
      <c r="Y62" s="45">
        <f t="shared" si="20"/>
        <v>110801012</v>
      </c>
    </row>
    <row r="63" spans="1:25" ht="29.25" customHeight="1" x14ac:dyDescent="0.2">
      <c r="A63" s="394" t="s">
        <v>435</v>
      </c>
      <c r="B63" s="394"/>
      <c r="C63" s="394"/>
      <c r="D63" s="394"/>
      <c r="E63" s="394"/>
      <c r="F63" s="394"/>
      <c r="G63" s="8">
        <v>54</v>
      </c>
      <c r="H63" s="46">
        <f>SUM(H50:H58)</f>
        <v>0</v>
      </c>
      <c r="I63" s="46">
        <f t="shared" ref="I63:Y63" si="22">SUM(I50:I58)</f>
        <v>0</v>
      </c>
      <c r="J63" s="46">
        <f t="shared" si="22"/>
        <v>114655</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165413570</v>
      </c>
      <c r="V63" s="46">
        <f t="shared" si="22"/>
        <v>-163945197</v>
      </c>
      <c r="W63" s="46">
        <f t="shared" si="22"/>
        <v>1583028</v>
      </c>
      <c r="X63" s="46">
        <f t="shared" si="22"/>
        <v>-2079315</v>
      </c>
      <c r="Y63" s="46">
        <f t="shared" si="22"/>
        <v>-496287</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0.72" bottom="0.38" header="0.5" footer="0.27"/>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01"/>
  <sheetViews>
    <sheetView topLeftCell="A178" zoomScaleNormal="100" workbookViewId="0">
      <selection activeCell="A175" sqref="A175:D175"/>
    </sheetView>
  </sheetViews>
  <sheetFormatPr defaultRowHeight="12.75" x14ac:dyDescent="0.2"/>
  <cols>
    <col min="1" max="1" width="49" style="161" customWidth="1"/>
    <col min="2" max="2" width="18.42578125" style="161" customWidth="1"/>
    <col min="3" max="3" width="2.85546875" style="161" customWidth="1"/>
    <col min="4" max="4" width="18.42578125" style="161" customWidth="1"/>
    <col min="5" max="6" width="9.140625" style="151"/>
    <col min="7" max="7" width="13.7109375" style="151" customWidth="1"/>
    <col min="8" max="8" width="104.140625" style="151" customWidth="1"/>
    <col min="9" max="9" width="95" customWidth="1"/>
  </cols>
  <sheetData>
    <row r="1" spans="1:9" x14ac:dyDescent="0.2">
      <c r="A1" s="188" t="s">
        <v>484</v>
      </c>
      <c r="B1" s="163"/>
      <c r="C1" s="163"/>
      <c r="D1" s="163"/>
      <c r="E1" s="150"/>
      <c r="F1" s="150"/>
      <c r="G1" s="150"/>
      <c r="H1" s="150"/>
      <c r="I1" s="150"/>
    </row>
    <row r="2" spans="1:9" x14ac:dyDescent="0.2">
      <c r="A2" s="163"/>
      <c r="B2" s="163"/>
      <c r="C2" s="163"/>
      <c r="D2" s="163"/>
      <c r="E2" s="150"/>
      <c r="F2" s="150"/>
      <c r="G2" s="150"/>
      <c r="H2" s="150"/>
      <c r="I2" s="150"/>
    </row>
    <row r="3" spans="1:9" x14ac:dyDescent="0.2">
      <c r="A3" s="188" t="s">
        <v>485</v>
      </c>
      <c r="B3" s="163"/>
      <c r="C3" s="163"/>
      <c r="D3" s="163"/>
      <c r="E3" s="150"/>
      <c r="F3" s="150"/>
      <c r="G3" s="150"/>
      <c r="H3" s="150"/>
      <c r="I3" s="150"/>
    </row>
    <row r="4" spans="1:9" x14ac:dyDescent="0.2">
      <c r="A4" s="163" t="s">
        <v>486</v>
      </c>
      <c r="B4" s="163"/>
      <c r="C4" s="163"/>
      <c r="D4" s="163"/>
      <c r="E4" s="150"/>
      <c r="F4" s="150"/>
      <c r="G4" s="150"/>
      <c r="H4" s="150"/>
      <c r="I4" s="150"/>
    </row>
    <row r="5" spans="1:9" x14ac:dyDescent="0.2">
      <c r="A5" s="163"/>
      <c r="B5" s="163"/>
      <c r="C5" s="163"/>
      <c r="D5" s="163"/>
      <c r="E5" s="150"/>
      <c r="F5" s="150"/>
      <c r="G5" s="150"/>
      <c r="H5" s="150"/>
      <c r="I5" s="150"/>
    </row>
    <row r="6" spans="1:9" x14ac:dyDescent="0.2">
      <c r="A6" s="188" t="s">
        <v>573</v>
      </c>
      <c r="B6" s="163"/>
      <c r="C6" s="163"/>
      <c r="D6" s="163"/>
      <c r="E6" s="150"/>
      <c r="F6" s="150"/>
      <c r="G6" s="150"/>
      <c r="H6" s="150"/>
      <c r="I6" s="150"/>
    </row>
    <row r="7" spans="1:9" x14ac:dyDescent="0.2">
      <c r="A7" s="163"/>
      <c r="B7" s="163"/>
      <c r="C7" s="163"/>
      <c r="D7" s="163"/>
      <c r="E7" s="150"/>
      <c r="F7" s="150"/>
      <c r="G7" s="150"/>
      <c r="H7" s="150"/>
      <c r="I7" s="150"/>
    </row>
    <row r="8" spans="1:9" x14ac:dyDescent="0.2">
      <c r="A8" s="186" t="s">
        <v>487</v>
      </c>
      <c r="B8" s="163"/>
      <c r="C8" s="163"/>
      <c r="D8" s="163"/>
      <c r="E8" s="150"/>
      <c r="F8" s="150"/>
      <c r="G8" s="150"/>
      <c r="H8" s="150"/>
      <c r="I8" s="150"/>
    </row>
    <row r="9" spans="1:9" x14ac:dyDescent="0.2">
      <c r="A9" s="186"/>
      <c r="B9" s="163"/>
      <c r="C9" s="163"/>
      <c r="D9" s="163"/>
      <c r="E9" s="150"/>
      <c r="F9" s="150"/>
      <c r="G9" s="150"/>
      <c r="H9" s="150"/>
      <c r="I9" s="150"/>
    </row>
    <row r="10" spans="1:9" x14ac:dyDescent="0.2">
      <c r="A10" s="186" t="s">
        <v>488</v>
      </c>
      <c r="B10" s="163"/>
      <c r="C10" s="163"/>
      <c r="D10" s="163"/>
      <c r="E10" s="150"/>
      <c r="F10" s="150"/>
      <c r="G10" s="150"/>
      <c r="H10" s="150"/>
      <c r="I10" s="150"/>
    </row>
    <row r="11" spans="1:9" ht="12.75" customHeight="1" x14ac:dyDescent="0.2">
      <c r="A11" s="406" t="s">
        <v>489</v>
      </c>
      <c r="B11" s="406"/>
      <c r="C11" s="406"/>
      <c r="D11" s="406"/>
      <c r="E11" s="150"/>
      <c r="F11" s="150"/>
      <c r="G11" s="150"/>
      <c r="H11" s="150"/>
      <c r="I11" s="150"/>
    </row>
    <row r="12" spans="1:9" x14ac:dyDescent="0.2">
      <c r="A12" s="402" t="s">
        <v>490</v>
      </c>
      <c r="B12" s="402"/>
      <c r="C12" s="402"/>
      <c r="D12" s="402"/>
      <c r="E12" s="150"/>
      <c r="F12" s="150"/>
      <c r="G12" s="150"/>
      <c r="H12" s="150"/>
      <c r="I12" s="150"/>
    </row>
    <row r="13" spans="1:9" x14ac:dyDescent="0.2">
      <c r="A13" s="407" t="s">
        <v>491</v>
      </c>
      <c r="B13" s="407"/>
      <c r="C13" s="407"/>
      <c r="D13" s="407"/>
      <c r="E13" s="150"/>
      <c r="F13" s="150"/>
      <c r="G13" s="150"/>
      <c r="H13" s="150"/>
      <c r="I13" s="150"/>
    </row>
    <row r="14" spans="1:9" x14ac:dyDescent="0.2">
      <c r="A14" s="407" t="s">
        <v>492</v>
      </c>
      <c r="B14" s="407"/>
      <c r="C14" s="407"/>
      <c r="D14" s="407"/>
      <c r="E14" s="150"/>
      <c r="F14" s="150"/>
      <c r="G14" s="150"/>
      <c r="H14" s="150"/>
      <c r="I14" s="150"/>
    </row>
    <row r="15" spans="1:9" x14ac:dyDescent="0.2">
      <c r="A15" s="408" t="s">
        <v>493</v>
      </c>
      <c r="B15" s="408"/>
      <c r="C15" s="408"/>
      <c r="D15" s="408"/>
      <c r="E15" s="150"/>
      <c r="F15" s="150"/>
      <c r="G15" s="150"/>
      <c r="H15" s="150"/>
      <c r="I15" s="150"/>
    </row>
    <row r="16" spans="1:9" x14ac:dyDescent="0.2">
      <c r="A16" s="189"/>
      <c r="B16" s="189"/>
      <c r="C16" s="189"/>
      <c r="D16" s="189"/>
      <c r="E16" s="150"/>
      <c r="F16" s="150"/>
      <c r="G16" s="150"/>
      <c r="H16" s="150"/>
      <c r="I16" s="150"/>
    </row>
    <row r="17" spans="1:9" x14ac:dyDescent="0.2">
      <c r="A17" s="186" t="s">
        <v>494</v>
      </c>
      <c r="B17" s="186"/>
      <c r="C17" s="186"/>
      <c r="D17" s="186"/>
      <c r="E17" s="150"/>
      <c r="F17" s="150"/>
      <c r="G17" s="150"/>
      <c r="H17" s="150"/>
      <c r="I17" s="150"/>
    </row>
    <row r="18" spans="1:9" ht="26.25" customHeight="1" x14ac:dyDescent="0.2">
      <c r="A18" s="397" t="s">
        <v>574</v>
      </c>
      <c r="B18" s="397"/>
      <c r="C18" s="397"/>
      <c r="D18" s="397"/>
      <c r="E18" s="150"/>
      <c r="F18" s="150"/>
      <c r="G18" s="150"/>
      <c r="H18" s="150"/>
      <c r="I18" s="150"/>
    </row>
    <row r="19" spans="1:9" ht="12.75" customHeight="1" x14ac:dyDescent="0.2">
      <c r="A19" s="398" t="s">
        <v>575</v>
      </c>
      <c r="B19" s="398"/>
      <c r="C19" s="398"/>
      <c r="D19" s="398"/>
      <c r="E19" s="150"/>
      <c r="F19" s="150"/>
      <c r="G19" s="150"/>
      <c r="H19" s="150"/>
      <c r="I19" s="150"/>
    </row>
    <row r="20" spans="1:9" ht="27.75" customHeight="1" x14ac:dyDescent="0.2">
      <c r="A20" s="398" t="s">
        <v>495</v>
      </c>
      <c r="B20" s="398"/>
      <c r="C20" s="398"/>
      <c r="D20" s="398"/>
      <c r="E20" s="150"/>
      <c r="F20" s="150"/>
      <c r="G20" s="150"/>
      <c r="H20" s="150"/>
      <c r="I20" s="150"/>
    </row>
    <row r="21" spans="1:9" x14ac:dyDescent="0.2">
      <c r="A21" s="169" t="s">
        <v>496</v>
      </c>
      <c r="B21" s="169"/>
      <c r="C21" s="169"/>
      <c r="D21" s="169"/>
      <c r="E21" s="150"/>
      <c r="F21" s="150"/>
      <c r="G21" s="150"/>
      <c r="H21" s="150"/>
      <c r="I21" s="150"/>
    </row>
    <row r="22" spans="1:9" x14ac:dyDescent="0.2">
      <c r="A22" s="169"/>
      <c r="B22" s="169"/>
      <c r="C22" s="169"/>
      <c r="D22" s="169"/>
      <c r="E22" s="150"/>
      <c r="F22" s="150"/>
      <c r="G22" s="150"/>
      <c r="H22" s="150"/>
      <c r="I22" s="150"/>
    </row>
    <row r="23" spans="1:9" x14ac:dyDescent="0.2">
      <c r="A23" s="186" t="s">
        <v>497</v>
      </c>
      <c r="B23" s="186"/>
      <c r="C23" s="186"/>
      <c r="D23" s="186"/>
      <c r="E23" s="150"/>
      <c r="F23" s="150"/>
      <c r="G23" s="150"/>
      <c r="H23" s="150"/>
      <c r="I23" s="150"/>
    </row>
    <row r="24" spans="1:9" ht="26.25" customHeight="1" x14ac:dyDescent="0.2">
      <c r="A24" s="397" t="s">
        <v>602</v>
      </c>
      <c r="B24" s="397"/>
      <c r="C24" s="397"/>
      <c r="D24" s="397"/>
      <c r="E24" s="150"/>
      <c r="F24" s="150"/>
      <c r="G24" s="150"/>
      <c r="H24" s="150"/>
      <c r="I24" s="150"/>
    </row>
    <row r="25" spans="1:9" ht="25.5" customHeight="1" x14ac:dyDescent="0.2">
      <c r="A25" s="397" t="s">
        <v>603</v>
      </c>
      <c r="B25" s="397"/>
      <c r="C25" s="397"/>
      <c r="D25" s="397"/>
      <c r="E25" s="150"/>
      <c r="F25" s="150"/>
      <c r="G25" s="150"/>
      <c r="H25" s="150"/>
      <c r="I25" s="150"/>
    </row>
    <row r="26" spans="1:9" x14ac:dyDescent="0.2">
      <c r="A26" s="190"/>
      <c r="B26" s="163"/>
      <c r="C26" s="163"/>
      <c r="D26" s="163"/>
      <c r="E26" s="150"/>
      <c r="F26" s="150"/>
      <c r="G26" s="150"/>
      <c r="H26" s="150"/>
      <c r="I26" s="150"/>
    </row>
    <row r="27" spans="1:9" x14ac:dyDescent="0.2">
      <c r="A27" s="186" t="s">
        <v>498</v>
      </c>
      <c r="B27" s="186"/>
      <c r="C27" s="186"/>
      <c r="D27" s="186"/>
      <c r="E27" s="150"/>
      <c r="F27" s="150"/>
      <c r="G27" s="150"/>
      <c r="H27" s="150"/>
      <c r="I27" s="150"/>
    </row>
    <row r="28" spans="1:9" x14ac:dyDescent="0.2">
      <c r="A28" s="186"/>
      <c r="B28" s="186"/>
      <c r="C28" s="186"/>
      <c r="D28" s="186"/>
      <c r="E28" s="150"/>
      <c r="F28" s="150"/>
      <c r="G28" s="150"/>
      <c r="H28" s="150"/>
      <c r="I28" s="150"/>
    </row>
    <row r="29" spans="1:9" x14ac:dyDescent="0.2">
      <c r="A29" s="186" t="s">
        <v>499</v>
      </c>
      <c r="B29" s="186"/>
      <c r="C29" s="186"/>
      <c r="D29" s="186"/>
      <c r="E29" s="150"/>
      <c r="F29" s="150"/>
      <c r="G29" s="150"/>
      <c r="H29" s="150"/>
      <c r="I29" s="150"/>
    </row>
    <row r="30" spans="1:9" ht="38.25" customHeight="1" x14ac:dyDescent="0.2">
      <c r="A30" s="398" t="s">
        <v>576</v>
      </c>
      <c r="B30" s="398"/>
      <c r="C30" s="398"/>
      <c r="D30" s="398"/>
      <c r="E30" s="150"/>
      <c r="F30" s="150"/>
      <c r="G30" s="150"/>
      <c r="H30" s="150"/>
      <c r="I30" s="150"/>
    </row>
    <row r="31" spans="1:9" ht="51" customHeight="1" x14ac:dyDescent="0.2">
      <c r="A31" s="398" t="s">
        <v>577</v>
      </c>
      <c r="B31" s="398"/>
      <c r="C31" s="398"/>
      <c r="D31" s="398"/>
      <c r="E31" s="150"/>
      <c r="F31" s="150"/>
      <c r="G31" s="150"/>
      <c r="H31" s="150"/>
      <c r="I31" s="150"/>
    </row>
    <row r="32" spans="1:9" ht="38.25" customHeight="1" x14ac:dyDescent="0.2">
      <c r="A32" s="398" t="s">
        <v>500</v>
      </c>
      <c r="B32" s="398"/>
      <c r="C32" s="398"/>
      <c r="D32" s="398"/>
      <c r="E32" s="150"/>
      <c r="F32" s="150"/>
      <c r="G32" s="150"/>
      <c r="H32" s="150"/>
      <c r="I32" s="150"/>
    </row>
    <row r="33" spans="1:9" x14ac:dyDescent="0.2">
      <c r="A33" s="160"/>
      <c r="B33" s="160"/>
      <c r="C33" s="160"/>
      <c r="D33" s="160"/>
      <c r="E33" s="150"/>
      <c r="F33" s="150"/>
      <c r="G33" s="150"/>
      <c r="H33" s="150"/>
      <c r="I33" s="150"/>
    </row>
    <row r="34" spans="1:9" x14ac:dyDescent="0.2">
      <c r="A34" s="186" t="s">
        <v>501</v>
      </c>
      <c r="B34" s="186"/>
      <c r="C34" s="186"/>
      <c r="D34" s="186"/>
      <c r="E34" s="150"/>
      <c r="F34" s="150"/>
      <c r="G34" s="150"/>
      <c r="H34" s="150"/>
      <c r="I34" s="150"/>
    </row>
    <row r="35" spans="1:9" ht="38.25" customHeight="1" x14ac:dyDescent="0.2">
      <c r="A35" s="398" t="s">
        <v>502</v>
      </c>
      <c r="B35" s="398"/>
      <c r="C35" s="398"/>
      <c r="D35" s="398"/>
      <c r="E35" s="150"/>
      <c r="F35" s="150"/>
      <c r="G35" s="150"/>
      <c r="H35" s="150"/>
      <c r="I35" s="150"/>
    </row>
    <row r="36" spans="1:9" x14ac:dyDescent="0.2">
      <c r="A36" s="160"/>
      <c r="B36" s="160"/>
      <c r="C36" s="160"/>
      <c r="D36" s="160"/>
      <c r="E36" s="150"/>
      <c r="F36" s="150"/>
      <c r="G36" s="150"/>
      <c r="H36" s="150"/>
      <c r="I36" s="150"/>
    </row>
    <row r="37" spans="1:9" x14ac:dyDescent="0.2">
      <c r="A37" s="186" t="s">
        <v>503</v>
      </c>
      <c r="B37" s="186"/>
      <c r="C37" s="186"/>
      <c r="D37" s="186"/>
      <c r="E37" s="150"/>
      <c r="F37" s="150"/>
      <c r="G37" s="150"/>
      <c r="H37" s="150"/>
      <c r="I37" s="150"/>
    </row>
    <row r="38" spans="1:9" ht="38.25" customHeight="1" x14ac:dyDescent="0.2">
      <c r="A38" s="398" t="s">
        <v>600</v>
      </c>
      <c r="B38" s="398"/>
      <c r="C38" s="398"/>
      <c r="D38" s="398"/>
      <c r="E38" s="150"/>
      <c r="F38" s="150"/>
      <c r="G38" s="150"/>
      <c r="H38" s="150"/>
      <c r="I38" s="150"/>
    </row>
    <row r="39" spans="1:9" ht="12.75" customHeight="1" x14ac:dyDescent="0.2">
      <c r="A39" s="160"/>
      <c r="B39" s="160"/>
      <c r="C39" s="160"/>
      <c r="D39" s="160"/>
      <c r="E39" s="150"/>
      <c r="F39" s="150"/>
      <c r="G39" s="150"/>
      <c r="H39" s="150"/>
      <c r="I39" s="150"/>
    </row>
    <row r="40" spans="1:9" ht="13.5" customHeight="1" x14ac:dyDescent="0.2">
      <c r="A40" s="186" t="s">
        <v>504</v>
      </c>
      <c r="B40" s="186"/>
      <c r="C40" s="186"/>
      <c r="D40" s="186"/>
      <c r="E40" s="150"/>
      <c r="F40" s="150"/>
      <c r="G40" s="150"/>
      <c r="H40" s="150"/>
      <c r="I40" s="150"/>
    </row>
    <row r="41" spans="1:9" ht="51" customHeight="1" x14ac:dyDescent="0.2">
      <c r="A41" s="398" t="s">
        <v>505</v>
      </c>
      <c r="B41" s="398"/>
      <c r="C41" s="398"/>
      <c r="D41" s="398"/>
    </row>
    <row r="42" spans="1:9" x14ac:dyDescent="0.2">
      <c r="A42" s="160"/>
      <c r="B42" s="160"/>
      <c r="C42" s="160"/>
      <c r="D42" s="160"/>
    </row>
    <row r="43" spans="1:9" x14ac:dyDescent="0.2">
      <c r="A43" s="186" t="s">
        <v>506</v>
      </c>
      <c r="B43" s="186"/>
      <c r="C43" s="186"/>
      <c r="D43" s="186"/>
    </row>
    <row r="44" spans="1:9" ht="12.75" customHeight="1" x14ac:dyDescent="0.2">
      <c r="A44" s="398" t="s">
        <v>507</v>
      </c>
      <c r="B44" s="398"/>
      <c r="C44" s="398"/>
      <c r="D44" s="398"/>
    </row>
    <row r="45" spans="1:9" x14ac:dyDescent="0.2">
      <c r="A45" s="163"/>
      <c r="B45" s="163"/>
      <c r="C45" s="163"/>
      <c r="D45" s="163"/>
    </row>
    <row r="46" spans="1:9" x14ac:dyDescent="0.2">
      <c r="A46" s="186" t="s">
        <v>508</v>
      </c>
      <c r="B46" s="186"/>
      <c r="C46" s="186"/>
      <c r="D46" s="186"/>
    </row>
    <row r="47" spans="1:9" x14ac:dyDescent="0.2">
      <c r="A47" s="163"/>
      <c r="B47" s="163"/>
      <c r="C47" s="163"/>
      <c r="D47" s="163"/>
    </row>
    <row r="48" spans="1:9" x14ac:dyDescent="0.2">
      <c r="A48" s="191"/>
      <c r="B48" s="192" t="s">
        <v>578</v>
      </c>
      <c r="C48" s="163"/>
      <c r="D48" s="192" t="s">
        <v>509</v>
      </c>
    </row>
    <row r="49" spans="1:4" ht="24" x14ac:dyDescent="0.2">
      <c r="A49" s="191"/>
      <c r="B49" s="193" t="s">
        <v>510</v>
      </c>
      <c r="C49" s="163"/>
      <c r="D49" s="193" t="s">
        <v>510</v>
      </c>
    </row>
    <row r="50" spans="1:4" x14ac:dyDescent="0.2">
      <c r="A50" s="194" t="s">
        <v>511</v>
      </c>
      <c r="B50" s="191"/>
      <c r="C50" s="163"/>
      <c r="D50" s="191"/>
    </row>
    <row r="51" spans="1:4" x14ac:dyDescent="0.2">
      <c r="A51" s="195" t="s">
        <v>512</v>
      </c>
      <c r="B51" s="196">
        <v>100</v>
      </c>
      <c r="C51" s="163"/>
      <c r="D51" s="196">
        <v>100</v>
      </c>
    </row>
    <row r="52" spans="1:4" x14ac:dyDescent="0.2">
      <c r="A52" s="195" t="s">
        <v>513</v>
      </c>
      <c r="B52" s="196">
        <v>100</v>
      </c>
      <c r="C52" s="163"/>
      <c r="D52" s="196">
        <v>100</v>
      </c>
    </row>
    <row r="53" spans="1:4" x14ac:dyDescent="0.2">
      <c r="A53" s="195" t="s">
        <v>514</v>
      </c>
      <c r="B53" s="196">
        <v>100</v>
      </c>
      <c r="C53" s="163"/>
      <c r="D53" s="196">
        <v>100</v>
      </c>
    </row>
    <row r="54" spans="1:4" x14ac:dyDescent="0.2">
      <c r="A54" s="195" t="s">
        <v>515</v>
      </c>
      <c r="B54" s="196">
        <v>100</v>
      </c>
      <c r="C54" s="163"/>
      <c r="D54" s="196">
        <v>100</v>
      </c>
    </row>
    <row r="55" spans="1:4" x14ac:dyDescent="0.2">
      <c r="A55" s="195" t="s">
        <v>516</v>
      </c>
      <c r="B55" s="196">
        <v>100</v>
      </c>
      <c r="C55" s="163"/>
      <c r="D55" s="196">
        <v>100</v>
      </c>
    </row>
    <row r="56" spans="1:4" x14ac:dyDescent="0.2">
      <c r="A56" s="195" t="s">
        <v>517</v>
      </c>
      <c r="B56" s="196">
        <v>100</v>
      </c>
      <c r="C56" s="163"/>
      <c r="D56" s="196">
        <v>100</v>
      </c>
    </row>
    <row r="57" spans="1:4" x14ac:dyDescent="0.2">
      <c r="A57" s="195" t="s">
        <v>518</v>
      </c>
      <c r="B57" s="196">
        <v>100</v>
      </c>
      <c r="C57" s="163"/>
      <c r="D57" s="196">
        <v>100</v>
      </c>
    </row>
    <row r="58" spans="1:4" x14ac:dyDescent="0.2">
      <c r="A58" s="195" t="s">
        <v>519</v>
      </c>
      <c r="B58" s="196">
        <v>100</v>
      </c>
      <c r="C58" s="163"/>
      <c r="D58" s="196">
        <v>100</v>
      </c>
    </row>
    <row r="59" spans="1:4" x14ac:dyDescent="0.2">
      <c r="A59" s="197" t="s">
        <v>520</v>
      </c>
      <c r="B59" s="198">
        <v>91.25</v>
      </c>
      <c r="C59" s="163"/>
      <c r="D59" s="198">
        <v>91.25</v>
      </c>
    </row>
    <row r="60" spans="1:4" x14ac:dyDescent="0.2">
      <c r="A60" s="197" t="s">
        <v>521</v>
      </c>
      <c r="B60" s="198">
        <v>8.75</v>
      </c>
      <c r="C60" s="163"/>
      <c r="D60" s="198">
        <v>8.75</v>
      </c>
    </row>
    <row r="61" spans="1:4" x14ac:dyDescent="0.2">
      <c r="A61" s="195" t="s">
        <v>522</v>
      </c>
      <c r="B61" s="196">
        <v>75.040000000000006</v>
      </c>
      <c r="C61" s="163"/>
      <c r="D61" s="196">
        <v>75.040000000000006</v>
      </c>
    </row>
    <row r="62" spans="1:4" x14ac:dyDescent="0.2">
      <c r="A62" s="195" t="s">
        <v>523</v>
      </c>
      <c r="B62" s="196">
        <v>100</v>
      </c>
      <c r="C62" s="163"/>
      <c r="D62" s="196">
        <v>97.64</v>
      </c>
    </row>
    <row r="63" spans="1:4" x14ac:dyDescent="0.2">
      <c r="A63" s="195" t="s">
        <v>524</v>
      </c>
      <c r="B63" s="196">
        <v>99.77</v>
      </c>
      <c r="C63" s="163"/>
      <c r="D63" s="196">
        <v>99.77</v>
      </c>
    </row>
    <row r="64" spans="1:4" x14ac:dyDescent="0.2">
      <c r="A64" s="195" t="s">
        <v>525</v>
      </c>
      <c r="B64" s="196">
        <v>67.900000000000006</v>
      </c>
      <c r="C64" s="163"/>
      <c r="D64" s="196">
        <v>67.900000000000006</v>
      </c>
    </row>
    <row r="65" spans="1:4" x14ac:dyDescent="0.2">
      <c r="A65" s="195" t="s">
        <v>470</v>
      </c>
      <c r="B65" s="196">
        <v>100</v>
      </c>
      <c r="C65" s="163"/>
      <c r="D65" s="199" t="s">
        <v>526</v>
      </c>
    </row>
    <row r="66" spans="1:4" x14ac:dyDescent="0.2">
      <c r="A66" s="195" t="s">
        <v>527</v>
      </c>
      <c r="B66" s="196">
        <v>100</v>
      </c>
      <c r="C66" s="163"/>
      <c r="D66" s="199" t="s">
        <v>526</v>
      </c>
    </row>
    <row r="67" spans="1:4" ht="24" x14ac:dyDescent="0.2">
      <c r="A67" s="200" t="s">
        <v>528</v>
      </c>
      <c r="B67" s="201">
        <v>51</v>
      </c>
      <c r="C67" s="163"/>
      <c r="D67" s="199" t="s">
        <v>526</v>
      </c>
    </row>
    <row r="68" spans="1:4" x14ac:dyDescent="0.2">
      <c r="A68" s="202"/>
      <c r="B68" s="163"/>
      <c r="C68" s="163"/>
      <c r="D68" s="196"/>
    </row>
    <row r="69" spans="1:4" x14ac:dyDescent="0.2">
      <c r="A69" s="194" t="s">
        <v>529</v>
      </c>
      <c r="B69" s="196"/>
      <c r="C69" s="163"/>
      <c r="D69" s="196"/>
    </row>
    <row r="70" spans="1:4" ht="25.5" x14ac:dyDescent="0.2">
      <c r="A70" s="203" t="s">
        <v>530</v>
      </c>
      <c r="B70" s="196">
        <v>100</v>
      </c>
      <c r="C70" s="163"/>
      <c r="D70" s="196">
        <v>100</v>
      </c>
    </row>
    <row r="71" spans="1:4" ht="24" x14ac:dyDescent="0.2">
      <c r="A71" s="204" t="s">
        <v>531</v>
      </c>
      <c r="B71" s="196"/>
      <c r="C71" s="163"/>
      <c r="D71" s="196"/>
    </row>
    <row r="72" spans="1:4" x14ac:dyDescent="0.2">
      <c r="A72" s="205"/>
      <c r="B72" s="196"/>
      <c r="C72" s="163"/>
      <c r="D72" s="196"/>
    </row>
    <row r="73" spans="1:4" x14ac:dyDescent="0.2">
      <c r="A73" s="194" t="s">
        <v>532</v>
      </c>
      <c r="B73" s="196"/>
      <c r="C73" s="163"/>
      <c r="D73" s="196"/>
    </row>
    <row r="74" spans="1:4" ht="24" x14ac:dyDescent="0.2">
      <c r="A74" s="200" t="s">
        <v>533</v>
      </c>
      <c r="B74" s="196">
        <v>85</v>
      </c>
      <c r="C74" s="163"/>
      <c r="D74" s="196">
        <v>85</v>
      </c>
    </row>
    <row r="75" spans="1:4" ht="24" x14ac:dyDescent="0.2">
      <c r="A75" s="200" t="s">
        <v>534</v>
      </c>
      <c r="B75" s="196">
        <v>100</v>
      </c>
      <c r="C75" s="163"/>
      <c r="D75" s="196">
        <v>100</v>
      </c>
    </row>
    <row r="76" spans="1:4" x14ac:dyDescent="0.2">
      <c r="A76" s="191"/>
      <c r="B76" s="191"/>
      <c r="C76" s="191"/>
      <c r="D76" s="191"/>
    </row>
    <row r="77" spans="1:4" ht="12.75" customHeight="1" x14ac:dyDescent="0.2">
      <c r="A77" s="403" t="s">
        <v>535</v>
      </c>
      <c r="B77" s="403"/>
      <c r="C77" s="403"/>
      <c r="D77" s="403"/>
    </row>
    <row r="78" spans="1:4" x14ac:dyDescent="0.2">
      <c r="A78" s="163"/>
      <c r="B78" s="163"/>
      <c r="C78" s="163"/>
      <c r="D78" s="163"/>
    </row>
    <row r="79" spans="1:4" x14ac:dyDescent="0.2">
      <c r="A79" s="404"/>
      <c r="B79" s="192" t="s">
        <v>579</v>
      </c>
      <c r="C79" s="163"/>
      <c r="D79" s="192" t="s">
        <v>509</v>
      </c>
    </row>
    <row r="80" spans="1:4" x14ac:dyDescent="0.2">
      <c r="A80" s="404"/>
      <c r="B80" s="193" t="s">
        <v>536</v>
      </c>
      <c r="C80" s="163"/>
      <c r="D80" s="193" t="s">
        <v>536</v>
      </c>
    </row>
    <row r="81" spans="1:4" x14ac:dyDescent="0.2">
      <c r="A81" s="205" t="s">
        <v>524</v>
      </c>
      <c r="B81" s="206">
        <v>61.97</v>
      </c>
      <c r="C81" s="163"/>
      <c r="D81" s="156">
        <v>61.97</v>
      </c>
    </row>
    <row r="82" spans="1:4" x14ac:dyDescent="0.2">
      <c r="A82" s="205" t="s">
        <v>525</v>
      </c>
      <c r="B82" s="206">
        <v>52.73</v>
      </c>
      <c r="C82" s="163"/>
      <c r="D82" s="156">
        <v>52.73</v>
      </c>
    </row>
    <row r="83" spans="1:4" x14ac:dyDescent="0.2">
      <c r="A83" s="205"/>
      <c r="B83" s="206"/>
      <c r="C83" s="163"/>
      <c r="D83" s="156"/>
    </row>
    <row r="84" spans="1:4" x14ac:dyDescent="0.2">
      <c r="A84" s="205"/>
      <c r="B84" s="206"/>
      <c r="C84" s="163"/>
      <c r="D84" s="156"/>
    </row>
    <row r="85" spans="1:4" x14ac:dyDescent="0.2">
      <c r="A85" s="200"/>
      <c r="B85" s="206"/>
      <c r="C85" s="163"/>
      <c r="D85" s="156"/>
    </row>
    <row r="86" spans="1:4" x14ac:dyDescent="0.2">
      <c r="A86" s="405" t="s">
        <v>537</v>
      </c>
      <c r="B86" s="405"/>
      <c r="C86" s="405"/>
      <c r="D86" s="405"/>
    </row>
    <row r="87" spans="1:4" x14ac:dyDescent="0.2">
      <c r="A87" s="207"/>
      <c r="B87" s="207"/>
      <c r="C87" s="207"/>
      <c r="D87" s="207"/>
    </row>
    <row r="88" spans="1:4" ht="25.5" customHeight="1" x14ac:dyDescent="0.2">
      <c r="A88" s="401" t="s">
        <v>538</v>
      </c>
      <c r="B88" s="401"/>
      <c r="C88" s="401"/>
      <c r="D88" s="401"/>
    </row>
    <row r="89" spans="1:4" ht="37.5" customHeight="1" x14ac:dyDescent="0.2">
      <c r="A89" s="402" t="s">
        <v>585</v>
      </c>
      <c r="B89" s="402"/>
      <c r="C89" s="402"/>
      <c r="D89" s="402"/>
    </row>
    <row r="90" spans="1:4" ht="51.75" customHeight="1" x14ac:dyDescent="0.2">
      <c r="A90" s="402" t="s">
        <v>601</v>
      </c>
      <c r="B90" s="402"/>
      <c r="C90" s="402"/>
      <c r="D90" s="402"/>
    </row>
    <row r="91" spans="1:4" ht="24.75" customHeight="1" x14ac:dyDescent="0.2">
      <c r="A91" s="402" t="s">
        <v>586</v>
      </c>
      <c r="B91" s="402"/>
      <c r="C91" s="402"/>
      <c r="D91" s="402"/>
    </row>
    <row r="92" spans="1:4" ht="26.25" customHeight="1" x14ac:dyDescent="0.2">
      <c r="A92" s="402" t="s">
        <v>587</v>
      </c>
      <c r="B92" s="402"/>
      <c r="C92" s="402"/>
      <c r="D92" s="402"/>
    </row>
    <row r="93" spans="1:4" ht="12.75" customHeight="1" x14ac:dyDescent="0.2">
      <c r="A93" s="397"/>
      <c r="B93" s="397"/>
      <c r="C93" s="397"/>
      <c r="D93" s="397"/>
    </row>
    <row r="94" spans="1:4" ht="39.75" customHeight="1" x14ac:dyDescent="0.2">
      <c r="A94" s="397" t="s">
        <v>539</v>
      </c>
      <c r="B94" s="397"/>
      <c r="C94" s="397"/>
      <c r="D94" s="397"/>
    </row>
    <row r="95" spans="1:4" ht="25.5" customHeight="1" x14ac:dyDescent="0.2">
      <c r="A95" s="397" t="s">
        <v>607</v>
      </c>
      <c r="B95" s="397"/>
      <c r="C95" s="397"/>
      <c r="D95" s="397"/>
    </row>
    <row r="96" spans="1:4" x14ac:dyDescent="0.2">
      <c r="A96" s="160"/>
      <c r="B96" s="160"/>
      <c r="C96" s="160"/>
      <c r="D96" s="160"/>
    </row>
    <row r="97" spans="1:7" x14ac:dyDescent="0.2">
      <c r="A97" s="208" t="s">
        <v>540</v>
      </c>
      <c r="B97" s="208"/>
      <c r="C97" s="208"/>
      <c r="D97" s="208"/>
    </row>
    <row r="98" spans="1:7" ht="25.5" customHeight="1" x14ac:dyDescent="0.2">
      <c r="A98" s="398" t="s">
        <v>608</v>
      </c>
      <c r="B98" s="398"/>
      <c r="C98" s="398"/>
      <c r="D98" s="398"/>
    </row>
    <row r="99" spans="1:7" x14ac:dyDescent="0.2">
      <c r="A99" s="163"/>
      <c r="B99" s="163"/>
      <c r="C99" s="163"/>
      <c r="D99" s="163"/>
    </row>
    <row r="100" spans="1:7" ht="24" x14ac:dyDescent="0.2">
      <c r="A100" s="156"/>
      <c r="B100" s="209" t="s">
        <v>580</v>
      </c>
      <c r="C100" s="163"/>
      <c r="D100" s="209" t="s">
        <v>581</v>
      </c>
    </row>
    <row r="101" spans="1:7" x14ac:dyDescent="0.2">
      <c r="A101" s="156"/>
      <c r="B101" s="164" t="s">
        <v>541</v>
      </c>
      <c r="C101" s="163"/>
      <c r="D101" s="164" t="s">
        <v>541</v>
      </c>
    </row>
    <row r="102" spans="1:7" x14ac:dyDescent="0.2">
      <c r="A102" s="156"/>
      <c r="B102" s="178"/>
      <c r="C102" s="163"/>
      <c r="D102" s="178"/>
    </row>
    <row r="103" spans="1:7" x14ac:dyDescent="0.2">
      <c r="A103" s="156" t="s">
        <v>588</v>
      </c>
      <c r="B103" s="179">
        <v>79725493</v>
      </c>
      <c r="C103" s="163"/>
      <c r="D103" s="179">
        <v>95831978</v>
      </c>
    </row>
    <row r="104" spans="1:7" x14ac:dyDescent="0.2">
      <c r="A104" s="156" t="s">
        <v>582</v>
      </c>
      <c r="B104" s="179"/>
      <c r="C104" s="163"/>
      <c r="D104" s="179"/>
    </row>
    <row r="105" spans="1:7" x14ac:dyDescent="0.2">
      <c r="A105" s="156" t="s">
        <v>589</v>
      </c>
      <c r="B105" s="179">
        <v>242753524</v>
      </c>
      <c r="C105" s="163"/>
      <c r="D105" s="179">
        <v>196311796</v>
      </c>
    </row>
    <row r="106" spans="1:7" x14ac:dyDescent="0.2">
      <c r="A106" s="156" t="s">
        <v>590</v>
      </c>
      <c r="B106" s="179">
        <v>391250723</v>
      </c>
      <c r="C106" s="163"/>
      <c r="D106" s="179">
        <v>309192646</v>
      </c>
    </row>
    <row r="107" spans="1:7" x14ac:dyDescent="0.2">
      <c r="A107" s="156" t="s">
        <v>583</v>
      </c>
      <c r="B107" s="179"/>
      <c r="C107" s="163"/>
      <c r="D107" s="179"/>
    </row>
    <row r="108" spans="1:7" x14ac:dyDescent="0.2">
      <c r="A108" s="156" t="s">
        <v>591</v>
      </c>
      <c r="B108" s="179">
        <v>152009863</v>
      </c>
      <c r="C108" s="163"/>
      <c r="D108" s="179">
        <v>70982761</v>
      </c>
    </row>
    <row r="109" spans="1:7" x14ac:dyDescent="0.2">
      <c r="A109" s="156" t="s">
        <v>592</v>
      </c>
      <c r="B109" s="179">
        <v>8454258</v>
      </c>
      <c r="C109" s="163"/>
      <c r="D109" s="179">
        <v>9031969</v>
      </c>
    </row>
    <row r="110" spans="1:7" x14ac:dyDescent="0.2">
      <c r="A110" s="156" t="s">
        <v>584</v>
      </c>
      <c r="B110" s="180">
        <v>6673352</v>
      </c>
      <c r="C110" s="181"/>
      <c r="D110" s="180">
        <v>3973850</v>
      </c>
      <c r="G110" s="176"/>
    </row>
    <row r="111" spans="1:7" x14ac:dyDescent="0.2">
      <c r="A111" s="156" t="s">
        <v>593</v>
      </c>
      <c r="B111" s="179">
        <f>SUM(B103:B110)</f>
        <v>880867213</v>
      </c>
      <c r="C111" s="163"/>
      <c r="D111" s="179">
        <f>SUM(D103:D110)</f>
        <v>685325000</v>
      </c>
    </row>
    <row r="112" spans="1:7" x14ac:dyDescent="0.2">
      <c r="A112" s="156" t="s">
        <v>542</v>
      </c>
      <c r="B112" s="179">
        <v>92409474</v>
      </c>
      <c r="C112" s="163"/>
      <c r="D112" s="179">
        <v>75648703</v>
      </c>
    </row>
    <row r="113" spans="1:6" x14ac:dyDescent="0.2">
      <c r="A113" s="165" t="s">
        <v>543</v>
      </c>
      <c r="B113" s="182">
        <f>SUM(B111:B112)</f>
        <v>973276687</v>
      </c>
      <c r="C113" s="163"/>
      <c r="D113" s="182">
        <f>SUM(D111:D112)</f>
        <v>760973703</v>
      </c>
    </row>
    <row r="114" spans="1:6" x14ac:dyDescent="0.2">
      <c r="A114" s="156" t="s">
        <v>594</v>
      </c>
      <c r="B114" s="183">
        <v>-89129330</v>
      </c>
      <c r="C114" s="163"/>
      <c r="D114" s="183">
        <f>-69517580+65000</f>
        <v>-69452580</v>
      </c>
    </row>
    <row r="115" spans="1:6" ht="13.5" thickBot="1" x14ac:dyDescent="0.25">
      <c r="A115" s="165" t="s">
        <v>595</v>
      </c>
      <c r="B115" s="184">
        <f>SUM(B113:B114)</f>
        <v>884147357</v>
      </c>
      <c r="C115" s="163"/>
      <c r="D115" s="184">
        <f>SUM(D113:D114)</f>
        <v>691521123</v>
      </c>
    </row>
    <row r="116" spans="1:6" ht="13.5" thickTop="1" x14ac:dyDescent="0.2">
      <c r="A116" s="156"/>
      <c r="B116" s="179"/>
      <c r="C116" s="163"/>
      <c r="D116" s="179"/>
    </row>
    <row r="117" spans="1:6" x14ac:dyDescent="0.2">
      <c r="A117" s="156" t="s">
        <v>544</v>
      </c>
      <c r="B117" s="179">
        <v>26985991</v>
      </c>
      <c r="C117" s="163"/>
      <c r="D117" s="179">
        <v>21728000</v>
      </c>
    </row>
    <row r="118" spans="1:6" x14ac:dyDescent="0.2">
      <c r="A118" s="156" t="s">
        <v>545</v>
      </c>
      <c r="B118" s="179">
        <v>857161377</v>
      </c>
      <c r="C118" s="163"/>
      <c r="D118" s="179">
        <v>669793000</v>
      </c>
    </row>
    <row r="119" spans="1:6" ht="13.5" thickBot="1" x14ac:dyDescent="0.25">
      <c r="A119" s="165" t="s">
        <v>543</v>
      </c>
      <c r="B119" s="185">
        <f>SUM(B117:B118)</f>
        <v>884147368</v>
      </c>
      <c r="C119" s="163"/>
      <c r="D119" s="185">
        <f>SUM(D117:D118)</f>
        <v>691521000</v>
      </c>
      <c r="F119" s="177">
        <f>D115-D119</f>
        <v>123</v>
      </c>
    </row>
    <row r="120" spans="1:6" ht="13.5" thickTop="1" x14ac:dyDescent="0.2">
      <c r="A120" s="163"/>
      <c r="B120" s="163"/>
      <c r="C120" s="163"/>
      <c r="D120" s="163"/>
    </row>
    <row r="121" spans="1:6" x14ac:dyDescent="0.2">
      <c r="A121" s="186" t="s">
        <v>546</v>
      </c>
      <c r="B121" s="186"/>
      <c r="C121" s="186"/>
      <c r="D121" s="186"/>
    </row>
    <row r="122" spans="1:6" x14ac:dyDescent="0.2">
      <c r="A122" s="186"/>
      <c r="B122" s="186"/>
      <c r="C122" s="186"/>
      <c r="D122" s="186"/>
    </row>
    <row r="123" spans="1:6" ht="25.5" customHeight="1" x14ac:dyDescent="0.2">
      <c r="A123" s="397" t="s">
        <v>609</v>
      </c>
      <c r="B123" s="397"/>
      <c r="C123" s="397"/>
      <c r="D123" s="397"/>
    </row>
    <row r="125" spans="1:6" x14ac:dyDescent="0.2">
      <c r="A125" s="187" t="s">
        <v>547</v>
      </c>
      <c r="B125" s="163"/>
      <c r="C125" s="163"/>
      <c r="D125" s="163"/>
    </row>
    <row r="126" spans="1:6" x14ac:dyDescent="0.2">
      <c r="A126" s="187"/>
      <c r="B126" s="163"/>
      <c r="C126" s="163"/>
      <c r="D126" s="163"/>
    </row>
    <row r="127" spans="1:6" ht="37.5" customHeight="1" x14ac:dyDescent="0.2">
      <c r="A127" s="397" t="s">
        <v>604</v>
      </c>
      <c r="B127" s="397"/>
      <c r="C127" s="397"/>
      <c r="D127" s="397"/>
    </row>
    <row r="128" spans="1:6" x14ac:dyDescent="0.2">
      <c r="A128" s="160"/>
      <c r="B128" s="160"/>
      <c r="C128" s="160"/>
      <c r="D128" s="160"/>
    </row>
    <row r="129" spans="1:4" x14ac:dyDescent="0.2">
      <c r="A129" s="187" t="s">
        <v>548</v>
      </c>
      <c r="B129" s="163"/>
      <c r="C129" s="163"/>
      <c r="D129" s="163"/>
    </row>
    <row r="130" spans="1:4" ht="24" x14ac:dyDescent="0.2">
      <c r="A130" s="163"/>
      <c r="B130" s="209" t="s">
        <v>596</v>
      </c>
      <c r="C130" s="163"/>
      <c r="D130" s="209" t="s">
        <v>581</v>
      </c>
    </row>
    <row r="131" spans="1:4" x14ac:dyDescent="0.2">
      <c r="A131" s="163"/>
      <c r="B131" s="164" t="s">
        <v>541</v>
      </c>
      <c r="C131" s="163"/>
      <c r="D131" s="164" t="s">
        <v>541</v>
      </c>
    </row>
    <row r="132" spans="1:4" x14ac:dyDescent="0.2">
      <c r="A132" s="163"/>
      <c r="B132" s="156"/>
      <c r="C132" s="163"/>
      <c r="D132" s="156"/>
    </row>
    <row r="133" spans="1:4" x14ac:dyDescent="0.2">
      <c r="A133" s="165" t="s">
        <v>549</v>
      </c>
      <c r="B133" s="157">
        <v>98540</v>
      </c>
      <c r="C133" s="163"/>
      <c r="D133" s="157">
        <v>31304</v>
      </c>
    </row>
    <row r="134" spans="1:4" x14ac:dyDescent="0.2">
      <c r="A134" s="156"/>
      <c r="B134" s="156"/>
      <c r="C134" s="163"/>
      <c r="D134" s="156"/>
    </row>
    <row r="135" spans="1:4" x14ac:dyDescent="0.2">
      <c r="A135" s="156" t="s">
        <v>550</v>
      </c>
      <c r="B135" s="158">
        <v>2545449</v>
      </c>
      <c r="C135" s="210"/>
      <c r="D135" s="158">
        <v>2545449</v>
      </c>
    </row>
    <row r="136" spans="1:4" x14ac:dyDescent="0.2">
      <c r="A136" s="156"/>
      <c r="B136" s="156"/>
      <c r="C136" s="163"/>
      <c r="D136" s="156"/>
    </row>
    <row r="137" spans="1:4" ht="13.5" thickBot="1" x14ac:dyDescent="0.25">
      <c r="A137" s="165" t="s">
        <v>551</v>
      </c>
      <c r="B137" s="159">
        <v>38.71</v>
      </c>
      <c r="C137" s="163"/>
      <c r="D137" s="211">
        <v>12.3</v>
      </c>
    </row>
    <row r="138" spans="1:4" ht="13.5" thickTop="1" x14ac:dyDescent="0.2">
      <c r="A138" s="163"/>
      <c r="B138" s="163"/>
      <c r="C138" s="163"/>
      <c r="D138" s="163"/>
    </row>
    <row r="139" spans="1:4" x14ac:dyDescent="0.2">
      <c r="A139" s="399" t="s">
        <v>552</v>
      </c>
      <c r="B139" s="399"/>
      <c r="C139" s="399"/>
      <c r="D139" s="399"/>
    </row>
    <row r="140" spans="1:4" x14ac:dyDescent="0.2">
      <c r="A140" s="212"/>
      <c r="B140" s="212"/>
      <c r="C140" s="212"/>
      <c r="D140" s="212"/>
    </row>
    <row r="141" spans="1:4" ht="38.25" customHeight="1" x14ac:dyDescent="0.2">
      <c r="A141" s="396" t="s">
        <v>605</v>
      </c>
      <c r="B141" s="396"/>
      <c r="C141" s="396"/>
      <c r="D141" s="396"/>
    </row>
    <row r="143" spans="1:4" x14ac:dyDescent="0.2">
      <c r="A143" s="162" t="s">
        <v>553</v>
      </c>
      <c r="B143" s="163"/>
      <c r="C143" s="163"/>
      <c r="D143" s="163"/>
    </row>
    <row r="144" spans="1:4" x14ac:dyDescent="0.2">
      <c r="A144" s="162"/>
      <c r="B144" s="163"/>
      <c r="C144" s="163"/>
      <c r="D144" s="163"/>
    </row>
    <row r="145" spans="1:4" ht="25.5" customHeight="1" x14ac:dyDescent="0.2">
      <c r="A145" s="397" t="s">
        <v>597</v>
      </c>
      <c r="B145" s="397"/>
      <c r="C145" s="397"/>
      <c r="D145" s="397"/>
    </row>
    <row r="146" spans="1:4" x14ac:dyDescent="0.2">
      <c r="A146" s="163"/>
      <c r="B146" s="163"/>
      <c r="C146" s="163"/>
      <c r="D146" s="163"/>
    </row>
    <row r="147" spans="1:4" x14ac:dyDescent="0.2">
      <c r="A147" s="162" t="s">
        <v>554</v>
      </c>
      <c r="B147" s="163"/>
      <c r="C147" s="163"/>
      <c r="D147" s="163"/>
    </row>
    <row r="148" spans="1:4" x14ac:dyDescent="0.2">
      <c r="A148" s="162"/>
      <c r="B148" s="163"/>
      <c r="C148" s="163"/>
      <c r="D148" s="163"/>
    </row>
    <row r="149" spans="1:4" ht="51" customHeight="1" x14ac:dyDescent="0.2">
      <c r="A149" s="400" t="s">
        <v>598</v>
      </c>
      <c r="B149" s="400"/>
      <c r="C149" s="400"/>
      <c r="D149" s="400"/>
    </row>
    <row r="150" spans="1:4" x14ac:dyDescent="0.2">
      <c r="A150" s="163"/>
      <c r="B150" s="163"/>
      <c r="C150" s="163"/>
      <c r="D150" s="163"/>
    </row>
    <row r="151" spans="1:4" x14ac:dyDescent="0.2">
      <c r="A151" s="162" t="s">
        <v>555</v>
      </c>
      <c r="B151" s="163"/>
      <c r="C151" s="163"/>
      <c r="D151" s="163"/>
    </row>
    <row r="152" spans="1:4" x14ac:dyDescent="0.2">
      <c r="A152" s="163"/>
      <c r="B152" s="163"/>
      <c r="C152" s="163"/>
      <c r="D152" s="163"/>
    </row>
    <row r="153" spans="1:4" x14ac:dyDescent="0.2">
      <c r="A153" s="156"/>
      <c r="B153" s="170" t="s">
        <v>578</v>
      </c>
      <c r="C153" s="163"/>
      <c r="D153" s="170" t="s">
        <v>509</v>
      </c>
    </row>
    <row r="154" spans="1:4" x14ac:dyDescent="0.2">
      <c r="A154" s="156"/>
      <c r="B154" s="164" t="s">
        <v>541</v>
      </c>
      <c r="C154" s="163"/>
      <c r="D154" s="164" t="s">
        <v>541</v>
      </c>
    </row>
    <row r="155" spans="1:4" x14ac:dyDescent="0.2">
      <c r="A155" s="165" t="s">
        <v>556</v>
      </c>
      <c r="B155" s="156"/>
      <c r="C155" s="163"/>
      <c r="D155" s="156"/>
    </row>
    <row r="156" spans="1:4" x14ac:dyDescent="0.2">
      <c r="A156" s="156" t="s">
        <v>557</v>
      </c>
      <c r="B156" s="166">
        <v>117445</v>
      </c>
      <c r="C156" s="163"/>
      <c r="D156" s="166">
        <v>100912</v>
      </c>
    </row>
    <row r="157" spans="1:4" x14ac:dyDescent="0.2">
      <c r="A157" s="156" t="s">
        <v>558</v>
      </c>
      <c r="B157" s="166">
        <v>186724</v>
      </c>
      <c r="C157" s="163"/>
      <c r="D157" s="166">
        <v>199014</v>
      </c>
    </row>
    <row r="158" spans="1:4" ht="13.5" thickBot="1" x14ac:dyDescent="0.25">
      <c r="A158" s="156"/>
      <c r="B158" s="167">
        <f>SUM(B156:B157)</f>
        <v>304169</v>
      </c>
      <c r="C158" s="163"/>
      <c r="D158" s="167">
        <f>SUM(D156:D157)</f>
        <v>299926</v>
      </c>
    </row>
    <row r="159" spans="1:4" ht="13.5" thickTop="1" x14ac:dyDescent="0.2">
      <c r="A159" s="156"/>
      <c r="B159" s="166"/>
      <c r="C159" s="163"/>
      <c r="D159" s="163"/>
    </row>
    <row r="160" spans="1:4" ht="39" customHeight="1" x14ac:dyDescent="0.2">
      <c r="A160" s="396" t="s">
        <v>606</v>
      </c>
      <c r="B160" s="396"/>
      <c r="C160" s="396"/>
      <c r="D160" s="396"/>
    </row>
    <row r="161" spans="1:4" x14ac:dyDescent="0.2">
      <c r="A161" s="168"/>
      <c r="B161" s="168"/>
      <c r="C161" s="168"/>
      <c r="D161" s="168"/>
    </row>
    <row r="162" spans="1:4" x14ac:dyDescent="0.2">
      <c r="A162" s="169" t="s">
        <v>559</v>
      </c>
      <c r="B162" s="169"/>
      <c r="C162" s="169"/>
      <c r="D162" s="169"/>
    </row>
    <row r="163" spans="1:4" x14ac:dyDescent="0.2">
      <c r="A163" s="163"/>
      <c r="B163" s="163"/>
      <c r="C163" s="163"/>
      <c r="D163" s="163"/>
    </row>
    <row r="164" spans="1:4" x14ac:dyDescent="0.2">
      <c r="A164" s="156"/>
      <c r="B164" s="170" t="s">
        <v>578</v>
      </c>
      <c r="C164" s="163"/>
      <c r="D164" s="163"/>
    </row>
    <row r="165" spans="1:4" x14ac:dyDescent="0.2">
      <c r="A165" s="156"/>
      <c r="B165" s="164" t="s">
        <v>541</v>
      </c>
      <c r="C165" s="163"/>
      <c r="D165" s="163"/>
    </row>
    <row r="166" spans="1:4" x14ac:dyDescent="0.2">
      <c r="A166" s="156" t="s">
        <v>560</v>
      </c>
      <c r="B166" s="166">
        <v>186724</v>
      </c>
      <c r="C166" s="163"/>
      <c r="D166" s="163"/>
    </row>
    <row r="167" spans="1:4" x14ac:dyDescent="0.2">
      <c r="A167" s="156" t="s">
        <v>561</v>
      </c>
      <c r="B167" s="166">
        <v>7577</v>
      </c>
      <c r="C167" s="163"/>
      <c r="D167" s="163"/>
    </row>
    <row r="168" spans="1:4" x14ac:dyDescent="0.2">
      <c r="A168" s="156" t="s">
        <v>562</v>
      </c>
      <c r="B168" s="166">
        <v>65330</v>
      </c>
      <c r="C168" s="163"/>
      <c r="D168" s="163"/>
    </row>
    <row r="169" spans="1:4" x14ac:dyDescent="0.2">
      <c r="A169" s="156" t="s">
        <v>563</v>
      </c>
      <c r="B169" s="166">
        <v>44538</v>
      </c>
      <c r="C169" s="163"/>
      <c r="D169" s="163"/>
    </row>
    <row r="170" spans="1:4" ht="13.5" thickBot="1" x14ac:dyDescent="0.25">
      <c r="A170" s="156"/>
      <c r="B170" s="167">
        <f>SUM(B166:B169)</f>
        <v>304169</v>
      </c>
      <c r="C170" s="163"/>
      <c r="D170" s="163"/>
    </row>
    <row r="171" spans="1:4" ht="13.5" thickTop="1" x14ac:dyDescent="0.2">
      <c r="A171" s="163"/>
      <c r="B171" s="163"/>
      <c r="C171" s="163"/>
      <c r="D171" s="163"/>
    </row>
    <row r="172" spans="1:4" x14ac:dyDescent="0.2">
      <c r="A172" s="186" t="s">
        <v>564</v>
      </c>
      <c r="B172" s="186"/>
      <c r="C172" s="186"/>
      <c r="D172" s="186"/>
    </row>
    <row r="173" spans="1:4" x14ac:dyDescent="0.2">
      <c r="A173" s="186"/>
      <c r="B173" s="186"/>
      <c r="C173" s="186"/>
      <c r="D173" s="186"/>
    </row>
    <row r="174" spans="1:4" ht="167.25" customHeight="1" x14ac:dyDescent="0.2">
      <c r="A174" s="397" t="s">
        <v>611</v>
      </c>
      <c r="B174" s="397"/>
      <c r="C174" s="397"/>
      <c r="D174" s="397"/>
    </row>
    <row r="175" spans="1:4" ht="25.5" customHeight="1" x14ac:dyDescent="0.2">
      <c r="A175" s="398" t="s">
        <v>565</v>
      </c>
      <c r="B175" s="398"/>
      <c r="C175" s="398"/>
      <c r="D175" s="398"/>
    </row>
    <row r="176" spans="1:4" x14ac:dyDescent="0.2">
      <c r="A176" s="160"/>
      <c r="B176" s="160"/>
      <c r="C176" s="160"/>
      <c r="D176" s="160"/>
    </row>
    <row r="177" spans="1:4" x14ac:dyDescent="0.2">
      <c r="A177" s="163"/>
      <c r="B177" s="170" t="s">
        <v>509</v>
      </c>
      <c r="C177" s="163"/>
      <c r="D177" s="170" t="s">
        <v>509</v>
      </c>
    </row>
    <row r="178" spans="1:4" x14ac:dyDescent="0.2">
      <c r="A178" s="163"/>
      <c r="B178" s="164" t="s">
        <v>541</v>
      </c>
      <c r="C178" s="163"/>
      <c r="D178" s="164" t="s">
        <v>541</v>
      </c>
    </row>
    <row r="179" spans="1:4" x14ac:dyDescent="0.2">
      <c r="A179" s="165" t="s">
        <v>566</v>
      </c>
      <c r="B179" s="152"/>
      <c r="C179" s="163"/>
      <c r="D179" s="166"/>
    </row>
    <row r="180" spans="1:4" x14ac:dyDescent="0.2">
      <c r="A180" s="156" t="s">
        <v>567</v>
      </c>
      <c r="B180" s="152">
        <f>30545+1350</f>
        <v>31895</v>
      </c>
      <c r="C180" s="163"/>
      <c r="D180" s="166">
        <v>53912</v>
      </c>
    </row>
    <row r="181" spans="1:4" x14ac:dyDescent="0.2">
      <c r="A181" s="156" t="s">
        <v>568</v>
      </c>
      <c r="B181" s="152">
        <v>522</v>
      </c>
      <c r="C181" s="163"/>
      <c r="D181" s="166">
        <v>1660</v>
      </c>
    </row>
    <row r="182" spans="1:4" ht="13.5" thickBot="1" x14ac:dyDescent="0.25">
      <c r="A182" s="156"/>
      <c r="B182" s="153">
        <f>SUM(B179:B181)</f>
        <v>32417</v>
      </c>
      <c r="C182" s="163"/>
      <c r="D182" s="167">
        <f>SUM(D179:D181)</f>
        <v>55572</v>
      </c>
    </row>
    <row r="183" spans="1:4" ht="13.5" thickTop="1" x14ac:dyDescent="0.2">
      <c r="A183" s="165" t="s">
        <v>569</v>
      </c>
      <c r="B183" s="152"/>
      <c r="C183" s="163"/>
      <c r="D183" s="166"/>
    </row>
    <row r="184" spans="1:4" x14ac:dyDescent="0.2">
      <c r="A184" s="156" t="s">
        <v>567</v>
      </c>
      <c r="B184" s="154">
        <v>12991</v>
      </c>
      <c r="C184" s="163"/>
      <c r="D184" s="213">
        <v>13192</v>
      </c>
    </row>
    <row r="185" spans="1:4" x14ac:dyDescent="0.2">
      <c r="A185" s="156" t="s">
        <v>568</v>
      </c>
      <c r="B185" s="154">
        <v>0</v>
      </c>
      <c r="C185" s="163"/>
      <c r="D185" s="213">
        <v>49</v>
      </c>
    </row>
    <row r="186" spans="1:4" ht="13.5" thickBot="1" x14ac:dyDescent="0.25">
      <c r="A186" s="156"/>
      <c r="B186" s="155">
        <f>SUM(B184:B185)</f>
        <v>12991</v>
      </c>
      <c r="C186" s="163"/>
      <c r="D186" s="167">
        <f>SUM(D184:D185)</f>
        <v>13241</v>
      </c>
    </row>
    <row r="187" spans="1:4" ht="13.5" thickTop="1" x14ac:dyDescent="0.2">
      <c r="A187" s="156"/>
      <c r="B187" s="166"/>
      <c r="C187" s="163"/>
      <c r="D187" s="166"/>
    </row>
    <row r="188" spans="1:4" ht="24" x14ac:dyDescent="0.2">
      <c r="A188" s="156"/>
      <c r="B188" s="209" t="s">
        <v>580</v>
      </c>
      <c r="C188" s="163"/>
      <c r="D188" s="209" t="s">
        <v>581</v>
      </c>
    </row>
    <row r="189" spans="1:4" x14ac:dyDescent="0.2">
      <c r="A189" s="156"/>
      <c r="B189" s="164" t="s">
        <v>541</v>
      </c>
      <c r="C189" s="163"/>
      <c r="D189" s="164" t="s">
        <v>541</v>
      </c>
    </row>
    <row r="190" spans="1:4" x14ac:dyDescent="0.2">
      <c r="A190" s="165" t="s">
        <v>570</v>
      </c>
      <c r="B190" s="166"/>
      <c r="C190" s="163"/>
      <c r="D190" s="166"/>
    </row>
    <row r="191" spans="1:4" x14ac:dyDescent="0.2">
      <c r="A191" s="156" t="s">
        <v>567</v>
      </c>
      <c r="B191" s="166">
        <v>26986</v>
      </c>
      <c r="C191" s="163"/>
      <c r="D191" s="166">
        <v>21611</v>
      </c>
    </row>
    <row r="192" spans="1:4" x14ac:dyDescent="0.2">
      <c r="A192" s="156" t="s">
        <v>568</v>
      </c>
      <c r="B192" s="166">
        <v>0</v>
      </c>
      <c r="C192" s="163"/>
      <c r="D192" s="166">
        <v>117</v>
      </c>
    </row>
    <row r="193" spans="1:4" ht="13.5" thickBot="1" x14ac:dyDescent="0.25">
      <c r="A193" s="156"/>
      <c r="B193" s="167">
        <f>SUM(B191:B192)</f>
        <v>26986</v>
      </c>
      <c r="C193" s="163"/>
      <c r="D193" s="167">
        <f>SUM(D191:D192)</f>
        <v>21728</v>
      </c>
    </row>
    <row r="194" spans="1:4" ht="13.5" thickTop="1" x14ac:dyDescent="0.2">
      <c r="A194" s="165" t="s">
        <v>571</v>
      </c>
      <c r="B194" s="171"/>
      <c r="C194" s="163"/>
      <c r="D194" s="171"/>
    </row>
    <row r="195" spans="1:4" x14ac:dyDescent="0.2">
      <c r="A195" s="156" t="s">
        <v>567</v>
      </c>
      <c r="B195" s="172">
        <v>24677</v>
      </c>
      <c r="C195" s="214"/>
      <c r="D195" s="172">
        <v>14454</v>
      </c>
    </row>
    <row r="196" spans="1:4" ht="15" x14ac:dyDescent="0.25">
      <c r="A196" s="156" t="s">
        <v>568</v>
      </c>
      <c r="B196" s="173">
        <v>75</v>
      </c>
      <c r="C196" s="214"/>
      <c r="D196" s="173">
        <v>1469</v>
      </c>
    </row>
    <row r="197" spans="1:4" ht="13.5" thickBot="1" x14ac:dyDescent="0.25">
      <c r="A197" s="163"/>
      <c r="B197" s="174">
        <f>SUM(B195:B196)</f>
        <v>24752</v>
      </c>
      <c r="C197" s="188"/>
      <c r="D197" s="174">
        <f>SUM(D195:D196)</f>
        <v>15923</v>
      </c>
    </row>
    <row r="198" spans="1:4" ht="13.5" thickTop="1" x14ac:dyDescent="0.2">
      <c r="A198" s="163"/>
      <c r="B198" s="163"/>
      <c r="C198" s="163"/>
      <c r="D198" s="163"/>
    </row>
    <row r="199" spans="1:4" x14ac:dyDescent="0.2">
      <c r="A199" s="187" t="s">
        <v>572</v>
      </c>
      <c r="B199" s="163"/>
      <c r="C199" s="163"/>
      <c r="D199" s="163"/>
    </row>
    <row r="200" spans="1:4" x14ac:dyDescent="0.2">
      <c r="A200" s="187"/>
      <c r="B200" s="163"/>
      <c r="C200" s="163"/>
      <c r="D200" s="163"/>
    </row>
    <row r="201" spans="1:4" ht="39" customHeight="1" x14ac:dyDescent="0.2">
      <c r="A201" s="398" t="s">
        <v>599</v>
      </c>
      <c r="B201" s="398"/>
      <c r="C201" s="398"/>
      <c r="D201" s="398"/>
    </row>
  </sheetData>
  <mergeCells count="39">
    <mergeCell ref="A30:D30"/>
    <mergeCell ref="A31:D31"/>
    <mergeCell ref="A32:D32"/>
    <mergeCell ref="A35:D35"/>
    <mergeCell ref="A38:D38"/>
    <mergeCell ref="A18:D18"/>
    <mergeCell ref="A19:D19"/>
    <mergeCell ref="A20:D20"/>
    <mergeCell ref="A24:D24"/>
    <mergeCell ref="A25:D25"/>
    <mergeCell ref="A11:D11"/>
    <mergeCell ref="A12:D12"/>
    <mergeCell ref="A13:D13"/>
    <mergeCell ref="A14:D14"/>
    <mergeCell ref="A15:D15"/>
    <mergeCell ref="A41:D41"/>
    <mergeCell ref="A44:D44"/>
    <mergeCell ref="A77:D77"/>
    <mergeCell ref="A79:A80"/>
    <mergeCell ref="A86:D86"/>
    <mergeCell ref="A88:D88"/>
    <mergeCell ref="A89:D89"/>
    <mergeCell ref="A90:D90"/>
    <mergeCell ref="A91:D91"/>
    <mergeCell ref="A92:D92"/>
    <mergeCell ref="A93:D93"/>
    <mergeCell ref="A94:D94"/>
    <mergeCell ref="A95:D95"/>
    <mergeCell ref="A98:D98"/>
    <mergeCell ref="A123:D123"/>
    <mergeCell ref="A160:D160"/>
    <mergeCell ref="A174:D174"/>
    <mergeCell ref="A175:D175"/>
    <mergeCell ref="A201:D201"/>
    <mergeCell ref="A127:D127"/>
    <mergeCell ref="A139:D139"/>
    <mergeCell ref="A141:D141"/>
    <mergeCell ref="A145:D145"/>
    <mergeCell ref="A149:D149"/>
  </mergeCells>
  <pageMargins left="0.7" right="0.7" top="0.75" bottom="0.75" header="0.3" footer="0.3"/>
  <pageSetup paperSize="9" scale="8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3" ma:contentTypeDescription="Create a new document." ma:contentTypeScope="" ma:versionID="af44425cc99e4931d1b47d4d41db4a32">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5d944e073f578b8921759de406770b35"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30F7839D-BA49-4E29-94E5-C93039F534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Jasminka Belačić</cp:lastModifiedBy>
  <cp:lastPrinted>2022-04-21T08:58:50Z</cp:lastPrinted>
  <dcterms:created xsi:type="dcterms:W3CDTF">2008-10-17T11:51:54Z</dcterms:created>
  <dcterms:modified xsi:type="dcterms:W3CDTF">2022-04-28T08:14:55Z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ies>
</file>