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 21 (30072025 II kvartal)/BURZA/HANFA final/Grupa/engleski/"/>
    </mc:Choice>
  </mc:AlternateContent>
  <xr:revisionPtr revIDLastSave="20" documentId="13_ncr:1_{FFD7B28A-A579-4685-B12C-464092F25CB0}" xr6:coauthVersionLast="47" xr6:coauthVersionMax="47" xr10:uidLastSave="{FD21A150-F0F1-4C59-B6B2-E3D520E1BEE9}"/>
  <workbookProtection workbookAlgorithmName="SHA-512" workbookHashValue="RRla+0l4sMOo88EsGyPqFCMiEgk/DwrVNkHWsqrHg1QDjp8wY8JYYJ5n5b0PsptRtQuhQQluHFUGZ3jafoFj6Q==" workbookSaltValue="A3MI0t8xDfV2JThH+tTvhg==" workbookSpinCount="100000" lockStructure="1"/>
  <bookViews>
    <workbookView xWindow="-98" yWindow="-98" windowWidth="20715" windowHeight="132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I216" i="24"/>
  <c r="H216" i="24"/>
  <c r="G216" i="24"/>
  <c r="F216" i="24"/>
  <c r="I211" i="24"/>
  <c r="H211" i="24"/>
  <c r="G211" i="24"/>
  <c r="F211" i="24"/>
  <c r="I203" i="24"/>
  <c r="H203" i="24"/>
  <c r="G203" i="24"/>
  <c r="F203" i="24"/>
  <c r="I198" i="24"/>
  <c r="H198" i="24"/>
  <c r="G198" i="24"/>
  <c r="F198" i="24"/>
  <c r="F186" i="24"/>
  <c r="I174" i="24"/>
  <c r="F174" i="24"/>
  <c r="I134" i="24"/>
  <c r="F134" i="24"/>
  <c r="I122" i="24"/>
  <c r="F122" i="24"/>
  <c r="I119" i="24"/>
  <c r="F119" i="24"/>
  <c r="I116" i="24"/>
  <c r="F116" i="24"/>
  <c r="F126" i="24" l="1"/>
  <c r="F128" i="24" s="1"/>
  <c r="F130" i="24" s="1"/>
  <c r="I126" i="24"/>
  <c r="I128" i="24" s="1"/>
  <c r="I130" i="24" s="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13" i="21"/>
  <c r="H13" i="21"/>
  <c r="J98" i="19"/>
  <c r="K98" i="19"/>
  <c r="I98" i="19"/>
  <c r="H98" i="19"/>
  <c r="J91" i="19"/>
  <c r="K91" i="19"/>
  <c r="I91" i="19"/>
  <c r="H91" i="19"/>
  <c r="I85" i="18"/>
  <c r="H85" i="18"/>
  <c r="H91" i="18"/>
  <c r="I91" i="18"/>
  <c r="H90" i="19" l="1"/>
  <c r="I90" i="19"/>
  <c r="W39" i="22"/>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<sst xmlns="http://schemas.openxmlformats.org/spreadsheetml/2006/main" count="812" uniqueCount="705">
  <si>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</si>
  <si>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</si>
  <si>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</si>
  <si>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</si>
  <si>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</si>
  <si>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</si>
  <si>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</si>
  <si>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</si>
  <si>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</si>
  <si>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</si>
  <si>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</si>
  <si>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</si>
  <si>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</si>
  <si>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</si>
  <si>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</si>
  <si>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</si>
  <si>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</si>
  <si>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</si>
  <si>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</si>
  <si>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</si>
  <si>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</si>
  <si>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</si>
  <si>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</si>
  <si>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</si>
  <si>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</si>
  <si>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</si>
  <si>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</si>
  <si>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</si>
  <si>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</si>
  <si>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</si>
  <si>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</si>
  <si>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</si>
  <si>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</si>
  <si>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</si>
  <si>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</si>
  <si>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</si>
  <si>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</si>
  <si>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</si>
  <si>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</si>
  <si>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</si>
  <si>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</si>
  <si>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</si>
  <si>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</si>
  <si>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</si>
  <si>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</si>
  <si>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</si>
  <si>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</si>
  <si>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</si>
  <si>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</si>
  <si>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</si>
  <si>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</si>
  <si>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</si>
  <si>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</si>
  <si>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</si>
  <si>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</si>
  <si>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</si>
  <si>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</si>
  <si>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</si>
  <si>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</si>
  <si>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</si>
  <si>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</si>
  <si>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</si>
  <si>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</si>
  <si>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</si>
  <si>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</si>
  <si>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</si>
  <si>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</si>
  <si>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</si>
  <si>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</si>
  <si>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</si>
  <si>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</si>
  <si>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</si>
  <si>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</si>
  <si>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</si>
  <si>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</si>
  <si>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</si>
  <si>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</si>
  <si>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</si>
  <si>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</si>
  <si>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</si>
  <si>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</si>
  <si>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</si>
  <si>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</si>
  <si>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</si>
  <si>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</si>
  <si>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</si>
  <si>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</si>
  <si>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</si>
  <si>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</si>
  <si>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</si>
  <si>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</si>
  <si>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</si>
  <si>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</si>
  <si>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</si>
  <si>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</si>
  <si>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</si>
  <si>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</si>
  <si>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</si>
  <si>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</si>
  <si>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</si>
  <si>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</si>
  <si>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</si>
  <si>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</si>
  <si>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</si>
  <si>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</si>
  <si>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</si>
  <si>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</si>
  <si>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</si>
  <si>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</si>
  <si>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</si>
  <si>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</si>
  <si>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</si>
  <si>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</si>
  <si>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</si>
  <si>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</si>
  <si>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</si>
  <si>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</si>
  <si>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</si>
  <si>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</si>
  <si>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</si>
  <si>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</si>
  <si>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</si>
  <si>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</si>
  <si>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</si>
  <si>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</si>
  <si>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</si>
  <si>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</si>
  <si>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</si>
  <si>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</si>
  <si>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</si>
  <si>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</si>
  <si>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</si>
  <si>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</si>
  <si>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</si>
  <si>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</si>
  <si>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</si>
  <si>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</si>
  <si>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</si>
  <si>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</si>
  <si>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</si>
  <si>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</si>
  <si>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</si>
  <si>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</si>
  <si>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</si>
  <si>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</si>
  <si>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</si>
  <si>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</si>
  <si>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</si>
  <si>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</si>
  <si>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</si>
  <si>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</si>
  <si>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</si>
  <si>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</si>
  <si>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</si>
  <si>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</si>
  <si>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</si>
  <si>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</si>
  <si>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</si>
  <si>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</si>
  <si>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</si>
  <si>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</si>
  <si>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</si>
  <si>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</si>
  <si>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</si>
  <si>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</si>
  <si>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</si>
  <si>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</si>
  <si>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</si>
  <si>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</si>
  <si>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</si>
  <si>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</si>
  <si>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</si>
  <si>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</si>
  <si>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</si>
  <si>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</si>
  <si>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</si>
  <si>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</si>
  <si>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</si>
  <si>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</si>
  <si>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</si>
  <si>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</si>
  <si>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</si>
  <si>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</si>
  <si>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</si>
  <si>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</si>
  <si>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</si>
  <si>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</si>
  <si>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</si>
  <si>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</si>
  <si>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</si>
  <si>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</si>
  <si>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</si>
  <si>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</si>
  <si>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</si>
  <si>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</si>
  <si>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</si>
  <si>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</si>
  <si>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</si>
  <si>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</si>
  <si>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</si>
  <si>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</si>
  <si>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</si>
  <si>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</si>
  <si>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</si>
  <si>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</si>
  <si>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</si>
  <si>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</si>
  <si>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</si>
  <si>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</si>
  <si>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</si>
  <si>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</si>
  <si>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</si>
  <si>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</si>
  <si>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</si>
  <si>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</si>
  <si>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</si>
  <si>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</si>
  <si>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</si>
  <si>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</si>
  <si>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</si>
  <si>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</si>
  <si>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</si>
  <si>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</si>
  <si>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</si>
  <si>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</si>
  <si>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</si>
  <si>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</si>
  <si>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</si>
  <si>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</si>
  <si>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</si>
  <si>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</si>
  <si>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</si>
  <si>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</si>
  <si>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</si>
  <si>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</si>
  <si>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</si>
  <si>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</si>
  <si>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</si>
  <si>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</si>
  <si>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</si>
  <si>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</si>
  <si>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</si>
  <si>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</si>
  <si>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</si>
  <si>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</si>
  <si>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</si>
  <si>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</si>
  <si>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</si>
  <si>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</si>
  <si>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</si>
  <si>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</si>
  <si>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</si>
  <si>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</si>
  <si>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</si>
  <si>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</si>
  <si>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</si>
  <si>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</si>
  <si>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</si>
  <si>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</si>
  <si>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</si>
  <si>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</si>
  <si>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</si>
  <si>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</si>
  <si>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</si>
  <si>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</si>
  <si>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</si>
  <si>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</si>
  <si>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</si>
  <si>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</si>
  <si>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</si>
  <si>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</si>
  <si>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</si>
  <si>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</si>
  <si>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</si>
  <si>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</si>
  <si>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</si>
  <si>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</si>
  <si>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</si>
  <si>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</si>
  <si>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</si>
  <si>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</si>
  <si>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</si>
  <si>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</si>
  <si>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</si>
  <si>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</si>
  <si>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</si>
  <si>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</si>
  <si>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</si>
  <si>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</si>
  <si>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</si>
  <si>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</si>
  <si>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</si>
  <si>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</si>
  <si>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</si>
  <si>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</si>
  <si>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</si>
  <si>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</si>
  <si>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</si>
  <si>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</si>
  <si>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</si>
  <si>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</si>
  <si>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</si>
  <si>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</si>
  <si>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</si>
  <si>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</si>
  <si>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</si>
  <si>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</si>
  <si>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</si>
  <si>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</si>
  <si>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</si>
  <si>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</si>
  <si>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</si>
  <si>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</si>
  <si>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</si>
  <si>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</si>
  <si>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</si>
  <si>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</si>
  <si>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</si>
  <si>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</si>
  <si>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</si>
  <si>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</si>
  <si>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</si>
  <si>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</si>
  <si>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</si>
  <si>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</si>
  <si>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</si>
  <si>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</si>
  <si>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</si>
  <si>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</si>
  <si>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</si>
  <si>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</si>
  <si>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</si>
  <si>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</si>
  <si>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</si>
  <si>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</si>
  <si>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</si>
  <si>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</si>
  <si>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</si>
  <si>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</si>
  <si>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</si>
  <si>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</si>
  <si>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</si>
  <si>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</si>
  <si>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</si>
  <si>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</si>
  <si>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</si>
  <si>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</si>
  <si>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</si>
  <si>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</si>
  <si>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</si>
  <si>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</si>
  <si>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</si>
  <si>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</si>
  <si>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</si>
  <si>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</si>
  <si>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</si>
  <si>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</si>
  <si>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</si>
  <si>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</si>
  <si>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</si>
  <si>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</si>
  <si>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</si>
  <si>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</si>
  <si>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</si>
  <si>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</si>
  <si>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</si>
  <si>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</si>
  <si>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</si>
  <si>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</si>
  <si>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</si>
  <si>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</si>
  <si>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</si>
  <si>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</si>
  <si>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</si>
  <si>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</si>
  <si>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</si>
  <si>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</si>
  <si>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</si>
  <si>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</si>
  <si>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</si>
  <si>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</si>
  <si>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</si>
  <si>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</si>
  <si>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</si>
  <si>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</si>
  <si>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</si>
  <si>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</si>
  <si>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</si>
  <si>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</si>
  <si>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</si>
  <si>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</si>
  <si>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</si>
  <si>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</si>
  <si>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</si>
  <si>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</si>
  <si>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</si>
  <si>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</si>
  <si>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</si>
  <si>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</si>
  <si>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</si>
  <si>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</si>
  <si>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</si>
  <si>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</si>
  <si>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</si>
  <si>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</si>
  <si>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</si>
  <si>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</si>
  <si>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</si>
  <si>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</si>
  <si>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</si>
  <si>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</si>
  <si>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</si>
  <si>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</si>
  <si>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</si>
  <si>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</si>
  <si>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</si>
  <si>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</si>
  <si>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</si>
  <si>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</si>
  <si>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</si>
  <si>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</si>
  <si>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</si>
  <si>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</si>
  <si>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</si>
  <si>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</si>
  <si>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</si>
  <si>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</si>
  <si>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</si>
  <si>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</si>
  <si>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</si>
  <si>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</si>
  <si>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</si>
  <si>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</si>
  <si>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</si>
  <si>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</si>
  <si>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</si>
  <si>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</si>
  <si>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</si>
  <si>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</si>
  <si>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</si>
  <si>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</si>
  <si>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</si>
  <si>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</si>
  <si>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</si>
  <si>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</si>
  <si>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</si>
  <si>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</si>
  <si>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</si>
  <si>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</si>
  <si>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</si>
  <si>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</si>
  <si>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</si>
  <si>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</si>
  <si>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</si>
  <si>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</si>
  <si>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</si>
  <si>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</si>
  <si>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</si>
  <si>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</si>
  <si>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</si>
  <si>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</si>
  <si>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</si>
  <si>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</si>
  <si>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</si>
  <si>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</si>
  <si>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</si>
  <si>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</si>
  <si>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</si>
  <si>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</si>
  <si>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</si>
  <si>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</si>
  <si>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</si>
  <si>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</si>
  <si>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</si>
  <si>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</si>
  <si>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</si>
  <si>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</si>
  <si>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</si>
  <si>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</si>
  <si>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</si>
  <si>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</si>
  <si>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</si>
  <si>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</si>
  <si>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</si>
  <si>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</si>
  <si>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</si>
  <si>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</si>
  <si>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</si>
  <si>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</si>
  <si>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</si>
  <si>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</si>
  <si>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</si>
  <si>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</si>
  <si>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</si>
  <si>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</si>
  <si>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</si>
  <si>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</si>
  <si>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</si>
  <si>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</si>
  <si>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</si>
  <si>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03282635</t>
  </si>
  <si>
    <t>080040936</t>
  </si>
  <si>
    <t>HR</t>
  </si>
  <si>
    <t>45050126417</t>
  </si>
  <si>
    <t>501</t>
  </si>
  <si>
    <t>74780000HOSHMRAWOI15</t>
  </si>
  <si>
    <t>ZAGREB</t>
  </si>
  <si>
    <t>FALLEROVO ŠETALIŠTE 22</t>
  </si>
  <si>
    <t>koncar@finance@koncar.hr</t>
  </si>
  <si>
    <t>www.koncar.hr</t>
  </si>
  <si>
    <t>KD</t>
  </si>
  <si>
    <t>RN</t>
  </si>
  <si>
    <t>Zagreb</t>
  </si>
  <si>
    <t>No</t>
  </si>
  <si>
    <t>Marina Markušić</t>
  </si>
  <si>
    <t>01 3667175</t>
  </si>
  <si>
    <t>marina.markusic@koncar.hr</t>
  </si>
  <si>
    <t>KPMG Croatia Ltd..</t>
  </si>
  <si>
    <t>Igor Gošek</t>
  </si>
  <si>
    <t>Submitter: KONČAR - Electrical Industry Inc. for manufacturing and services</t>
  </si>
  <si>
    <t>Submitter:  KONČAR - Electrical Industry Inc. for manufacturing and services</t>
  </si>
  <si>
    <t>Submitter:   KONČAR - Electrical Industry Inc. for manufacturing and services</t>
  </si>
  <si>
    <t>KONČAR -Electrical Engineering Institute Ltd. for research, development and services</t>
  </si>
  <si>
    <t>KONČAR - Motors and Electrical Systems Ltd. for manufacturing</t>
  </si>
  <si>
    <t>KONČAR - Renewable Energy Sources Ltd. for production</t>
  </si>
  <si>
    <t>KONČAR - Instrument Transformers Inc. for manufacturing</t>
  </si>
  <si>
    <t>KONČAR - Distribution and Special Transformers Inc. for manufacturing</t>
  </si>
  <si>
    <t>KONČAR - SWITCHGEAR Ltd. for production</t>
  </si>
  <si>
    <t>KONČAR - Electric Vehicles Inc. for manufacturing</t>
  </si>
  <si>
    <t>KONČAR - Metal Structures Ltd. for manufacturing</t>
  </si>
  <si>
    <t>KONČAR - Generators and Motors Ltd. for manufacturing</t>
  </si>
  <si>
    <t>KONČAR - Digital Ltd. for digital services</t>
  </si>
  <si>
    <t>KONČAR - Electronics and informatics Ltd. for manufacturing and services</t>
  </si>
  <si>
    <t>TELENERG-ENGINEERING Llc. for design and manufacturing</t>
  </si>
  <si>
    <t>INK PROJECT Ltd. for construction and services</t>
  </si>
  <si>
    <t>KONČAR  - Transformer tanks Ltd. gor manufacturing</t>
  </si>
  <si>
    <t>Energy Park Pometeno brdo Ltd. for production</t>
  </si>
  <si>
    <t>KONČAR - Hydro Turbine Ltd.</t>
  </si>
  <si>
    <t>Dalekovod jsc</t>
  </si>
  <si>
    <t>NOTES TO THE FINANCIAL STATEMENTS - TFI</t>
  </si>
  <si>
    <t>PIN: 45050126417</t>
  </si>
  <si>
    <t>1. GENERAL INFORMATION</t>
  </si>
  <si>
    <t>Businss sgments</t>
  </si>
  <si>
    <t xml:space="preserve"> - Power generation,</t>
  </si>
  <si>
    <t xml:space="preserve"> - Power transmission and distribution,</t>
  </si>
  <si>
    <t xml:space="preserve"> - Urban mobility and infrastructure,</t>
  </si>
  <si>
    <t xml:space="preserve"> - Digital solutions and platforms.</t>
  </si>
  <si>
    <t>Group structure</t>
  </si>
  <si>
    <t>In addition to the Parent Company, the Group consists of 16 subsidiaries operating in core business activities, 1 subsidiary engaged in special activities (product research and development), subsidiaries controlled by other subsidiaries, one associate company, and subsidiaries of associated companies.</t>
  </si>
  <si>
    <t>Number of mployees</t>
  </si>
  <si>
    <t>2.  BASIS OF PREPARATION AND ACCOUNTING POLICIES</t>
  </si>
  <si>
    <t>Basis of preparation</t>
  </si>
  <si>
    <t>The annual consolidated financial statements of the Group are available on the official websites of: Zagreb Stock Exchange (www.zse.hr), Croatian Financial Services Supervisory Agency (www.hanfa.hr), and the Company (www.koncar.hr).</t>
  </si>
  <si>
    <t>Going concern assumption</t>
  </si>
  <si>
    <t>The Management Board believes that the Group has sufficient resources to continue operations in the foreseeable future and has not identified any significant uncertainties related to business events or conditions that may cast doubt on the Group’s ability to continue as a going concern.</t>
  </si>
  <si>
    <t>Significant accounting policies</t>
  </si>
  <si>
    <t>Key accounting estimates</t>
  </si>
  <si>
    <t xml:space="preserve">In preparing the consolidated financial statements, the Management Board applied judgments and estimates that impact the application of accounting policies and the recognized amounts of assets, liabilities, revenues, and expenses. By definition, accounting estimates rarely correspond exactly to actual results. Key accounting estimates remain unchanged from those described in the most recent annual financial statements. </t>
  </si>
  <si>
    <t>Seasonal effects</t>
  </si>
  <si>
    <t>The Group is not exposed to significant seasonal or cyclical variations in its business operations.</t>
  </si>
  <si>
    <t>3. SUBSIDIARIES</t>
  </si>
  <si>
    <t>31 Dec 2024</t>
  </si>
  <si>
    <t>Country</t>
  </si>
  <si>
    <t>Voting rights (%)</t>
  </si>
  <si>
    <t>Effective group share</t>
  </si>
  <si>
    <t>Consolidated subsidiaries registered in Croatia::</t>
  </si>
  <si>
    <t>Croatia</t>
  </si>
  <si>
    <t>Bulgaria</t>
  </si>
  <si>
    <t>KONČAR - Instrument Transformers Inc. for Manufacturing, Zagreb</t>
  </si>
  <si>
    <t>KONČAR - Distribution and Special Transformers Inc. for Manufacturing, Zagreb</t>
  </si>
  <si>
    <t>Power Engineering Transformatory Sp. z o.o. (PET), Poznan, Poland</t>
  </si>
  <si>
    <t>Poland</t>
  </si>
  <si>
    <t>DALEKOVOD OSO Ltd., Velika Gorica</t>
  </si>
  <si>
    <t>Dalekovod EMU Ltd., Vela Luka</t>
  </si>
  <si>
    <t>Slovenia</t>
  </si>
  <si>
    <t>Dalekovod Norge AS, Oslo, Norway</t>
  </si>
  <si>
    <t>Norway</t>
  </si>
  <si>
    <t>Dalekovod Ukraine Ltd., Kyiv, Ukraine</t>
  </si>
  <si>
    <t>Ukraine</t>
  </si>
  <si>
    <t>*  Entity not consolidated due to immateriality</t>
  </si>
  <si>
    <t>For certain subsidiaries, the Group holds control through the majority of voting rights. However, the ownership interest in these subsidiaries does not correspond to the voting rights because some of these entities have preferred shares that carry the same rights as ordinary shares, except for voting rights. The ownership interests in these subsidiaries are as follows:</t>
  </si>
  <si>
    <t>Ownership share (%)</t>
  </si>
  <si>
    <t>4. INFORMATION ON BUSINESS SEGMENTS</t>
  </si>
  <si>
    <t>For management purposes, the Group is organized into business units based on product similarity, and accordingly, reportable segments have been identified. The Group’s reportable segments are as follows:</t>
  </si>
  <si>
    <t>- Power Transmission and Distribution – includes the manufacturing and sale of transformers (power, distribution, special, and instrument transformers), overhead transmission lines, substations, transformer boilers, primary and secondary power distribution equipment, low-voltage switchgear, monitoring systems, and diagnostic, testing, and technical inspection services</t>
  </si>
  <si>
    <t xml:space="preserve"> - Urban Mobility and Infrastructure – includes manufacturing and sale of rail vehicles (trains and trams), railway infrastructure, maintenance of rolling stock, as well as other infrastructure-related services (roads, lighting, and others)</t>
  </si>
  <si>
    <t>- Digital Solutions – includes digital solutions and services, digitalization of products and manufacturing, business support systems, ICT infrastructure, and related services.</t>
  </si>
  <si>
    <t xml:space="preserve">The reportable segments form an integral part of the internal financial reports, which are regularly reviewed by the Company's Management Board—the chief decision-making body—to assess performance and make business decisions. </t>
  </si>
  <si>
    <t>The "Other" category includes real estate leasing activities (not related to the Group’s core business) and certain small-scale production of motors and electrical machines, which does not qualify as a separate business segment.</t>
  </si>
  <si>
    <t xml:space="preserve">Revenue by segment </t>
  </si>
  <si>
    <t>The following is an analysis of the Group’s revenue by reportable segment, presented in accordance with IFRS 8 – Operating segments.</t>
  </si>
  <si>
    <t>EUR' 000</t>
  </si>
  <si>
    <t>Power generation</t>
  </si>
  <si>
    <t>Power transmission and distribution</t>
  </si>
  <si>
    <t xml:space="preserve"> - Transmission</t>
  </si>
  <si>
    <t xml:space="preserve"> - Distribution</t>
  </si>
  <si>
    <t xml:space="preserve"> Urban mobility and infrastructure</t>
  </si>
  <si>
    <t xml:space="preserve"> - Mobility</t>
  </si>
  <si>
    <t xml:space="preserve"> - Infrastructure</t>
  </si>
  <si>
    <t>Digital solutions and platforms</t>
  </si>
  <si>
    <t>Total reportable segments</t>
  </si>
  <si>
    <t>Other</t>
  </si>
  <si>
    <t>Total revenue from contracts with customers</t>
  </si>
  <si>
    <t>Associate companies</t>
  </si>
  <si>
    <t>Unaffiliated companies</t>
  </si>
  <si>
    <t xml:space="preserve">5. OTHER OPERATING INCOME </t>
  </si>
  <si>
    <t>6. CAPITALIZED EMPLOYEE COSTS</t>
  </si>
  <si>
    <t>7.  EARNINGS PER SHARE</t>
  </si>
  <si>
    <t>Net profit attributable to owners of the parent (EUR ‘000)</t>
  </si>
  <si>
    <t>Weighted average number of shares</t>
  </si>
  <si>
    <t>Basic and diluted earnings per share (EUR)</t>
  </si>
  <si>
    <t>8. NON-CURRENT TANGIBLE AND INTANGIBLE ASSETS</t>
  </si>
  <si>
    <t>9.  INVENTORIES</t>
  </si>
  <si>
    <t>10. CAPITAL AND RESERVES</t>
  </si>
  <si>
    <t>Non-current</t>
  </si>
  <si>
    <t>Current</t>
  </si>
  <si>
    <t>The maturity profile of loan repayments is as follows:</t>
  </si>
  <si>
    <t>Due within one year</t>
  </si>
  <si>
    <t>Due in 1 to 2 years</t>
  </si>
  <si>
    <t>Due in 2 to 5 years</t>
  </si>
  <si>
    <t>Due in more than 5 years</t>
  </si>
  <si>
    <t>12. TRANSACTIONS WITH RELATED PARTIES</t>
  </si>
  <si>
    <t xml:space="preserve"> </t>
  </si>
  <si>
    <t>Receivables</t>
  </si>
  <si>
    <t>Joint ventures</t>
  </si>
  <si>
    <t>Liabilities</t>
  </si>
  <si>
    <t>Joint venturesi</t>
  </si>
  <si>
    <t>13. EVENTS AFTER THE REPORTING PERIOD</t>
  </si>
  <si>
    <t>The core business segments of KONČAR Group (hereinafter: the Group) are:</t>
  </si>
  <si>
    <t>The consolidated financial statements do not include all disclosures required for the full set of annual consolidated financial statements and should be read in conjunction with the Group’s annual consolidated financial statements as of 31 December 2024. The annual consolidated financial statements of the Group are prepared in accordance with the International Financial Reporting Standards (IFRS), as adopted by the EU.</t>
  </si>
  <si>
    <t>Dalekovod Ljubljana Ltd., Ljubljana, Slovenia</t>
  </si>
  <si>
    <t>- Power Generation – includes the manufacturing and revitalization of generators, the construction and refurbishment of hydropower plants (HPPs), the development of solar power plants, the production of converters, manufacturing and installation of wind turbines, as well as operation, maintenance, and servicing activities</t>
  </si>
  <si>
    <t>1 Jan 2025 – 31 Mar 2025</t>
  </si>
  <si>
    <t xml:space="preserve"> - Hydro</t>
  </si>
  <si>
    <t xml:space="preserve"> - Renewable energy sources</t>
  </si>
  <si>
    <t>Revenue from contracts with customers</t>
  </si>
  <si>
    <t>Revenue</t>
  </si>
  <si>
    <t>Expenses</t>
  </si>
  <si>
    <t>2025.</t>
  </si>
  <si>
    <t>2024.</t>
  </si>
  <si>
    <t>Operating activities</t>
  </si>
  <si>
    <t>Total operating activities</t>
  </si>
  <si>
    <t>Bosnia and Herzegovina</t>
  </si>
  <si>
    <t>Dalekovod Mostar Ltd., Mostar, Bosnia and Herzegovina</t>
  </si>
  <si>
    <t>Dalekovod Jsc., Zagreb</t>
  </si>
  <si>
    <t>balance as at 30.06.2025</t>
  </si>
  <si>
    <t>for the period 01.01.2025 to 30.06.2025</t>
  </si>
  <si>
    <t>5730</t>
  </si>
  <si>
    <t>Reporting Period: 1 January 2025 – 30 June 2025</t>
  </si>
  <si>
    <t xml:space="preserve">As of 30 June 2025, the Group had 5,730 employees, compared to 5,503 employees as of 31 December 2024. </t>
  </si>
  <si>
    <t>The consolidated financial statements for the period January – June 2025 have been prepared in accordance with International Accounting Standard (IAS) 34 – Interim Financial Reporting, as adopted by the European Union (EU).</t>
  </si>
  <si>
    <t>The consolidated financial statements for the period January – June 2025 have been prepared using the same accounting policies, presentation, and calculation methods applied in the preparation of the Group’s annual consolidated financial statements as of 31 December 2024.</t>
  </si>
  <si>
    <t>30 June 2025</t>
  </si>
  <si>
    <t>1 Jan 2024 – 30 June 2024</t>
  </si>
  <si>
    <t>1 Jan 2025 – 30 June 2025</t>
  </si>
  <si>
    <t>Bank loans are secured by mortgages on real estate and pledges on movable assets. The current fair value of mortgaged real estate amounts to EUR 26,214 thousand, while the fair value of pledged movable assets amounts to EUR 6,188 thousand.</t>
  </si>
  <si>
    <t>Entities are considered related parties if one party has control over another, if they are under joint control, or if one party has a significant influence over the business of the other. The Group is also significantly owned by the Republic of Croatia and other entities controlled by or under the significant influence of the Republic of Croatia. Accordingly, the Group has transactions with state institutions and other entities under majority state ownership or influence. For the purpose of disclosing related party transactions, the Group does not consider routine transactions (such as tax payments, levies, and similar transactions) with local municipal companies (either directly or indirectly state-owned) or other state bodies as related party transactions. The most significant related party transactions with state-owned enterprises relate to electricity and thermal energy supply and similar services. Excluding these routine transactions, the Group’s revenue from sales to state institutions and other entities under majority state ownership or influence amounted to EUR 122.9 million for the period 1 January – 30 June 2025 (1 Jan – 30 June 2024: EUR 81.4 million), with the majority derived from engineering services, rail vehicles, and industrial electronics.</t>
  </si>
  <si>
    <t>30 Juner 2025</t>
  </si>
  <si>
    <t>Investing activities</t>
  </si>
  <si>
    <t>Total investing activities</t>
  </si>
  <si>
    <t>After the reporting date, until the date of approval of the financial statements, there were no events that would have a significant impact on the Group's consolidated financial statements for the period January - June 2025, which should be published.</t>
  </si>
  <si>
    <t>The share capital (subscribed capital) is determined at a nominal value of EUR 159,471,378 (as of 31 December 2024: EUR 159,471,378) and consists of 2,572,119 shares, each with a nominal value of EUR 62. The Company’s ordinary shares are listed on the Official Market of the Zagreb Stock Exchange under the ticker KOEI-R-A. As of 30 June 2025, the Company holds 24,884 treasury shares (31 December 2024: 25,306 treasury shares).</t>
  </si>
  <si>
    <t>Name of Issuer: KONČAR Inc.</t>
  </si>
  <si>
    <t>The Parent Company of the Group is KONČAR Inc. (PIN: 45050126417), located at Fallerovo šetalište 22, Zagreb (hereinafter: the “Company”).</t>
  </si>
  <si>
    <t>KONČAR Inc.</t>
  </si>
  <si>
    <t>KONČAR - Motors and Electrical Systems Ltd. for manufacturing, Zagreb</t>
  </si>
  <si>
    <t xml:space="preserve">Telenerg - Engineering Ltd. for design and manufacturing, Zagreb </t>
  </si>
  <si>
    <t>INK PROJEKT Ltd. for construction and services, Zagreb</t>
  </si>
  <si>
    <t>KONČAR - Electrical Engineering Institute Ltd. for research, development and services, Zagreb</t>
  </si>
  <si>
    <t>KONČAR - Generators and Motors Ltd. for manufacturing, Zagreb</t>
  </si>
  <si>
    <t>KONČAR - Metal Structures Ltd. for manufacturing, Zagreb</t>
  </si>
  <si>
    <t>KONČAR - Switchgear Ltd. for manufacturing, Zagreb</t>
  </si>
  <si>
    <t>KONČAR - Renewable Energy Sources Ltd. for production, Zagreb</t>
  </si>
  <si>
    <t>Wind Power Plant Rust Ltd. for electricity eeneration, Zagreb</t>
  </si>
  <si>
    <t>Solar Power Plant Deponija Fosfogipsa Ltd. for production, trade and services, Zagreb</t>
  </si>
  <si>
    <t xml:space="preserve">Liburnia Solar Ltd. for electricity eneration, Zagreb </t>
  </si>
  <si>
    <t>South East Energy Ltd. for services, Zagreb</t>
  </si>
  <si>
    <t>Energy Park Pometeno Brdo Ltd. for production, Zagreb</t>
  </si>
  <si>
    <t>KONČAR - Electric Vehicles Inc. for manufacturing, Zagreb</t>
  </si>
  <si>
    <t>Konell Ltd., Sofija, Bulgaria*</t>
  </si>
  <si>
    <t>KONČAR - Electronics and Informatics Ltd. for manufacturing and services, Zagreb</t>
  </si>
  <si>
    <t>ENAKON MOBILITY Ltd. for services, Zagreb</t>
  </si>
  <si>
    <t>KONČAR - Instrument Transformers Inc. for manufacturing, Zagreb</t>
  </si>
  <si>
    <t>KONČAR - Distribution and Special Transformers Inc. for manufacturing, Zagreb</t>
  </si>
  <si>
    <t>FEROKOTAO Ltd. for manufacturing transformer tanks and other metal structures, Donji Kraljevec</t>
  </si>
  <si>
    <t>KONČAR - Digital Ltd. for digital services, Zagreb</t>
  </si>
  <si>
    <t>KODEKS SYSTEMS INTEGRATION Ltd. for manufacturing and trade, Zagreb</t>
  </si>
  <si>
    <t>KREANCA SUSTAVI Ltd. for business and management consulting, Zagreb</t>
  </si>
  <si>
    <t>KONČAR - Transformer Tanks Ltd. for manufacturing, Sesvete (City of Zagreb)</t>
  </si>
  <si>
    <t>KONČAR - Hydro Turbine Ltd. for manufacturing and services</t>
  </si>
  <si>
    <t>DALEKOVOD MK Ltd., Velika Gorica</t>
  </si>
  <si>
    <t>Dalekovod Projekt Ltd., Zagreb</t>
  </si>
  <si>
    <t>Other operating income amounts to EUR 6.56 million (1 Jan – 30 June 2024: EUR 7.63 million) and includes: Income from asset disposals, government grants, compensation for damages, and other miscellaneous income.</t>
  </si>
  <si>
    <t>Intercompany eliminations</t>
  </si>
  <si>
    <t>The Competition Council of the Republic of Croatia has reviewed the complete notification of an intended concentration of the undertaking KONČAR Inc. over the HELB Ltd. and confirmed at the meeting held on July 9, 2025, that the concentration, in accordance with Article 22, paragraph 1 of the Competition Act, is considered permissible at level 1. This fulfills one of the preconditions according to the Sale and Purchase Agreement which defined the terms and legal actions that the contracting parties are obliged to fulfill for the conclusion of the transaction and the acquisition of ownership shares by the company KONČAR Inc.</t>
  </si>
  <si>
    <t xml:space="preserve">The Company is engaged in management of its subsidiaries, engineering and related technical consulting services, energy distribution, maintenance services and architectural activities. </t>
  </si>
  <si>
    <t>The average number of employees for the period January – June 2025 was 5,613 (compared to 5,342 in the same period in 2024).</t>
  </si>
  <si>
    <t>During the period 1 January – 30 June 2025, the Group capitalized wages and salaries totaling EUR 808 thousand (1 Jan – 30 June 2024: EUR 1.491 thousand), of which EUR 517 thousand relates to net salaries (1 Jan – 30 June 2024: EUR 890 thousand), EUR 179 thousand to taxes, surtaxes, and payroll contributions (1 Jan – 30 June 2024: EUR 400 thousand), and EUR 112 thousand to employer contributions (1 Jan – 30 June 2024: EUR 201 thousand).</t>
  </si>
  <si>
    <t xml:space="preserve">During the period 1 January – 30 June 2025, the Group acquired assets totaling EUR 40,457 thousand (1 Jan – 30 June 2024: EUR 13,620 thousand). Depreciation expense for the period 1 January – 30 June 2025 amounted to EUR 12,980 thousand (1 Jan – 30 June 2025: EUR 11,130 thousand).  </t>
  </si>
  <si>
    <t>During the period 1 January – 30 June 2025, the Group recognized a value adjustment of inventories in the amount of EUR 3 thousand (1 Jan – 30 June 2024: EUR 202 thousand).</t>
  </si>
  <si>
    <t>11. LOAN LIABILITIES</t>
  </si>
  <si>
    <t>Loan liabilities</t>
  </si>
  <si>
    <t>ADNET Ltd. for engineering, manufacturing and trade, Zagreb**</t>
  </si>
  <si>
    <t>ADNET Ltd. for Engineering, manufacturing and trade, Zagreb**</t>
  </si>
  <si>
    <t>** Although the Group acquired control with 76% of the ownership stake in Adnet Ltd. and 76% in Kreanca Sustavi Ltd. by 30 June 2025, the Group does not recognize a minority interest in these companies since the agreement for the acquisition of Adnet Ltd. and Kreanca Sustavi Ltd. specified two call options, i.e. the right of the acquirer to exercise the option of the coin in the years of the transaction, for which management assessed a high probability of exercise.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</si>
</sst>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Black]\(#,##0\)"/>
    <numFmt numFmtId="167" formatCode="#,##0.00;[Black]\-#,##0.00"/>
    <numFmt numFmtId="168" formatCode="#,##0.00;[Black]\(#,##0.00\)"/>
    <numFmt numFmtId="169" formatCode="#,###,_);\(#,###,\)_)"/>
  </numFmts>
  <fonts count="5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color theme="1"/>
      <name val="Arial"/>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9"/>
      <color theme="1"/>
      <name val="Arial"/>
      <family val="2"/>
      <charset val="238"/>
    </font>
    <font>
      <b/>
      <sz val="9"/>
      <color theme="1"/>
      <name val="Arial"/>
      <family val="2"/>
      <charset val="238"/>
    </font>
    <font>
      <sz val="9"/>
      <name val="Arial"/>
      <family val="2"/>
    </font>
    <font>
      <sz val="10"/>
      <color rgb="FFFF0000"/>
      <name val="Arial"/>
      <family val="2"/>
    </font>
    <font>
      <b/>
      <sz val="9"/>
      <color rgb="FF000000"/>
      <name val="Arial"/>
      <family val="2"/>
    </font>
    <font>
      <b/>
      <sz val="8.5"/>
      <color rgb="FF000000"/>
      <name val="Arial"/>
      <family val="2"/>
      <charset val="238"/>
    </font>
    <font>
      <b/>
      <sz val="9"/>
      <color theme="1"/>
      <name val="Arial"/>
      <family val="2"/>
    </font>
    <font>
      <b/>
      <sz val="9"/>
      <name val="Arial"/>
      <family val="2"/>
    </font>
    <font>
      <sz val="9"/>
      <color rgb="FF000000"/>
      <name val="Arial"/>
      <family val="2"/>
    </font>
    <font>
      <sz val="9"/>
      <color rgb="FF111111"/>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6795556505021"/>
        <bgColor indexed="65"/>
      </patternFill>
    </fill>
    <fill>
      <patternFill patternType="solid">
        <fgColor rgb="FFFFFFFF"/>
        <bgColor rgb="FF000000"/>
      </patternFill>
    </fill>
    <fill>
      <patternFill patternType="solid">
        <fgColor theme="0"/>
        <bgColor rgb="FF000000"/>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46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6" borderId="52" xfId="0" applyFont="1" applyFill="1" applyBorder="1" applyAlignment="1" applyProtection="1">
      <alignment horizontal="center" vertical="center"/>
      <protection locked="0"/>
    </xf>
    <xf numFmtId="0" fontId="4" fillId="11" borderId="42" xfId="0" applyFont="1" applyFill="1" applyBorder="1" applyAlignment="1" applyProtection="1">
      <alignment horizontal="right" vertical="center"/>
      <protection locked="0"/>
    </xf>
    <xf numFmtId="0" fontId="4" fillId="11" borderId="0" xfId="0" applyFont="1" applyFill="1" applyAlignment="1" applyProtection="1">
      <alignment horizontal="right" vertical="center"/>
      <protection locked="0"/>
    </xf>
    <xf numFmtId="0" fontId="4" fillId="11" borderId="43" xfId="0" applyFont="1" applyFill="1" applyBorder="1" applyAlignment="1" applyProtection="1">
      <alignment horizontal="center" vertical="center"/>
      <protection locked="0"/>
    </xf>
    <xf numFmtId="0" fontId="4" fillId="0" borderId="0" xfId="4" applyFont="1" applyAlignment="1">
      <alignment vertical="center"/>
    </xf>
    <xf numFmtId="0" fontId="4" fillId="12" borderId="52" xfId="4" applyFont="1" applyFill="1" applyBorder="1" applyAlignment="1" applyProtection="1">
      <alignment horizontal="center" vertical="center"/>
      <protection locked="0"/>
    </xf>
    <xf numFmtId="0" fontId="4" fillId="17" borderId="0" xfId="6" applyFont="1" applyFill="1"/>
    <xf numFmtId="0" fontId="5" fillId="17" borderId="0" xfId="6" applyFont="1" applyFill="1"/>
    <xf numFmtId="0" fontId="2" fillId="11" borderId="0" xfId="6" applyFill="1"/>
    <xf numFmtId="0" fontId="4" fillId="17" borderId="0" xfId="6" applyFont="1" applyFill="1" applyAlignment="1">
      <alignment vertical="center"/>
    </xf>
    <xf numFmtId="0" fontId="5" fillId="18" borderId="0" xfId="6" applyFont="1" applyFill="1" applyAlignment="1">
      <alignment horizontal="left" vertical="center"/>
    </xf>
    <xf numFmtId="0" fontId="4" fillId="18" borderId="0" xfId="6" applyFont="1" applyFill="1" applyAlignment="1">
      <alignment vertical="center"/>
    </xf>
    <xf numFmtId="0" fontId="5" fillId="18" borderId="0" xfId="6" applyFont="1" applyFill="1" applyAlignment="1">
      <alignment horizontal="left" vertical="center" wrapText="1"/>
    </xf>
    <xf numFmtId="0" fontId="5" fillId="11" borderId="0" xfId="6" applyFont="1" applyFill="1" applyAlignment="1">
      <alignment vertical="center" wrapText="1"/>
    </xf>
    <xf numFmtId="0" fontId="4" fillId="11" borderId="0" xfId="6" applyFont="1" applyFill="1" applyAlignment="1">
      <alignment vertical="center"/>
    </xf>
    <xf numFmtId="0" fontId="5" fillId="18" borderId="0" xfId="6" applyFont="1" applyFill="1" applyAlignment="1">
      <alignment horizontal="justify" vertical="center"/>
    </xf>
    <xf numFmtId="0" fontId="5" fillId="18" borderId="0" xfId="6" applyFont="1" applyFill="1"/>
    <xf numFmtId="0" fontId="42" fillId="18" borderId="0" xfId="6" applyFont="1" applyFill="1" applyAlignment="1">
      <alignment vertical="center" wrapText="1"/>
    </xf>
    <xf numFmtId="0" fontId="43" fillId="18" borderId="0" xfId="6" applyFont="1" applyFill="1" applyAlignment="1">
      <alignment horizontal="center" vertical="center" wrapText="1"/>
    </xf>
    <xf numFmtId="0" fontId="44" fillId="18" borderId="0" xfId="6" applyFont="1" applyFill="1" applyAlignment="1">
      <alignment horizontal="center" vertical="center" wrapText="1"/>
    </xf>
    <xf numFmtId="0" fontId="44" fillId="18" borderId="5" xfId="6" applyFont="1" applyFill="1" applyBorder="1" applyAlignment="1">
      <alignment horizontal="right" vertical="center" wrapText="1"/>
    </xf>
    <xf numFmtId="0" fontId="5" fillId="18" borderId="5" xfId="6" applyFont="1" applyFill="1" applyBorder="1" applyAlignment="1">
      <alignment horizontal="right" vertical="center" wrapText="1"/>
    </xf>
    <xf numFmtId="0" fontId="5" fillId="18" borderId="0" xfId="6" applyFont="1" applyFill="1" applyAlignment="1">
      <alignment horizontal="center" vertical="center" wrapText="1"/>
    </xf>
    <xf numFmtId="0" fontId="43" fillId="18" borderId="0" xfId="6" applyFont="1" applyFill="1" applyAlignment="1">
      <alignment vertical="center"/>
    </xf>
    <xf numFmtId="0" fontId="44" fillId="18" borderId="0" xfId="6" applyFont="1" applyFill="1" applyAlignment="1">
      <alignment horizontal="left" vertical="center" wrapText="1"/>
    </xf>
    <xf numFmtId="2" fontId="44" fillId="18" borderId="0" xfId="6" applyNumberFormat="1" applyFont="1" applyFill="1" applyAlignment="1">
      <alignment vertical="center" wrapText="1"/>
    </xf>
    <xf numFmtId="2" fontId="44" fillId="18" borderId="0" xfId="6" applyNumberFormat="1" applyFont="1" applyFill="1" applyAlignment="1">
      <alignment horizontal="right" vertical="center" wrapText="1"/>
    </xf>
    <xf numFmtId="0" fontId="44" fillId="18" borderId="0" xfId="6" applyFont="1" applyFill="1" applyAlignment="1">
      <alignment horizontal="left" vertical="center"/>
    </xf>
    <xf numFmtId="0" fontId="5" fillId="11" borderId="0" xfId="6" applyFont="1" applyFill="1"/>
    <xf numFmtId="0" fontId="44" fillId="11" borderId="0" xfId="6" applyFont="1" applyFill="1" applyAlignment="1">
      <alignment horizontal="center" vertical="center" wrapText="1"/>
    </xf>
    <xf numFmtId="0" fontId="44" fillId="17" borderId="0" xfId="6" applyFont="1" applyFill="1" applyAlignment="1">
      <alignment horizontal="left" vertical="center" wrapText="1"/>
    </xf>
    <xf numFmtId="0" fontId="44" fillId="17" borderId="0" xfId="6" applyFont="1" applyFill="1" applyAlignment="1">
      <alignment horizontal="left" vertical="center"/>
    </xf>
    <xf numFmtId="0" fontId="44" fillId="17" borderId="0" xfId="6" applyFont="1" applyFill="1" applyAlignment="1">
      <alignment vertical="center" wrapText="1"/>
    </xf>
    <xf numFmtId="0" fontId="43" fillId="17" borderId="0" xfId="6" applyFont="1" applyFill="1" applyAlignment="1">
      <alignment horizontal="center" vertical="center" wrapText="1"/>
    </xf>
    <xf numFmtId="0" fontId="44" fillId="17" borderId="5" xfId="6" applyFont="1" applyFill="1" applyBorder="1" applyAlignment="1">
      <alignment horizontal="right" vertical="center" wrapText="1"/>
    </xf>
    <xf numFmtId="0" fontId="44" fillId="17" borderId="0" xfId="6" applyFont="1" applyFill="1" applyAlignment="1">
      <alignment horizontal="center" vertical="center" wrapText="1"/>
    </xf>
    <xf numFmtId="0" fontId="44" fillId="17" borderId="0" xfId="6" applyFont="1" applyFill="1"/>
    <xf numFmtId="0" fontId="4" fillId="17" borderId="0" xfId="6" applyFont="1" applyFill="1" applyAlignment="1">
      <alignment horizontal="left" vertical="center" wrapText="1"/>
    </xf>
    <xf numFmtId="0" fontId="5" fillId="17" borderId="0" xfId="6" applyFont="1" applyFill="1" applyAlignment="1">
      <alignment horizontal="left" vertical="center" wrapText="1"/>
    </xf>
    <xf numFmtId="0" fontId="18" fillId="17" borderId="0" xfId="6" applyFont="1" applyFill="1" applyAlignment="1">
      <alignment vertical="center"/>
    </xf>
    <xf numFmtId="0" fontId="44" fillId="18" borderId="0" xfId="6" applyFont="1" applyFill="1"/>
    <xf numFmtId="0" fontId="44" fillId="18" borderId="50" xfId="6" applyFont="1" applyFill="1" applyBorder="1" applyAlignment="1">
      <alignment horizontal="right"/>
    </xf>
    <xf numFmtId="0" fontId="44" fillId="11" borderId="0" xfId="6" applyFont="1" applyFill="1" applyAlignment="1">
      <alignment horizontal="right"/>
    </xf>
    <xf numFmtId="3" fontId="5" fillId="11" borderId="0" xfId="6" applyNumberFormat="1" applyFont="1" applyFill="1"/>
    <xf numFmtId="0" fontId="44" fillId="11" borderId="0" xfId="6" applyFont="1" applyFill="1"/>
    <xf numFmtId="0" fontId="43" fillId="17" borderId="0" xfId="6" applyFont="1" applyFill="1"/>
    <xf numFmtId="0" fontId="43" fillId="18" borderId="0" xfId="6" applyFont="1" applyFill="1"/>
    <xf numFmtId="3" fontId="5" fillId="18" borderId="0" xfId="6" applyNumberFormat="1" applyFont="1" applyFill="1"/>
    <xf numFmtId="0" fontId="4" fillId="17" borderId="0" xfId="6" applyFont="1" applyFill="1" applyAlignment="1">
      <alignment horizontal="justify" vertical="center"/>
    </xf>
    <xf numFmtId="0" fontId="41" fillId="11" borderId="0" xfId="6" applyFont="1" applyFill="1"/>
    <xf numFmtId="0" fontId="43" fillId="18" borderId="0" xfId="0" applyFont="1" applyFill="1" applyAlignment="1">
      <alignment vertical="center"/>
    </xf>
    <xf numFmtId="0" fontId="43" fillId="18" borderId="0" xfId="0" applyFont="1" applyFill="1" applyAlignment="1">
      <alignment horizontal="center" vertical="center"/>
    </xf>
    <xf numFmtId="0" fontId="42" fillId="18" borderId="0" xfId="0" applyFont="1" applyFill="1" applyAlignment="1">
      <alignment vertical="center" wrapText="1"/>
    </xf>
    <xf numFmtId="0" fontId="5" fillId="18" borderId="0" xfId="0" applyFont="1" applyFill="1"/>
    <xf numFmtId="0" fontId="0" fillId="11" borderId="0" xfId="0" applyFill="1"/>
    <xf numFmtId="0" fontId="45" fillId="18" borderId="0" xfId="0" applyFont="1" applyFill="1" applyAlignment="1">
      <alignment vertical="center"/>
    </xf>
    <xf numFmtId="0" fontId="5" fillId="11" borderId="0" xfId="0" applyFont="1" applyFill="1"/>
    <xf numFmtId="169" fontId="43" fillId="11" borderId="0" xfId="0" applyNumberFormat="1" applyFont="1" applyFill="1"/>
    <xf numFmtId="169" fontId="44" fillId="11" borderId="0" xfId="0" applyNumberFormat="1" applyFont="1" applyFill="1"/>
    <xf numFmtId="169" fontId="43" fillId="11" borderId="50" xfId="0" applyNumberFormat="1" applyFont="1" applyFill="1" applyBorder="1"/>
    <xf numFmtId="169" fontId="43" fillId="11" borderId="1" xfId="0" applyNumberFormat="1" applyFont="1" applyFill="1" applyBorder="1"/>
    <xf numFmtId="169" fontId="43" fillId="11" borderId="54" xfId="0" applyNumberFormat="1" applyFont="1" applyFill="1" applyBorder="1"/>
    <xf numFmtId="169" fontId="44" fillId="18" borderId="0" xfId="0" applyNumberFormat="1" applyFont="1" applyFill="1"/>
    <xf numFmtId="169" fontId="43" fillId="18" borderId="53" xfId="0" applyNumberFormat="1" applyFont="1" applyFill="1" applyBorder="1"/>
    <xf numFmtId="169" fontId="43" fillId="11" borderId="53" xfId="0" applyNumberFormat="1" applyFont="1" applyFill="1" applyBorder="1"/>
    <xf numFmtId="0" fontId="49" fillId="0" borderId="0" xfId="0" applyFont="1"/>
    <xf numFmtId="166" fontId="43" fillId="11" borderId="50" xfId="0" applyNumberFormat="1" applyFont="1" applyFill="1" applyBorder="1" applyAlignment="1">
      <alignment vertical="center"/>
    </xf>
    <xf numFmtId="0" fontId="44" fillId="11" borderId="0" xfId="0" applyFont="1" applyFill="1"/>
    <xf numFmtId="3" fontId="44" fillId="11" borderId="0" xfId="0" applyNumberFormat="1" applyFont="1" applyFill="1" applyAlignment="1">
      <alignment horizontal="right" vertical="center" wrapText="1"/>
    </xf>
    <xf numFmtId="167" fontId="43" fillId="11" borderId="53" xfId="0" applyNumberFormat="1" applyFont="1" applyFill="1" applyBorder="1" applyAlignment="1">
      <alignment vertical="center"/>
    </xf>
    <xf numFmtId="168" fontId="43" fillId="11" borderId="53" xfId="0" applyNumberFormat="1" applyFont="1" applyFill="1" applyBorder="1" applyAlignment="1">
      <alignment vertical="center"/>
    </xf>
    <xf numFmtId="3" fontId="50" fillId="18" borderId="0" xfId="6" applyNumberFormat="1" applyFont="1" applyFill="1" applyAlignment="1">
      <alignment horizontal="right" wrapText="1"/>
    </xf>
    <xf numFmtId="0" fontId="53" fillId="17" borderId="0" xfId="6" applyFont="1" applyFill="1"/>
    <xf numFmtId="0" fontId="48" fillId="17" borderId="0" xfId="6" applyFont="1" applyFill="1"/>
    <xf numFmtId="0" fontId="44" fillId="11" borderId="0" xfId="6" applyFont="1" applyFill="1" applyAlignment="1">
      <alignment horizontal="left" vertical="center" wrapText="1"/>
    </xf>
    <xf numFmtId="0" fontId="44" fillId="11" borderId="0" xfId="0" applyFont="1" applyFill="1" applyAlignment="1">
      <alignment horizontal="left" vertical="center"/>
    </xf>
    <xf numFmtId="0" fontId="44" fillId="11" borderId="0" xfId="6" applyFont="1" applyFill="1" applyAlignment="1">
      <alignment horizontal="left" vertical="center"/>
    </xf>
    <xf numFmtId="0" fontId="44" fillId="11" borderId="0" xfId="6" applyFont="1" applyFill="1" applyAlignment="1">
      <alignment vertical="center" wrapText="1"/>
    </xf>
    <xf numFmtId="4" fontId="44" fillId="18" borderId="0" xfId="0" applyNumberFormat="1" applyFont="1" applyFill="1" applyAlignment="1">
      <alignment vertical="center" wrapText="1"/>
    </xf>
    <xf numFmtId="4" fontId="5" fillId="18" borderId="0" xfId="0" applyNumberFormat="1" applyFont="1" applyFill="1"/>
    <xf numFmtId="4" fontId="44" fillId="18" borderId="0" xfId="0" applyNumberFormat="1" applyFont="1" applyFill="1" applyAlignment="1">
      <alignment horizontal="right" vertical="center" wrapText="1"/>
    </xf>
    <xf numFmtId="4" fontId="5" fillId="11" borderId="0" xfId="0" applyNumberFormat="1" applyFont="1" applyFill="1"/>
    <xf numFmtId="4" fontId="44" fillId="11" borderId="0" xfId="0" applyNumberFormat="1" applyFont="1" applyFill="1" applyAlignment="1">
      <alignment horizontal="right" vertical="center" wrapText="1"/>
    </xf>
    <xf numFmtId="4" fontId="44" fillId="11" borderId="0" xfId="0" applyNumberFormat="1" applyFont="1" applyFill="1" applyAlignment="1">
      <alignment vertical="center" wrapText="1"/>
    </xf>
    <xf numFmtId="2" fontId="0" fillId="0" borderId="0" xfId="0" applyNumberFormat="1"/>
    <xf numFmtId="0" fontId="46" fillId="11" borderId="0" xfId="6" applyFont="1" applyFill="1" applyAlignment="1">
      <alignment horizontal="left" wrapText="1"/>
    </xf>
    <xf numFmtId="0" fontId="5" fillId="11" borderId="0" xfId="6" applyFont="1" applyFill="1" applyAlignment="1">
      <alignment wrapText="1"/>
    </xf>
    <xf numFmtId="0" fontId="4" fillId="18" borderId="0" xfId="6" applyFont="1" applyFill="1" applyAlignment="1">
      <alignment horizontal="justify" vertical="center"/>
    </xf>
    <xf numFmtId="3" fontId="50" fillId="11" borderId="0" xfId="6" applyNumberFormat="1" applyFont="1" applyFill="1" applyAlignment="1">
      <alignment horizontal="right"/>
    </xf>
    <xf numFmtId="0" fontId="53" fillId="11" borderId="0" xfId="6" applyFont="1" applyFill="1"/>
    <xf numFmtId="0" fontId="54" fillId="11" borderId="50" xfId="6" applyFont="1" applyFill="1" applyBorder="1" applyAlignment="1">
      <alignment horizontal="right"/>
    </xf>
    <xf numFmtId="0" fontId="48" fillId="11" borderId="0" xfId="6" applyFont="1" applyFill="1"/>
    <xf numFmtId="0" fontId="47" fillId="11" borderId="0" xfId="6" applyFont="1" applyFill="1"/>
    <xf numFmtId="0" fontId="46" fillId="11" borderId="0" xfId="6" applyFont="1" applyFill="1"/>
    <xf numFmtId="3" fontId="44" fillId="11" borderId="0" xfId="0" applyNumberFormat="1" applyFont="1" applyFill="1"/>
    <xf numFmtId="3" fontId="43" fillId="11" borderId="53" xfId="0" applyNumberFormat="1" applyFont="1" applyFill="1" applyBorder="1"/>
    <xf numFmtId="3" fontId="46" fillId="11" borderId="0" xfId="6" applyNumberFormat="1" applyFont="1" applyFill="1"/>
    <xf numFmtId="0" fontId="46" fillId="11" borderId="0" xfId="6" applyFont="1" applyFill="1" applyAlignment="1">
      <alignment vertical="center"/>
    </xf>
    <xf numFmtId="3" fontId="52" fillId="11" borderId="0" xfId="6" applyNumberFormat="1" applyFont="1" applyFill="1" applyAlignment="1">
      <alignment horizontal="right"/>
    </xf>
    <xf numFmtId="0" fontId="46" fillId="11" borderId="50" xfId="6" applyFont="1" applyFill="1" applyBorder="1" applyAlignment="1">
      <alignment horizontal="right"/>
    </xf>
    <xf numFmtId="0" fontId="43" fillId="18" borderId="0" xfId="6" applyFont="1" applyFill="1" applyAlignment="1">
      <alignment horizontal="center" vertical="center"/>
    </xf>
    <xf numFmtId="3" fontId="50" fillId="18" borderId="0" xfId="6" applyNumberFormat="1" applyFont="1" applyFill="1" applyAlignment="1">
      <alignment horizontal="center" vertical="center"/>
    </xf>
    <xf numFmtId="3" fontId="50" fillId="18" borderId="0" xfId="6" applyNumberFormat="1" applyFont="1" applyFill="1" applyAlignment="1">
      <alignment horizontal="center" vertical="center" wrapText="1"/>
    </xf>
    <xf numFmtId="0" fontId="54" fillId="18" borderId="50" xfId="6" applyFont="1" applyFill="1" applyBorder="1" applyAlignment="1">
      <alignment horizontal="center" vertical="center"/>
    </xf>
    <xf numFmtId="3" fontId="44" fillId="18" borderId="0" xfId="6" applyNumberFormat="1" applyFont="1" applyFill="1"/>
    <xf numFmtId="3" fontId="44" fillId="11" borderId="55" xfId="0" applyNumberFormat="1" applyFont="1" applyFill="1" applyBorder="1"/>
    <xf numFmtId="0" fontId="5" fillId="18" borderId="0" xfId="0" applyFont="1" applyFill="1" applyAlignment="1">
      <alignment vertical="center" wrapText="1"/>
    </xf>
    <xf numFmtId="0" fontId="51" fillId="11" borderId="0" xfId="0" applyFont="1" applyFill="1" applyAlignment="1">
      <alignment horizontal="center" vertical="center" wrapText="1"/>
    </xf>
    <xf numFmtId="0" fontId="4" fillId="18" borderId="0" xfId="6" applyFont="1" applyFill="1" applyAlignment="1">
      <alignment horizontal="left" vertical="center"/>
    </xf>
    <xf numFmtId="0" fontId="4" fillId="16" borderId="49" xfId="0" applyFont="1" applyFill="1" applyBorder="1" applyAlignment="1" applyProtection="1">
      <alignment horizontal="right" vertical="center"/>
      <protection locked="0"/>
    </xf>
    <xf numFmtId="0" fontId="4" fillId="16" borderId="50" xfId="0" applyFont="1" applyFill="1" applyBorder="1" applyAlignment="1" applyProtection="1">
      <alignment horizontal="right" vertical="center"/>
      <protection locked="0"/>
    </xf>
    <xf numFmtId="0" fontId="4" fillId="16" borderId="51" xfId="0" applyFont="1" applyFill="1" applyBorder="1" applyAlignment="1" applyProtection="1">
      <alignment horizontal="right" vertical="center"/>
      <protection locked="0"/>
    </xf>
    <xf numFmtId="0" fontId="4" fillId="16" borderId="49" xfId="0" applyFont="1" applyFill="1" applyBorder="1" applyAlignment="1" applyProtection="1">
      <alignment horizontal="left" vertical="center"/>
      <protection locked="0"/>
    </xf>
    <xf numFmtId="0" fontId="4" fillId="16" borderId="50" xfId="0" applyFont="1" applyFill="1" applyBorder="1" applyAlignment="1" applyProtection="1">
      <alignment horizontal="left" vertical="center"/>
      <protection locked="0"/>
    </xf>
    <xf numFmtId="0" fontId="4" fillId="16" borderId="51" xfId="0" applyFont="1" applyFill="1" applyBorder="1" applyAlignment="1" applyProtection="1">
      <alignment horizontal="lef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26" fillId="11" borderId="0" xfId="4" applyFont="1" applyFill="1"/>
    <xf numFmtId="0" fontId="5" fillId="11" borderId="0" xfId="4" applyFont="1" applyFill="1" applyAlignment="1">
      <alignment vertical="top"/>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4" fillId="12" borderId="51" xfId="4" applyFont="1" applyFill="1" applyBorder="1" applyAlignment="1" applyProtection="1">
      <alignment horizontal="left" vertical="center"/>
      <protection locked="0"/>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Protection="1">
      <protection locked="0"/>
    </xf>
    <xf numFmtId="0" fontId="4" fillId="16" borderId="49" xfId="0" applyFont="1" applyFill="1" applyBorder="1" applyAlignment="1" applyProtection="1">
      <alignment vertical="center"/>
      <protection locked="0"/>
    </xf>
    <xf numFmtId="0" fontId="4" fillId="16" borderId="50"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55" fillId="11" borderId="0" xfId="0" applyFont="1" applyFill="1" applyAlignment="1">
      <alignment horizontal="left" vertical="center" wrapText="1"/>
    </xf>
    <xf numFmtId="0" fontId="5" fillId="11" borderId="0" xfId="6" applyFont="1" applyFill="1" applyAlignment="1">
      <alignment horizontal="left" vertical="center" wrapText="1"/>
    </xf>
    <xf numFmtId="0" fontId="5" fillId="18" borderId="0" xfId="6" applyFont="1" applyFill="1" applyAlignment="1">
      <alignment horizontal="left" vertical="center" wrapText="1"/>
    </xf>
    <xf numFmtId="0" fontId="43" fillId="18" borderId="50" xfId="6" applyFont="1" applyFill="1" applyBorder="1" applyAlignment="1">
      <alignment horizontal="center" vertical="center" wrapText="1"/>
    </xf>
    <xf numFmtId="0" fontId="44" fillId="18" borderId="0" xfId="0" applyFont="1" applyFill="1" applyAlignment="1">
      <alignment horizontal="left" vertical="center"/>
    </xf>
    <xf numFmtId="0" fontId="44" fillId="18" borderId="0" xfId="0" applyFont="1" applyFill="1" applyAlignment="1">
      <alignment horizontal="left" vertical="center" wrapText="1"/>
    </xf>
    <xf numFmtId="0" fontId="44" fillId="18" borderId="0" xfId="6" applyFont="1" applyFill="1" applyAlignment="1">
      <alignment horizontal="left" vertical="center" wrapText="1"/>
    </xf>
    <xf numFmtId="0" fontId="5" fillId="0" borderId="0" xfId="6" applyFont="1" applyAlignment="1">
      <alignment horizontal="left" vertical="center" wrapText="1"/>
    </xf>
    <xf numFmtId="49" fontId="5" fillId="17" borderId="0" xfId="6" applyNumberFormat="1" applyFont="1" applyFill="1" applyAlignment="1">
      <alignment horizontal="left" vertical="top" wrapText="1"/>
    </xf>
    <xf numFmtId="49" fontId="5" fillId="17" borderId="0" xfId="6" applyNumberFormat="1" applyFont="1" applyFill="1" applyAlignment="1">
      <alignment horizontal="left" vertical="center" wrapText="1"/>
    </xf>
    <xf numFmtId="49" fontId="5" fillId="18" borderId="0" xfId="6" applyNumberFormat="1" applyFont="1" applyFill="1" applyAlignment="1">
      <alignment horizontal="left" vertical="center"/>
    </xf>
    <xf numFmtId="0" fontId="44" fillId="11" borderId="0" xfId="0" applyFont="1" applyFill="1" applyAlignment="1">
      <alignment horizontal="left" vertical="center"/>
    </xf>
    <xf numFmtId="0" fontId="44" fillId="11" borderId="0" xfId="6" applyFont="1" applyFill="1" applyAlignment="1">
      <alignment horizontal="left" vertical="center" wrapText="1"/>
    </xf>
    <xf numFmtId="0" fontId="5" fillId="11" borderId="0" xfId="6" applyFont="1" applyFill="1" applyAlignment="1">
      <alignment horizontal="left" wrapText="1"/>
    </xf>
    <xf numFmtId="0" fontId="44" fillId="17" borderId="0" xfId="6" applyFont="1" applyFill="1" applyAlignment="1">
      <alignment horizontal="left" vertical="center" wrapText="1"/>
    </xf>
    <xf numFmtId="0" fontId="44" fillId="17" borderId="0" xfId="6" applyFont="1" applyFill="1" applyAlignment="1">
      <alignment vertical="center" wrapText="1"/>
    </xf>
    <xf numFmtId="0" fontId="44" fillId="17" borderId="0" xfId="6" applyFont="1" applyFill="1" applyAlignment="1">
      <alignment horizontal="center" vertical="center" wrapText="1"/>
    </xf>
    <xf numFmtId="0" fontId="4" fillId="17" borderId="0" xfId="6" applyFont="1" applyFill="1" applyAlignment="1">
      <alignment horizontal="left" vertical="center" wrapText="1"/>
    </xf>
    <xf numFmtId="0" fontId="5" fillId="17" borderId="0" xfId="6" applyFont="1" applyFill="1" applyAlignment="1">
      <alignment vertical="center" wrapText="1"/>
    </xf>
    <xf numFmtId="49" fontId="46" fillId="0" borderId="0" xfId="6" applyNumberFormat="1" applyFont="1" applyAlignment="1">
      <alignment horizontal="left" vertical="center" wrapText="1"/>
    </xf>
    <xf numFmtId="0" fontId="5" fillId="17" borderId="0" xfId="6" applyFont="1" applyFill="1" applyAlignment="1">
      <alignment horizontal="left" vertical="center" wrapText="1"/>
    </xf>
    <xf numFmtId="0" fontId="4" fillId="18" borderId="0" xfId="6" applyFont="1" applyFill="1" applyAlignment="1">
      <alignment horizontal="left" vertical="center"/>
    </xf>
    <xf numFmtId="0" fontId="46" fillId="11" borderId="0" xfId="6" applyFont="1" applyFill="1" applyAlignment="1">
      <alignment horizontal="left" vertical="center" wrapText="1"/>
    </xf>
    <xf numFmtId="0" fontId="4" fillId="17" borderId="0" xfId="6" applyFont="1" applyFill="1" applyAlignment="1">
      <alignment horizontal="left" vertical="center"/>
    </xf>
    <xf numFmtId="0" fontId="4" fillId="0" borderId="0" xfId="6" applyFont="1" applyAlignment="1">
      <alignment horizontal="left" vertical="center"/>
    </xf>
    <xf numFmtId="0" fontId="44" fillId="0" borderId="0" xfId="6" applyFont="1" applyAlignment="1">
      <alignment horizontal="left" vertical="center" wrapText="1"/>
    </xf>
    <xf numFmtId="0" fontId="4" fillId="11" borderId="0" xfId="6" applyFont="1" applyFill="1" applyAlignment="1">
      <alignment horizontal="left" vertical="center"/>
    </xf>
    <xf numFmtId="0" fontId="46" fillId="11" borderId="0" xfId="6" applyFont="1" applyFill="1" applyAlignment="1">
      <alignment horizontal="left"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EA55AD8C-5C69-4C9E-A869-8DE5F4AEA6EF}"/>
    <cellStyle name="Normal 3" xfId="4" xr:uid="{00000000-0005-0000-0000-000003000000}"/>
    <cellStyle name="Style 1" xfId="1" xr:uid="{00000000-0005-0000-0000-00000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na.markusic@koncar.hr" TargetMode="External"/><Relationship Id="rId2" Type="http://schemas.openxmlformats.org/officeDocument/2006/relationships/hyperlink" Target="http://www.koncar.hr/" TargetMode="External"/><Relationship Id="rId1" Type="http://schemas.openxmlformats.org/officeDocument/2006/relationships/hyperlink" Target="mailto:koncar@finance@koncar.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2"/>
  <sheetViews>
    <sheetView tabSelected="1" workbookViewId="0">
      <selection activeCell="C20" sqref="C20"/>
    </sheetView>
  </sheetViews>
  <sheetFormatPr defaultColWidth="9.1328125" defaultRowHeight="14.25" x14ac:dyDescent="0.45"/>
  <cols>
    <col min="1" max="8" width="9.1328125" style="62"/>
    <col min="9" max="9" width="15.265625" style="62" customWidth="1"/>
    <col min="10" max="16384" width="9.1328125" style="62"/>
  </cols>
  <sheetData>
    <row r="1" spans="1:14" ht="15" x14ac:dyDescent="0.45">
      <c r="A1" s="287" t="s">
        <v>0</v>
      </c>
      <c r="B1" s="288"/>
      <c r="C1" s="288"/>
      <c r="D1" s="60"/>
      <c r="E1" s="60"/>
      <c r="F1" s="60"/>
      <c r="G1" s="60"/>
      <c r="H1" s="60"/>
      <c r="I1" s="60"/>
      <c r="J1" s="61"/>
    </row>
    <row r="2" spans="1:14" ht="14.45" customHeight="1" x14ac:dyDescent="0.45">
      <c r="A2" s="289" t="s">
        <v>1</v>
      </c>
      <c r="B2" s="290"/>
      <c r="C2" s="290"/>
      <c r="D2" s="290"/>
      <c r="E2" s="290"/>
      <c r="F2" s="290"/>
      <c r="G2" s="290"/>
      <c r="H2" s="290"/>
      <c r="I2" s="290"/>
      <c r="J2" s="291"/>
      <c r="N2" s="107" t="s">
        <v>387</v>
      </c>
    </row>
    <row r="3" spans="1:14" x14ac:dyDescent="0.45">
      <c r="A3" s="63"/>
      <c r="B3" s="64"/>
      <c r="C3" s="64"/>
      <c r="D3" s="64"/>
      <c r="E3" s="64"/>
      <c r="F3" s="64"/>
      <c r="G3" s="64"/>
      <c r="H3" s="64"/>
      <c r="I3" s="64"/>
      <c r="J3" s="65"/>
      <c r="N3" s="107" t="s">
        <v>388</v>
      </c>
    </row>
    <row r="4" spans="1:14" ht="33.6" customHeight="1" x14ac:dyDescent="0.45">
      <c r="A4" s="292" t="s">
        <v>2</v>
      </c>
      <c r="B4" s="293"/>
      <c r="C4" s="293"/>
      <c r="D4" s="293"/>
      <c r="E4" s="294">
        <v>45658</v>
      </c>
      <c r="F4" s="295"/>
      <c r="G4" s="66" t="s">
        <v>3</v>
      </c>
      <c r="H4" s="294">
        <v>45838</v>
      </c>
      <c r="I4" s="295"/>
      <c r="J4" s="67"/>
      <c r="N4" s="107" t="s">
        <v>389</v>
      </c>
    </row>
    <row r="5" spans="1:14" s="68" customFormat="1" ht="10.15" customHeight="1" x14ac:dyDescent="0.45">
      <c r="A5" s="296"/>
      <c r="B5" s="297"/>
      <c r="C5" s="297"/>
      <c r="D5" s="297"/>
      <c r="E5" s="297"/>
      <c r="F5" s="297"/>
      <c r="G5" s="297"/>
      <c r="H5" s="297"/>
      <c r="I5" s="297"/>
      <c r="J5" s="298"/>
      <c r="N5" s="107" t="s">
        <v>390</v>
      </c>
    </row>
    <row r="6" spans="1:14" ht="20.45" customHeight="1" x14ac:dyDescent="0.45">
      <c r="A6" s="69"/>
      <c r="B6" s="70" t="s">
        <v>4</v>
      </c>
      <c r="C6" s="71"/>
      <c r="D6" s="71"/>
      <c r="E6" s="77">
        <v>2025</v>
      </c>
      <c r="F6" s="72"/>
      <c r="G6" s="66"/>
      <c r="H6" s="72"/>
      <c r="I6" s="73"/>
      <c r="J6" s="74"/>
      <c r="N6" s="107"/>
    </row>
    <row r="7" spans="1:14" s="76" customFormat="1" ht="10.9" customHeight="1" x14ac:dyDescent="0.45">
      <c r="A7" s="69"/>
      <c r="B7" s="71"/>
      <c r="C7" s="71"/>
      <c r="D7" s="71"/>
      <c r="E7" s="75"/>
      <c r="F7" s="75"/>
      <c r="G7" s="66"/>
      <c r="H7" s="72"/>
      <c r="I7" s="73"/>
      <c r="J7" s="74"/>
    </row>
    <row r="8" spans="1:14" ht="20.45" customHeight="1" x14ac:dyDescent="0.45">
      <c r="A8" s="69"/>
      <c r="B8" s="70" t="s">
        <v>5</v>
      </c>
      <c r="C8" s="71"/>
      <c r="D8" s="71"/>
      <c r="E8" s="77" t="s">
        <v>388</v>
      </c>
      <c r="F8" s="72"/>
      <c r="G8" s="66"/>
      <c r="H8" s="72"/>
      <c r="I8" s="73"/>
      <c r="J8" s="74"/>
    </row>
    <row r="9" spans="1:14" s="76" customFormat="1" ht="10.9" customHeight="1" x14ac:dyDescent="0.45">
      <c r="A9" s="69"/>
      <c r="B9" s="71"/>
      <c r="C9" s="71"/>
      <c r="D9" s="71"/>
      <c r="E9" s="75"/>
      <c r="F9" s="75"/>
      <c r="G9" s="66"/>
      <c r="H9" s="75"/>
      <c r="I9" s="78"/>
      <c r="J9" s="74"/>
    </row>
    <row r="10" spans="1:14" ht="37.9" customHeight="1" x14ac:dyDescent="0.45">
      <c r="A10" s="283" t="s">
        <v>6</v>
      </c>
      <c r="B10" s="284"/>
      <c r="C10" s="284"/>
      <c r="D10" s="284"/>
      <c r="E10" s="284"/>
      <c r="F10" s="284"/>
      <c r="G10" s="284"/>
      <c r="H10" s="284"/>
      <c r="I10" s="284"/>
      <c r="J10" s="79"/>
    </row>
    <row r="11" spans="1:14" ht="24.6" customHeight="1" x14ac:dyDescent="0.45">
      <c r="A11" s="271" t="s">
        <v>7</v>
      </c>
      <c r="B11" s="285"/>
      <c r="C11" s="277" t="s">
        <v>500</v>
      </c>
      <c r="D11" s="278"/>
      <c r="E11" s="80"/>
      <c r="F11" s="236" t="s">
        <v>8</v>
      </c>
      <c r="G11" s="281"/>
      <c r="H11" s="241" t="s">
        <v>502</v>
      </c>
      <c r="I11" s="242"/>
      <c r="J11" s="81"/>
    </row>
    <row r="12" spans="1:14" ht="14.45" customHeight="1" x14ac:dyDescent="0.45">
      <c r="A12" s="82"/>
      <c r="B12" s="83"/>
      <c r="C12" s="83"/>
      <c r="D12" s="83"/>
      <c r="E12" s="286"/>
      <c r="F12" s="286"/>
      <c r="G12" s="286"/>
      <c r="H12" s="286"/>
      <c r="I12" s="84"/>
      <c r="J12" s="81"/>
    </row>
    <row r="13" spans="1:14" ht="21" customHeight="1" x14ac:dyDescent="0.45">
      <c r="A13" s="235" t="s">
        <v>9</v>
      </c>
      <c r="B13" s="281"/>
      <c r="C13" s="277" t="s">
        <v>501</v>
      </c>
      <c r="D13" s="278"/>
      <c r="E13" s="299"/>
      <c r="F13" s="286"/>
      <c r="G13" s="286"/>
      <c r="H13" s="286"/>
      <c r="I13" s="84"/>
      <c r="J13" s="81"/>
    </row>
    <row r="14" spans="1:14" ht="10.9" customHeight="1" x14ac:dyDescent="0.45">
      <c r="A14" s="80"/>
      <c r="B14" s="84"/>
      <c r="C14" s="83"/>
      <c r="D14" s="83"/>
      <c r="E14" s="249"/>
      <c r="F14" s="249"/>
      <c r="G14" s="249"/>
      <c r="H14" s="249"/>
      <c r="I14" s="83"/>
      <c r="J14" s="85"/>
    </row>
    <row r="15" spans="1:14" ht="22.9" customHeight="1" x14ac:dyDescent="0.45">
      <c r="A15" s="235" t="s">
        <v>10</v>
      </c>
      <c r="B15" s="281"/>
      <c r="C15" s="277" t="s">
        <v>503</v>
      </c>
      <c r="D15" s="278"/>
      <c r="E15" s="282"/>
      <c r="F15" s="273"/>
      <c r="G15" s="86" t="s">
        <v>11</v>
      </c>
      <c r="H15" s="241" t="s">
        <v>505</v>
      </c>
      <c r="I15" s="242"/>
      <c r="J15" s="87"/>
    </row>
    <row r="16" spans="1:14" ht="10.9" customHeight="1" x14ac:dyDescent="0.45">
      <c r="A16" s="80"/>
      <c r="B16" s="84"/>
      <c r="C16" s="83"/>
      <c r="D16" s="83"/>
      <c r="E16" s="249"/>
      <c r="F16" s="249"/>
      <c r="G16" s="249"/>
      <c r="H16" s="249"/>
      <c r="I16" s="83"/>
      <c r="J16" s="85"/>
    </row>
    <row r="17" spans="1:10" ht="22.9" customHeight="1" x14ac:dyDescent="0.45">
      <c r="A17" s="88"/>
      <c r="B17" s="86" t="s">
        <v>12</v>
      </c>
      <c r="C17" s="277" t="s">
        <v>504</v>
      </c>
      <c r="D17" s="278"/>
      <c r="E17" s="89"/>
      <c r="F17" s="89"/>
      <c r="G17" s="89"/>
      <c r="H17" s="89"/>
      <c r="I17" s="89"/>
      <c r="J17" s="87"/>
    </row>
    <row r="18" spans="1:10" x14ac:dyDescent="0.45">
      <c r="A18" s="279"/>
      <c r="B18" s="280"/>
      <c r="C18" s="249"/>
      <c r="D18" s="249"/>
      <c r="E18" s="249"/>
      <c r="F18" s="249"/>
      <c r="G18" s="249"/>
      <c r="H18" s="249"/>
      <c r="I18" s="83"/>
      <c r="J18" s="85"/>
    </row>
    <row r="19" spans="1:10" x14ac:dyDescent="0.45">
      <c r="A19" s="271" t="s">
        <v>13</v>
      </c>
      <c r="B19" s="272"/>
      <c r="C19" s="245" t="s">
        <v>664</v>
      </c>
      <c r="D19" s="246"/>
      <c r="E19" s="246"/>
      <c r="F19" s="246"/>
      <c r="G19" s="246"/>
      <c r="H19" s="246"/>
      <c r="I19" s="246"/>
      <c r="J19" s="247"/>
    </row>
    <row r="20" spans="1:10" x14ac:dyDescent="0.45">
      <c r="A20" s="82"/>
      <c r="B20" s="83"/>
      <c r="C20" s="90"/>
      <c r="D20" s="83"/>
      <c r="E20" s="249"/>
      <c r="F20" s="249"/>
      <c r="G20" s="249"/>
      <c r="H20" s="249"/>
      <c r="I20" s="83"/>
      <c r="J20" s="85"/>
    </row>
    <row r="21" spans="1:10" x14ac:dyDescent="0.45">
      <c r="A21" s="271" t="s">
        <v>14</v>
      </c>
      <c r="B21" s="272"/>
      <c r="C21" s="241">
        <v>10000</v>
      </c>
      <c r="D21" s="242"/>
      <c r="E21" s="249"/>
      <c r="F21" s="249"/>
      <c r="G21" s="245" t="s">
        <v>506</v>
      </c>
      <c r="H21" s="246"/>
      <c r="I21" s="246"/>
      <c r="J21" s="247"/>
    </row>
    <row r="22" spans="1:10" x14ac:dyDescent="0.45">
      <c r="A22" s="82"/>
      <c r="B22" s="83"/>
      <c r="C22" s="83"/>
      <c r="D22" s="83"/>
      <c r="E22" s="249"/>
      <c r="F22" s="249"/>
      <c r="G22" s="249"/>
      <c r="H22" s="249"/>
      <c r="I22" s="83"/>
      <c r="J22" s="85"/>
    </row>
    <row r="23" spans="1:10" x14ac:dyDescent="0.45">
      <c r="A23" s="271" t="s">
        <v>15</v>
      </c>
      <c r="B23" s="272"/>
      <c r="C23" s="245" t="s">
        <v>507</v>
      </c>
      <c r="D23" s="246"/>
      <c r="E23" s="246"/>
      <c r="F23" s="246"/>
      <c r="G23" s="246"/>
      <c r="H23" s="246"/>
      <c r="I23" s="246"/>
      <c r="J23" s="247"/>
    </row>
    <row r="24" spans="1:10" x14ac:dyDescent="0.45">
      <c r="A24" s="82"/>
      <c r="B24" s="83"/>
      <c r="C24" s="83"/>
      <c r="D24" s="83"/>
      <c r="E24" s="249"/>
      <c r="F24" s="249"/>
      <c r="G24" s="249"/>
      <c r="H24" s="249"/>
      <c r="I24" s="83"/>
      <c r="J24" s="85"/>
    </row>
    <row r="25" spans="1:10" x14ac:dyDescent="0.45">
      <c r="A25" s="271" t="s">
        <v>16</v>
      </c>
      <c r="B25" s="272"/>
      <c r="C25" s="274" t="s">
        <v>508</v>
      </c>
      <c r="D25" s="275"/>
      <c r="E25" s="275"/>
      <c r="F25" s="275"/>
      <c r="G25" s="275"/>
      <c r="H25" s="275"/>
      <c r="I25" s="275"/>
      <c r="J25" s="276"/>
    </row>
    <row r="26" spans="1:10" x14ac:dyDescent="0.45">
      <c r="A26" s="82"/>
      <c r="B26" s="83"/>
      <c r="C26" s="90"/>
      <c r="D26" s="83"/>
      <c r="E26" s="249"/>
      <c r="F26" s="249"/>
      <c r="G26" s="249"/>
      <c r="H26" s="249"/>
      <c r="I26" s="83"/>
      <c r="J26" s="85"/>
    </row>
    <row r="27" spans="1:10" x14ac:dyDescent="0.45">
      <c r="A27" s="271" t="s">
        <v>17</v>
      </c>
      <c r="B27" s="272"/>
      <c r="C27" s="274" t="s">
        <v>509</v>
      </c>
      <c r="D27" s="275"/>
      <c r="E27" s="275"/>
      <c r="F27" s="275"/>
      <c r="G27" s="275"/>
      <c r="H27" s="275"/>
      <c r="I27" s="275"/>
      <c r="J27" s="276"/>
    </row>
    <row r="28" spans="1:10" ht="13.9" customHeight="1" x14ac:dyDescent="0.45">
      <c r="A28" s="82"/>
      <c r="B28" s="83"/>
      <c r="C28" s="90"/>
      <c r="D28" s="83"/>
      <c r="E28" s="249"/>
      <c r="F28" s="249"/>
      <c r="G28" s="249"/>
      <c r="H28" s="249"/>
      <c r="I28" s="83"/>
      <c r="J28" s="85"/>
    </row>
    <row r="29" spans="1:10" ht="22.9" customHeight="1" x14ac:dyDescent="0.45">
      <c r="A29" s="235" t="s">
        <v>18</v>
      </c>
      <c r="B29" s="272"/>
      <c r="C29" s="104" t="s">
        <v>647</v>
      </c>
      <c r="D29" s="124"/>
      <c r="E29" s="259"/>
      <c r="F29" s="259"/>
      <c r="G29" s="259"/>
      <c r="H29" s="259"/>
      <c r="I29" s="92"/>
      <c r="J29" s="93"/>
    </row>
    <row r="30" spans="1:10" x14ac:dyDescent="0.45">
      <c r="A30" s="82"/>
      <c r="B30" s="83"/>
      <c r="C30" s="83"/>
      <c r="D30" s="83"/>
      <c r="E30" s="249"/>
      <c r="F30" s="249"/>
      <c r="G30" s="249"/>
      <c r="H30" s="249"/>
      <c r="I30" s="92"/>
      <c r="J30" s="93"/>
    </row>
    <row r="31" spans="1:10" x14ac:dyDescent="0.45">
      <c r="A31" s="271" t="s">
        <v>19</v>
      </c>
      <c r="B31" s="272"/>
      <c r="C31" s="104" t="s">
        <v>510</v>
      </c>
      <c r="D31" s="270" t="s">
        <v>20</v>
      </c>
      <c r="E31" s="263"/>
      <c r="F31" s="263"/>
      <c r="G31" s="263"/>
      <c r="H31" s="83"/>
      <c r="I31" s="94" t="s">
        <v>21</v>
      </c>
      <c r="J31" s="95" t="s">
        <v>22</v>
      </c>
    </row>
    <row r="32" spans="1:10" x14ac:dyDescent="0.45">
      <c r="A32" s="271"/>
      <c r="B32" s="272"/>
      <c r="C32" s="96"/>
      <c r="D32" s="66"/>
      <c r="E32" s="273"/>
      <c r="F32" s="273"/>
      <c r="G32" s="273"/>
      <c r="H32" s="273"/>
      <c r="I32" s="92"/>
      <c r="J32" s="93"/>
    </row>
    <row r="33" spans="1:10" x14ac:dyDescent="0.45">
      <c r="A33" s="271" t="s">
        <v>23</v>
      </c>
      <c r="B33" s="272"/>
      <c r="C33" s="91" t="s">
        <v>511</v>
      </c>
      <c r="D33" s="270" t="s">
        <v>24</v>
      </c>
      <c r="E33" s="263"/>
      <c r="F33" s="263"/>
      <c r="G33" s="263"/>
      <c r="H33" s="89"/>
      <c r="I33" s="94" t="s">
        <v>25</v>
      </c>
      <c r="J33" s="95" t="s">
        <v>26</v>
      </c>
    </row>
    <row r="34" spans="1:10" x14ac:dyDescent="0.45">
      <c r="A34" s="82"/>
      <c r="B34" s="83"/>
      <c r="C34" s="83"/>
      <c r="D34" s="83"/>
      <c r="E34" s="249"/>
      <c r="F34" s="249"/>
      <c r="G34" s="249"/>
      <c r="H34" s="249"/>
      <c r="I34" s="83"/>
      <c r="J34" s="85"/>
    </row>
    <row r="35" spans="1:10" x14ac:dyDescent="0.45">
      <c r="A35" s="270" t="s">
        <v>27</v>
      </c>
      <c r="B35" s="263"/>
      <c r="C35" s="263"/>
      <c r="D35" s="263"/>
      <c r="E35" s="263" t="s">
        <v>28</v>
      </c>
      <c r="F35" s="263"/>
      <c r="G35" s="263"/>
      <c r="H35" s="263"/>
      <c r="I35" s="263"/>
      <c r="J35" s="97" t="s">
        <v>29</v>
      </c>
    </row>
    <row r="36" spans="1:10" x14ac:dyDescent="0.45">
      <c r="A36" s="82"/>
      <c r="B36" s="83"/>
      <c r="C36" s="83"/>
      <c r="D36" s="83"/>
      <c r="E36" s="249"/>
      <c r="F36" s="249"/>
      <c r="G36" s="249"/>
      <c r="H36" s="249"/>
      <c r="I36" s="83"/>
      <c r="J36" s="93"/>
    </row>
    <row r="37" spans="1:10" x14ac:dyDescent="0.45">
      <c r="A37" s="232" t="s">
        <v>522</v>
      </c>
      <c r="B37" s="233"/>
      <c r="C37" s="233"/>
      <c r="D37" s="234"/>
      <c r="E37" s="229" t="s">
        <v>512</v>
      </c>
      <c r="F37" s="230"/>
      <c r="G37" s="230"/>
      <c r="H37" s="230"/>
      <c r="I37" s="231"/>
      <c r="J37" s="120">
        <v>3645363</v>
      </c>
    </row>
    <row r="38" spans="1:10" x14ac:dyDescent="0.45">
      <c r="A38" s="82"/>
      <c r="B38" s="83"/>
      <c r="C38" s="90"/>
      <c r="D38" s="269"/>
      <c r="E38" s="269"/>
      <c r="F38" s="269"/>
      <c r="G38" s="269"/>
      <c r="H38" s="269"/>
      <c r="I38" s="269"/>
      <c r="J38" s="85"/>
    </row>
    <row r="39" spans="1:10" x14ac:dyDescent="0.45">
      <c r="A39" s="232" t="s">
        <v>532</v>
      </c>
      <c r="B39" s="233"/>
      <c r="C39" s="233"/>
      <c r="D39" s="234"/>
      <c r="E39" s="229" t="s">
        <v>512</v>
      </c>
      <c r="F39" s="230"/>
      <c r="G39" s="230"/>
      <c r="H39" s="230"/>
      <c r="I39" s="231"/>
      <c r="J39" s="120">
        <v>3282899</v>
      </c>
    </row>
    <row r="40" spans="1:10" x14ac:dyDescent="0.45">
      <c r="A40" s="82"/>
      <c r="B40" s="83"/>
      <c r="C40" s="90"/>
      <c r="D40" s="98"/>
      <c r="E40" s="269"/>
      <c r="F40" s="269"/>
      <c r="G40" s="269"/>
      <c r="H40" s="269"/>
      <c r="I40" s="84"/>
      <c r="J40" s="85"/>
    </row>
    <row r="41" spans="1:10" x14ac:dyDescent="0.45">
      <c r="A41" s="232" t="s">
        <v>523</v>
      </c>
      <c r="B41" s="233"/>
      <c r="C41" s="233"/>
      <c r="D41" s="234"/>
      <c r="E41" s="229" t="s">
        <v>512</v>
      </c>
      <c r="F41" s="230"/>
      <c r="G41" s="230"/>
      <c r="H41" s="230"/>
      <c r="I41" s="231"/>
      <c r="J41" s="120">
        <v>3282678</v>
      </c>
    </row>
    <row r="42" spans="1:10" x14ac:dyDescent="0.45">
      <c r="A42" s="82"/>
      <c r="B42" s="83"/>
      <c r="C42" s="90"/>
      <c r="D42" s="98"/>
      <c r="E42" s="269"/>
      <c r="F42" s="269"/>
      <c r="G42" s="269"/>
      <c r="H42" s="269"/>
      <c r="I42" s="84"/>
      <c r="J42" s="85"/>
    </row>
    <row r="43" spans="1:10" x14ac:dyDescent="0.45">
      <c r="A43" s="232" t="s">
        <v>530</v>
      </c>
      <c r="B43" s="233"/>
      <c r="C43" s="233"/>
      <c r="D43" s="234"/>
      <c r="E43" s="229" t="s">
        <v>512</v>
      </c>
      <c r="F43" s="230"/>
      <c r="G43" s="230"/>
      <c r="H43" s="230"/>
      <c r="I43" s="231"/>
      <c r="J43" s="120">
        <v>1356216</v>
      </c>
    </row>
    <row r="44" spans="1:10" x14ac:dyDescent="0.45">
      <c r="A44" s="99"/>
      <c r="B44" s="90"/>
      <c r="C44" s="248"/>
      <c r="D44" s="248"/>
      <c r="E44" s="249"/>
      <c r="F44" s="249"/>
      <c r="G44" s="248"/>
      <c r="H44" s="248"/>
      <c r="I44" s="248"/>
      <c r="J44" s="85"/>
    </row>
    <row r="45" spans="1:10" x14ac:dyDescent="0.45">
      <c r="A45" s="232" t="s">
        <v>524</v>
      </c>
      <c r="B45" s="233"/>
      <c r="C45" s="233"/>
      <c r="D45" s="234"/>
      <c r="E45" s="229" t="s">
        <v>512</v>
      </c>
      <c r="F45" s="230"/>
      <c r="G45" s="230"/>
      <c r="H45" s="230"/>
      <c r="I45" s="231"/>
      <c r="J45" s="120">
        <v>2435071</v>
      </c>
    </row>
    <row r="46" spans="1:10" x14ac:dyDescent="0.45">
      <c r="A46" s="99"/>
      <c r="B46" s="90"/>
      <c r="C46" s="90"/>
      <c r="D46" s="83"/>
      <c r="E46" s="265"/>
      <c r="F46" s="265"/>
      <c r="G46" s="248"/>
      <c r="H46" s="248"/>
      <c r="I46" s="83"/>
      <c r="J46" s="85"/>
    </row>
    <row r="47" spans="1:10" x14ac:dyDescent="0.45">
      <c r="A47" s="232" t="s">
        <v>525</v>
      </c>
      <c r="B47" s="233"/>
      <c r="C47" s="233"/>
      <c r="D47" s="234"/>
      <c r="E47" s="229" t="s">
        <v>512</v>
      </c>
      <c r="F47" s="230"/>
      <c r="G47" s="230"/>
      <c r="H47" s="230"/>
      <c r="I47" s="231"/>
      <c r="J47" s="120">
        <v>3654656</v>
      </c>
    </row>
    <row r="48" spans="1:10" x14ac:dyDescent="0.45">
      <c r="A48" s="121"/>
      <c r="B48" s="122"/>
      <c r="C48" s="122"/>
      <c r="D48" s="122"/>
      <c r="E48" s="122"/>
      <c r="F48" s="122"/>
      <c r="G48" s="122"/>
      <c r="H48" s="122"/>
      <c r="I48" s="122"/>
      <c r="J48" s="123"/>
    </row>
    <row r="49" spans="1:10" x14ac:dyDescent="0.45">
      <c r="A49" s="232" t="s">
        <v>526</v>
      </c>
      <c r="B49" s="233"/>
      <c r="C49" s="233"/>
      <c r="D49" s="234"/>
      <c r="E49" s="229" t="s">
        <v>512</v>
      </c>
      <c r="F49" s="230"/>
      <c r="G49" s="230"/>
      <c r="H49" s="230"/>
      <c r="I49" s="231"/>
      <c r="J49" s="120">
        <v>3654664</v>
      </c>
    </row>
    <row r="50" spans="1:10" x14ac:dyDescent="0.45">
      <c r="A50" s="121"/>
      <c r="B50" s="122"/>
      <c r="C50" s="122"/>
      <c r="D50" s="122"/>
      <c r="E50" s="122"/>
      <c r="F50" s="122"/>
      <c r="G50" s="122"/>
      <c r="H50" s="122"/>
      <c r="I50" s="122"/>
      <c r="J50" s="123"/>
    </row>
    <row r="51" spans="1:10" x14ac:dyDescent="0.45">
      <c r="A51" s="232" t="s">
        <v>527</v>
      </c>
      <c r="B51" s="233"/>
      <c r="C51" s="233"/>
      <c r="D51" s="234"/>
      <c r="E51" s="229" t="s">
        <v>512</v>
      </c>
      <c r="F51" s="230"/>
      <c r="G51" s="230"/>
      <c r="H51" s="230"/>
      <c r="I51" s="231"/>
      <c r="J51" s="120">
        <v>3641287</v>
      </c>
    </row>
    <row r="52" spans="1:10" x14ac:dyDescent="0.45">
      <c r="A52" s="121"/>
      <c r="B52" s="122"/>
      <c r="C52" s="122"/>
      <c r="D52" s="122"/>
      <c r="E52" s="122"/>
      <c r="F52" s="122"/>
      <c r="G52" s="122"/>
      <c r="H52" s="122"/>
      <c r="I52" s="122"/>
      <c r="J52" s="123"/>
    </row>
    <row r="53" spans="1:10" x14ac:dyDescent="0.45">
      <c r="A53" s="266" t="s">
        <v>528</v>
      </c>
      <c r="B53" s="267"/>
      <c r="C53" s="267"/>
      <c r="D53" s="268"/>
      <c r="E53" s="229" t="s">
        <v>512</v>
      </c>
      <c r="F53" s="230"/>
      <c r="G53" s="230"/>
      <c r="H53" s="230"/>
      <c r="I53" s="231"/>
      <c r="J53" s="120">
        <v>3282660</v>
      </c>
    </row>
    <row r="54" spans="1:10" x14ac:dyDescent="0.45">
      <c r="A54" s="121"/>
      <c r="B54" s="122"/>
      <c r="C54" s="122"/>
      <c r="D54" s="122"/>
      <c r="E54" s="122"/>
      <c r="F54" s="122"/>
      <c r="G54" s="122"/>
      <c r="H54" s="122"/>
      <c r="I54" s="122"/>
      <c r="J54" s="123"/>
    </row>
    <row r="55" spans="1:10" x14ac:dyDescent="0.45">
      <c r="A55" s="232" t="s">
        <v>529</v>
      </c>
      <c r="B55" s="233"/>
      <c r="C55" s="233"/>
      <c r="D55" s="234"/>
      <c r="E55" s="229" t="s">
        <v>512</v>
      </c>
      <c r="F55" s="230"/>
      <c r="G55" s="230"/>
      <c r="H55" s="230"/>
      <c r="I55" s="231"/>
      <c r="J55" s="120">
        <v>1114328</v>
      </c>
    </row>
    <row r="56" spans="1:10" x14ac:dyDescent="0.45">
      <c r="A56" s="121"/>
      <c r="B56" s="122"/>
      <c r="C56" s="122"/>
      <c r="D56" s="122"/>
      <c r="E56" s="122"/>
      <c r="F56" s="122"/>
      <c r="G56" s="122"/>
      <c r="H56" s="122"/>
      <c r="I56" s="122"/>
      <c r="J56" s="123"/>
    </row>
    <row r="57" spans="1:10" x14ac:dyDescent="0.45">
      <c r="A57" s="232" t="s">
        <v>531</v>
      </c>
      <c r="B57" s="233"/>
      <c r="C57" s="233"/>
      <c r="D57" s="234"/>
      <c r="E57" s="229" t="s">
        <v>512</v>
      </c>
      <c r="F57" s="230"/>
      <c r="G57" s="230"/>
      <c r="H57" s="230"/>
      <c r="I57" s="231"/>
      <c r="J57" s="120">
        <v>5478421</v>
      </c>
    </row>
    <row r="58" spans="1:10" x14ac:dyDescent="0.45">
      <c r="A58" s="121"/>
      <c r="B58" s="122"/>
      <c r="C58" s="122"/>
      <c r="D58" s="122"/>
      <c r="E58" s="122"/>
      <c r="F58" s="122"/>
      <c r="G58" s="122"/>
      <c r="H58" s="122"/>
      <c r="I58" s="122"/>
      <c r="J58" s="123"/>
    </row>
    <row r="59" spans="1:10" x14ac:dyDescent="0.45">
      <c r="A59" s="232" t="s">
        <v>535</v>
      </c>
      <c r="B59" s="233"/>
      <c r="C59" s="233"/>
      <c r="D59" s="234"/>
      <c r="E59" s="229" t="s">
        <v>512</v>
      </c>
      <c r="F59" s="230"/>
      <c r="G59" s="230"/>
      <c r="H59" s="230"/>
      <c r="I59" s="231"/>
      <c r="J59" s="120">
        <v>5853184</v>
      </c>
    </row>
    <row r="60" spans="1:10" x14ac:dyDescent="0.45">
      <c r="A60" s="121"/>
      <c r="B60" s="122"/>
      <c r="C60" s="122"/>
      <c r="D60" s="122"/>
      <c r="E60" s="122"/>
      <c r="F60" s="122"/>
      <c r="G60" s="122"/>
      <c r="H60" s="122"/>
      <c r="I60" s="122"/>
      <c r="J60" s="123"/>
    </row>
    <row r="61" spans="1:10" x14ac:dyDescent="0.45">
      <c r="A61" s="232" t="s">
        <v>536</v>
      </c>
      <c r="B61" s="233"/>
      <c r="C61" s="233"/>
      <c r="D61" s="234"/>
      <c r="E61" s="229" t="s">
        <v>512</v>
      </c>
      <c r="F61" s="230"/>
      <c r="G61" s="230"/>
      <c r="H61" s="230"/>
      <c r="I61" s="231"/>
      <c r="J61" s="120">
        <v>5977134</v>
      </c>
    </row>
    <row r="62" spans="1:10" x14ac:dyDescent="0.45">
      <c r="A62" s="121"/>
      <c r="B62" s="122"/>
      <c r="C62" s="122"/>
      <c r="D62" s="122"/>
      <c r="E62" s="122"/>
      <c r="F62" s="122"/>
      <c r="G62" s="122"/>
      <c r="H62" s="122"/>
      <c r="I62" s="122"/>
      <c r="J62" s="123"/>
    </row>
    <row r="63" spans="1:10" x14ac:dyDescent="0.45">
      <c r="A63" s="232" t="s">
        <v>533</v>
      </c>
      <c r="B63" s="233"/>
      <c r="C63" s="233"/>
      <c r="D63" s="234"/>
      <c r="E63" s="229" t="s">
        <v>512</v>
      </c>
      <c r="F63" s="230"/>
      <c r="G63" s="230"/>
      <c r="H63" s="230"/>
      <c r="I63" s="231"/>
      <c r="J63" s="120">
        <v>5539684</v>
      </c>
    </row>
    <row r="64" spans="1:10" x14ac:dyDescent="0.45">
      <c r="A64" s="121"/>
      <c r="B64" s="122"/>
      <c r="C64" s="122"/>
      <c r="D64" s="122"/>
      <c r="E64" s="122"/>
      <c r="F64" s="122"/>
      <c r="G64" s="122"/>
      <c r="H64" s="122"/>
      <c r="I64" s="122"/>
      <c r="J64" s="123"/>
    </row>
    <row r="65" spans="1:10" x14ac:dyDescent="0.45">
      <c r="A65" s="232" t="s">
        <v>534</v>
      </c>
      <c r="B65" s="233"/>
      <c r="C65" s="233"/>
      <c r="D65" s="234"/>
      <c r="E65" s="229" t="s">
        <v>512</v>
      </c>
      <c r="F65" s="230"/>
      <c r="G65" s="230"/>
      <c r="H65" s="230"/>
      <c r="I65" s="231"/>
      <c r="J65" s="120">
        <v>2057301</v>
      </c>
    </row>
    <row r="66" spans="1:10" x14ac:dyDescent="0.45">
      <c r="A66" s="121"/>
      <c r="B66" s="122"/>
      <c r="C66" s="122"/>
      <c r="D66" s="122"/>
      <c r="E66" s="122"/>
      <c r="F66" s="122"/>
      <c r="G66" s="122"/>
      <c r="H66" s="122"/>
      <c r="I66" s="122"/>
      <c r="J66" s="123"/>
    </row>
    <row r="67" spans="1:10" x14ac:dyDescent="0.45">
      <c r="A67" s="254" t="s">
        <v>537</v>
      </c>
      <c r="B67" s="255"/>
      <c r="C67" s="255"/>
      <c r="D67" s="256"/>
      <c r="E67" s="251" t="s">
        <v>512</v>
      </c>
      <c r="F67" s="252"/>
      <c r="G67" s="252"/>
      <c r="H67" s="252"/>
      <c r="I67" s="253"/>
      <c r="J67" s="125">
        <v>6056580</v>
      </c>
    </row>
    <row r="68" spans="1:10" x14ac:dyDescent="0.45">
      <c r="A68" s="121"/>
      <c r="B68" s="122"/>
      <c r="C68" s="122"/>
      <c r="D68" s="122"/>
      <c r="E68" s="122"/>
      <c r="F68" s="122"/>
      <c r="G68" s="122"/>
      <c r="H68" s="122"/>
      <c r="I68" s="122"/>
      <c r="J68" s="123"/>
    </row>
    <row r="69" spans="1:10" x14ac:dyDescent="0.45">
      <c r="A69" s="232" t="s">
        <v>538</v>
      </c>
      <c r="B69" s="233"/>
      <c r="C69" s="233"/>
      <c r="D69" s="234"/>
      <c r="E69" s="251" t="s">
        <v>512</v>
      </c>
      <c r="F69" s="252"/>
      <c r="G69" s="252"/>
      <c r="H69" s="252"/>
      <c r="I69" s="253"/>
      <c r="J69" s="125">
        <v>3275531</v>
      </c>
    </row>
    <row r="70" spans="1:10" ht="14.45" customHeight="1" x14ac:dyDescent="0.45">
      <c r="A70" s="99"/>
      <c r="B70" s="90"/>
      <c r="C70" s="90"/>
      <c r="D70" s="83"/>
      <c r="E70" s="249"/>
      <c r="F70" s="249"/>
      <c r="G70" s="248"/>
      <c r="H70" s="248"/>
      <c r="I70" s="83"/>
      <c r="J70" s="100" t="s">
        <v>30</v>
      </c>
    </row>
    <row r="71" spans="1:10" x14ac:dyDescent="0.45">
      <c r="A71" s="99"/>
      <c r="B71" s="90"/>
      <c r="C71" s="90"/>
      <c r="D71" s="83"/>
      <c r="E71" s="249"/>
      <c r="F71" s="249"/>
      <c r="G71" s="248"/>
      <c r="H71" s="248"/>
      <c r="I71" s="83"/>
      <c r="J71" s="100" t="s">
        <v>31</v>
      </c>
    </row>
    <row r="72" spans="1:10" ht="13.9" customHeight="1" x14ac:dyDescent="0.45">
      <c r="A72" s="235" t="s">
        <v>32</v>
      </c>
      <c r="B72" s="236"/>
      <c r="C72" s="241" t="s">
        <v>513</v>
      </c>
      <c r="D72" s="242"/>
      <c r="E72" s="243" t="s">
        <v>33</v>
      </c>
      <c r="F72" s="244"/>
      <c r="G72" s="245"/>
      <c r="H72" s="246"/>
      <c r="I72" s="246"/>
      <c r="J72" s="247"/>
    </row>
    <row r="73" spans="1:10" x14ac:dyDescent="0.45">
      <c r="A73" s="99"/>
      <c r="B73" s="90"/>
      <c r="C73" s="248"/>
      <c r="D73" s="248"/>
      <c r="E73" s="249"/>
      <c r="F73" s="249"/>
      <c r="G73" s="250" t="s">
        <v>34</v>
      </c>
      <c r="H73" s="250"/>
      <c r="I73" s="250"/>
      <c r="J73" s="74"/>
    </row>
    <row r="74" spans="1:10" x14ac:dyDescent="0.45">
      <c r="A74" s="235" t="s">
        <v>35</v>
      </c>
      <c r="B74" s="236"/>
      <c r="C74" s="245" t="s">
        <v>514</v>
      </c>
      <c r="D74" s="246"/>
      <c r="E74" s="246"/>
      <c r="F74" s="246"/>
      <c r="G74" s="246"/>
      <c r="H74" s="246"/>
      <c r="I74" s="246"/>
      <c r="J74" s="247"/>
    </row>
    <row r="75" spans="1:10" x14ac:dyDescent="0.45">
      <c r="A75" s="82"/>
      <c r="B75" s="83"/>
      <c r="C75" s="259" t="s">
        <v>36</v>
      </c>
      <c r="D75" s="259"/>
      <c r="E75" s="259"/>
      <c r="F75" s="259"/>
      <c r="G75" s="259"/>
      <c r="H75" s="259"/>
      <c r="I75" s="259"/>
      <c r="J75" s="85"/>
    </row>
    <row r="76" spans="1:10" ht="14.45" customHeight="1" x14ac:dyDescent="0.45">
      <c r="A76" s="235" t="s">
        <v>37</v>
      </c>
      <c r="B76" s="236"/>
      <c r="C76" s="260" t="s">
        <v>515</v>
      </c>
      <c r="D76" s="261"/>
      <c r="E76" s="262"/>
      <c r="F76" s="249"/>
      <c r="G76" s="249"/>
      <c r="H76" s="263"/>
      <c r="I76" s="263"/>
      <c r="J76" s="264"/>
    </row>
    <row r="77" spans="1:10" x14ac:dyDescent="0.45">
      <c r="A77" s="82"/>
      <c r="B77" s="83"/>
      <c r="C77" s="90"/>
      <c r="D77" s="83"/>
      <c r="E77" s="249"/>
      <c r="F77" s="249"/>
      <c r="G77" s="249"/>
      <c r="H77" s="249"/>
      <c r="I77" s="83"/>
      <c r="J77" s="85"/>
    </row>
    <row r="78" spans="1:10" x14ac:dyDescent="0.45">
      <c r="A78" s="235" t="s">
        <v>38</v>
      </c>
      <c r="B78" s="236"/>
      <c r="C78" s="258" t="s">
        <v>516</v>
      </c>
      <c r="D78" s="238"/>
      <c r="E78" s="238"/>
      <c r="F78" s="238"/>
      <c r="G78" s="238"/>
      <c r="H78" s="238"/>
      <c r="I78" s="238"/>
      <c r="J78" s="239"/>
    </row>
    <row r="79" spans="1:10" ht="14.45" customHeight="1" x14ac:dyDescent="0.45">
      <c r="A79" s="82"/>
      <c r="B79" s="83"/>
      <c r="C79" s="83"/>
      <c r="D79" s="83"/>
      <c r="E79" s="249"/>
      <c r="F79" s="249"/>
      <c r="G79" s="249"/>
      <c r="H79" s="249"/>
      <c r="I79" s="83"/>
      <c r="J79" s="85"/>
    </row>
    <row r="80" spans="1:10" x14ac:dyDescent="0.45">
      <c r="A80" s="235" t="s">
        <v>39</v>
      </c>
      <c r="B80" s="236"/>
      <c r="C80" s="237" t="s">
        <v>517</v>
      </c>
      <c r="D80" s="238"/>
      <c r="E80" s="238"/>
      <c r="F80" s="238"/>
      <c r="G80" s="238"/>
      <c r="H80" s="238"/>
      <c r="I80" s="238"/>
      <c r="J80" s="239"/>
    </row>
    <row r="81" spans="1:10" ht="14.45" customHeight="1" x14ac:dyDescent="0.45">
      <c r="A81" s="82"/>
      <c r="B81" s="83"/>
      <c r="C81" s="240" t="s">
        <v>40</v>
      </c>
      <c r="D81" s="240"/>
      <c r="E81" s="240"/>
      <c r="F81" s="240"/>
      <c r="G81" s="83"/>
      <c r="H81" s="83"/>
      <c r="I81" s="83"/>
      <c r="J81" s="85"/>
    </row>
    <row r="82" spans="1:10" x14ac:dyDescent="0.45">
      <c r="A82" s="235" t="s">
        <v>41</v>
      </c>
      <c r="B82" s="236"/>
      <c r="C82" s="237" t="s">
        <v>518</v>
      </c>
      <c r="D82" s="238"/>
      <c r="E82" s="238"/>
      <c r="F82" s="238"/>
      <c r="G82" s="238"/>
      <c r="H82" s="238"/>
      <c r="I82" s="238"/>
      <c r="J82" s="239"/>
    </row>
    <row r="83" spans="1:10" x14ac:dyDescent="0.45">
      <c r="A83" s="101"/>
      <c r="B83" s="102"/>
      <c r="C83" s="257" t="s">
        <v>42</v>
      </c>
      <c r="D83" s="257"/>
      <c r="E83" s="257"/>
      <c r="F83" s="257"/>
      <c r="G83" s="257"/>
      <c r="H83" s="102"/>
      <c r="I83" s="102"/>
      <c r="J83" s="103"/>
    </row>
    <row r="88" spans="1:10" ht="27" customHeight="1" x14ac:dyDescent="0.45"/>
    <row r="92" spans="1:10" ht="38.450000000000003" customHeight="1" x14ac:dyDescent="0.45"/>
  </sheetData>
  <sheetProtection formatCells="0" insertRows="0"/>
  <mergeCells count="14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70:F70"/>
    <mergeCell ref="G70:H70"/>
    <mergeCell ref="E71:F71"/>
    <mergeCell ref="G71:H71"/>
    <mergeCell ref="C44:D44"/>
    <mergeCell ref="E44:F44"/>
    <mergeCell ref="G44:I44"/>
    <mergeCell ref="A45:D45"/>
    <mergeCell ref="E45:I45"/>
    <mergeCell ref="E46:F46"/>
    <mergeCell ref="G46:H46"/>
    <mergeCell ref="A49:D49"/>
    <mergeCell ref="E49:I49"/>
    <mergeCell ref="A51:D51"/>
    <mergeCell ref="E51:I51"/>
    <mergeCell ref="A53:D53"/>
    <mergeCell ref="E53:I53"/>
    <mergeCell ref="A55:D55"/>
    <mergeCell ref="E55:I55"/>
    <mergeCell ref="A57:D57"/>
    <mergeCell ref="E57:I57"/>
    <mergeCell ref="A59:D59"/>
    <mergeCell ref="C83:G83"/>
    <mergeCell ref="E77:F77"/>
    <mergeCell ref="G77:H77"/>
    <mergeCell ref="A78:B78"/>
    <mergeCell ref="C78:J78"/>
    <mergeCell ref="E79:F79"/>
    <mergeCell ref="G79:H79"/>
    <mergeCell ref="A74:B74"/>
    <mergeCell ref="C74:J74"/>
    <mergeCell ref="C75:I75"/>
    <mergeCell ref="A76:B76"/>
    <mergeCell ref="C76:E76"/>
    <mergeCell ref="F76:G76"/>
    <mergeCell ref="H76:J76"/>
    <mergeCell ref="E59:I59"/>
    <mergeCell ref="A61:D61"/>
    <mergeCell ref="E61:I61"/>
    <mergeCell ref="A63:D63"/>
    <mergeCell ref="E63:I63"/>
    <mergeCell ref="A80:B80"/>
    <mergeCell ref="C80:J80"/>
    <mergeCell ref="C81:F81"/>
    <mergeCell ref="A82:B82"/>
    <mergeCell ref="C82:J82"/>
    <mergeCell ref="A72:B72"/>
    <mergeCell ref="C72:D72"/>
    <mergeCell ref="E72:F72"/>
    <mergeCell ref="G72:J72"/>
    <mergeCell ref="C73:D73"/>
    <mergeCell ref="E73:F73"/>
    <mergeCell ref="G73:I73"/>
    <mergeCell ref="A69:D69"/>
    <mergeCell ref="E69:I69"/>
    <mergeCell ref="A65:D65"/>
    <mergeCell ref="E65:I65"/>
    <mergeCell ref="A67:D67"/>
    <mergeCell ref="E67:I67"/>
  </mergeCells>
  <dataValidations count="4">
    <dataValidation type="list" allowBlank="1" showInputMessage="1" showErrorMessage="1" sqref="C72:D72" xr:uid="{00000000-0002-0000-0000-000000000000}">
      <formula1>$J$70:$J$71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DD06BEED-C37B-4686-B76B-B8F44924EBFF}"/>
    <hyperlink ref="C27" r:id="rId2" xr:uid="{DDBFC460-09B0-45DF-B8ED-42A36A7C2059}"/>
    <hyperlink ref="C78" r:id="rId3" xr:uid="{4CACD0B0-E9DD-4AFA-B89E-E799A8193C9A}"/>
  </hyperlinks>
  <pageMargins left="0.7" right="0.7" top="0.75" bottom="0.75" header="0.3" footer="0.3"/>
  <pageSetup paperSize="9" scale="5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view="pageBreakPreview" topLeftCell="A54" zoomScale="110" zoomScaleNormal="100" zoomScaleSheetLayoutView="110" workbookViewId="0">
      <selection activeCell="A108" sqref="A108:F108"/>
    </sheetView>
  </sheetViews>
  <sheetFormatPr defaultColWidth="8.86328125" defaultRowHeight="12.75" x14ac:dyDescent="0.35"/>
  <cols>
    <col min="8" max="9" width="16.1328125" style="31" customWidth="1"/>
    <col min="10" max="10" width="10.265625" bestFit="1" customWidth="1"/>
  </cols>
  <sheetData>
    <row r="1" spans="1:9" x14ac:dyDescent="0.35">
      <c r="A1" s="307" t="s">
        <v>43</v>
      </c>
      <c r="B1" s="308"/>
      <c r="C1" s="308"/>
      <c r="D1" s="308"/>
      <c r="E1" s="308"/>
      <c r="F1" s="308"/>
      <c r="G1" s="308"/>
      <c r="H1" s="308"/>
      <c r="I1" s="308"/>
    </row>
    <row r="2" spans="1:9" x14ac:dyDescent="0.35">
      <c r="A2" s="309" t="s">
        <v>645</v>
      </c>
      <c r="B2" s="310"/>
      <c r="C2" s="310"/>
      <c r="D2" s="310"/>
      <c r="E2" s="310"/>
      <c r="F2" s="310"/>
      <c r="G2" s="310"/>
      <c r="H2" s="310"/>
      <c r="I2" s="310"/>
    </row>
    <row r="3" spans="1:9" x14ac:dyDescent="0.35">
      <c r="A3" s="311" t="s">
        <v>499</v>
      </c>
      <c r="B3" s="311"/>
      <c r="C3" s="311"/>
      <c r="D3" s="311"/>
      <c r="E3" s="311"/>
      <c r="F3" s="311"/>
      <c r="G3" s="311"/>
      <c r="H3" s="311"/>
      <c r="I3" s="311"/>
    </row>
    <row r="4" spans="1:9" x14ac:dyDescent="0.35">
      <c r="A4" s="312" t="s">
        <v>519</v>
      </c>
      <c r="B4" s="313"/>
      <c r="C4" s="313"/>
      <c r="D4" s="313"/>
      <c r="E4" s="313"/>
      <c r="F4" s="313"/>
      <c r="G4" s="313"/>
      <c r="H4" s="313"/>
      <c r="I4" s="314"/>
    </row>
    <row r="5" spans="1:9" ht="30.4" x14ac:dyDescent="0.35">
      <c r="A5" s="317" t="s">
        <v>44</v>
      </c>
      <c r="B5" s="318"/>
      <c r="C5" s="318"/>
      <c r="D5" s="318"/>
      <c r="E5" s="318"/>
      <c r="F5" s="318"/>
      <c r="G5" s="10" t="s">
        <v>45</v>
      </c>
      <c r="H5" s="12" t="s">
        <v>46</v>
      </c>
      <c r="I5" s="12" t="s">
        <v>47</v>
      </c>
    </row>
    <row r="6" spans="1:9" x14ac:dyDescent="0.35">
      <c r="A6" s="315">
        <v>1</v>
      </c>
      <c r="B6" s="316"/>
      <c r="C6" s="316"/>
      <c r="D6" s="316"/>
      <c r="E6" s="316"/>
      <c r="F6" s="316"/>
      <c r="G6" s="11">
        <v>2</v>
      </c>
      <c r="H6" s="12">
        <v>3</v>
      </c>
      <c r="I6" s="12">
        <v>4</v>
      </c>
    </row>
    <row r="7" spans="1:9" x14ac:dyDescent="0.35">
      <c r="A7" s="319"/>
      <c r="B7" s="319"/>
      <c r="C7" s="319"/>
      <c r="D7" s="319"/>
      <c r="E7" s="319"/>
      <c r="F7" s="319"/>
      <c r="G7" s="319"/>
      <c r="H7" s="319"/>
      <c r="I7" s="319"/>
    </row>
    <row r="8" spans="1:9" ht="12.75" customHeight="1" x14ac:dyDescent="0.35">
      <c r="A8" s="301" t="s">
        <v>48</v>
      </c>
      <c r="B8" s="301"/>
      <c r="C8" s="301"/>
      <c r="D8" s="301"/>
      <c r="E8" s="301"/>
      <c r="F8" s="301"/>
      <c r="G8" s="13">
        <v>1</v>
      </c>
      <c r="H8" s="29">
        <v>0</v>
      </c>
      <c r="I8" s="29">
        <v>0</v>
      </c>
    </row>
    <row r="9" spans="1:9" ht="12.75" customHeight="1" x14ac:dyDescent="0.35">
      <c r="A9" s="302" t="s">
        <v>49</v>
      </c>
      <c r="B9" s="302"/>
      <c r="C9" s="302"/>
      <c r="D9" s="302"/>
      <c r="E9" s="302"/>
      <c r="F9" s="302"/>
      <c r="G9" s="14">
        <v>2</v>
      </c>
      <c r="H9" s="30">
        <f>H10+H17+H27+H38+H43</f>
        <v>366115324</v>
      </c>
      <c r="I9" s="30">
        <f>I10+I17+I27+I38+I43</f>
        <v>420957108</v>
      </c>
    </row>
    <row r="10" spans="1:9" ht="12.75" customHeight="1" x14ac:dyDescent="0.35">
      <c r="A10" s="304" t="s">
        <v>50</v>
      </c>
      <c r="B10" s="304"/>
      <c r="C10" s="304"/>
      <c r="D10" s="304"/>
      <c r="E10" s="304"/>
      <c r="F10" s="304"/>
      <c r="G10" s="14">
        <v>3</v>
      </c>
      <c r="H10" s="30">
        <f>H11+H12+H13+H14+H15+H16</f>
        <v>28658597</v>
      </c>
      <c r="I10" s="30">
        <f>I11+I12+I13+I14+I15+I16</f>
        <v>29137883</v>
      </c>
    </row>
    <row r="11" spans="1:9" ht="12.75" customHeight="1" x14ac:dyDescent="0.35">
      <c r="A11" s="300" t="s">
        <v>497</v>
      </c>
      <c r="B11" s="300"/>
      <c r="C11" s="300"/>
      <c r="D11" s="300"/>
      <c r="E11" s="300"/>
      <c r="F11" s="300"/>
      <c r="G11" s="13">
        <v>4</v>
      </c>
      <c r="H11" s="29">
        <v>5460192</v>
      </c>
      <c r="I11" s="29">
        <v>4933834</v>
      </c>
    </row>
    <row r="12" spans="1:9" ht="22.9" customHeight="1" x14ac:dyDescent="0.35">
      <c r="A12" s="300" t="s">
        <v>496</v>
      </c>
      <c r="B12" s="300"/>
      <c r="C12" s="300"/>
      <c r="D12" s="300"/>
      <c r="E12" s="300"/>
      <c r="F12" s="300"/>
      <c r="G12" s="13">
        <v>5</v>
      </c>
      <c r="H12" s="29">
        <v>7932769</v>
      </c>
      <c r="I12" s="29">
        <v>7063117</v>
      </c>
    </row>
    <row r="13" spans="1:9" ht="12.75" customHeight="1" x14ac:dyDescent="0.35">
      <c r="A13" s="300" t="s">
        <v>51</v>
      </c>
      <c r="B13" s="300"/>
      <c r="C13" s="300"/>
      <c r="D13" s="300"/>
      <c r="E13" s="300"/>
      <c r="F13" s="300"/>
      <c r="G13" s="13">
        <v>6</v>
      </c>
      <c r="H13" s="29">
        <v>9551478</v>
      </c>
      <c r="I13" s="29">
        <v>9551478</v>
      </c>
    </row>
    <row r="14" spans="1:9" ht="12.75" customHeight="1" x14ac:dyDescent="0.35">
      <c r="A14" s="300" t="s">
        <v>52</v>
      </c>
      <c r="B14" s="300"/>
      <c r="C14" s="300"/>
      <c r="D14" s="300"/>
      <c r="E14" s="300"/>
      <c r="F14" s="300"/>
      <c r="G14" s="13">
        <v>7</v>
      </c>
      <c r="H14" s="29">
        <v>0</v>
      </c>
      <c r="I14" s="29">
        <v>0</v>
      </c>
    </row>
    <row r="15" spans="1:9" ht="12.75" customHeight="1" x14ac:dyDescent="0.35">
      <c r="A15" s="300" t="s">
        <v>53</v>
      </c>
      <c r="B15" s="300"/>
      <c r="C15" s="300"/>
      <c r="D15" s="300"/>
      <c r="E15" s="300"/>
      <c r="F15" s="300"/>
      <c r="G15" s="13">
        <v>8</v>
      </c>
      <c r="H15" s="29">
        <v>5690940</v>
      </c>
      <c r="I15" s="29">
        <v>7577168</v>
      </c>
    </row>
    <row r="16" spans="1:9" ht="12.75" customHeight="1" x14ac:dyDescent="0.35">
      <c r="A16" s="300" t="s">
        <v>54</v>
      </c>
      <c r="B16" s="300"/>
      <c r="C16" s="300"/>
      <c r="D16" s="300"/>
      <c r="E16" s="300"/>
      <c r="F16" s="300"/>
      <c r="G16" s="13">
        <v>9</v>
      </c>
      <c r="H16" s="29">
        <v>23218</v>
      </c>
      <c r="I16" s="29">
        <v>12286</v>
      </c>
    </row>
    <row r="17" spans="1:9" ht="12.75" customHeight="1" x14ac:dyDescent="0.35">
      <c r="A17" s="304" t="s">
        <v>55</v>
      </c>
      <c r="B17" s="304"/>
      <c r="C17" s="304"/>
      <c r="D17" s="304"/>
      <c r="E17" s="304"/>
      <c r="F17" s="304"/>
      <c r="G17" s="14">
        <v>10</v>
      </c>
      <c r="H17" s="30">
        <f>H18+H19+H20+H21+H22+H23+H24+H25+H26</f>
        <v>263841828</v>
      </c>
      <c r="I17" s="30">
        <f>I18+I19+I20+I21+I22+I23+I24+I25+I26</f>
        <v>298563663</v>
      </c>
    </row>
    <row r="18" spans="1:9" ht="12.75" customHeight="1" x14ac:dyDescent="0.35">
      <c r="A18" s="300" t="s">
        <v>56</v>
      </c>
      <c r="B18" s="300"/>
      <c r="C18" s="300"/>
      <c r="D18" s="300"/>
      <c r="E18" s="300"/>
      <c r="F18" s="300"/>
      <c r="G18" s="13">
        <v>11</v>
      </c>
      <c r="H18" s="29">
        <v>42918283</v>
      </c>
      <c r="I18" s="29">
        <v>50144431</v>
      </c>
    </row>
    <row r="19" spans="1:9" ht="12.75" customHeight="1" x14ac:dyDescent="0.35">
      <c r="A19" s="300" t="s">
        <v>57</v>
      </c>
      <c r="B19" s="300"/>
      <c r="C19" s="300"/>
      <c r="D19" s="300"/>
      <c r="E19" s="300"/>
      <c r="F19" s="300"/>
      <c r="G19" s="13">
        <v>12</v>
      </c>
      <c r="H19" s="29">
        <v>79361026</v>
      </c>
      <c r="I19" s="29">
        <v>81107054</v>
      </c>
    </row>
    <row r="20" spans="1:9" ht="12.75" customHeight="1" x14ac:dyDescent="0.35">
      <c r="A20" s="300" t="s">
        <v>58</v>
      </c>
      <c r="B20" s="300"/>
      <c r="C20" s="300"/>
      <c r="D20" s="300"/>
      <c r="E20" s="300"/>
      <c r="F20" s="300"/>
      <c r="G20" s="13">
        <v>13</v>
      </c>
      <c r="H20" s="29">
        <v>78154093</v>
      </c>
      <c r="I20" s="29">
        <v>77568987</v>
      </c>
    </row>
    <row r="21" spans="1:9" ht="12.75" customHeight="1" x14ac:dyDescent="0.35">
      <c r="A21" s="300" t="s">
        <v>59</v>
      </c>
      <c r="B21" s="300"/>
      <c r="C21" s="300"/>
      <c r="D21" s="300"/>
      <c r="E21" s="300"/>
      <c r="F21" s="300"/>
      <c r="G21" s="13">
        <v>14</v>
      </c>
      <c r="H21" s="29">
        <v>16778713</v>
      </c>
      <c r="I21" s="29">
        <v>23466617</v>
      </c>
    </row>
    <row r="22" spans="1:9" ht="12.75" customHeight="1" x14ac:dyDescent="0.35">
      <c r="A22" s="300" t="s">
        <v>60</v>
      </c>
      <c r="B22" s="300"/>
      <c r="C22" s="300"/>
      <c r="D22" s="300"/>
      <c r="E22" s="300"/>
      <c r="F22" s="300"/>
      <c r="G22" s="13">
        <v>15</v>
      </c>
      <c r="H22" s="29">
        <v>0</v>
      </c>
      <c r="I22" s="29">
        <v>0</v>
      </c>
    </row>
    <row r="23" spans="1:9" ht="12.75" customHeight="1" x14ac:dyDescent="0.35">
      <c r="A23" s="300" t="s">
        <v>61</v>
      </c>
      <c r="B23" s="300"/>
      <c r="C23" s="300"/>
      <c r="D23" s="300"/>
      <c r="E23" s="300"/>
      <c r="F23" s="300"/>
      <c r="G23" s="13">
        <v>16</v>
      </c>
      <c r="H23" s="29">
        <v>6829791</v>
      </c>
      <c r="I23" s="29">
        <v>7591054</v>
      </c>
    </row>
    <row r="24" spans="1:9" ht="12.75" customHeight="1" x14ac:dyDescent="0.35">
      <c r="A24" s="300" t="s">
        <v>62</v>
      </c>
      <c r="B24" s="300"/>
      <c r="C24" s="300"/>
      <c r="D24" s="300"/>
      <c r="E24" s="300"/>
      <c r="F24" s="300"/>
      <c r="G24" s="13">
        <v>17</v>
      </c>
      <c r="H24" s="29">
        <v>20346748</v>
      </c>
      <c r="I24" s="29">
        <v>39973441</v>
      </c>
    </row>
    <row r="25" spans="1:9" ht="12.75" customHeight="1" x14ac:dyDescent="0.35">
      <c r="A25" s="300" t="s">
        <v>63</v>
      </c>
      <c r="B25" s="300"/>
      <c r="C25" s="300"/>
      <c r="D25" s="300"/>
      <c r="E25" s="300"/>
      <c r="F25" s="300"/>
      <c r="G25" s="13">
        <v>18</v>
      </c>
      <c r="H25" s="29">
        <v>436483</v>
      </c>
      <c r="I25" s="29">
        <v>378948</v>
      </c>
    </row>
    <row r="26" spans="1:9" ht="12.75" customHeight="1" x14ac:dyDescent="0.35">
      <c r="A26" s="300" t="s">
        <v>64</v>
      </c>
      <c r="B26" s="300"/>
      <c r="C26" s="300"/>
      <c r="D26" s="300"/>
      <c r="E26" s="300"/>
      <c r="F26" s="300"/>
      <c r="G26" s="13">
        <v>19</v>
      </c>
      <c r="H26" s="29">
        <v>19016691</v>
      </c>
      <c r="I26" s="29">
        <v>18333131</v>
      </c>
    </row>
    <row r="27" spans="1:9" ht="12.75" customHeight="1" x14ac:dyDescent="0.35">
      <c r="A27" s="304" t="s">
        <v>65</v>
      </c>
      <c r="B27" s="304"/>
      <c r="C27" s="304"/>
      <c r="D27" s="304"/>
      <c r="E27" s="304"/>
      <c r="F27" s="304"/>
      <c r="G27" s="14">
        <v>20</v>
      </c>
      <c r="H27" s="30">
        <f>SUM(H28:H37)</f>
        <v>57744346</v>
      </c>
      <c r="I27" s="30">
        <f>SUM(I28:I37)</f>
        <v>75305600</v>
      </c>
    </row>
    <row r="28" spans="1:9" ht="12.75" customHeight="1" x14ac:dyDescent="0.35">
      <c r="A28" s="300" t="s">
        <v>66</v>
      </c>
      <c r="B28" s="300"/>
      <c r="C28" s="300"/>
      <c r="D28" s="300"/>
      <c r="E28" s="300"/>
      <c r="F28" s="300"/>
      <c r="G28" s="13">
        <v>21</v>
      </c>
      <c r="H28" s="29">
        <v>8265</v>
      </c>
      <c r="I28" s="29">
        <v>8265</v>
      </c>
    </row>
    <row r="29" spans="1:9" ht="12.75" customHeight="1" x14ac:dyDescent="0.35">
      <c r="A29" s="300" t="s">
        <v>67</v>
      </c>
      <c r="B29" s="300"/>
      <c r="C29" s="300"/>
      <c r="D29" s="300"/>
      <c r="E29" s="300"/>
      <c r="F29" s="300"/>
      <c r="G29" s="13">
        <v>22</v>
      </c>
      <c r="H29" s="29">
        <v>0</v>
      </c>
      <c r="I29" s="29">
        <v>0</v>
      </c>
    </row>
    <row r="30" spans="1:9" ht="12.75" customHeight="1" x14ac:dyDescent="0.35">
      <c r="A30" s="300" t="s">
        <v>68</v>
      </c>
      <c r="B30" s="300"/>
      <c r="C30" s="300"/>
      <c r="D30" s="300"/>
      <c r="E30" s="300"/>
      <c r="F30" s="300"/>
      <c r="G30" s="13">
        <v>23</v>
      </c>
      <c r="H30" s="29">
        <v>0</v>
      </c>
      <c r="I30" s="29">
        <v>0</v>
      </c>
    </row>
    <row r="31" spans="1:9" ht="24" customHeight="1" x14ac:dyDescent="0.35">
      <c r="A31" s="300" t="s">
        <v>69</v>
      </c>
      <c r="B31" s="300"/>
      <c r="C31" s="300"/>
      <c r="D31" s="300"/>
      <c r="E31" s="300"/>
      <c r="F31" s="300"/>
      <c r="G31" s="13">
        <v>24</v>
      </c>
      <c r="H31" s="29">
        <v>44849705</v>
      </c>
      <c r="I31" s="29">
        <v>67724101</v>
      </c>
    </row>
    <row r="32" spans="1:9" ht="23.45" customHeight="1" x14ac:dyDescent="0.35">
      <c r="A32" s="300" t="s">
        <v>70</v>
      </c>
      <c r="B32" s="300"/>
      <c r="C32" s="300"/>
      <c r="D32" s="300"/>
      <c r="E32" s="300"/>
      <c r="F32" s="300"/>
      <c r="G32" s="13">
        <v>25</v>
      </c>
      <c r="H32" s="29">
        <v>0</v>
      </c>
      <c r="I32" s="29">
        <v>0</v>
      </c>
    </row>
    <row r="33" spans="1:9" ht="21.6" customHeight="1" x14ac:dyDescent="0.35">
      <c r="A33" s="300" t="s">
        <v>71</v>
      </c>
      <c r="B33" s="300"/>
      <c r="C33" s="300"/>
      <c r="D33" s="300"/>
      <c r="E33" s="300"/>
      <c r="F33" s="300"/>
      <c r="G33" s="13">
        <v>26</v>
      </c>
      <c r="H33" s="29">
        <v>5725000</v>
      </c>
      <c r="I33" s="29">
        <v>0</v>
      </c>
    </row>
    <row r="34" spans="1:9" ht="12.75" customHeight="1" x14ac:dyDescent="0.35">
      <c r="A34" s="300" t="s">
        <v>72</v>
      </c>
      <c r="B34" s="300"/>
      <c r="C34" s="300"/>
      <c r="D34" s="300"/>
      <c r="E34" s="300"/>
      <c r="F34" s="300"/>
      <c r="G34" s="13">
        <v>27</v>
      </c>
      <c r="H34" s="29">
        <v>754920</v>
      </c>
      <c r="I34" s="29">
        <v>834486</v>
      </c>
    </row>
    <row r="35" spans="1:9" ht="12.75" customHeight="1" x14ac:dyDescent="0.35">
      <c r="A35" s="300" t="s">
        <v>73</v>
      </c>
      <c r="B35" s="300"/>
      <c r="C35" s="300"/>
      <c r="D35" s="300"/>
      <c r="E35" s="300"/>
      <c r="F35" s="300"/>
      <c r="G35" s="13">
        <v>28</v>
      </c>
      <c r="H35" s="29">
        <v>1195746</v>
      </c>
      <c r="I35" s="29">
        <v>1181035</v>
      </c>
    </row>
    <row r="36" spans="1:9" ht="12.75" customHeight="1" x14ac:dyDescent="0.35">
      <c r="A36" s="300" t="s">
        <v>74</v>
      </c>
      <c r="B36" s="300"/>
      <c r="C36" s="300"/>
      <c r="D36" s="300"/>
      <c r="E36" s="300"/>
      <c r="F36" s="300"/>
      <c r="G36" s="13">
        <v>29</v>
      </c>
      <c r="H36" s="29">
        <v>4848053</v>
      </c>
      <c r="I36" s="29">
        <v>5319900</v>
      </c>
    </row>
    <row r="37" spans="1:9" ht="12.75" customHeight="1" x14ac:dyDescent="0.35">
      <c r="A37" s="300" t="s">
        <v>75</v>
      </c>
      <c r="B37" s="300"/>
      <c r="C37" s="300"/>
      <c r="D37" s="300"/>
      <c r="E37" s="300"/>
      <c r="F37" s="300"/>
      <c r="G37" s="13">
        <v>30</v>
      </c>
      <c r="H37" s="29">
        <v>362657</v>
      </c>
      <c r="I37" s="29">
        <v>237813</v>
      </c>
    </row>
    <row r="38" spans="1:9" ht="12.75" customHeight="1" x14ac:dyDescent="0.35">
      <c r="A38" s="304" t="s">
        <v>76</v>
      </c>
      <c r="B38" s="304"/>
      <c r="C38" s="304"/>
      <c r="D38" s="304"/>
      <c r="E38" s="304"/>
      <c r="F38" s="304"/>
      <c r="G38" s="14">
        <v>31</v>
      </c>
      <c r="H38" s="30">
        <f>H39+H40+H41+H42</f>
        <v>6053332</v>
      </c>
      <c r="I38" s="30">
        <f>I39+I40+I41+I42</f>
        <v>8615947</v>
      </c>
    </row>
    <row r="39" spans="1:9" ht="12.75" customHeight="1" x14ac:dyDescent="0.35">
      <c r="A39" s="300" t="s">
        <v>77</v>
      </c>
      <c r="B39" s="300"/>
      <c r="C39" s="300"/>
      <c r="D39" s="300"/>
      <c r="E39" s="300"/>
      <c r="F39" s="300"/>
      <c r="G39" s="13">
        <v>32</v>
      </c>
      <c r="H39" s="29">
        <v>0</v>
      </c>
      <c r="I39" s="29">
        <v>0</v>
      </c>
    </row>
    <row r="40" spans="1:9" ht="27" customHeight="1" x14ac:dyDescent="0.35">
      <c r="A40" s="300" t="s">
        <v>78</v>
      </c>
      <c r="B40" s="300"/>
      <c r="C40" s="300"/>
      <c r="D40" s="300"/>
      <c r="E40" s="300"/>
      <c r="F40" s="300"/>
      <c r="G40" s="13">
        <v>33</v>
      </c>
      <c r="H40" s="29">
        <v>0</v>
      </c>
      <c r="I40" s="29">
        <v>0</v>
      </c>
    </row>
    <row r="41" spans="1:9" ht="12.75" customHeight="1" x14ac:dyDescent="0.35">
      <c r="A41" s="300" t="s">
        <v>79</v>
      </c>
      <c r="B41" s="300"/>
      <c r="C41" s="300"/>
      <c r="D41" s="300"/>
      <c r="E41" s="300"/>
      <c r="F41" s="300"/>
      <c r="G41" s="13">
        <v>34</v>
      </c>
      <c r="H41" s="29">
        <v>924702</v>
      </c>
      <c r="I41" s="29">
        <v>1810914</v>
      </c>
    </row>
    <row r="42" spans="1:9" ht="12.75" customHeight="1" x14ac:dyDescent="0.35">
      <c r="A42" s="300" t="s">
        <v>80</v>
      </c>
      <c r="B42" s="300"/>
      <c r="C42" s="300"/>
      <c r="D42" s="300"/>
      <c r="E42" s="300"/>
      <c r="F42" s="300"/>
      <c r="G42" s="13">
        <v>35</v>
      </c>
      <c r="H42" s="29">
        <v>5128630</v>
      </c>
      <c r="I42" s="29">
        <v>6805033</v>
      </c>
    </row>
    <row r="43" spans="1:9" ht="12.75" customHeight="1" x14ac:dyDescent="0.35">
      <c r="A43" s="300" t="s">
        <v>81</v>
      </c>
      <c r="B43" s="300"/>
      <c r="C43" s="300"/>
      <c r="D43" s="300"/>
      <c r="E43" s="300"/>
      <c r="F43" s="300"/>
      <c r="G43" s="13">
        <v>36</v>
      </c>
      <c r="H43" s="29">
        <v>9817221</v>
      </c>
      <c r="I43" s="29">
        <v>9334015</v>
      </c>
    </row>
    <row r="44" spans="1:9" ht="12.75" customHeight="1" x14ac:dyDescent="0.35">
      <c r="A44" s="302" t="s">
        <v>82</v>
      </c>
      <c r="B44" s="302"/>
      <c r="C44" s="302"/>
      <c r="D44" s="302"/>
      <c r="E44" s="302"/>
      <c r="F44" s="302"/>
      <c r="G44" s="14">
        <v>37</v>
      </c>
      <c r="H44" s="30">
        <f>H45+H53+H60+H70</f>
        <v>871945809</v>
      </c>
      <c r="I44" s="30">
        <f>I45+I53+I60+I70</f>
        <v>938153124</v>
      </c>
    </row>
    <row r="45" spans="1:9" ht="12.75" customHeight="1" x14ac:dyDescent="0.35">
      <c r="A45" s="304" t="s">
        <v>83</v>
      </c>
      <c r="B45" s="304"/>
      <c r="C45" s="304"/>
      <c r="D45" s="304"/>
      <c r="E45" s="304"/>
      <c r="F45" s="304"/>
      <c r="G45" s="14">
        <v>38</v>
      </c>
      <c r="H45" s="30">
        <f>SUM(H46:H52)</f>
        <v>236683629</v>
      </c>
      <c r="I45" s="30">
        <f>SUM(I46:I52)</f>
        <v>247499156</v>
      </c>
    </row>
    <row r="46" spans="1:9" ht="12.75" customHeight="1" x14ac:dyDescent="0.35">
      <c r="A46" s="300" t="s">
        <v>84</v>
      </c>
      <c r="B46" s="300"/>
      <c r="C46" s="300"/>
      <c r="D46" s="300"/>
      <c r="E46" s="300"/>
      <c r="F46" s="300"/>
      <c r="G46" s="13">
        <v>39</v>
      </c>
      <c r="H46" s="29">
        <v>121889202</v>
      </c>
      <c r="I46" s="29">
        <v>130278497</v>
      </c>
    </row>
    <row r="47" spans="1:9" ht="12.75" customHeight="1" x14ac:dyDescent="0.35">
      <c r="A47" s="300" t="s">
        <v>85</v>
      </c>
      <c r="B47" s="300"/>
      <c r="C47" s="300"/>
      <c r="D47" s="300"/>
      <c r="E47" s="300"/>
      <c r="F47" s="300"/>
      <c r="G47" s="13">
        <v>40</v>
      </c>
      <c r="H47" s="29">
        <v>70717300</v>
      </c>
      <c r="I47" s="29">
        <v>70615133</v>
      </c>
    </row>
    <row r="48" spans="1:9" ht="12.75" customHeight="1" x14ac:dyDescent="0.35">
      <c r="A48" s="300" t="s">
        <v>86</v>
      </c>
      <c r="B48" s="300"/>
      <c r="C48" s="300"/>
      <c r="D48" s="300"/>
      <c r="E48" s="300"/>
      <c r="F48" s="300"/>
      <c r="G48" s="13">
        <v>41</v>
      </c>
      <c r="H48" s="29">
        <v>32585272</v>
      </c>
      <c r="I48" s="29">
        <v>35088599</v>
      </c>
    </row>
    <row r="49" spans="1:9" ht="12.75" customHeight="1" x14ac:dyDescent="0.35">
      <c r="A49" s="300" t="s">
        <v>87</v>
      </c>
      <c r="B49" s="300"/>
      <c r="C49" s="300"/>
      <c r="D49" s="300"/>
      <c r="E49" s="300"/>
      <c r="F49" s="300"/>
      <c r="G49" s="13">
        <v>42</v>
      </c>
      <c r="H49" s="29">
        <v>4513841</v>
      </c>
      <c r="I49" s="29">
        <v>2981126</v>
      </c>
    </row>
    <row r="50" spans="1:9" ht="12.75" customHeight="1" x14ac:dyDescent="0.35">
      <c r="A50" s="300" t="s">
        <v>88</v>
      </c>
      <c r="B50" s="300"/>
      <c r="C50" s="300"/>
      <c r="D50" s="300"/>
      <c r="E50" s="300"/>
      <c r="F50" s="300"/>
      <c r="G50" s="13">
        <v>43</v>
      </c>
      <c r="H50" s="29">
        <v>6220758</v>
      </c>
      <c r="I50" s="29">
        <v>8535801</v>
      </c>
    </row>
    <row r="51" spans="1:9" ht="12.75" customHeight="1" x14ac:dyDescent="0.35">
      <c r="A51" s="300" t="s">
        <v>89</v>
      </c>
      <c r="B51" s="300"/>
      <c r="C51" s="300"/>
      <c r="D51" s="300"/>
      <c r="E51" s="300"/>
      <c r="F51" s="300"/>
      <c r="G51" s="13">
        <v>44</v>
      </c>
      <c r="H51" s="29">
        <v>757256</v>
      </c>
      <c r="I51" s="29">
        <v>0</v>
      </c>
    </row>
    <row r="52" spans="1:9" ht="12.75" customHeight="1" x14ac:dyDescent="0.35">
      <c r="A52" s="300" t="s">
        <v>90</v>
      </c>
      <c r="B52" s="300"/>
      <c r="C52" s="300"/>
      <c r="D52" s="300"/>
      <c r="E52" s="300"/>
      <c r="F52" s="300"/>
      <c r="G52" s="13">
        <v>45</v>
      </c>
      <c r="H52" s="29">
        <v>0</v>
      </c>
      <c r="I52" s="29">
        <v>0</v>
      </c>
    </row>
    <row r="53" spans="1:9" ht="12.75" customHeight="1" x14ac:dyDescent="0.35">
      <c r="A53" s="304" t="s">
        <v>91</v>
      </c>
      <c r="B53" s="304"/>
      <c r="C53" s="304"/>
      <c r="D53" s="304"/>
      <c r="E53" s="304"/>
      <c r="F53" s="304"/>
      <c r="G53" s="14">
        <v>46</v>
      </c>
      <c r="H53" s="30">
        <f>SUM(H54:H59)</f>
        <v>406669254</v>
      </c>
      <c r="I53" s="30">
        <f>SUM(I54:I59)</f>
        <v>398882022</v>
      </c>
    </row>
    <row r="54" spans="1:9" ht="12.75" customHeight="1" x14ac:dyDescent="0.35">
      <c r="A54" s="300" t="s">
        <v>92</v>
      </c>
      <c r="B54" s="300"/>
      <c r="C54" s="300"/>
      <c r="D54" s="300"/>
      <c r="E54" s="300"/>
      <c r="F54" s="300"/>
      <c r="G54" s="13">
        <v>47</v>
      </c>
      <c r="H54" s="29">
        <v>0</v>
      </c>
      <c r="I54" s="29">
        <v>0</v>
      </c>
    </row>
    <row r="55" spans="1:9" ht="23.45" customHeight="1" x14ac:dyDescent="0.35">
      <c r="A55" s="300" t="s">
        <v>93</v>
      </c>
      <c r="B55" s="300"/>
      <c r="C55" s="300"/>
      <c r="D55" s="300"/>
      <c r="E55" s="300"/>
      <c r="F55" s="300"/>
      <c r="G55" s="13">
        <v>48</v>
      </c>
      <c r="H55" s="29">
        <v>24359145</v>
      </c>
      <c r="I55" s="29">
        <v>3708183</v>
      </c>
    </row>
    <row r="56" spans="1:9" ht="12.75" customHeight="1" x14ac:dyDescent="0.35">
      <c r="A56" s="300" t="s">
        <v>94</v>
      </c>
      <c r="B56" s="300"/>
      <c r="C56" s="300"/>
      <c r="D56" s="300"/>
      <c r="E56" s="300"/>
      <c r="F56" s="300"/>
      <c r="G56" s="13">
        <v>49</v>
      </c>
      <c r="H56" s="29">
        <v>329755317</v>
      </c>
      <c r="I56" s="29">
        <v>343275764</v>
      </c>
    </row>
    <row r="57" spans="1:9" ht="12.75" customHeight="1" x14ac:dyDescent="0.35">
      <c r="A57" s="300" t="s">
        <v>95</v>
      </c>
      <c r="B57" s="300"/>
      <c r="C57" s="300"/>
      <c r="D57" s="300"/>
      <c r="E57" s="300"/>
      <c r="F57" s="300"/>
      <c r="G57" s="13">
        <v>50</v>
      </c>
      <c r="H57" s="29">
        <v>106674</v>
      </c>
      <c r="I57" s="29">
        <v>303272</v>
      </c>
    </row>
    <row r="58" spans="1:9" ht="12.75" customHeight="1" x14ac:dyDescent="0.35">
      <c r="A58" s="300" t="s">
        <v>96</v>
      </c>
      <c r="B58" s="300"/>
      <c r="C58" s="300"/>
      <c r="D58" s="300"/>
      <c r="E58" s="300"/>
      <c r="F58" s="300"/>
      <c r="G58" s="13">
        <v>51</v>
      </c>
      <c r="H58" s="29">
        <v>15940323</v>
      </c>
      <c r="I58" s="29">
        <v>12800587</v>
      </c>
    </row>
    <row r="59" spans="1:9" ht="12.75" customHeight="1" x14ac:dyDescent="0.35">
      <c r="A59" s="300" t="s">
        <v>97</v>
      </c>
      <c r="B59" s="300"/>
      <c r="C59" s="300"/>
      <c r="D59" s="300"/>
      <c r="E59" s="300"/>
      <c r="F59" s="300"/>
      <c r="G59" s="13">
        <v>52</v>
      </c>
      <c r="H59" s="29">
        <v>36507795</v>
      </c>
      <c r="I59" s="29">
        <v>38794216</v>
      </c>
    </row>
    <row r="60" spans="1:9" ht="12.75" customHeight="1" x14ac:dyDescent="0.35">
      <c r="A60" s="304" t="s">
        <v>98</v>
      </c>
      <c r="B60" s="304"/>
      <c r="C60" s="304"/>
      <c r="D60" s="304"/>
      <c r="E60" s="304"/>
      <c r="F60" s="304"/>
      <c r="G60" s="14">
        <v>53</v>
      </c>
      <c r="H60" s="30">
        <f>SUM(H61:H69)</f>
        <v>80628924</v>
      </c>
      <c r="I60" s="30">
        <f>SUM(I61:I69)</f>
        <v>111757129</v>
      </c>
    </row>
    <row r="61" spans="1:9" ht="12.75" customHeight="1" x14ac:dyDescent="0.35">
      <c r="A61" s="300" t="s">
        <v>99</v>
      </c>
      <c r="B61" s="300"/>
      <c r="C61" s="300"/>
      <c r="D61" s="300"/>
      <c r="E61" s="300"/>
      <c r="F61" s="300"/>
      <c r="G61" s="13">
        <v>54</v>
      </c>
      <c r="H61" s="29">
        <v>0</v>
      </c>
      <c r="I61" s="29">
        <v>0</v>
      </c>
    </row>
    <row r="62" spans="1:9" ht="27.6" customHeight="1" x14ac:dyDescent="0.35">
      <c r="A62" s="300" t="s">
        <v>100</v>
      </c>
      <c r="B62" s="300"/>
      <c r="C62" s="300"/>
      <c r="D62" s="300"/>
      <c r="E62" s="300"/>
      <c r="F62" s="300"/>
      <c r="G62" s="13">
        <v>55</v>
      </c>
      <c r="H62" s="29">
        <v>0</v>
      </c>
      <c r="I62" s="29">
        <v>0</v>
      </c>
    </row>
    <row r="63" spans="1:9" ht="12.75" customHeight="1" x14ac:dyDescent="0.35">
      <c r="A63" s="300" t="s">
        <v>101</v>
      </c>
      <c r="B63" s="300"/>
      <c r="C63" s="300"/>
      <c r="D63" s="300"/>
      <c r="E63" s="300"/>
      <c r="F63" s="300"/>
      <c r="G63" s="13">
        <v>56</v>
      </c>
      <c r="H63" s="29">
        <v>0</v>
      </c>
      <c r="I63" s="29">
        <v>0</v>
      </c>
    </row>
    <row r="64" spans="1:9" ht="25.9" customHeight="1" x14ac:dyDescent="0.35">
      <c r="A64" s="300" t="s">
        <v>102</v>
      </c>
      <c r="B64" s="300"/>
      <c r="C64" s="300"/>
      <c r="D64" s="300"/>
      <c r="E64" s="300"/>
      <c r="F64" s="300"/>
      <c r="G64" s="13">
        <v>57</v>
      </c>
      <c r="H64" s="29">
        <v>0</v>
      </c>
      <c r="I64" s="29">
        <v>0</v>
      </c>
    </row>
    <row r="65" spans="1:9" ht="21.6" customHeight="1" x14ac:dyDescent="0.35">
      <c r="A65" s="300" t="s">
        <v>103</v>
      </c>
      <c r="B65" s="300"/>
      <c r="C65" s="300"/>
      <c r="D65" s="300"/>
      <c r="E65" s="300"/>
      <c r="F65" s="300"/>
      <c r="G65" s="13">
        <v>58</v>
      </c>
      <c r="H65" s="29">
        <v>0</v>
      </c>
      <c r="I65" s="29">
        <v>0</v>
      </c>
    </row>
    <row r="66" spans="1:9" ht="21.6" customHeight="1" x14ac:dyDescent="0.35">
      <c r="A66" s="300" t="s">
        <v>104</v>
      </c>
      <c r="B66" s="300"/>
      <c r="C66" s="300"/>
      <c r="D66" s="300"/>
      <c r="E66" s="300"/>
      <c r="F66" s="300"/>
      <c r="G66" s="13">
        <v>59</v>
      </c>
      <c r="H66" s="29">
        <v>0</v>
      </c>
      <c r="I66" s="29">
        <v>5725000</v>
      </c>
    </row>
    <row r="67" spans="1:9" ht="12.75" customHeight="1" x14ac:dyDescent="0.35">
      <c r="A67" s="300" t="s">
        <v>105</v>
      </c>
      <c r="B67" s="300"/>
      <c r="C67" s="300"/>
      <c r="D67" s="300"/>
      <c r="E67" s="300"/>
      <c r="F67" s="300"/>
      <c r="G67" s="13">
        <v>60</v>
      </c>
      <c r="H67" s="29">
        <v>14927801</v>
      </c>
      <c r="I67" s="29">
        <v>19921351</v>
      </c>
    </row>
    <row r="68" spans="1:9" ht="12.75" customHeight="1" x14ac:dyDescent="0.35">
      <c r="A68" s="300" t="s">
        <v>106</v>
      </c>
      <c r="B68" s="300"/>
      <c r="C68" s="300"/>
      <c r="D68" s="300"/>
      <c r="E68" s="300"/>
      <c r="F68" s="300"/>
      <c r="G68" s="13">
        <v>61</v>
      </c>
      <c r="H68" s="29">
        <v>65701123</v>
      </c>
      <c r="I68" s="29">
        <v>85667581</v>
      </c>
    </row>
    <row r="69" spans="1:9" ht="12.75" customHeight="1" x14ac:dyDescent="0.35">
      <c r="A69" s="300" t="s">
        <v>107</v>
      </c>
      <c r="B69" s="300"/>
      <c r="C69" s="300"/>
      <c r="D69" s="300"/>
      <c r="E69" s="300"/>
      <c r="F69" s="300"/>
      <c r="G69" s="13">
        <v>62</v>
      </c>
      <c r="H69" s="29">
        <v>0</v>
      </c>
      <c r="I69" s="29">
        <v>443197</v>
      </c>
    </row>
    <row r="70" spans="1:9" ht="12.75" customHeight="1" x14ac:dyDescent="0.35">
      <c r="A70" s="300" t="s">
        <v>108</v>
      </c>
      <c r="B70" s="300"/>
      <c r="C70" s="300"/>
      <c r="D70" s="300"/>
      <c r="E70" s="300"/>
      <c r="F70" s="300"/>
      <c r="G70" s="13">
        <v>63</v>
      </c>
      <c r="H70" s="29">
        <v>147964002</v>
      </c>
      <c r="I70" s="29">
        <v>180014817</v>
      </c>
    </row>
    <row r="71" spans="1:9" ht="12.75" customHeight="1" x14ac:dyDescent="0.35">
      <c r="A71" s="301" t="s">
        <v>109</v>
      </c>
      <c r="B71" s="301"/>
      <c r="C71" s="301"/>
      <c r="D71" s="301"/>
      <c r="E71" s="301"/>
      <c r="F71" s="301"/>
      <c r="G71" s="13">
        <v>64</v>
      </c>
      <c r="H71" s="29">
        <v>9570497</v>
      </c>
      <c r="I71" s="29">
        <v>6652354</v>
      </c>
    </row>
    <row r="72" spans="1:9" ht="12.75" customHeight="1" x14ac:dyDescent="0.35">
      <c r="A72" s="302" t="s">
        <v>110</v>
      </c>
      <c r="B72" s="302"/>
      <c r="C72" s="302"/>
      <c r="D72" s="302"/>
      <c r="E72" s="302"/>
      <c r="F72" s="302"/>
      <c r="G72" s="14">
        <v>65</v>
      </c>
      <c r="H72" s="30">
        <f>H8+H9+H44+H71</f>
        <v>1247631630</v>
      </c>
      <c r="I72" s="30">
        <f>I8+I9+I44+I71</f>
        <v>1365762586</v>
      </c>
    </row>
    <row r="73" spans="1:9" ht="12.75" customHeight="1" x14ac:dyDescent="0.35">
      <c r="A73" s="301" t="s">
        <v>111</v>
      </c>
      <c r="B73" s="301"/>
      <c r="C73" s="301"/>
      <c r="D73" s="301"/>
      <c r="E73" s="301"/>
      <c r="F73" s="301"/>
      <c r="G73" s="13">
        <v>66</v>
      </c>
      <c r="H73" s="29">
        <v>1232267421</v>
      </c>
      <c r="I73" s="29">
        <v>1334971276</v>
      </c>
    </row>
    <row r="74" spans="1:9" x14ac:dyDescent="0.35">
      <c r="A74" s="305" t="s">
        <v>112</v>
      </c>
      <c r="B74" s="306"/>
      <c r="C74" s="306"/>
      <c r="D74" s="306"/>
      <c r="E74" s="306"/>
      <c r="F74" s="306"/>
      <c r="G74" s="306"/>
      <c r="H74" s="306"/>
      <c r="I74" s="306"/>
    </row>
    <row r="75" spans="1:9" ht="24.75" customHeight="1" x14ac:dyDescent="0.35">
      <c r="A75" s="302" t="s">
        <v>498</v>
      </c>
      <c r="B75" s="302"/>
      <c r="C75" s="302"/>
      <c r="D75" s="302"/>
      <c r="E75" s="302"/>
      <c r="F75" s="302"/>
      <c r="G75" s="14">
        <v>67</v>
      </c>
      <c r="H75" s="30">
        <f>H76+H77+H78+H84+H85+H91+H94+H97</f>
        <v>650053220</v>
      </c>
      <c r="I75" s="30">
        <f>I76+I77+I78+I84+I85+I91+I94+I97</f>
        <v>751780829</v>
      </c>
    </row>
    <row r="76" spans="1:9" ht="12.75" customHeight="1" x14ac:dyDescent="0.35">
      <c r="A76" s="300" t="s">
        <v>113</v>
      </c>
      <c r="B76" s="300"/>
      <c r="C76" s="300"/>
      <c r="D76" s="300"/>
      <c r="E76" s="300"/>
      <c r="F76" s="300"/>
      <c r="G76" s="13">
        <v>68</v>
      </c>
      <c r="H76" s="29">
        <v>159471379</v>
      </c>
      <c r="I76" s="29">
        <v>159471379</v>
      </c>
    </row>
    <row r="77" spans="1:9" ht="12.75" customHeight="1" x14ac:dyDescent="0.35">
      <c r="A77" s="300" t="s">
        <v>114</v>
      </c>
      <c r="B77" s="300"/>
      <c r="C77" s="300"/>
      <c r="D77" s="300"/>
      <c r="E77" s="300"/>
      <c r="F77" s="300"/>
      <c r="G77" s="13">
        <v>69</v>
      </c>
      <c r="H77" s="29">
        <v>1073176</v>
      </c>
      <c r="I77" s="29">
        <v>1073176</v>
      </c>
    </row>
    <row r="78" spans="1:9" ht="12.75" customHeight="1" x14ac:dyDescent="0.35">
      <c r="A78" s="304" t="s">
        <v>115</v>
      </c>
      <c r="B78" s="304"/>
      <c r="C78" s="304"/>
      <c r="D78" s="304"/>
      <c r="E78" s="304"/>
      <c r="F78" s="304"/>
      <c r="G78" s="14">
        <v>70</v>
      </c>
      <c r="H78" s="30">
        <f>SUM(H79:H83)</f>
        <v>110493918</v>
      </c>
      <c r="I78" s="30">
        <f>SUM(I79:I83)</f>
        <v>114644309</v>
      </c>
    </row>
    <row r="79" spans="1:9" ht="12.75" customHeight="1" x14ac:dyDescent="0.35">
      <c r="A79" s="300" t="s">
        <v>116</v>
      </c>
      <c r="B79" s="300"/>
      <c r="C79" s="300"/>
      <c r="D79" s="300"/>
      <c r="E79" s="300"/>
      <c r="F79" s="300"/>
      <c r="G79" s="13">
        <v>71</v>
      </c>
      <c r="H79" s="29">
        <v>10572684</v>
      </c>
      <c r="I79" s="29">
        <v>10770996</v>
      </c>
    </row>
    <row r="80" spans="1:9" ht="12.75" customHeight="1" x14ac:dyDescent="0.35">
      <c r="A80" s="300" t="s">
        <v>117</v>
      </c>
      <c r="B80" s="300"/>
      <c r="C80" s="300"/>
      <c r="D80" s="300"/>
      <c r="E80" s="300"/>
      <c r="F80" s="300"/>
      <c r="G80" s="13">
        <v>72</v>
      </c>
      <c r="H80" s="29">
        <v>5998550</v>
      </c>
      <c r="I80" s="29">
        <v>5965222</v>
      </c>
    </row>
    <row r="81" spans="1:9" ht="12.75" customHeight="1" x14ac:dyDescent="0.35">
      <c r="A81" s="300" t="s">
        <v>118</v>
      </c>
      <c r="B81" s="300"/>
      <c r="C81" s="300"/>
      <c r="D81" s="300"/>
      <c r="E81" s="300"/>
      <c r="F81" s="300"/>
      <c r="G81" s="13">
        <v>73</v>
      </c>
      <c r="H81" s="29">
        <v>-1998550</v>
      </c>
      <c r="I81" s="29">
        <v>-1965222</v>
      </c>
    </row>
    <row r="82" spans="1:9" ht="12.75" customHeight="1" x14ac:dyDescent="0.35">
      <c r="A82" s="300" t="s">
        <v>119</v>
      </c>
      <c r="B82" s="300"/>
      <c r="C82" s="300"/>
      <c r="D82" s="300"/>
      <c r="E82" s="300"/>
      <c r="F82" s="300"/>
      <c r="G82" s="13">
        <v>74</v>
      </c>
      <c r="H82" s="29">
        <v>67243333</v>
      </c>
      <c r="I82" s="29">
        <v>67243510</v>
      </c>
    </row>
    <row r="83" spans="1:9" ht="12.75" customHeight="1" x14ac:dyDescent="0.35">
      <c r="A83" s="300" t="s">
        <v>120</v>
      </c>
      <c r="B83" s="300"/>
      <c r="C83" s="300"/>
      <c r="D83" s="300"/>
      <c r="E83" s="300"/>
      <c r="F83" s="300"/>
      <c r="G83" s="13">
        <v>75</v>
      </c>
      <c r="H83" s="29">
        <v>28677901</v>
      </c>
      <c r="I83" s="29">
        <v>32629803</v>
      </c>
    </row>
    <row r="84" spans="1:9" ht="12.75" customHeight="1" x14ac:dyDescent="0.35">
      <c r="A84" s="303" t="s">
        <v>121</v>
      </c>
      <c r="B84" s="303"/>
      <c r="C84" s="303"/>
      <c r="D84" s="303"/>
      <c r="E84" s="303"/>
      <c r="F84" s="303"/>
      <c r="G84" s="105">
        <v>76</v>
      </c>
      <c r="H84" s="106">
        <v>0</v>
      </c>
      <c r="I84" s="106">
        <v>0</v>
      </c>
    </row>
    <row r="85" spans="1:9" ht="12.75" customHeight="1" x14ac:dyDescent="0.35">
      <c r="A85" s="304" t="s">
        <v>391</v>
      </c>
      <c r="B85" s="304"/>
      <c r="C85" s="304"/>
      <c r="D85" s="304"/>
      <c r="E85" s="304"/>
      <c r="F85" s="304"/>
      <c r="G85" s="14">
        <v>77</v>
      </c>
      <c r="H85" s="30">
        <f>H86+H87+H88+H89+H90</f>
        <v>757070</v>
      </c>
      <c r="I85" s="30">
        <f>I86+I87+I88+I89+I90</f>
        <v>888334</v>
      </c>
    </row>
    <row r="86" spans="1:9" ht="25.5" customHeight="1" x14ac:dyDescent="0.35">
      <c r="A86" s="300" t="s">
        <v>392</v>
      </c>
      <c r="B86" s="300"/>
      <c r="C86" s="300"/>
      <c r="D86" s="300"/>
      <c r="E86" s="300"/>
      <c r="F86" s="300"/>
      <c r="G86" s="13">
        <v>78</v>
      </c>
      <c r="H86" s="29">
        <v>830229</v>
      </c>
      <c r="I86" s="29">
        <v>830301</v>
      </c>
    </row>
    <row r="87" spans="1:9" ht="12.75" customHeight="1" x14ac:dyDescent="0.35">
      <c r="A87" s="300" t="s">
        <v>122</v>
      </c>
      <c r="B87" s="300"/>
      <c r="C87" s="300"/>
      <c r="D87" s="300"/>
      <c r="E87" s="300"/>
      <c r="F87" s="300"/>
      <c r="G87" s="13">
        <v>79</v>
      </c>
      <c r="H87" s="29">
        <v>0</v>
      </c>
      <c r="I87" s="29">
        <v>0</v>
      </c>
    </row>
    <row r="88" spans="1:9" ht="12.75" customHeight="1" x14ac:dyDescent="0.35">
      <c r="A88" s="300" t="s">
        <v>123</v>
      </c>
      <c r="B88" s="300"/>
      <c r="C88" s="300"/>
      <c r="D88" s="300"/>
      <c r="E88" s="300"/>
      <c r="F88" s="300"/>
      <c r="G88" s="13">
        <v>80</v>
      </c>
      <c r="H88" s="29">
        <v>0</v>
      </c>
      <c r="I88" s="29">
        <v>0</v>
      </c>
    </row>
    <row r="89" spans="1:9" ht="12.75" customHeight="1" x14ac:dyDescent="0.35">
      <c r="A89" s="300" t="s">
        <v>393</v>
      </c>
      <c r="B89" s="300"/>
      <c r="C89" s="300"/>
      <c r="D89" s="300"/>
      <c r="E89" s="300"/>
      <c r="F89" s="300"/>
      <c r="G89" s="13">
        <v>81</v>
      </c>
      <c r="H89" s="29">
        <v>0</v>
      </c>
      <c r="I89" s="29">
        <v>0</v>
      </c>
    </row>
    <row r="90" spans="1:9" ht="25.5" customHeight="1" x14ac:dyDescent="0.35">
      <c r="A90" s="300" t="s">
        <v>394</v>
      </c>
      <c r="B90" s="300"/>
      <c r="C90" s="300"/>
      <c r="D90" s="300"/>
      <c r="E90" s="300"/>
      <c r="F90" s="300"/>
      <c r="G90" s="13">
        <v>82</v>
      </c>
      <c r="H90" s="29">
        <v>-73159</v>
      </c>
      <c r="I90" s="29">
        <v>58033</v>
      </c>
    </row>
    <row r="91" spans="1:9" ht="24" customHeight="1" x14ac:dyDescent="0.35">
      <c r="A91" s="304" t="s">
        <v>395</v>
      </c>
      <c r="B91" s="304"/>
      <c r="C91" s="304"/>
      <c r="D91" s="304"/>
      <c r="E91" s="304"/>
      <c r="F91" s="304"/>
      <c r="G91" s="14">
        <v>83</v>
      </c>
      <c r="H91" s="30">
        <f>H92-H93</f>
        <v>122979209</v>
      </c>
      <c r="I91" s="30">
        <f>I92-I93</f>
        <v>213969171</v>
      </c>
    </row>
    <row r="92" spans="1:9" ht="12.75" customHeight="1" x14ac:dyDescent="0.35">
      <c r="A92" s="300" t="s">
        <v>124</v>
      </c>
      <c r="B92" s="300"/>
      <c r="C92" s="300"/>
      <c r="D92" s="300"/>
      <c r="E92" s="300"/>
      <c r="F92" s="300"/>
      <c r="G92" s="13">
        <v>84</v>
      </c>
      <c r="H92" s="29">
        <v>122979209</v>
      </c>
      <c r="I92" s="29">
        <v>213969171</v>
      </c>
    </row>
    <row r="93" spans="1:9" ht="12.75" customHeight="1" x14ac:dyDescent="0.35">
      <c r="A93" s="300" t="s">
        <v>125</v>
      </c>
      <c r="B93" s="300"/>
      <c r="C93" s="300"/>
      <c r="D93" s="300"/>
      <c r="E93" s="300"/>
      <c r="F93" s="300"/>
      <c r="G93" s="13">
        <v>85</v>
      </c>
      <c r="H93" s="29">
        <v>0</v>
      </c>
      <c r="I93" s="29">
        <v>0</v>
      </c>
    </row>
    <row r="94" spans="1:9" ht="12.75" customHeight="1" x14ac:dyDescent="0.35">
      <c r="A94" s="304" t="s">
        <v>396</v>
      </c>
      <c r="B94" s="304"/>
      <c r="C94" s="304"/>
      <c r="D94" s="304"/>
      <c r="E94" s="304"/>
      <c r="F94" s="304"/>
      <c r="G94" s="14">
        <v>86</v>
      </c>
      <c r="H94" s="30">
        <f>H95-H96</f>
        <v>102600368</v>
      </c>
      <c r="I94" s="30">
        <f>I95-I96</f>
        <v>86378503</v>
      </c>
    </row>
    <row r="95" spans="1:9" ht="12.75" customHeight="1" x14ac:dyDescent="0.35">
      <c r="A95" s="300" t="s">
        <v>126</v>
      </c>
      <c r="B95" s="300"/>
      <c r="C95" s="300"/>
      <c r="D95" s="300"/>
      <c r="E95" s="300"/>
      <c r="F95" s="300"/>
      <c r="G95" s="13">
        <v>87</v>
      </c>
      <c r="H95" s="29">
        <v>102600368</v>
      </c>
      <c r="I95" s="29">
        <v>86378503</v>
      </c>
    </row>
    <row r="96" spans="1:9" ht="12.75" customHeight="1" x14ac:dyDescent="0.35">
      <c r="A96" s="300" t="s">
        <v>127</v>
      </c>
      <c r="B96" s="300"/>
      <c r="C96" s="300"/>
      <c r="D96" s="300"/>
      <c r="E96" s="300"/>
      <c r="F96" s="300"/>
      <c r="G96" s="13">
        <v>88</v>
      </c>
      <c r="H96" s="29">
        <v>0</v>
      </c>
      <c r="I96" s="29">
        <v>0</v>
      </c>
    </row>
    <row r="97" spans="1:9" ht="12.75" customHeight="1" x14ac:dyDescent="0.35">
      <c r="A97" s="300" t="s">
        <v>128</v>
      </c>
      <c r="B97" s="300"/>
      <c r="C97" s="300"/>
      <c r="D97" s="300"/>
      <c r="E97" s="300"/>
      <c r="F97" s="300"/>
      <c r="G97" s="13">
        <v>89</v>
      </c>
      <c r="H97" s="29">
        <v>152678100</v>
      </c>
      <c r="I97" s="29">
        <v>175355957</v>
      </c>
    </row>
    <row r="98" spans="1:9" ht="12.75" customHeight="1" x14ac:dyDescent="0.35">
      <c r="A98" s="302" t="s">
        <v>397</v>
      </c>
      <c r="B98" s="302"/>
      <c r="C98" s="302"/>
      <c r="D98" s="302"/>
      <c r="E98" s="302"/>
      <c r="F98" s="302"/>
      <c r="G98" s="14">
        <v>90</v>
      </c>
      <c r="H98" s="30">
        <f>SUM(H99:H104)</f>
        <v>27941173</v>
      </c>
      <c r="I98" s="30">
        <f>SUM(I99:I104)</f>
        <v>27540236</v>
      </c>
    </row>
    <row r="99" spans="1:9" ht="31.9" customHeight="1" x14ac:dyDescent="0.35">
      <c r="A99" s="300" t="s">
        <v>129</v>
      </c>
      <c r="B99" s="300"/>
      <c r="C99" s="300"/>
      <c r="D99" s="300"/>
      <c r="E99" s="300"/>
      <c r="F99" s="300"/>
      <c r="G99" s="13">
        <v>91</v>
      </c>
      <c r="H99" s="29">
        <v>6596098</v>
      </c>
      <c r="I99" s="29">
        <v>4195444</v>
      </c>
    </row>
    <row r="100" spans="1:9" ht="12.75" customHeight="1" x14ac:dyDescent="0.35">
      <c r="A100" s="300" t="s">
        <v>130</v>
      </c>
      <c r="B100" s="300"/>
      <c r="C100" s="300"/>
      <c r="D100" s="300"/>
      <c r="E100" s="300"/>
      <c r="F100" s="300"/>
      <c r="G100" s="13">
        <v>92</v>
      </c>
      <c r="H100" s="29">
        <v>0</v>
      </c>
      <c r="I100" s="29">
        <v>8495</v>
      </c>
    </row>
    <row r="101" spans="1:9" ht="12.75" customHeight="1" x14ac:dyDescent="0.35">
      <c r="A101" s="300" t="s">
        <v>131</v>
      </c>
      <c r="B101" s="300"/>
      <c r="C101" s="300"/>
      <c r="D101" s="300"/>
      <c r="E101" s="300"/>
      <c r="F101" s="300"/>
      <c r="G101" s="13">
        <v>93</v>
      </c>
      <c r="H101" s="29">
        <v>670506</v>
      </c>
      <c r="I101" s="29">
        <v>79154</v>
      </c>
    </row>
    <row r="102" spans="1:9" ht="12.75" customHeight="1" x14ac:dyDescent="0.35">
      <c r="A102" s="300" t="s">
        <v>132</v>
      </c>
      <c r="B102" s="300"/>
      <c r="C102" s="300"/>
      <c r="D102" s="300"/>
      <c r="E102" s="300"/>
      <c r="F102" s="300"/>
      <c r="G102" s="13">
        <v>94</v>
      </c>
      <c r="H102" s="29">
        <v>940143</v>
      </c>
      <c r="I102" s="29">
        <v>940143</v>
      </c>
    </row>
    <row r="103" spans="1:9" ht="12.75" customHeight="1" x14ac:dyDescent="0.35">
      <c r="A103" s="300" t="s">
        <v>133</v>
      </c>
      <c r="B103" s="300"/>
      <c r="C103" s="300"/>
      <c r="D103" s="300"/>
      <c r="E103" s="300"/>
      <c r="F103" s="300"/>
      <c r="G103" s="13">
        <v>95</v>
      </c>
      <c r="H103" s="29">
        <v>19725986</v>
      </c>
      <c r="I103" s="29">
        <v>20007616</v>
      </c>
    </row>
    <row r="104" spans="1:9" ht="12.75" customHeight="1" x14ac:dyDescent="0.35">
      <c r="A104" s="300" t="s">
        <v>134</v>
      </c>
      <c r="B104" s="300"/>
      <c r="C104" s="300"/>
      <c r="D104" s="300"/>
      <c r="E104" s="300"/>
      <c r="F104" s="300"/>
      <c r="G104" s="13">
        <v>96</v>
      </c>
      <c r="H104" s="29">
        <v>8440</v>
      </c>
      <c r="I104" s="29">
        <v>2309384</v>
      </c>
    </row>
    <row r="105" spans="1:9" ht="12.75" customHeight="1" x14ac:dyDescent="0.35">
      <c r="A105" s="302" t="s">
        <v>398</v>
      </c>
      <c r="B105" s="302"/>
      <c r="C105" s="302"/>
      <c r="D105" s="302"/>
      <c r="E105" s="302"/>
      <c r="F105" s="302"/>
      <c r="G105" s="14">
        <v>97</v>
      </c>
      <c r="H105" s="30">
        <f>SUM(H106:H116)</f>
        <v>38438350</v>
      </c>
      <c r="I105" s="30">
        <f>SUM(I106:I116)</f>
        <v>48830997</v>
      </c>
    </row>
    <row r="106" spans="1:9" ht="12.75" customHeight="1" x14ac:dyDescent="0.35">
      <c r="A106" s="300" t="s">
        <v>135</v>
      </c>
      <c r="B106" s="300"/>
      <c r="C106" s="300"/>
      <c r="D106" s="300"/>
      <c r="E106" s="300"/>
      <c r="F106" s="300"/>
      <c r="G106" s="13">
        <v>98</v>
      </c>
      <c r="H106" s="29">
        <v>0</v>
      </c>
      <c r="I106" s="29">
        <v>0</v>
      </c>
    </row>
    <row r="107" spans="1:9" ht="24.6" customHeight="1" x14ac:dyDescent="0.35">
      <c r="A107" s="300" t="s">
        <v>136</v>
      </c>
      <c r="B107" s="300"/>
      <c r="C107" s="300"/>
      <c r="D107" s="300"/>
      <c r="E107" s="300"/>
      <c r="F107" s="300"/>
      <c r="G107" s="13">
        <v>99</v>
      </c>
      <c r="H107" s="29">
        <v>0</v>
      </c>
      <c r="I107" s="29">
        <v>0</v>
      </c>
    </row>
    <row r="108" spans="1:9" ht="12.75" customHeight="1" x14ac:dyDescent="0.35">
      <c r="A108" s="300" t="s">
        <v>137</v>
      </c>
      <c r="B108" s="300"/>
      <c r="C108" s="300"/>
      <c r="D108" s="300"/>
      <c r="E108" s="300"/>
      <c r="F108" s="300"/>
      <c r="G108" s="13">
        <v>100</v>
      </c>
      <c r="H108" s="29">
        <v>0</v>
      </c>
      <c r="I108" s="29">
        <v>0</v>
      </c>
    </row>
    <row r="109" spans="1:9" ht="21.6" customHeight="1" x14ac:dyDescent="0.35">
      <c r="A109" s="300" t="s">
        <v>138</v>
      </c>
      <c r="B109" s="300"/>
      <c r="C109" s="300"/>
      <c r="D109" s="300"/>
      <c r="E109" s="300"/>
      <c r="F109" s="300"/>
      <c r="G109" s="13">
        <v>101</v>
      </c>
      <c r="H109" s="29">
        <v>0</v>
      </c>
      <c r="I109" s="29">
        <v>0</v>
      </c>
    </row>
    <row r="110" spans="1:9" ht="12.75" customHeight="1" x14ac:dyDescent="0.35">
      <c r="A110" s="300" t="s">
        <v>139</v>
      </c>
      <c r="B110" s="300"/>
      <c r="C110" s="300"/>
      <c r="D110" s="300"/>
      <c r="E110" s="300"/>
      <c r="F110" s="300"/>
      <c r="G110" s="13">
        <v>102</v>
      </c>
      <c r="H110" s="29">
        <v>0</v>
      </c>
      <c r="I110" s="29">
        <v>0</v>
      </c>
    </row>
    <row r="111" spans="1:9" ht="12.75" customHeight="1" x14ac:dyDescent="0.35">
      <c r="A111" s="300" t="s">
        <v>140</v>
      </c>
      <c r="B111" s="300"/>
      <c r="C111" s="300"/>
      <c r="D111" s="300"/>
      <c r="E111" s="300"/>
      <c r="F111" s="300"/>
      <c r="G111" s="13">
        <v>103</v>
      </c>
      <c r="H111" s="29">
        <v>23635118</v>
      </c>
      <c r="I111" s="29">
        <v>34652198</v>
      </c>
    </row>
    <row r="112" spans="1:9" ht="12.75" customHeight="1" x14ac:dyDescent="0.35">
      <c r="A112" s="300" t="s">
        <v>141</v>
      </c>
      <c r="B112" s="300"/>
      <c r="C112" s="300"/>
      <c r="D112" s="300"/>
      <c r="E112" s="300"/>
      <c r="F112" s="300"/>
      <c r="G112" s="13">
        <v>104</v>
      </c>
      <c r="H112" s="29">
        <v>0</v>
      </c>
      <c r="I112" s="29">
        <v>0</v>
      </c>
    </row>
    <row r="113" spans="1:9" ht="12.75" customHeight="1" x14ac:dyDescent="0.35">
      <c r="A113" s="300" t="s">
        <v>142</v>
      </c>
      <c r="B113" s="300"/>
      <c r="C113" s="300"/>
      <c r="D113" s="300"/>
      <c r="E113" s="300"/>
      <c r="F113" s="300"/>
      <c r="G113" s="13">
        <v>105</v>
      </c>
      <c r="H113" s="29">
        <v>0</v>
      </c>
      <c r="I113" s="29">
        <v>0</v>
      </c>
    </row>
    <row r="114" spans="1:9" ht="12.75" customHeight="1" x14ac:dyDescent="0.35">
      <c r="A114" s="300" t="s">
        <v>143</v>
      </c>
      <c r="B114" s="300"/>
      <c r="C114" s="300"/>
      <c r="D114" s="300"/>
      <c r="E114" s="300"/>
      <c r="F114" s="300"/>
      <c r="G114" s="13">
        <v>106</v>
      </c>
      <c r="H114" s="29">
        <v>1077676</v>
      </c>
      <c r="I114" s="29">
        <v>864131</v>
      </c>
    </row>
    <row r="115" spans="1:9" ht="12.75" customHeight="1" x14ac:dyDescent="0.35">
      <c r="A115" s="300" t="s">
        <v>144</v>
      </c>
      <c r="B115" s="300"/>
      <c r="C115" s="300"/>
      <c r="D115" s="300"/>
      <c r="E115" s="300"/>
      <c r="F115" s="300"/>
      <c r="G115" s="13">
        <v>107</v>
      </c>
      <c r="H115" s="29">
        <v>10205924</v>
      </c>
      <c r="I115" s="29">
        <v>9882729</v>
      </c>
    </row>
    <row r="116" spans="1:9" ht="12.75" customHeight="1" x14ac:dyDescent="0.35">
      <c r="A116" s="300" t="s">
        <v>145</v>
      </c>
      <c r="B116" s="300"/>
      <c r="C116" s="300"/>
      <c r="D116" s="300"/>
      <c r="E116" s="300"/>
      <c r="F116" s="300"/>
      <c r="G116" s="13">
        <v>108</v>
      </c>
      <c r="H116" s="29">
        <v>3519632</v>
      </c>
      <c r="I116" s="29">
        <v>3431939</v>
      </c>
    </row>
    <row r="117" spans="1:9" ht="12.75" customHeight="1" x14ac:dyDescent="0.35">
      <c r="A117" s="302" t="s">
        <v>399</v>
      </c>
      <c r="B117" s="302"/>
      <c r="C117" s="302"/>
      <c r="D117" s="302"/>
      <c r="E117" s="302"/>
      <c r="F117" s="302"/>
      <c r="G117" s="14">
        <v>109</v>
      </c>
      <c r="H117" s="30">
        <f>SUM(H118:H131)</f>
        <v>484124308</v>
      </c>
      <c r="I117" s="30">
        <f>SUM(I118:I131)</f>
        <v>488869832</v>
      </c>
    </row>
    <row r="118" spans="1:9" ht="12.75" customHeight="1" x14ac:dyDescent="0.35">
      <c r="A118" s="300" t="s">
        <v>146</v>
      </c>
      <c r="B118" s="300"/>
      <c r="C118" s="300"/>
      <c r="D118" s="300"/>
      <c r="E118" s="300"/>
      <c r="F118" s="300"/>
      <c r="G118" s="13">
        <v>110</v>
      </c>
      <c r="H118" s="29">
        <v>0</v>
      </c>
      <c r="I118" s="29">
        <v>0</v>
      </c>
    </row>
    <row r="119" spans="1:9" ht="22.15" customHeight="1" x14ac:dyDescent="0.35">
      <c r="A119" s="300" t="s">
        <v>147</v>
      </c>
      <c r="B119" s="300"/>
      <c r="C119" s="300"/>
      <c r="D119" s="300"/>
      <c r="E119" s="300"/>
      <c r="F119" s="300"/>
      <c r="G119" s="13">
        <v>111</v>
      </c>
      <c r="H119" s="29">
        <v>0</v>
      </c>
      <c r="I119" s="29">
        <v>0</v>
      </c>
    </row>
    <row r="120" spans="1:9" ht="12.75" customHeight="1" x14ac:dyDescent="0.35">
      <c r="A120" s="300" t="s">
        <v>148</v>
      </c>
      <c r="B120" s="300"/>
      <c r="C120" s="300"/>
      <c r="D120" s="300"/>
      <c r="E120" s="300"/>
      <c r="F120" s="300"/>
      <c r="G120" s="13">
        <v>112</v>
      </c>
      <c r="H120" s="29">
        <v>8239472</v>
      </c>
      <c r="I120" s="29">
        <v>8435762</v>
      </c>
    </row>
    <row r="121" spans="1:9" ht="23.45" customHeight="1" x14ac:dyDescent="0.35">
      <c r="A121" s="300" t="s">
        <v>149</v>
      </c>
      <c r="B121" s="300"/>
      <c r="C121" s="300"/>
      <c r="D121" s="300"/>
      <c r="E121" s="300"/>
      <c r="F121" s="300"/>
      <c r="G121" s="13">
        <v>113</v>
      </c>
      <c r="H121" s="29">
        <v>0</v>
      </c>
      <c r="I121" s="29">
        <v>350600</v>
      </c>
    </row>
    <row r="122" spans="1:9" ht="12.75" customHeight="1" x14ac:dyDescent="0.35">
      <c r="A122" s="300" t="s">
        <v>150</v>
      </c>
      <c r="B122" s="300"/>
      <c r="C122" s="300"/>
      <c r="D122" s="300"/>
      <c r="E122" s="300"/>
      <c r="F122" s="300"/>
      <c r="G122" s="13">
        <v>114</v>
      </c>
      <c r="H122" s="29">
        <v>277957</v>
      </c>
      <c r="I122" s="29">
        <v>277957</v>
      </c>
    </row>
    <row r="123" spans="1:9" ht="12.75" customHeight="1" x14ac:dyDescent="0.35">
      <c r="A123" s="300" t="s">
        <v>151</v>
      </c>
      <c r="B123" s="300"/>
      <c r="C123" s="300"/>
      <c r="D123" s="300"/>
      <c r="E123" s="300"/>
      <c r="F123" s="300"/>
      <c r="G123" s="13">
        <v>115</v>
      </c>
      <c r="H123" s="29">
        <v>26591583</v>
      </c>
      <c r="I123" s="29">
        <v>40933329</v>
      </c>
    </row>
    <row r="124" spans="1:9" ht="12.75" customHeight="1" x14ac:dyDescent="0.35">
      <c r="A124" s="300" t="s">
        <v>152</v>
      </c>
      <c r="B124" s="300"/>
      <c r="C124" s="300"/>
      <c r="D124" s="300"/>
      <c r="E124" s="300"/>
      <c r="F124" s="300"/>
      <c r="G124" s="13">
        <v>116</v>
      </c>
      <c r="H124" s="29">
        <v>226062127</v>
      </c>
      <c r="I124" s="29">
        <v>213821695</v>
      </c>
    </row>
    <row r="125" spans="1:9" ht="12.75" customHeight="1" x14ac:dyDescent="0.35">
      <c r="A125" s="300" t="s">
        <v>153</v>
      </c>
      <c r="B125" s="300"/>
      <c r="C125" s="300"/>
      <c r="D125" s="300"/>
      <c r="E125" s="300"/>
      <c r="F125" s="300"/>
      <c r="G125" s="13">
        <v>117</v>
      </c>
      <c r="H125" s="29">
        <v>148964023</v>
      </c>
      <c r="I125" s="29">
        <v>140335786</v>
      </c>
    </row>
    <row r="126" spans="1:9" x14ac:dyDescent="0.35">
      <c r="A126" s="300" t="s">
        <v>154</v>
      </c>
      <c r="B126" s="300"/>
      <c r="C126" s="300"/>
      <c r="D126" s="300"/>
      <c r="E126" s="300"/>
      <c r="F126" s="300"/>
      <c r="G126" s="13">
        <v>118</v>
      </c>
      <c r="H126" s="29">
        <v>267731</v>
      </c>
      <c r="I126" s="29">
        <v>278441</v>
      </c>
    </row>
    <row r="127" spans="1:9" x14ac:dyDescent="0.35">
      <c r="A127" s="300" t="s">
        <v>155</v>
      </c>
      <c r="B127" s="300"/>
      <c r="C127" s="300"/>
      <c r="D127" s="300"/>
      <c r="E127" s="300"/>
      <c r="F127" s="300"/>
      <c r="G127" s="13">
        <v>119</v>
      </c>
      <c r="H127" s="29">
        <v>17185872</v>
      </c>
      <c r="I127" s="29">
        <v>19672870</v>
      </c>
    </row>
    <row r="128" spans="1:9" x14ac:dyDescent="0.35">
      <c r="A128" s="300" t="s">
        <v>156</v>
      </c>
      <c r="B128" s="300"/>
      <c r="C128" s="300"/>
      <c r="D128" s="300"/>
      <c r="E128" s="300"/>
      <c r="F128" s="300"/>
      <c r="G128" s="13">
        <v>120</v>
      </c>
      <c r="H128" s="29">
        <v>21691344</v>
      </c>
      <c r="I128" s="29">
        <v>26065466</v>
      </c>
    </row>
    <row r="129" spans="1:9" x14ac:dyDescent="0.35">
      <c r="A129" s="300" t="s">
        <v>157</v>
      </c>
      <c r="B129" s="300"/>
      <c r="C129" s="300"/>
      <c r="D129" s="300"/>
      <c r="E129" s="300"/>
      <c r="F129" s="300"/>
      <c r="G129" s="13">
        <v>121</v>
      </c>
      <c r="H129" s="29">
        <v>72217</v>
      </c>
      <c r="I129" s="29">
        <v>8250001</v>
      </c>
    </row>
    <row r="130" spans="1:9" x14ac:dyDescent="0.35">
      <c r="A130" s="300" t="s">
        <v>158</v>
      </c>
      <c r="B130" s="300"/>
      <c r="C130" s="300"/>
      <c r="D130" s="300"/>
      <c r="E130" s="300"/>
      <c r="F130" s="300"/>
      <c r="G130" s="13">
        <v>122</v>
      </c>
      <c r="H130" s="29">
        <v>0</v>
      </c>
      <c r="I130" s="29">
        <v>0</v>
      </c>
    </row>
    <row r="131" spans="1:9" x14ac:dyDescent="0.35">
      <c r="A131" s="300" t="s">
        <v>159</v>
      </c>
      <c r="B131" s="300"/>
      <c r="C131" s="300"/>
      <c r="D131" s="300"/>
      <c r="E131" s="300"/>
      <c r="F131" s="300"/>
      <c r="G131" s="13">
        <v>123</v>
      </c>
      <c r="H131" s="29">
        <v>34771982</v>
      </c>
      <c r="I131" s="29">
        <v>30447925</v>
      </c>
    </row>
    <row r="132" spans="1:9" ht="22.15" customHeight="1" x14ac:dyDescent="0.35">
      <c r="A132" s="301" t="s">
        <v>160</v>
      </c>
      <c r="B132" s="301"/>
      <c r="C132" s="301"/>
      <c r="D132" s="301"/>
      <c r="E132" s="301"/>
      <c r="F132" s="301"/>
      <c r="G132" s="13">
        <v>124</v>
      </c>
      <c r="H132" s="29">
        <v>47074579</v>
      </c>
      <c r="I132" s="29">
        <v>48740692</v>
      </c>
    </row>
    <row r="133" spans="1:9" x14ac:dyDescent="0.35">
      <c r="A133" s="302" t="s">
        <v>400</v>
      </c>
      <c r="B133" s="302"/>
      <c r="C133" s="302"/>
      <c r="D133" s="302"/>
      <c r="E133" s="302"/>
      <c r="F133" s="302"/>
      <c r="G133" s="14">
        <v>125</v>
      </c>
      <c r="H133" s="30">
        <f>H75+H98+H105+H117+H132</f>
        <v>1247631630</v>
      </c>
      <c r="I133" s="30">
        <f>I75+I98+I105+I117+I132</f>
        <v>1365762586</v>
      </c>
    </row>
    <row r="134" spans="1:9" x14ac:dyDescent="0.35">
      <c r="A134" s="301" t="s">
        <v>161</v>
      </c>
      <c r="B134" s="301"/>
      <c r="C134" s="301"/>
      <c r="D134" s="301"/>
      <c r="E134" s="301"/>
      <c r="F134" s="301"/>
      <c r="G134" s="13">
        <v>126</v>
      </c>
      <c r="H134" s="29">
        <v>1232267421</v>
      </c>
      <c r="I134" s="29">
        <v>1334971276</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view="pageBreakPreview" topLeftCell="A87" zoomScaleNormal="100" zoomScaleSheetLayoutView="100" workbookViewId="0">
      <selection activeCell="H112" sqref="H112:K113"/>
    </sheetView>
  </sheetViews>
  <sheetFormatPr defaultRowHeight="12.75" x14ac:dyDescent="0.35"/>
  <cols>
    <col min="1" max="7" width="9.1328125" style="1"/>
    <col min="8" max="11" width="14.73046875" style="32" customWidth="1"/>
    <col min="12" max="263" width="9.1328125" style="1"/>
    <col min="264" max="264" width="9.86328125" style="1" bestFit="1" customWidth="1"/>
    <col min="265" max="265" width="11.73046875" style="1" bestFit="1" customWidth="1"/>
    <col min="266" max="519" width="9.1328125" style="1"/>
    <col min="520" max="520" width="9.86328125" style="1" bestFit="1" customWidth="1"/>
    <col min="521" max="521" width="11.73046875" style="1" bestFit="1" customWidth="1"/>
    <col min="522" max="775" width="9.1328125" style="1"/>
    <col min="776" max="776" width="9.86328125" style="1" bestFit="1" customWidth="1"/>
    <col min="777" max="777" width="11.73046875" style="1" bestFit="1" customWidth="1"/>
    <col min="778" max="1031" width="9.1328125" style="1"/>
    <col min="1032" max="1032" width="9.86328125" style="1" bestFit="1" customWidth="1"/>
    <col min="1033" max="1033" width="11.73046875" style="1" bestFit="1" customWidth="1"/>
    <col min="1034" max="1287" width="9.1328125" style="1"/>
    <col min="1288" max="1288" width="9.86328125" style="1" bestFit="1" customWidth="1"/>
    <col min="1289" max="1289" width="11.73046875" style="1" bestFit="1" customWidth="1"/>
    <col min="1290" max="1543" width="9.1328125" style="1"/>
    <col min="1544" max="1544" width="9.86328125" style="1" bestFit="1" customWidth="1"/>
    <col min="1545" max="1545" width="11.73046875" style="1" bestFit="1" customWidth="1"/>
    <col min="1546" max="1799" width="9.1328125" style="1"/>
    <col min="1800" max="1800" width="9.86328125" style="1" bestFit="1" customWidth="1"/>
    <col min="1801" max="1801" width="11.73046875" style="1" bestFit="1" customWidth="1"/>
    <col min="1802" max="2055" width="9.1328125" style="1"/>
    <col min="2056" max="2056" width="9.86328125" style="1" bestFit="1" customWidth="1"/>
    <col min="2057" max="2057" width="11.73046875" style="1" bestFit="1" customWidth="1"/>
    <col min="2058" max="2311" width="9.1328125" style="1"/>
    <col min="2312" max="2312" width="9.86328125" style="1" bestFit="1" customWidth="1"/>
    <col min="2313" max="2313" width="11.73046875" style="1" bestFit="1" customWidth="1"/>
    <col min="2314" max="2567" width="9.1328125" style="1"/>
    <col min="2568" max="2568" width="9.86328125" style="1" bestFit="1" customWidth="1"/>
    <col min="2569" max="2569" width="11.73046875" style="1" bestFit="1" customWidth="1"/>
    <col min="2570" max="2823" width="9.1328125" style="1"/>
    <col min="2824" max="2824" width="9.86328125" style="1" bestFit="1" customWidth="1"/>
    <col min="2825" max="2825" width="11.73046875" style="1" bestFit="1" customWidth="1"/>
    <col min="2826" max="3079" width="9.1328125" style="1"/>
    <col min="3080" max="3080" width="9.86328125" style="1" bestFit="1" customWidth="1"/>
    <col min="3081" max="3081" width="11.73046875" style="1" bestFit="1" customWidth="1"/>
    <col min="3082" max="3335" width="9.1328125" style="1"/>
    <col min="3336" max="3336" width="9.86328125" style="1" bestFit="1" customWidth="1"/>
    <col min="3337" max="3337" width="11.73046875" style="1" bestFit="1" customWidth="1"/>
    <col min="3338" max="3591" width="9.1328125" style="1"/>
    <col min="3592" max="3592" width="9.86328125" style="1" bestFit="1" customWidth="1"/>
    <col min="3593" max="3593" width="11.73046875" style="1" bestFit="1" customWidth="1"/>
    <col min="3594" max="3847" width="9.1328125" style="1"/>
    <col min="3848" max="3848" width="9.86328125" style="1" bestFit="1" customWidth="1"/>
    <col min="3849" max="3849" width="11.73046875" style="1" bestFit="1" customWidth="1"/>
    <col min="3850" max="4103" width="9.1328125" style="1"/>
    <col min="4104" max="4104" width="9.86328125" style="1" bestFit="1" customWidth="1"/>
    <col min="4105" max="4105" width="11.73046875" style="1" bestFit="1" customWidth="1"/>
    <col min="4106" max="4359" width="9.1328125" style="1"/>
    <col min="4360" max="4360" width="9.86328125" style="1" bestFit="1" customWidth="1"/>
    <col min="4361" max="4361" width="11.73046875" style="1" bestFit="1" customWidth="1"/>
    <col min="4362" max="4615" width="9.1328125" style="1"/>
    <col min="4616" max="4616" width="9.86328125" style="1" bestFit="1" customWidth="1"/>
    <col min="4617" max="4617" width="11.73046875" style="1" bestFit="1" customWidth="1"/>
    <col min="4618" max="4871" width="9.1328125" style="1"/>
    <col min="4872" max="4872" width="9.86328125" style="1" bestFit="1" customWidth="1"/>
    <col min="4873" max="4873" width="11.73046875" style="1" bestFit="1" customWidth="1"/>
    <col min="4874" max="5127" width="9.1328125" style="1"/>
    <col min="5128" max="5128" width="9.86328125" style="1" bestFit="1" customWidth="1"/>
    <col min="5129" max="5129" width="11.73046875" style="1" bestFit="1" customWidth="1"/>
    <col min="5130" max="5383" width="9.1328125" style="1"/>
    <col min="5384" max="5384" width="9.86328125" style="1" bestFit="1" customWidth="1"/>
    <col min="5385" max="5385" width="11.73046875" style="1" bestFit="1" customWidth="1"/>
    <col min="5386" max="5639" width="9.1328125" style="1"/>
    <col min="5640" max="5640" width="9.86328125" style="1" bestFit="1" customWidth="1"/>
    <col min="5641" max="5641" width="11.73046875" style="1" bestFit="1" customWidth="1"/>
    <col min="5642" max="5895" width="9.1328125" style="1"/>
    <col min="5896" max="5896" width="9.86328125" style="1" bestFit="1" customWidth="1"/>
    <col min="5897" max="5897" width="11.73046875" style="1" bestFit="1" customWidth="1"/>
    <col min="5898" max="6151" width="9.1328125" style="1"/>
    <col min="6152" max="6152" width="9.86328125" style="1" bestFit="1" customWidth="1"/>
    <col min="6153" max="6153" width="11.73046875" style="1" bestFit="1" customWidth="1"/>
    <col min="6154" max="6407" width="9.1328125" style="1"/>
    <col min="6408" max="6408" width="9.86328125" style="1" bestFit="1" customWidth="1"/>
    <col min="6409" max="6409" width="11.73046875" style="1" bestFit="1" customWidth="1"/>
    <col min="6410" max="6663" width="9.1328125" style="1"/>
    <col min="6664" max="6664" width="9.86328125" style="1" bestFit="1" customWidth="1"/>
    <col min="6665" max="6665" width="11.73046875" style="1" bestFit="1" customWidth="1"/>
    <col min="6666" max="6919" width="9.1328125" style="1"/>
    <col min="6920" max="6920" width="9.86328125" style="1" bestFit="1" customWidth="1"/>
    <col min="6921" max="6921" width="11.73046875" style="1" bestFit="1" customWidth="1"/>
    <col min="6922" max="7175" width="9.1328125" style="1"/>
    <col min="7176" max="7176" width="9.86328125" style="1" bestFit="1" customWidth="1"/>
    <col min="7177" max="7177" width="11.73046875" style="1" bestFit="1" customWidth="1"/>
    <col min="7178" max="7431" width="9.1328125" style="1"/>
    <col min="7432" max="7432" width="9.86328125" style="1" bestFit="1" customWidth="1"/>
    <col min="7433" max="7433" width="11.73046875" style="1" bestFit="1" customWidth="1"/>
    <col min="7434" max="7687" width="9.1328125" style="1"/>
    <col min="7688" max="7688" width="9.86328125" style="1" bestFit="1" customWidth="1"/>
    <col min="7689" max="7689" width="11.73046875" style="1" bestFit="1" customWidth="1"/>
    <col min="7690" max="7943" width="9.1328125" style="1"/>
    <col min="7944" max="7944" width="9.86328125" style="1" bestFit="1" customWidth="1"/>
    <col min="7945" max="7945" width="11.73046875" style="1" bestFit="1" customWidth="1"/>
    <col min="7946" max="8199" width="9.1328125" style="1"/>
    <col min="8200" max="8200" width="9.86328125" style="1" bestFit="1" customWidth="1"/>
    <col min="8201" max="8201" width="11.73046875" style="1" bestFit="1" customWidth="1"/>
    <col min="8202" max="8455" width="9.1328125" style="1"/>
    <col min="8456" max="8456" width="9.86328125" style="1" bestFit="1" customWidth="1"/>
    <col min="8457" max="8457" width="11.73046875" style="1" bestFit="1" customWidth="1"/>
    <col min="8458" max="8711" width="9.1328125" style="1"/>
    <col min="8712" max="8712" width="9.86328125" style="1" bestFit="1" customWidth="1"/>
    <col min="8713" max="8713" width="11.73046875" style="1" bestFit="1" customWidth="1"/>
    <col min="8714" max="8967" width="9.1328125" style="1"/>
    <col min="8968" max="8968" width="9.86328125" style="1" bestFit="1" customWidth="1"/>
    <col min="8969" max="8969" width="11.73046875" style="1" bestFit="1" customWidth="1"/>
    <col min="8970" max="9223" width="9.1328125" style="1"/>
    <col min="9224" max="9224" width="9.86328125" style="1" bestFit="1" customWidth="1"/>
    <col min="9225" max="9225" width="11.73046875" style="1" bestFit="1" customWidth="1"/>
    <col min="9226" max="9479" width="9.1328125" style="1"/>
    <col min="9480" max="9480" width="9.86328125" style="1" bestFit="1" customWidth="1"/>
    <col min="9481" max="9481" width="11.73046875" style="1" bestFit="1" customWidth="1"/>
    <col min="9482" max="9735" width="9.1328125" style="1"/>
    <col min="9736" max="9736" width="9.86328125" style="1" bestFit="1" customWidth="1"/>
    <col min="9737" max="9737" width="11.73046875" style="1" bestFit="1" customWidth="1"/>
    <col min="9738" max="9991" width="9.1328125" style="1"/>
    <col min="9992" max="9992" width="9.86328125" style="1" bestFit="1" customWidth="1"/>
    <col min="9993" max="9993" width="11.73046875" style="1" bestFit="1" customWidth="1"/>
    <col min="9994" max="10247" width="9.1328125" style="1"/>
    <col min="10248" max="10248" width="9.86328125" style="1" bestFit="1" customWidth="1"/>
    <col min="10249" max="10249" width="11.73046875" style="1" bestFit="1" customWidth="1"/>
    <col min="10250" max="10503" width="9.1328125" style="1"/>
    <col min="10504" max="10504" width="9.86328125" style="1" bestFit="1" customWidth="1"/>
    <col min="10505" max="10505" width="11.73046875" style="1" bestFit="1" customWidth="1"/>
    <col min="10506" max="10759" width="9.1328125" style="1"/>
    <col min="10760" max="10760" width="9.86328125" style="1" bestFit="1" customWidth="1"/>
    <col min="10761" max="10761" width="11.73046875" style="1" bestFit="1" customWidth="1"/>
    <col min="10762" max="11015" width="9.1328125" style="1"/>
    <col min="11016" max="11016" width="9.86328125" style="1" bestFit="1" customWidth="1"/>
    <col min="11017" max="11017" width="11.73046875" style="1" bestFit="1" customWidth="1"/>
    <col min="11018" max="11271" width="9.1328125" style="1"/>
    <col min="11272" max="11272" width="9.86328125" style="1" bestFit="1" customWidth="1"/>
    <col min="11273" max="11273" width="11.73046875" style="1" bestFit="1" customWidth="1"/>
    <col min="11274" max="11527" width="9.1328125" style="1"/>
    <col min="11528" max="11528" width="9.86328125" style="1" bestFit="1" customWidth="1"/>
    <col min="11529" max="11529" width="11.73046875" style="1" bestFit="1" customWidth="1"/>
    <col min="11530" max="11783" width="9.1328125" style="1"/>
    <col min="11784" max="11784" width="9.86328125" style="1" bestFit="1" customWidth="1"/>
    <col min="11785" max="11785" width="11.73046875" style="1" bestFit="1" customWidth="1"/>
    <col min="11786" max="12039" width="9.1328125" style="1"/>
    <col min="12040" max="12040" width="9.86328125" style="1" bestFit="1" customWidth="1"/>
    <col min="12041" max="12041" width="11.73046875" style="1" bestFit="1" customWidth="1"/>
    <col min="12042" max="12295" width="9.1328125" style="1"/>
    <col min="12296" max="12296" width="9.86328125" style="1" bestFit="1" customWidth="1"/>
    <col min="12297" max="12297" width="11.73046875" style="1" bestFit="1" customWidth="1"/>
    <col min="12298" max="12551" width="9.1328125" style="1"/>
    <col min="12552" max="12552" width="9.86328125" style="1" bestFit="1" customWidth="1"/>
    <col min="12553" max="12553" width="11.73046875" style="1" bestFit="1" customWidth="1"/>
    <col min="12554" max="12807" width="9.1328125" style="1"/>
    <col min="12808" max="12808" width="9.86328125" style="1" bestFit="1" customWidth="1"/>
    <col min="12809" max="12809" width="11.73046875" style="1" bestFit="1" customWidth="1"/>
    <col min="12810" max="13063" width="9.1328125" style="1"/>
    <col min="13064" max="13064" width="9.86328125" style="1" bestFit="1" customWidth="1"/>
    <col min="13065" max="13065" width="11.73046875" style="1" bestFit="1" customWidth="1"/>
    <col min="13066" max="13319" width="9.1328125" style="1"/>
    <col min="13320" max="13320" width="9.86328125" style="1" bestFit="1" customWidth="1"/>
    <col min="13321" max="13321" width="11.73046875" style="1" bestFit="1" customWidth="1"/>
    <col min="13322" max="13575" width="9.1328125" style="1"/>
    <col min="13576" max="13576" width="9.86328125" style="1" bestFit="1" customWidth="1"/>
    <col min="13577" max="13577" width="11.73046875" style="1" bestFit="1" customWidth="1"/>
    <col min="13578" max="13831" width="9.1328125" style="1"/>
    <col min="13832" max="13832" width="9.86328125" style="1" bestFit="1" customWidth="1"/>
    <col min="13833" max="13833" width="11.73046875" style="1" bestFit="1" customWidth="1"/>
    <col min="13834" max="14087" width="9.1328125" style="1"/>
    <col min="14088" max="14088" width="9.86328125" style="1" bestFit="1" customWidth="1"/>
    <col min="14089" max="14089" width="11.73046875" style="1" bestFit="1" customWidth="1"/>
    <col min="14090" max="14343" width="9.1328125" style="1"/>
    <col min="14344" max="14344" width="9.86328125" style="1" bestFit="1" customWidth="1"/>
    <col min="14345" max="14345" width="11.73046875" style="1" bestFit="1" customWidth="1"/>
    <col min="14346" max="14599" width="9.1328125" style="1"/>
    <col min="14600" max="14600" width="9.86328125" style="1" bestFit="1" customWidth="1"/>
    <col min="14601" max="14601" width="11.73046875" style="1" bestFit="1" customWidth="1"/>
    <col min="14602" max="14855" width="9.1328125" style="1"/>
    <col min="14856" max="14856" width="9.86328125" style="1" bestFit="1" customWidth="1"/>
    <col min="14857" max="14857" width="11.73046875" style="1" bestFit="1" customWidth="1"/>
    <col min="14858" max="15111" width="9.1328125" style="1"/>
    <col min="15112" max="15112" width="9.86328125" style="1" bestFit="1" customWidth="1"/>
    <col min="15113" max="15113" width="11.73046875" style="1" bestFit="1" customWidth="1"/>
    <col min="15114" max="15367" width="9.1328125" style="1"/>
    <col min="15368" max="15368" width="9.86328125" style="1" bestFit="1" customWidth="1"/>
    <col min="15369" max="15369" width="11.73046875" style="1" bestFit="1" customWidth="1"/>
    <col min="15370" max="15623" width="9.1328125" style="1"/>
    <col min="15624" max="15624" width="9.86328125" style="1" bestFit="1" customWidth="1"/>
    <col min="15625" max="15625" width="11.73046875" style="1" bestFit="1" customWidth="1"/>
    <col min="15626" max="15879" width="9.1328125" style="1"/>
    <col min="15880" max="15880" width="9.86328125" style="1" bestFit="1" customWidth="1"/>
    <col min="15881" max="15881" width="11.73046875" style="1" bestFit="1" customWidth="1"/>
    <col min="15882" max="16135" width="9.1328125" style="1"/>
    <col min="16136" max="16136" width="9.86328125" style="1" bestFit="1" customWidth="1"/>
    <col min="16137" max="16137" width="11.73046875" style="1" bestFit="1" customWidth="1"/>
    <col min="16138" max="16384" width="9.1328125" style="1"/>
  </cols>
  <sheetData>
    <row r="1" spans="1:11" x14ac:dyDescent="0.35">
      <c r="A1" s="337" t="s">
        <v>162</v>
      </c>
      <c r="B1" s="308"/>
      <c r="C1" s="308"/>
      <c r="D1" s="308"/>
      <c r="E1" s="308"/>
      <c r="F1" s="308"/>
      <c r="G1" s="308"/>
      <c r="H1" s="308"/>
      <c r="I1" s="308"/>
    </row>
    <row r="2" spans="1:11" x14ac:dyDescent="0.35">
      <c r="A2" s="336" t="s">
        <v>646</v>
      </c>
      <c r="B2" s="310"/>
      <c r="C2" s="310"/>
      <c r="D2" s="310"/>
      <c r="E2" s="310"/>
      <c r="F2" s="310"/>
      <c r="G2" s="310"/>
      <c r="H2" s="310"/>
      <c r="I2" s="310"/>
      <c r="J2" s="108"/>
      <c r="K2" s="108"/>
    </row>
    <row r="3" spans="1:11" x14ac:dyDescent="0.35">
      <c r="A3" s="341" t="s">
        <v>499</v>
      </c>
      <c r="B3" s="342"/>
      <c r="C3" s="342"/>
      <c r="D3" s="342"/>
      <c r="E3" s="342"/>
      <c r="F3" s="342"/>
      <c r="G3" s="342"/>
      <c r="H3" s="342"/>
      <c r="I3" s="342"/>
      <c r="J3" s="343"/>
      <c r="K3" s="343"/>
    </row>
    <row r="4" spans="1:11" x14ac:dyDescent="0.35">
      <c r="A4" s="344" t="s">
        <v>520</v>
      </c>
      <c r="B4" s="345"/>
      <c r="C4" s="345"/>
      <c r="D4" s="345"/>
      <c r="E4" s="345"/>
      <c r="F4" s="345"/>
      <c r="G4" s="345"/>
      <c r="H4" s="345"/>
      <c r="I4" s="345"/>
      <c r="J4" s="346"/>
      <c r="K4" s="346"/>
    </row>
    <row r="5" spans="1:11" ht="22.15" customHeight="1" x14ac:dyDescent="0.35">
      <c r="A5" s="338" t="s">
        <v>163</v>
      </c>
      <c r="B5" s="318"/>
      <c r="C5" s="318"/>
      <c r="D5" s="318"/>
      <c r="E5" s="318"/>
      <c r="F5" s="318"/>
      <c r="G5" s="338" t="s">
        <v>164</v>
      </c>
      <c r="H5" s="339" t="s">
        <v>165</v>
      </c>
      <c r="I5" s="340"/>
      <c r="J5" s="339" t="s">
        <v>166</v>
      </c>
      <c r="K5" s="340"/>
    </row>
    <row r="6" spans="1:11" x14ac:dyDescent="0.35">
      <c r="A6" s="318"/>
      <c r="B6" s="318"/>
      <c r="C6" s="318"/>
      <c r="D6" s="318"/>
      <c r="E6" s="318"/>
      <c r="F6" s="318"/>
      <c r="G6" s="318"/>
      <c r="H6" s="16" t="s">
        <v>167</v>
      </c>
      <c r="I6" s="16" t="s">
        <v>168</v>
      </c>
      <c r="J6" s="16" t="s">
        <v>169</v>
      </c>
      <c r="K6" s="16" t="s">
        <v>170</v>
      </c>
    </row>
    <row r="7" spans="1:11" x14ac:dyDescent="0.35">
      <c r="A7" s="347">
        <v>1</v>
      </c>
      <c r="B7" s="316"/>
      <c r="C7" s="316"/>
      <c r="D7" s="316"/>
      <c r="E7" s="316"/>
      <c r="F7" s="316"/>
      <c r="G7" s="15">
        <v>2</v>
      </c>
      <c r="H7" s="16">
        <v>3</v>
      </c>
      <c r="I7" s="16">
        <v>4</v>
      </c>
      <c r="J7" s="16">
        <v>5</v>
      </c>
      <c r="K7" s="16">
        <v>6</v>
      </c>
    </row>
    <row r="8" spans="1:11" x14ac:dyDescent="0.35">
      <c r="A8" s="330" t="s">
        <v>401</v>
      </c>
      <c r="B8" s="331"/>
      <c r="C8" s="331"/>
      <c r="D8" s="331"/>
      <c r="E8" s="331"/>
      <c r="F8" s="331"/>
      <c r="G8" s="14">
        <v>1</v>
      </c>
      <c r="H8" s="109">
        <f>SUM(H9:H13)</f>
        <v>486324330</v>
      </c>
      <c r="I8" s="109">
        <f>SUM(I9:I13)</f>
        <v>273781798</v>
      </c>
      <c r="J8" s="109">
        <f>SUM(J9:J13)</f>
        <v>643304582</v>
      </c>
      <c r="K8" s="109">
        <f>SUM(K9:K13)</f>
        <v>333091670</v>
      </c>
    </row>
    <row r="9" spans="1:11" x14ac:dyDescent="0.35">
      <c r="A9" s="300" t="s">
        <v>171</v>
      </c>
      <c r="B9" s="300"/>
      <c r="C9" s="300"/>
      <c r="D9" s="300"/>
      <c r="E9" s="300"/>
      <c r="F9" s="300"/>
      <c r="G9" s="13">
        <v>2</v>
      </c>
      <c r="H9" s="29">
        <v>0</v>
      </c>
      <c r="I9" s="29">
        <v>0</v>
      </c>
      <c r="J9" s="29">
        <v>0</v>
      </c>
      <c r="K9" s="29">
        <v>0</v>
      </c>
    </row>
    <row r="10" spans="1:11" x14ac:dyDescent="0.35">
      <c r="A10" s="300" t="s">
        <v>172</v>
      </c>
      <c r="B10" s="300"/>
      <c r="C10" s="300"/>
      <c r="D10" s="300"/>
      <c r="E10" s="300"/>
      <c r="F10" s="300"/>
      <c r="G10" s="13">
        <v>3</v>
      </c>
      <c r="H10" s="29">
        <v>478692610</v>
      </c>
      <c r="I10" s="29">
        <v>268657698</v>
      </c>
      <c r="J10" s="29">
        <v>636749647</v>
      </c>
      <c r="K10" s="29">
        <v>330599846</v>
      </c>
    </row>
    <row r="11" spans="1:11" x14ac:dyDescent="0.35">
      <c r="A11" s="300" t="s">
        <v>173</v>
      </c>
      <c r="B11" s="300"/>
      <c r="C11" s="300"/>
      <c r="D11" s="300"/>
      <c r="E11" s="300"/>
      <c r="F11" s="300"/>
      <c r="G11" s="13">
        <v>4</v>
      </c>
      <c r="H11" s="29">
        <v>0</v>
      </c>
      <c r="I11" s="29">
        <v>0</v>
      </c>
      <c r="J11" s="29">
        <v>0</v>
      </c>
      <c r="K11" s="29">
        <v>0</v>
      </c>
    </row>
    <row r="12" spans="1:11" x14ac:dyDescent="0.35">
      <c r="A12" s="300" t="s">
        <v>174</v>
      </c>
      <c r="B12" s="300"/>
      <c r="C12" s="300"/>
      <c r="D12" s="300"/>
      <c r="E12" s="300"/>
      <c r="F12" s="300"/>
      <c r="G12" s="13">
        <v>5</v>
      </c>
      <c r="H12" s="29">
        <v>0</v>
      </c>
      <c r="I12" s="29">
        <v>0</v>
      </c>
      <c r="J12" s="29">
        <v>0</v>
      </c>
      <c r="K12" s="29">
        <v>0</v>
      </c>
    </row>
    <row r="13" spans="1:11" x14ac:dyDescent="0.35">
      <c r="A13" s="300" t="s">
        <v>175</v>
      </c>
      <c r="B13" s="300"/>
      <c r="C13" s="300"/>
      <c r="D13" s="300"/>
      <c r="E13" s="300"/>
      <c r="F13" s="300"/>
      <c r="G13" s="13">
        <v>6</v>
      </c>
      <c r="H13" s="29">
        <v>7631720</v>
      </c>
      <c r="I13" s="29">
        <v>5124100</v>
      </c>
      <c r="J13" s="29">
        <v>6554935</v>
      </c>
      <c r="K13" s="29">
        <v>2491824</v>
      </c>
    </row>
    <row r="14" spans="1:11" ht="22.15" customHeight="1" x14ac:dyDescent="0.35">
      <c r="A14" s="330" t="s">
        <v>402</v>
      </c>
      <c r="B14" s="331"/>
      <c r="C14" s="331"/>
      <c r="D14" s="331"/>
      <c r="E14" s="331"/>
      <c r="F14" s="331"/>
      <c r="G14" s="14">
        <v>7</v>
      </c>
      <c r="H14" s="109">
        <f>H15+H16+H20+H24+H25+H26+H29+H36</f>
        <v>406911937</v>
      </c>
      <c r="I14" s="109">
        <f>I15+I16+I20+I24+I25+I26+I29+I36</f>
        <v>224349028</v>
      </c>
      <c r="J14" s="109">
        <f>J15+J16+J20+J24+J25+J26+J29+J36</f>
        <v>516765016</v>
      </c>
      <c r="K14" s="109">
        <f>K15+K16+K20+K24+K25+K26+K29+K36</f>
        <v>269563539</v>
      </c>
    </row>
    <row r="15" spans="1:11" x14ac:dyDescent="0.35">
      <c r="A15" s="300" t="s">
        <v>176</v>
      </c>
      <c r="B15" s="300"/>
      <c r="C15" s="300"/>
      <c r="D15" s="300"/>
      <c r="E15" s="300"/>
      <c r="F15" s="300"/>
      <c r="G15" s="13">
        <v>8</v>
      </c>
      <c r="H15" s="29">
        <v>-7490832</v>
      </c>
      <c r="I15" s="29">
        <v>4564857</v>
      </c>
      <c r="J15" s="29">
        <v>-2943914</v>
      </c>
      <c r="K15" s="29">
        <v>2895573</v>
      </c>
    </row>
    <row r="16" spans="1:11" x14ac:dyDescent="0.35">
      <c r="A16" s="304" t="s">
        <v>403</v>
      </c>
      <c r="B16" s="304"/>
      <c r="C16" s="304"/>
      <c r="D16" s="304"/>
      <c r="E16" s="304"/>
      <c r="F16" s="304"/>
      <c r="G16" s="14">
        <v>9</v>
      </c>
      <c r="H16" s="109">
        <f>SUM(H17:H19)</f>
        <v>291025899</v>
      </c>
      <c r="I16" s="109">
        <f>SUM(I17:I19)</f>
        <v>153597725</v>
      </c>
      <c r="J16" s="109">
        <f>SUM(J17:J19)</f>
        <v>363583307</v>
      </c>
      <c r="K16" s="109">
        <f>SUM(K17:K19)</f>
        <v>182611445</v>
      </c>
    </row>
    <row r="17" spans="1:11" x14ac:dyDescent="0.35">
      <c r="A17" s="332" t="s">
        <v>177</v>
      </c>
      <c r="B17" s="332"/>
      <c r="C17" s="332"/>
      <c r="D17" s="332"/>
      <c r="E17" s="332"/>
      <c r="F17" s="332"/>
      <c r="G17" s="13">
        <v>10</v>
      </c>
      <c r="H17" s="29">
        <v>219448673</v>
      </c>
      <c r="I17" s="29">
        <v>111340450</v>
      </c>
      <c r="J17" s="29">
        <v>272877313</v>
      </c>
      <c r="K17" s="29">
        <v>133935778</v>
      </c>
    </row>
    <row r="18" spans="1:11" x14ac:dyDescent="0.35">
      <c r="A18" s="332" t="s">
        <v>178</v>
      </c>
      <c r="B18" s="332"/>
      <c r="C18" s="332"/>
      <c r="D18" s="332"/>
      <c r="E18" s="332"/>
      <c r="F18" s="332"/>
      <c r="G18" s="13">
        <v>11</v>
      </c>
      <c r="H18" s="29">
        <v>19370203</v>
      </c>
      <c r="I18" s="29">
        <v>11421517</v>
      </c>
      <c r="J18" s="29">
        <v>22015982</v>
      </c>
      <c r="K18" s="29">
        <v>9927754</v>
      </c>
    </row>
    <row r="19" spans="1:11" x14ac:dyDescent="0.35">
      <c r="A19" s="332" t="s">
        <v>179</v>
      </c>
      <c r="B19" s="332"/>
      <c r="C19" s="332"/>
      <c r="D19" s="332"/>
      <c r="E19" s="332"/>
      <c r="F19" s="332"/>
      <c r="G19" s="13">
        <v>12</v>
      </c>
      <c r="H19" s="29">
        <v>52207023</v>
      </c>
      <c r="I19" s="29">
        <v>30835758</v>
      </c>
      <c r="J19" s="29">
        <v>68690012</v>
      </c>
      <c r="K19" s="29">
        <v>38747913</v>
      </c>
    </row>
    <row r="20" spans="1:11" x14ac:dyDescent="0.35">
      <c r="A20" s="304" t="s">
        <v>404</v>
      </c>
      <c r="B20" s="304"/>
      <c r="C20" s="304"/>
      <c r="D20" s="304"/>
      <c r="E20" s="304"/>
      <c r="F20" s="304"/>
      <c r="G20" s="14">
        <v>13</v>
      </c>
      <c r="H20" s="109">
        <f>SUM(H21:H23)</f>
        <v>84537089</v>
      </c>
      <c r="I20" s="109">
        <f>SUM(I21:I23)</f>
        <v>45057251</v>
      </c>
      <c r="J20" s="109">
        <f>SUM(J21:J23)</f>
        <v>108015520</v>
      </c>
      <c r="K20" s="109">
        <f>SUM(K21:K23)</f>
        <v>57029135</v>
      </c>
    </row>
    <row r="21" spans="1:11" x14ac:dyDescent="0.35">
      <c r="A21" s="332" t="s">
        <v>180</v>
      </c>
      <c r="B21" s="332"/>
      <c r="C21" s="332"/>
      <c r="D21" s="332"/>
      <c r="E21" s="332"/>
      <c r="F21" s="332"/>
      <c r="G21" s="13">
        <v>14</v>
      </c>
      <c r="H21" s="29">
        <v>53244994</v>
      </c>
      <c r="I21" s="29">
        <v>28283285</v>
      </c>
      <c r="J21" s="29">
        <v>68841460</v>
      </c>
      <c r="K21" s="29">
        <v>36411070</v>
      </c>
    </row>
    <row r="22" spans="1:11" x14ac:dyDescent="0.35">
      <c r="A22" s="332" t="s">
        <v>181</v>
      </c>
      <c r="B22" s="332"/>
      <c r="C22" s="332"/>
      <c r="D22" s="332"/>
      <c r="E22" s="332"/>
      <c r="F22" s="332"/>
      <c r="G22" s="13">
        <v>15</v>
      </c>
      <c r="H22" s="29">
        <v>21030720</v>
      </c>
      <c r="I22" s="29">
        <v>11442362</v>
      </c>
      <c r="J22" s="29">
        <v>26180139</v>
      </c>
      <c r="K22" s="29">
        <v>13776081</v>
      </c>
    </row>
    <row r="23" spans="1:11" x14ac:dyDescent="0.35">
      <c r="A23" s="332" t="s">
        <v>182</v>
      </c>
      <c r="B23" s="332"/>
      <c r="C23" s="332"/>
      <c r="D23" s="332"/>
      <c r="E23" s="332"/>
      <c r="F23" s="332"/>
      <c r="G23" s="13">
        <v>16</v>
      </c>
      <c r="H23" s="29">
        <v>10261375</v>
      </c>
      <c r="I23" s="29">
        <v>5331604</v>
      </c>
      <c r="J23" s="29">
        <v>12993921</v>
      </c>
      <c r="K23" s="29">
        <v>6841984</v>
      </c>
    </row>
    <row r="24" spans="1:11" x14ac:dyDescent="0.35">
      <c r="A24" s="300" t="s">
        <v>183</v>
      </c>
      <c r="B24" s="300"/>
      <c r="C24" s="300"/>
      <c r="D24" s="300"/>
      <c r="E24" s="300"/>
      <c r="F24" s="300"/>
      <c r="G24" s="13">
        <v>17</v>
      </c>
      <c r="H24" s="29">
        <v>11129868</v>
      </c>
      <c r="I24" s="29">
        <v>6227195</v>
      </c>
      <c r="J24" s="29">
        <v>12979872</v>
      </c>
      <c r="K24" s="29">
        <v>6442021</v>
      </c>
    </row>
    <row r="25" spans="1:11" x14ac:dyDescent="0.35">
      <c r="A25" s="300" t="s">
        <v>184</v>
      </c>
      <c r="B25" s="300"/>
      <c r="C25" s="300"/>
      <c r="D25" s="300"/>
      <c r="E25" s="300"/>
      <c r="F25" s="300"/>
      <c r="G25" s="13">
        <v>18</v>
      </c>
      <c r="H25" s="29">
        <v>26452984</v>
      </c>
      <c r="I25" s="29">
        <v>14180684</v>
      </c>
      <c r="J25" s="29">
        <v>34416256</v>
      </c>
      <c r="K25" s="29">
        <v>19982816</v>
      </c>
    </row>
    <row r="26" spans="1:11" x14ac:dyDescent="0.35">
      <c r="A26" s="304" t="s">
        <v>405</v>
      </c>
      <c r="B26" s="304"/>
      <c r="C26" s="304"/>
      <c r="D26" s="304"/>
      <c r="E26" s="304"/>
      <c r="F26" s="304"/>
      <c r="G26" s="14">
        <v>19</v>
      </c>
      <c r="H26" s="109">
        <f>H27+H28</f>
        <v>240943</v>
      </c>
      <c r="I26" s="109">
        <f>I27+I28</f>
        <v>172163</v>
      </c>
      <c r="J26" s="109">
        <f>J27+J28</f>
        <v>-8307</v>
      </c>
      <c r="K26" s="109">
        <f>K27+K28</f>
        <v>-12257</v>
      </c>
    </row>
    <row r="27" spans="1:11" x14ac:dyDescent="0.35">
      <c r="A27" s="332" t="s">
        <v>185</v>
      </c>
      <c r="B27" s="332"/>
      <c r="C27" s="332"/>
      <c r="D27" s="332"/>
      <c r="E27" s="332"/>
      <c r="F27" s="332"/>
      <c r="G27" s="13">
        <v>20</v>
      </c>
      <c r="H27" s="29">
        <v>15689</v>
      </c>
      <c r="I27" s="29">
        <v>6548</v>
      </c>
      <c r="J27" s="29">
        <v>1293</v>
      </c>
      <c r="K27" s="29">
        <v>777</v>
      </c>
    </row>
    <row r="28" spans="1:11" x14ac:dyDescent="0.35">
      <c r="A28" s="332" t="s">
        <v>186</v>
      </c>
      <c r="B28" s="332"/>
      <c r="C28" s="332"/>
      <c r="D28" s="332"/>
      <c r="E28" s="332"/>
      <c r="F28" s="332"/>
      <c r="G28" s="13">
        <v>21</v>
      </c>
      <c r="H28" s="29">
        <v>225254</v>
      </c>
      <c r="I28" s="29">
        <v>165615</v>
      </c>
      <c r="J28" s="29">
        <v>-9600</v>
      </c>
      <c r="K28" s="29">
        <v>-13034</v>
      </c>
    </row>
    <row r="29" spans="1:11" x14ac:dyDescent="0.35">
      <c r="A29" s="304" t="s">
        <v>406</v>
      </c>
      <c r="B29" s="304"/>
      <c r="C29" s="304"/>
      <c r="D29" s="304"/>
      <c r="E29" s="304"/>
      <c r="F29" s="304"/>
      <c r="G29" s="14">
        <v>22</v>
      </c>
      <c r="H29" s="109">
        <f>SUM(H30:H35)</f>
        <v>0</v>
      </c>
      <c r="I29" s="109">
        <f>SUM(I30:I35)</f>
        <v>0</v>
      </c>
      <c r="J29" s="109">
        <f>SUM(J30:J35)</f>
        <v>-1017668</v>
      </c>
      <c r="K29" s="109">
        <f>SUM(K30:K35)</f>
        <v>-428627</v>
      </c>
    </row>
    <row r="30" spans="1:11" x14ac:dyDescent="0.35">
      <c r="A30" s="332" t="s">
        <v>187</v>
      </c>
      <c r="B30" s="332"/>
      <c r="C30" s="332"/>
      <c r="D30" s="332"/>
      <c r="E30" s="332"/>
      <c r="F30" s="332"/>
      <c r="G30" s="13">
        <v>23</v>
      </c>
      <c r="H30" s="29">
        <v>0</v>
      </c>
      <c r="I30" s="29">
        <v>0</v>
      </c>
      <c r="J30" s="29">
        <v>-368513</v>
      </c>
      <c r="K30" s="29">
        <v>-123450</v>
      </c>
    </row>
    <row r="31" spans="1:11" x14ac:dyDescent="0.35">
      <c r="A31" s="332" t="s">
        <v>188</v>
      </c>
      <c r="B31" s="332"/>
      <c r="C31" s="332"/>
      <c r="D31" s="332"/>
      <c r="E31" s="332"/>
      <c r="F31" s="332"/>
      <c r="G31" s="13">
        <v>24</v>
      </c>
      <c r="H31" s="29">
        <v>0</v>
      </c>
      <c r="I31" s="29">
        <v>0</v>
      </c>
      <c r="J31" s="29">
        <v>0</v>
      </c>
      <c r="K31" s="29">
        <v>0</v>
      </c>
    </row>
    <row r="32" spans="1:11" x14ac:dyDescent="0.35">
      <c r="A32" s="332" t="s">
        <v>189</v>
      </c>
      <c r="B32" s="332"/>
      <c r="C32" s="332"/>
      <c r="D32" s="332"/>
      <c r="E32" s="332"/>
      <c r="F32" s="332"/>
      <c r="G32" s="13">
        <v>25</v>
      </c>
      <c r="H32" s="29">
        <v>0</v>
      </c>
      <c r="I32" s="29">
        <v>0</v>
      </c>
      <c r="J32" s="29">
        <v>1660</v>
      </c>
      <c r="K32" s="29">
        <v>43</v>
      </c>
    </row>
    <row r="33" spans="1:11" x14ac:dyDescent="0.35">
      <c r="A33" s="332" t="s">
        <v>190</v>
      </c>
      <c r="B33" s="332"/>
      <c r="C33" s="332"/>
      <c r="D33" s="332"/>
      <c r="E33" s="332"/>
      <c r="F33" s="332"/>
      <c r="G33" s="13">
        <v>26</v>
      </c>
      <c r="H33" s="29">
        <v>0</v>
      </c>
      <c r="I33" s="29">
        <v>0</v>
      </c>
      <c r="J33" s="29">
        <v>0</v>
      </c>
      <c r="K33" s="29">
        <v>0</v>
      </c>
    </row>
    <row r="34" spans="1:11" x14ac:dyDescent="0.35">
      <c r="A34" s="332" t="s">
        <v>191</v>
      </c>
      <c r="B34" s="332"/>
      <c r="C34" s="332"/>
      <c r="D34" s="332"/>
      <c r="E34" s="332"/>
      <c r="F34" s="332"/>
      <c r="G34" s="13">
        <v>27</v>
      </c>
      <c r="H34" s="29">
        <v>0</v>
      </c>
      <c r="I34" s="29">
        <v>0</v>
      </c>
      <c r="J34" s="29">
        <v>27890</v>
      </c>
      <c r="K34" s="29">
        <v>280561</v>
      </c>
    </row>
    <row r="35" spans="1:11" x14ac:dyDescent="0.35">
      <c r="A35" s="332" t="s">
        <v>192</v>
      </c>
      <c r="B35" s="332"/>
      <c r="C35" s="332"/>
      <c r="D35" s="332"/>
      <c r="E35" s="332"/>
      <c r="F35" s="332"/>
      <c r="G35" s="13">
        <v>28</v>
      </c>
      <c r="H35" s="29">
        <v>0</v>
      </c>
      <c r="I35" s="29">
        <v>0</v>
      </c>
      <c r="J35" s="29">
        <v>-678705</v>
      </c>
      <c r="K35" s="29">
        <v>-585781</v>
      </c>
    </row>
    <row r="36" spans="1:11" x14ac:dyDescent="0.35">
      <c r="A36" s="300" t="s">
        <v>193</v>
      </c>
      <c r="B36" s="300"/>
      <c r="C36" s="300"/>
      <c r="D36" s="300"/>
      <c r="E36" s="300"/>
      <c r="F36" s="300"/>
      <c r="G36" s="13">
        <v>29</v>
      </c>
      <c r="H36" s="29">
        <v>1015986</v>
      </c>
      <c r="I36" s="29">
        <v>549153</v>
      </c>
      <c r="J36" s="29">
        <v>1739950</v>
      </c>
      <c r="K36" s="29">
        <v>1043433</v>
      </c>
    </row>
    <row r="37" spans="1:11" x14ac:dyDescent="0.35">
      <c r="A37" s="330" t="s">
        <v>407</v>
      </c>
      <c r="B37" s="331"/>
      <c r="C37" s="331"/>
      <c r="D37" s="331"/>
      <c r="E37" s="331"/>
      <c r="F37" s="331"/>
      <c r="G37" s="14">
        <v>30</v>
      </c>
      <c r="H37" s="109">
        <f>SUM(H38:H47)</f>
        <v>2636325</v>
      </c>
      <c r="I37" s="109">
        <f>SUM(I38:I47)</f>
        <v>1391630</v>
      </c>
      <c r="J37" s="109">
        <f>SUM(J38:J47)</f>
        <v>2147046</v>
      </c>
      <c r="K37" s="109">
        <f>SUM(K38:K47)</f>
        <v>831705</v>
      </c>
    </row>
    <row r="38" spans="1:11" ht="23.45" customHeight="1" x14ac:dyDescent="0.35">
      <c r="A38" s="300" t="s">
        <v>194</v>
      </c>
      <c r="B38" s="300"/>
      <c r="C38" s="300"/>
      <c r="D38" s="300"/>
      <c r="E38" s="300"/>
      <c r="F38" s="300"/>
      <c r="G38" s="13">
        <v>31</v>
      </c>
      <c r="H38" s="29">
        <v>0</v>
      </c>
      <c r="I38" s="29">
        <v>0</v>
      </c>
      <c r="J38" s="29">
        <v>0</v>
      </c>
      <c r="K38" s="29">
        <v>0</v>
      </c>
    </row>
    <row r="39" spans="1:11" ht="25.15" customHeight="1" x14ac:dyDescent="0.35">
      <c r="A39" s="300" t="s">
        <v>195</v>
      </c>
      <c r="B39" s="300"/>
      <c r="C39" s="300"/>
      <c r="D39" s="300"/>
      <c r="E39" s="300"/>
      <c r="F39" s="300"/>
      <c r="G39" s="13">
        <v>32</v>
      </c>
      <c r="H39" s="29">
        <v>0</v>
      </c>
      <c r="I39" s="29">
        <v>0</v>
      </c>
      <c r="J39" s="29">
        <v>0</v>
      </c>
      <c r="K39" s="29">
        <v>0</v>
      </c>
    </row>
    <row r="40" spans="1:11" ht="25.15" customHeight="1" x14ac:dyDescent="0.35">
      <c r="A40" s="300" t="s">
        <v>196</v>
      </c>
      <c r="B40" s="300"/>
      <c r="C40" s="300"/>
      <c r="D40" s="300"/>
      <c r="E40" s="300"/>
      <c r="F40" s="300"/>
      <c r="G40" s="13">
        <v>33</v>
      </c>
      <c r="H40" s="29">
        <v>0</v>
      </c>
      <c r="I40" s="29">
        <v>0</v>
      </c>
      <c r="J40" s="29">
        <v>0</v>
      </c>
      <c r="K40" s="29">
        <v>0</v>
      </c>
    </row>
    <row r="41" spans="1:11" ht="25.15" customHeight="1" x14ac:dyDescent="0.35">
      <c r="A41" s="300" t="s">
        <v>197</v>
      </c>
      <c r="B41" s="300"/>
      <c r="C41" s="300"/>
      <c r="D41" s="300"/>
      <c r="E41" s="300"/>
      <c r="F41" s="300"/>
      <c r="G41" s="13">
        <v>34</v>
      </c>
      <c r="H41" s="29">
        <v>0</v>
      </c>
      <c r="I41" s="29">
        <v>0</v>
      </c>
      <c r="J41" s="29">
        <v>0</v>
      </c>
      <c r="K41" s="29">
        <v>0</v>
      </c>
    </row>
    <row r="42" spans="1:11" ht="25.15" customHeight="1" x14ac:dyDescent="0.35">
      <c r="A42" s="300" t="s">
        <v>198</v>
      </c>
      <c r="B42" s="300"/>
      <c r="C42" s="300"/>
      <c r="D42" s="300"/>
      <c r="E42" s="300"/>
      <c r="F42" s="300"/>
      <c r="G42" s="13">
        <v>35</v>
      </c>
      <c r="H42" s="29">
        <v>0</v>
      </c>
      <c r="I42" s="29">
        <v>0</v>
      </c>
      <c r="J42" s="29">
        <v>0</v>
      </c>
      <c r="K42" s="29">
        <v>0</v>
      </c>
    </row>
    <row r="43" spans="1:11" x14ac:dyDescent="0.35">
      <c r="A43" s="300" t="s">
        <v>199</v>
      </c>
      <c r="B43" s="300"/>
      <c r="C43" s="300"/>
      <c r="D43" s="300"/>
      <c r="E43" s="300"/>
      <c r="F43" s="300"/>
      <c r="G43" s="13">
        <v>36</v>
      </c>
      <c r="H43" s="29">
        <v>41931</v>
      </c>
      <c r="I43" s="29">
        <v>41931</v>
      </c>
      <c r="J43" s="29">
        <v>173972</v>
      </c>
      <c r="K43" s="29">
        <v>173972</v>
      </c>
    </row>
    <row r="44" spans="1:11" x14ac:dyDescent="0.35">
      <c r="A44" s="300" t="s">
        <v>200</v>
      </c>
      <c r="B44" s="300"/>
      <c r="C44" s="300"/>
      <c r="D44" s="300"/>
      <c r="E44" s="300"/>
      <c r="F44" s="300"/>
      <c r="G44" s="13">
        <v>37</v>
      </c>
      <c r="H44" s="29">
        <v>2316255</v>
      </c>
      <c r="I44" s="29">
        <v>1249584</v>
      </c>
      <c r="J44" s="29">
        <v>1680091</v>
      </c>
      <c r="K44" s="29">
        <v>890277</v>
      </c>
    </row>
    <row r="45" spans="1:11" x14ac:dyDescent="0.35">
      <c r="A45" s="300" t="s">
        <v>201</v>
      </c>
      <c r="B45" s="300"/>
      <c r="C45" s="300"/>
      <c r="D45" s="300"/>
      <c r="E45" s="300"/>
      <c r="F45" s="300"/>
      <c r="G45" s="13">
        <v>38</v>
      </c>
      <c r="H45" s="29">
        <v>0</v>
      </c>
      <c r="I45" s="29">
        <v>0</v>
      </c>
      <c r="J45" s="29">
        <v>0</v>
      </c>
      <c r="K45" s="29">
        <v>-376690</v>
      </c>
    </row>
    <row r="46" spans="1:11" x14ac:dyDescent="0.35">
      <c r="A46" s="300" t="s">
        <v>202</v>
      </c>
      <c r="B46" s="300"/>
      <c r="C46" s="300"/>
      <c r="D46" s="300"/>
      <c r="E46" s="300"/>
      <c r="F46" s="300"/>
      <c r="G46" s="13">
        <v>39</v>
      </c>
      <c r="H46" s="29">
        <v>128971</v>
      </c>
      <c r="I46" s="29">
        <v>26329</v>
      </c>
      <c r="J46" s="29">
        <v>182673</v>
      </c>
      <c r="K46" s="29">
        <v>64651</v>
      </c>
    </row>
    <row r="47" spans="1:11" x14ac:dyDescent="0.35">
      <c r="A47" s="300" t="s">
        <v>203</v>
      </c>
      <c r="B47" s="300"/>
      <c r="C47" s="300"/>
      <c r="D47" s="300"/>
      <c r="E47" s="300"/>
      <c r="F47" s="300"/>
      <c r="G47" s="13">
        <v>40</v>
      </c>
      <c r="H47" s="29">
        <v>149168</v>
      </c>
      <c r="I47" s="29">
        <v>73786</v>
      </c>
      <c r="J47" s="29">
        <v>110310</v>
      </c>
      <c r="K47" s="29">
        <v>79495</v>
      </c>
    </row>
    <row r="48" spans="1:11" x14ac:dyDescent="0.35">
      <c r="A48" s="330" t="s">
        <v>408</v>
      </c>
      <c r="B48" s="331"/>
      <c r="C48" s="331"/>
      <c r="D48" s="331"/>
      <c r="E48" s="331"/>
      <c r="F48" s="331"/>
      <c r="G48" s="14">
        <v>41</v>
      </c>
      <c r="H48" s="109">
        <f>SUM(H49:H55)</f>
        <v>2619691</v>
      </c>
      <c r="I48" s="109">
        <f>SUM(I49:I55)</f>
        <v>1260381</v>
      </c>
      <c r="J48" s="109">
        <f>SUM(J49:J55)</f>
        <v>2419333</v>
      </c>
      <c r="K48" s="109">
        <f>SUM(K49:K55)</f>
        <v>1885705</v>
      </c>
    </row>
    <row r="49" spans="1:11" ht="25.15" customHeight="1" x14ac:dyDescent="0.35">
      <c r="A49" s="300" t="s">
        <v>204</v>
      </c>
      <c r="B49" s="300"/>
      <c r="C49" s="300"/>
      <c r="D49" s="300"/>
      <c r="E49" s="300"/>
      <c r="F49" s="300"/>
      <c r="G49" s="13">
        <v>42</v>
      </c>
      <c r="H49" s="29">
        <v>0</v>
      </c>
      <c r="I49" s="29">
        <v>0</v>
      </c>
      <c r="J49" s="29">
        <v>0</v>
      </c>
      <c r="K49" s="29">
        <v>0</v>
      </c>
    </row>
    <row r="50" spans="1:11" ht="24" customHeight="1" x14ac:dyDescent="0.35">
      <c r="A50" s="326" t="s">
        <v>205</v>
      </c>
      <c r="B50" s="326"/>
      <c r="C50" s="326"/>
      <c r="D50" s="326"/>
      <c r="E50" s="326"/>
      <c r="F50" s="326"/>
      <c r="G50" s="13">
        <v>43</v>
      </c>
      <c r="H50" s="29">
        <v>0</v>
      </c>
      <c r="I50" s="29">
        <v>0</v>
      </c>
      <c r="J50" s="29">
        <v>0</v>
      </c>
      <c r="K50" s="29">
        <v>0</v>
      </c>
    </row>
    <row r="51" spans="1:11" x14ac:dyDescent="0.35">
      <c r="A51" s="326" t="s">
        <v>206</v>
      </c>
      <c r="B51" s="326"/>
      <c r="C51" s="326"/>
      <c r="D51" s="326"/>
      <c r="E51" s="326"/>
      <c r="F51" s="326"/>
      <c r="G51" s="13">
        <v>44</v>
      </c>
      <c r="H51" s="29">
        <v>2050142</v>
      </c>
      <c r="I51" s="29">
        <v>1147428</v>
      </c>
      <c r="J51" s="29">
        <v>1122720</v>
      </c>
      <c r="K51" s="29">
        <v>589092</v>
      </c>
    </row>
    <row r="52" spans="1:11" x14ac:dyDescent="0.35">
      <c r="A52" s="326" t="s">
        <v>207</v>
      </c>
      <c r="B52" s="326"/>
      <c r="C52" s="326"/>
      <c r="D52" s="326"/>
      <c r="E52" s="326"/>
      <c r="F52" s="326"/>
      <c r="G52" s="13">
        <v>45</v>
      </c>
      <c r="H52" s="29">
        <v>562881</v>
      </c>
      <c r="I52" s="29">
        <v>112897</v>
      </c>
      <c r="J52" s="29">
        <v>991115</v>
      </c>
      <c r="K52" s="29">
        <v>991115</v>
      </c>
    </row>
    <row r="53" spans="1:11" x14ac:dyDescent="0.35">
      <c r="A53" s="326" t="s">
        <v>208</v>
      </c>
      <c r="B53" s="326"/>
      <c r="C53" s="326"/>
      <c r="D53" s="326"/>
      <c r="E53" s="326"/>
      <c r="F53" s="326"/>
      <c r="G53" s="13">
        <v>46</v>
      </c>
      <c r="H53" s="29">
        <v>0</v>
      </c>
      <c r="I53" s="29">
        <v>0</v>
      </c>
      <c r="J53" s="29">
        <v>134825</v>
      </c>
      <c r="K53" s="29">
        <v>134825</v>
      </c>
    </row>
    <row r="54" spans="1:11" x14ac:dyDescent="0.35">
      <c r="A54" s="326" t="s">
        <v>209</v>
      </c>
      <c r="B54" s="326"/>
      <c r="C54" s="326"/>
      <c r="D54" s="326"/>
      <c r="E54" s="326"/>
      <c r="F54" s="326"/>
      <c r="G54" s="13">
        <v>47</v>
      </c>
      <c r="H54" s="29">
        <v>0</v>
      </c>
      <c r="I54" s="29">
        <v>0</v>
      </c>
      <c r="J54" s="29">
        <v>0</v>
      </c>
      <c r="K54" s="29">
        <v>0</v>
      </c>
    </row>
    <row r="55" spans="1:11" x14ac:dyDescent="0.35">
      <c r="A55" s="326" t="s">
        <v>210</v>
      </c>
      <c r="B55" s="326"/>
      <c r="C55" s="326"/>
      <c r="D55" s="326"/>
      <c r="E55" s="326"/>
      <c r="F55" s="326"/>
      <c r="G55" s="13">
        <v>48</v>
      </c>
      <c r="H55" s="29">
        <v>6668</v>
      </c>
      <c r="I55" s="29">
        <v>56</v>
      </c>
      <c r="J55" s="29">
        <v>170673</v>
      </c>
      <c r="K55" s="29">
        <v>170673</v>
      </c>
    </row>
    <row r="56" spans="1:11" ht="22.15" customHeight="1" x14ac:dyDescent="0.35">
      <c r="A56" s="335" t="s">
        <v>211</v>
      </c>
      <c r="B56" s="335"/>
      <c r="C56" s="335"/>
      <c r="D56" s="335"/>
      <c r="E56" s="335"/>
      <c r="F56" s="335"/>
      <c r="G56" s="13">
        <v>49</v>
      </c>
      <c r="H56" s="29">
        <v>8373972</v>
      </c>
      <c r="I56" s="29">
        <v>4514756</v>
      </c>
      <c r="J56" s="29">
        <v>22873906</v>
      </c>
      <c r="K56" s="29">
        <v>11603906</v>
      </c>
    </row>
    <row r="57" spans="1:11" x14ac:dyDescent="0.35">
      <c r="A57" s="335" t="s">
        <v>212</v>
      </c>
      <c r="B57" s="335"/>
      <c r="C57" s="335"/>
      <c r="D57" s="335"/>
      <c r="E57" s="335"/>
      <c r="F57" s="335"/>
      <c r="G57" s="13">
        <v>50</v>
      </c>
      <c r="H57" s="29">
        <v>556907</v>
      </c>
      <c r="I57" s="29">
        <v>556907</v>
      </c>
      <c r="J57" s="29">
        <v>491330</v>
      </c>
      <c r="K57" s="29">
        <v>290184</v>
      </c>
    </row>
    <row r="58" spans="1:11" ht="24.6" customHeight="1" x14ac:dyDescent="0.35">
      <c r="A58" s="335" t="s">
        <v>213</v>
      </c>
      <c r="B58" s="335"/>
      <c r="C58" s="335"/>
      <c r="D58" s="335"/>
      <c r="E58" s="335"/>
      <c r="F58" s="335"/>
      <c r="G58" s="13">
        <v>51</v>
      </c>
      <c r="H58" s="29">
        <v>0</v>
      </c>
      <c r="I58" s="29">
        <v>0</v>
      </c>
      <c r="J58" s="29">
        <v>0</v>
      </c>
      <c r="K58" s="29">
        <v>0</v>
      </c>
    </row>
    <row r="59" spans="1:11" x14ac:dyDescent="0.35">
      <c r="A59" s="335" t="s">
        <v>214</v>
      </c>
      <c r="B59" s="335"/>
      <c r="C59" s="335"/>
      <c r="D59" s="335"/>
      <c r="E59" s="335"/>
      <c r="F59" s="335"/>
      <c r="G59" s="13">
        <v>52</v>
      </c>
      <c r="H59" s="29">
        <v>9668</v>
      </c>
      <c r="I59" s="29">
        <v>1893</v>
      </c>
      <c r="J59" s="29">
        <v>18993</v>
      </c>
      <c r="K59" s="29">
        <v>9505</v>
      </c>
    </row>
    <row r="60" spans="1:11" x14ac:dyDescent="0.35">
      <c r="A60" s="330" t="s">
        <v>409</v>
      </c>
      <c r="B60" s="331"/>
      <c r="C60" s="331"/>
      <c r="D60" s="331"/>
      <c r="E60" s="331"/>
      <c r="F60" s="331"/>
      <c r="G60" s="14">
        <v>53</v>
      </c>
      <c r="H60" s="109">
        <f>H8+H37+H56+H57</f>
        <v>497891534</v>
      </c>
      <c r="I60" s="109">
        <f t="shared" ref="I60:K60" si="0">I8+I37+I56+I57</f>
        <v>280245091</v>
      </c>
      <c r="J60" s="109">
        <f t="shared" si="0"/>
        <v>668816864</v>
      </c>
      <c r="K60" s="109">
        <f t="shared" si="0"/>
        <v>345817465</v>
      </c>
    </row>
    <row r="61" spans="1:11" x14ac:dyDescent="0.35">
      <c r="A61" s="330" t="s">
        <v>410</v>
      </c>
      <c r="B61" s="331"/>
      <c r="C61" s="331"/>
      <c r="D61" s="331"/>
      <c r="E61" s="331"/>
      <c r="F61" s="331"/>
      <c r="G61" s="14">
        <v>54</v>
      </c>
      <c r="H61" s="109">
        <f>H14+H48+H58+H59</f>
        <v>409541296</v>
      </c>
      <c r="I61" s="109">
        <f t="shared" ref="I61:K61" si="1">I14+I48+I58+I59</f>
        <v>225611302</v>
      </c>
      <c r="J61" s="109">
        <f t="shared" si="1"/>
        <v>519203342</v>
      </c>
      <c r="K61" s="109">
        <f t="shared" si="1"/>
        <v>271458749</v>
      </c>
    </row>
    <row r="62" spans="1:11" x14ac:dyDescent="0.35">
      <c r="A62" s="330" t="s">
        <v>411</v>
      </c>
      <c r="B62" s="331"/>
      <c r="C62" s="331"/>
      <c r="D62" s="331"/>
      <c r="E62" s="331"/>
      <c r="F62" s="331"/>
      <c r="G62" s="14">
        <v>55</v>
      </c>
      <c r="H62" s="109">
        <f>H60-H61</f>
        <v>88350238</v>
      </c>
      <c r="I62" s="109">
        <f t="shared" ref="I62:K62" si="2">I60-I61</f>
        <v>54633789</v>
      </c>
      <c r="J62" s="109">
        <f t="shared" si="2"/>
        <v>149613522</v>
      </c>
      <c r="K62" s="109">
        <f t="shared" si="2"/>
        <v>74358716</v>
      </c>
    </row>
    <row r="63" spans="1:11" x14ac:dyDescent="0.35">
      <c r="A63" s="329" t="s">
        <v>413</v>
      </c>
      <c r="B63" s="329"/>
      <c r="C63" s="329"/>
      <c r="D63" s="329"/>
      <c r="E63" s="329"/>
      <c r="F63" s="329"/>
      <c r="G63" s="14">
        <v>56</v>
      </c>
      <c r="H63" s="109">
        <f>+IF((H60-H61)&gt;0,(H60-H61),0)</f>
        <v>88350238</v>
      </c>
      <c r="I63" s="109">
        <f t="shared" ref="I63:K63" si="3">+IF((I60-I61)&gt;0,(I60-I61),0)</f>
        <v>54633789</v>
      </c>
      <c r="J63" s="109">
        <f t="shared" si="3"/>
        <v>149613522</v>
      </c>
      <c r="K63" s="109">
        <f t="shared" si="3"/>
        <v>74358716</v>
      </c>
    </row>
    <row r="64" spans="1:11" x14ac:dyDescent="0.35">
      <c r="A64" s="329" t="s">
        <v>412</v>
      </c>
      <c r="B64" s="329"/>
      <c r="C64" s="329"/>
      <c r="D64" s="329"/>
      <c r="E64" s="329"/>
      <c r="F64" s="329"/>
      <c r="G64" s="14">
        <v>57</v>
      </c>
      <c r="H64" s="109">
        <f>+IF((H60-H61)&lt;0,(H60-H61),0)</f>
        <v>0</v>
      </c>
      <c r="I64" s="109">
        <f t="shared" ref="I64:K64" si="4">+IF((I60-I61)&lt;0,(I60-I61),0)</f>
        <v>0</v>
      </c>
      <c r="J64" s="109">
        <f t="shared" si="4"/>
        <v>0</v>
      </c>
      <c r="K64" s="109">
        <f t="shared" si="4"/>
        <v>0</v>
      </c>
    </row>
    <row r="65" spans="1:11" x14ac:dyDescent="0.35">
      <c r="A65" s="335" t="s">
        <v>215</v>
      </c>
      <c r="B65" s="335"/>
      <c r="C65" s="335"/>
      <c r="D65" s="335"/>
      <c r="E65" s="335"/>
      <c r="F65" s="335"/>
      <c r="G65" s="13">
        <v>58</v>
      </c>
      <c r="H65" s="29">
        <v>14557801</v>
      </c>
      <c r="I65" s="29">
        <v>9243082</v>
      </c>
      <c r="J65" s="29">
        <v>20371163</v>
      </c>
      <c r="K65" s="29">
        <v>10198819</v>
      </c>
    </row>
    <row r="66" spans="1:11" x14ac:dyDescent="0.35">
      <c r="A66" s="330" t="s">
        <v>414</v>
      </c>
      <c r="B66" s="331"/>
      <c r="C66" s="331"/>
      <c r="D66" s="331"/>
      <c r="E66" s="331"/>
      <c r="F66" s="331"/>
      <c r="G66" s="14">
        <v>59</v>
      </c>
      <c r="H66" s="109">
        <f>H62-H65</f>
        <v>73792437</v>
      </c>
      <c r="I66" s="109">
        <f t="shared" ref="I66:K66" si="5">I62-I65</f>
        <v>45390707</v>
      </c>
      <c r="J66" s="109">
        <f t="shared" si="5"/>
        <v>129242359</v>
      </c>
      <c r="K66" s="109">
        <f t="shared" si="5"/>
        <v>64159897</v>
      </c>
    </row>
    <row r="67" spans="1:11" x14ac:dyDescent="0.35">
      <c r="A67" s="329" t="s">
        <v>415</v>
      </c>
      <c r="B67" s="329"/>
      <c r="C67" s="329"/>
      <c r="D67" s="329"/>
      <c r="E67" s="329"/>
      <c r="F67" s="329"/>
      <c r="G67" s="14">
        <v>60</v>
      </c>
      <c r="H67" s="109">
        <f>+IF((H62-H65)&gt;0,(H62-H65),0)</f>
        <v>73792437</v>
      </c>
      <c r="I67" s="109">
        <f t="shared" ref="I67:K67" si="6">+IF((I62-I65)&gt;0,(I62-I65),0)</f>
        <v>45390707</v>
      </c>
      <c r="J67" s="109">
        <f t="shared" si="6"/>
        <v>129242359</v>
      </c>
      <c r="K67" s="109">
        <f t="shared" si="6"/>
        <v>64159897</v>
      </c>
    </row>
    <row r="68" spans="1:11" x14ac:dyDescent="0.35">
      <c r="A68" s="329" t="s">
        <v>416</v>
      </c>
      <c r="B68" s="329"/>
      <c r="C68" s="329"/>
      <c r="D68" s="329"/>
      <c r="E68" s="329"/>
      <c r="F68" s="329"/>
      <c r="G68" s="14">
        <v>61</v>
      </c>
      <c r="H68" s="109">
        <f>+IF((H62-H65)&lt;0,(H62-H65),0)</f>
        <v>0</v>
      </c>
      <c r="I68" s="109">
        <f t="shared" ref="I68:K68" si="7">+IF((I62-I65)&lt;0,(I62-I65),0)</f>
        <v>0</v>
      </c>
      <c r="J68" s="109">
        <f t="shared" si="7"/>
        <v>0</v>
      </c>
      <c r="K68" s="109">
        <f t="shared" si="7"/>
        <v>0</v>
      </c>
    </row>
    <row r="69" spans="1:11" x14ac:dyDescent="0.35">
      <c r="A69" s="305" t="s">
        <v>216</v>
      </c>
      <c r="B69" s="305"/>
      <c r="C69" s="305"/>
      <c r="D69" s="305"/>
      <c r="E69" s="305"/>
      <c r="F69" s="305"/>
      <c r="G69" s="327"/>
      <c r="H69" s="327"/>
      <c r="I69" s="327"/>
      <c r="J69" s="328"/>
      <c r="K69" s="328"/>
    </row>
    <row r="70" spans="1:11" ht="22.15" customHeight="1" x14ac:dyDescent="0.35">
      <c r="A70" s="330" t="s">
        <v>417</v>
      </c>
      <c r="B70" s="331"/>
      <c r="C70" s="331"/>
      <c r="D70" s="331"/>
      <c r="E70" s="331"/>
      <c r="F70" s="331"/>
      <c r="G70" s="14">
        <v>62</v>
      </c>
      <c r="H70" s="109">
        <f>H71-H72</f>
        <v>0</v>
      </c>
      <c r="I70" s="109">
        <f>I71-I72</f>
        <v>0</v>
      </c>
      <c r="J70" s="109">
        <f>J71-J72</f>
        <v>0</v>
      </c>
      <c r="K70" s="109">
        <f>K71-K72</f>
        <v>0</v>
      </c>
    </row>
    <row r="71" spans="1:11" x14ac:dyDescent="0.35">
      <c r="A71" s="326" t="s">
        <v>217</v>
      </c>
      <c r="B71" s="326"/>
      <c r="C71" s="326"/>
      <c r="D71" s="326"/>
      <c r="E71" s="326"/>
      <c r="F71" s="326"/>
      <c r="G71" s="13">
        <v>63</v>
      </c>
      <c r="H71" s="29">
        <v>0</v>
      </c>
      <c r="I71" s="29">
        <v>0</v>
      </c>
      <c r="J71" s="29">
        <v>0</v>
      </c>
      <c r="K71" s="29">
        <v>0</v>
      </c>
    </row>
    <row r="72" spans="1:11" x14ac:dyDescent="0.35">
      <c r="A72" s="326" t="s">
        <v>218</v>
      </c>
      <c r="B72" s="326"/>
      <c r="C72" s="326"/>
      <c r="D72" s="326"/>
      <c r="E72" s="326"/>
      <c r="F72" s="326"/>
      <c r="G72" s="13">
        <v>64</v>
      </c>
      <c r="H72" s="29">
        <v>0</v>
      </c>
      <c r="I72" s="29">
        <v>0</v>
      </c>
      <c r="J72" s="29">
        <v>0</v>
      </c>
      <c r="K72" s="29">
        <v>0</v>
      </c>
    </row>
    <row r="73" spans="1:11" x14ac:dyDescent="0.35">
      <c r="A73" s="335" t="s">
        <v>219</v>
      </c>
      <c r="B73" s="335"/>
      <c r="C73" s="335"/>
      <c r="D73" s="335"/>
      <c r="E73" s="335"/>
      <c r="F73" s="335"/>
      <c r="G73" s="13">
        <v>65</v>
      </c>
      <c r="H73" s="29">
        <v>0</v>
      </c>
      <c r="I73" s="29">
        <v>0</v>
      </c>
      <c r="J73" s="29">
        <v>0</v>
      </c>
      <c r="K73" s="29">
        <v>0</v>
      </c>
    </row>
    <row r="74" spans="1:11" x14ac:dyDescent="0.35">
      <c r="A74" s="329" t="s">
        <v>418</v>
      </c>
      <c r="B74" s="329"/>
      <c r="C74" s="329"/>
      <c r="D74" s="329"/>
      <c r="E74" s="329"/>
      <c r="F74" s="329"/>
      <c r="G74" s="14">
        <v>66</v>
      </c>
      <c r="H74" s="110">
        <v>0</v>
      </c>
      <c r="I74" s="110">
        <v>0</v>
      </c>
      <c r="J74" s="110">
        <v>0</v>
      </c>
      <c r="K74" s="110">
        <v>0</v>
      </c>
    </row>
    <row r="75" spans="1:11" x14ac:dyDescent="0.35">
      <c r="A75" s="329" t="s">
        <v>419</v>
      </c>
      <c r="B75" s="329"/>
      <c r="C75" s="329"/>
      <c r="D75" s="329"/>
      <c r="E75" s="329"/>
      <c r="F75" s="329"/>
      <c r="G75" s="14">
        <v>67</v>
      </c>
      <c r="H75" s="110">
        <v>0</v>
      </c>
      <c r="I75" s="110">
        <v>0</v>
      </c>
      <c r="J75" s="110">
        <v>0</v>
      </c>
      <c r="K75" s="110">
        <v>0</v>
      </c>
    </row>
    <row r="76" spans="1:11" x14ac:dyDescent="0.35">
      <c r="A76" s="305" t="s">
        <v>220</v>
      </c>
      <c r="B76" s="305"/>
      <c r="C76" s="305"/>
      <c r="D76" s="305"/>
      <c r="E76" s="305"/>
      <c r="F76" s="305"/>
      <c r="G76" s="327"/>
      <c r="H76" s="327"/>
      <c r="I76" s="327"/>
      <c r="J76" s="328"/>
      <c r="K76" s="328"/>
    </row>
    <row r="77" spans="1:11" x14ac:dyDescent="0.35">
      <c r="A77" s="330" t="s">
        <v>420</v>
      </c>
      <c r="B77" s="331"/>
      <c r="C77" s="331"/>
      <c r="D77" s="331"/>
      <c r="E77" s="331"/>
      <c r="F77" s="331"/>
      <c r="G77" s="14">
        <v>68</v>
      </c>
      <c r="H77" s="110">
        <v>0</v>
      </c>
      <c r="I77" s="110">
        <v>0</v>
      </c>
      <c r="J77" s="110">
        <v>0</v>
      </c>
      <c r="K77" s="110">
        <v>0</v>
      </c>
    </row>
    <row r="78" spans="1:11" x14ac:dyDescent="0.35">
      <c r="A78" s="326" t="s">
        <v>421</v>
      </c>
      <c r="B78" s="326"/>
      <c r="C78" s="326"/>
      <c r="D78" s="326"/>
      <c r="E78" s="326"/>
      <c r="F78" s="326"/>
      <c r="G78" s="105">
        <v>69</v>
      </c>
      <c r="H78" s="33">
        <v>0</v>
      </c>
      <c r="I78" s="33">
        <v>0</v>
      </c>
      <c r="J78" s="33">
        <v>0</v>
      </c>
      <c r="K78" s="33">
        <v>0</v>
      </c>
    </row>
    <row r="79" spans="1:11" x14ac:dyDescent="0.35">
      <c r="A79" s="326" t="s">
        <v>422</v>
      </c>
      <c r="B79" s="326"/>
      <c r="C79" s="326"/>
      <c r="D79" s="326"/>
      <c r="E79" s="326"/>
      <c r="F79" s="326"/>
      <c r="G79" s="105">
        <v>70</v>
      </c>
      <c r="H79" s="33">
        <v>0</v>
      </c>
      <c r="I79" s="33">
        <v>0</v>
      </c>
      <c r="J79" s="33">
        <v>0</v>
      </c>
      <c r="K79" s="33">
        <v>0</v>
      </c>
    </row>
    <row r="80" spans="1:11" x14ac:dyDescent="0.35">
      <c r="A80" s="330" t="s">
        <v>423</v>
      </c>
      <c r="B80" s="331"/>
      <c r="C80" s="331"/>
      <c r="D80" s="331"/>
      <c r="E80" s="331"/>
      <c r="F80" s="331"/>
      <c r="G80" s="14">
        <v>71</v>
      </c>
      <c r="H80" s="110">
        <v>0</v>
      </c>
      <c r="I80" s="110">
        <v>0</v>
      </c>
      <c r="J80" s="110">
        <v>0</v>
      </c>
      <c r="K80" s="110">
        <v>0</v>
      </c>
    </row>
    <row r="81" spans="1:11" x14ac:dyDescent="0.35">
      <c r="A81" s="330" t="s">
        <v>424</v>
      </c>
      <c r="B81" s="331"/>
      <c r="C81" s="331"/>
      <c r="D81" s="331"/>
      <c r="E81" s="331"/>
      <c r="F81" s="331"/>
      <c r="G81" s="14">
        <v>72</v>
      </c>
      <c r="H81" s="110">
        <v>0</v>
      </c>
      <c r="I81" s="110">
        <v>0</v>
      </c>
      <c r="J81" s="110">
        <v>0</v>
      </c>
      <c r="K81" s="110">
        <v>0</v>
      </c>
    </row>
    <row r="82" spans="1:11" x14ac:dyDescent="0.35">
      <c r="A82" s="329" t="s">
        <v>425</v>
      </c>
      <c r="B82" s="329"/>
      <c r="C82" s="329"/>
      <c r="D82" s="329"/>
      <c r="E82" s="329"/>
      <c r="F82" s="329"/>
      <c r="G82" s="14">
        <v>73</v>
      </c>
      <c r="H82" s="110">
        <v>0</v>
      </c>
      <c r="I82" s="110">
        <v>0</v>
      </c>
      <c r="J82" s="110">
        <v>0</v>
      </c>
      <c r="K82" s="110">
        <v>0</v>
      </c>
    </row>
    <row r="83" spans="1:11" x14ac:dyDescent="0.35">
      <c r="A83" s="329" t="s">
        <v>426</v>
      </c>
      <c r="B83" s="329"/>
      <c r="C83" s="329"/>
      <c r="D83" s="329"/>
      <c r="E83" s="329"/>
      <c r="F83" s="329"/>
      <c r="G83" s="14">
        <v>74</v>
      </c>
      <c r="H83" s="110">
        <v>0</v>
      </c>
      <c r="I83" s="110">
        <v>0</v>
      </c>
      <c r="J83" s="110">
        <v>0</v>
      </c>
      <c r="K83" s="110">
        <v>0</v>
      </c>
    </row>
    <row r="84" spans="1:11" x14ac:dyDescent="0.35">
      <c r="A84" s="305" t="s">
        <v>221</v>
      </c>
      <c r="B84" s="305"/>
      <c r="C84" s="305"/>
      <c r="D84" s="305"/>
      <c r="E84" s="305"/>
      <c r="F84" s="305"/>
      <c r="G84" s="327"/>
      <c r="H84" s="327"/>
      <c r="I84" s="327"/>
      <c r="J84" s="328"/>
      <c r="K84" s="328"/>
    </row>
    <row r="85" spans="1:11" x14ac:dyDescent="0.35">
      <c r="A85" s="320" t="s">
        <v>427</v>
      </c>
      <c r="B85" s="321"/>
      <c r="C85" s="321"/>
      <c r="D85" s="321"/>
      <c r="E85" s="321"/>
      <c r="F85" s="321"/>
      <c r="G85" s="14">
        <v>75</v>
      </c>
      <c r="H85" s="111">
        <f>H86+H87</f>
        <v>73792437</v>
      </c>
      <c r="I85" s="111">
        <f>I86+I87</f>
        <v>45390707</v>
      </c>
      <c r="J85" s="111">
        <f>J86+J87</f>
        <v>129242359</v>
      </c>
      <c r="K85" s="111">
        <f>K86+K87</f>
        <v>64159897</v>
      </c>
    </row>
    <row r="86" spans="1:11" x14ac:dyDescent="0.35">
      <c r="A86" s="322" t="s">
        <v>222</v>
      </c>
      <c r="B86" s="322"/>
      <c r="C86" s="322"/>
      <c r="D86" s="322"/>
      <c r="E86" s="322"/>
      <c r="F86" s="322"/>
      <c r="G86" s="13">
        <v>76</v>
      </c>
      <c r="H86" s="34">
        <v>41364687</v>
      </c>
      <c r="I86" s="34">
        <v>25857266</v>
      </c>
      <c r="J86" s="34">
        <v>86378503</v>
      </c>
      <c r="K86" s="34">
        <v>42452022</v>
      </c>
    </row>
    <row r="87" spans="1:11" x14ac:dyDescent="0.35">
      <c r="A87" s="322" t="s">
        <v>223</v>
      </c>
      <c r="B87" s="322"/>
      <c r="C87" s="322"/>
      <c r="D87" s="322"/>
      <c r="E87" s="322"/>
      <c r="F87" s="322"/>
      <c r="G87" s="13">
        <v>77</v>
      </c>
      <c r="H87" s="34">
        <v>32427750</v>
      </c>
      <c r="I87" s="34">
        <v>19533441</v>
      </c>
      <c r="J87" s="34">
        <v>42863856</v>
      </c>
      <c r="K87" s="34">
        <v>21707875</v>
      </c>
    </row>
    <row r="88" spans="1:11" x14ac:dyDescent="0.35">
      <c r="A88" s="333" t="s">
        <v>224</v>
      </c>
      <c r="B88" s="333"/>
      <c r="C88" s="333"/>
      <c r="D88" s="333"/>
      <c r="E88" s="333"/>
      <c r="F88" s="333"/>
      <c r="G88" s="334"/>
      <c r="H88" s="334"/>
      <c r="I88" s="334"/>
      <c r="J88" s="328"/>
      <c r="K88" s="328"/>
    </row>
    <row r="89" spans="1:11" x14ac:dyDescent="0.35">
      <c r="A89" s="301" t="s">
        <v>225</v>
      </c>
      <c r="B89" s="301"/>
      <c r="C89" s="301"/>
      <c r="D89" s="301"/>
      <c r="E89" s="301"/>
      <c r="F89" s="301"/>
      <c r="G89" s="13">
        <v>78</v>
      </c>
      <c r="H89" s="34">
        <v>73792437</v>
      </c>
      <c r="I89" s="34">
        <v>45390707</v>
      </c>
      <c r="J89" s="34">
        <v>129242359</v>
      </c>
      <c r="K89" s="34">
        <v>64159897</v>
      </c>
    </row>
    <row r="90" spans="1:11" ht="24" customHeight="1" x14ac:dyDescent="0.35">
      <c r="A90" s="302" t="s">
        <v>428</v>
      </c>
      <c r="B90" s="302"/>
      <c r="C90" s="302"/>
      <c r="D90" s="302"/>
      <c r="E90" s="302"/>
      <c r="F90" s="302"/>
      <c r="G90" s="14">
        <v>79</v>
      </c>
      <c r="H90" s="111">
        <f>H91+H98</f>
        <v>1271129</v>
      </c>
      <c r="I90" s="111">
        <f t="shared" ref="I90:K90" si="8">I91+I98</f>
        <v>964087</v>
      </c>
      <c r="J90" s="111">
        <f t="shared" si="8"/>
        <v>248779</v>
      </c>
      <c r="K90" s="111">
        <f t="shared" si="8"/>
        <v>-339066</v>
      </c>
    </row>
    <row r="91" spans="1:11" ht="24" customHeight="1" x14ac:dyDescent="0.35">
      <c r="A91" s="302" t="s">
        <v>429</v>
      </c>
      <c r="B91" s="302"/>
      <c r="C91" s="302"/>
      <c r="D91" s="302"/>
      <c r="E91" s="302"/>
      <c r="F91" s="302"/>
      <c r="G91" s="14">
        <v>80</v>
      </c>
      <c r="H91" s="111">
        <f>SUM(H92:H96)</f>
        <v>0</v>
      </c>
      <c r="I91" s="111">
        <f>SUM(I92:I96)</f>
        <v>0</v>
      </c>
      <c r="J91" s="111">
        <f>SUM(J92:J96)</f>
        <v>0</v>
      </c>
      <c r="K91" s="111">
        <f>SUM(K92:K96)</f>
        <v>0</v>
      </c>
    </row>
    <row r="92" spans="1:11" ht="24.75" customHeight="1" x14ac:dyDescent="0.35">
      <c r="A92" s="323" t="s">
        <v>430</v>
      </c>
      <c r="B92" s="324"/>
      <c r="C92" s="324"/>
      <c r="D92" s="324"/>
      <c r="E92" s="324"/>
      <c r="F92" s="325"/>
      <c r="G92" s="13">
        <v>81</v>
      </c>
      <c r="H92" s="34">
        <v>0</v>
      </c>
      <c r="I92" s="34">
        <v>0</v>
      </c>
      <c r="J92" s="34">
        <v>0</v>
      </c>
      <c r="K92" s="34">
        <v>0</v>
      </c>
    </row>
    <row r="93" spans="1:11" ht="22.15" customHeight="1" x14ac:dyDescent="0.35">
      <c r="A93" s="326" t="s">
        <v>431</v>
      </c>
      <c r="B93" s="326"/>
      <c r="C93" s="326"/>
      <c r="D93" s="326"/>
      <c r="E93" s="326"/>
      <c r="F93" s="326"/>
      <c r="G93" s="13">
        <v>82</v>
      </c>
      <c r="H93" s="34">
        <v>0</v>
      </c>
      <c r="I93" s="34">
        <v>0</v>
      </c>
      <c r="J93" s="34"/>
      <c r="K93" s="34"/>
    </row>
    <row r="94" spans="1:11" ht="22.15" customHeight="1" x14ac:dyDescent="0.35">
      <c r="A94" s="326" t="s">
        <v>432</v>
      </c>
      <c r="B94" s="326"/>
      <c r="C94" s="326"/>
      <c r="D94" s="326"/>
      <c r="E94" s="326"/>
      <c r="F94" s="326"/>
      <c r="G94" s="13">
        <v>83</v>
      </c>
      <c r="H94" s="34">
        <v>0</v>
      </c>
      <c r="I94" s="34">
        <v>0</v>
      </c>
      <c r="J94" s="34">
        <v>0</v>
      </c>
      <c r="K94" s="34">
        <v>0</v>
      </c>
    </row>
    <row r="95" spans="1:11" ht="22.15" customHeight="1" x14ac:dyDescent="0.35">
      <c r="A95" s="326" t="s">
        <v>433</v>
      </c>
      <c r="B95" s="326"/>
      <c r="C95" s="326"/>
      <c r="D95" s="326"/>
      <c r="E95" s="326"/>
      <c r="F95" s="326"/>
      <c r="G95" s="13">
        <v>84</v>
      </c>
      <c r="H95" s="34">
        <v>0</v>
      </c>
      <c r="I95" s="34">
        <v>0</v>
      </c>
      <c r="J95" s="34">
        <v>0</v>
      </c>
      <c r="K95" s="34">
        <v>0</v>
      </c>
    </row>
    <row r="96" spans="1:11" ht="22.15" customHeight="1" x14ac:dyDescent="0.35">
      <c r="A96" s="326" t="s">
        <v>434</v>
      </c>
      <c r="B96" s="326"/>
      <c r="C96" s="326"/>
      <c r="D96" s="326"/>
      <c r="E96" s="326"/>
      <c r="F96" s="326"/>
      <c r="G96" s="13">
        <v>85</v>
      </c>
      <c r="H96" s="34">
        <v>0</v>
      </c>
      <c r="I96" s="34">
        <v>0</v>
      </c>
      <c r="J96" s="34">
        <v>0</v>
      </c>
      <c r="K96" s="34">
        <v>0</v>
      </c>
    </row>
    <row r="97" spans="1:11" ht="22.15" customHeight="1" x14ac:dyDescent="0.35">
      <c r="A97" s="326" t="s">
        <v>435</v>
      </c>
      <c r="B97" s="326"/>
      <c r="C97" s="326"/>
      <c r="D97" s="326"/>
      <c r="E97" s="326"/>
      <c r="F97" s="326"/>
      <c r="G97" s="13">
        <v>86</v>
      </c>
      <c r="H97" s="34">
        <v>0</v>
      </c>
      <c r="I97" s="34">
        <v>0</v>
      </c>
      <c r="J97" s="34">
        <v>0</v>
      </c>
      <c r="K97" s="34">
        <v>0</v>
      </c>
    </row>
    <row r="98" spans="1:11" ht="22.15" customHeight="1" x14ac:dyDescent="0.35">
      <c r="A98" s="329" t="s">
        <v>436</v>
      </c>
      <c r="B98" s="329"/>
      <c r="C98" s="329"/>
      <c r="D98" s="329"/>
      <c r="E98" s="329"/>
      <c r="F98" s="329"/>
      <c r="G98" s="14">
        <v>87</v>
      </c>
      <c r="H98" s="112">
        <f>SUM(H99:H106)</f>
        <v>1271129</v>
      </c>
      <c r="I98" s="112">
        <f>SUM(I99:I106)</f>
        <v>964087</v>
      </c>
      <c r="J98" s="112">
        <f t="shared" ref="J98:K98" si="9">SUM(J99:J106)</f>
        <v>248779</v>
      </c>
      <c r="K98" s="112">
        <f t="shared" si="9"/>
        <v>-339066</v>
      </c>
    </row>
    <row r="99" spans="1:11" ht="14.25" customHeight="1" x14ac:dyDescent="0.35">
      <c r="A99" s="326" t="s">
        <v>437</v>
      </c>
      <c r="B99" s="326"/>
      <c r="C99" s="326"/>
      <c r="D99" s="326"/>
      <c r="E99" s="326"/>
      <c r="F99" s="326"/>
      <c r="G99" s="13">
        <v>88</v>
      </c>
      <c r="H99" s="34">
        <v>1271129</v>
      </c>
      <c r="I99" s="34">
        <v>964087</v>
      </c>
      <c r="J99" s="34">
        <v>248779</v>
      </c>
      <c r="K99" s="34">
        <v>-339066</v>
      </c>
    </row>
    <row r="100" spans="1:11" ht="24" customHeight="1" x14ac:dyDescent="0.35">
      <c r="A100" s="326" t="s">
        <v>438</v>
      </c>
      <c r="B100" s="326"/>
      <c r="C100" s="326"/>
      <c r="D100" s="326"/>
      <c r="E100" s="326"/>
      <c r="F100" s="326"/>
      <c r="G100" s="13">
        <v>89</v>
      </c>
      <c r="H100" s="34">
        <v>0</v>
      </c>
      <c r="I100" s="34">
        <v>0</v>
      </c>
      <c r="J100" s="34">
        <v>0</v>
      </c>
      <c r="K100" s="34">
        <v>0</v>
      </c>
    </row>
    <row r="101" spans="1:11" x14ac:dyDescent="0.35">
      <c r="A101" s="326" t="s">
        <v>439</v>
      </c>
      <c r="B101" s="326"/>
      <c r="C101" s="326"/>
      <c r="D101" s="326"/>
      <c r="E101" s="326"/>
      <c r="F101" s="326"/>
      <c r="G101" s="13">
        <v>90</v>
      </c>
      <c r="H101" s="34">
        <v>0</v>
      </c>
      <c r="I101" s="34">
        <v>0</v>
      </c>
      <c r="J101" s="34">
        <v>0</v>
      </c>
      <c r="K101" s="34">
        <v>0</v>
      </c>
    </row>
    <row r="102" spans="1:11" ht="27.75" customHeight="1" x14ac:dyDescent="0.35">
      <c r="A102" s="300" t="s">
        <v>440</v>
      </c>
      <c r="B102" s="300"/>
      <c r="C102" s="300"/>
      <c r="D102" s="300"/>
      <c r="E102" s="300"/>
      <c r="F102" s="300"/>
      <c r="G102" s="13">
        <v>91</v>
      </c>
      <c r="H102" s="34">
        <v>0</v>
      </c>
      <c r="I102" s="34">
        <v>0</v>
      </c>
      <c r="J102" s="34">
        <v>0</v>
      </c>
      <c r="K102" s="34">
        <v>0</v>
      </c>
    </row>
    <row r="103" spans="1:11" ht="27.75" customHeight="1" x14ac:dyDescent="0.35">
      <c r="A103" s="300" t="s">
        <v>441</v>
      </c>
      <c r="B103" s="300"/>
      <c r="C103" s="300"/>
      <c r="D103" s="300"/>
      <c r="E103" s="300"/>
      <c r="F103" s="300"/>
      <c r="G103" s="13">
        <v>92</v>
      </c>
      <c r="H103" s="34">
        <v>0</v>
      </c>
      <c r="I103" s="34">
        <v>0</v>
      </c>
      <c r="J103" s="34">
        <v>0</v>
      </c>
      <c r="K103" s="34">
        <v>0</v>
      </c>
    </row>
    <row r="104" spans="1:11" ht="14.25" customHeight="1" x14ac:dyDescent="0.35">
      <c r="A104" s="300" t="s">
        <v>442</v>
      </c>
      <c r="B104" s="300"/>
      <c r="C104" s="300"/>
      <c r="D104" s="300"/>
      <c r="E104" s="300"/>
      <c r="F104" s="300"/>
      <c r="G104" s="13">
        <v>93</v>
      </c>
      <c r="H104" s="34">
        <v>0</v>
      </c>
      <c r="I104" s="34">
        <v>0</v>
      </c>
      <c r="J104" s="34">
        <v>0</v>
      </c>
      <c r="K104" s="34">
        <v>0</v>
      </c>
    </row>
    <row r="105" spans="1:11" ht="15.75" customHeight="1" x14ac:dyDescent="0.35">
      <c r="A105" s="300" t="s">
        <v>443</v>
      </c>
      <c r="B105" s="300"/>
      <c r="C105" s="300"/>
      <c r="D105" s="300"/>
      <c r="E105" s="300"/>
      <c r="F105" s="300"/>
      <c r="G105" s="13">
        <v>94</v>
      </c>
      <c r="H105" s="34">
        <v>0</v>
      </c>
      <c r="I105" s="34">
        <v>0</v>
      </c>
      <c r="J105" s="34">
        <v>0</v>
      </c>
      <c r="K105" s="34">
        <v>0</v>
      </c>
    </row>
    <row r="106" spans="1:11" ht="17.25" customHeight="1" x14ac:dyDescent="0.35">
      <c r="A106" s="300" t="s">
        <v>444</v>
      </c>
      <c r="B106" s="300"/>
      <c r="C106" s="300"/>
      <c r="D106" s="300"/>
      <c r="E106" s="300"/>
      <c r="F106" s="300"/>
      <c r="G106" s="13">
        <v>95</v>
      </c>
      <c r="H106" s="34">
        <v>0</v>
      </c>
      <c r="I106" s="34">
        <v>0</v>
      </c>
      <c r="J106" s="34">
        <v>0</v>
      </c>
      <c r="K106" s="34">
        <v>0</v>
      </c>
    </row>
    <row r="107" spans="1:11" ht="27.75" customHeight="1" x14ac:dyDescent="0.35">
      <c r="A107" s="300" t="s">
        <v>445</v>
      </c>
      <c r="B107" s="300"/>
      <c r="C107" s="300"/>
      <c r="D107" s="300"/>
      <c r="E107" s="300"/>
      <c r="F107" s="300"/>
      <c r="G107" s="13">
        <v>96</v>
      </c>
      <c r="H107" s="34">
        <v>0</v>
      </c>
      <c r="I107" s="34">
        <v>0</v>
      </c>
      <c r="J107" s="34">
        <v>0</v>
      </c>
      <c r="K107" s="34">
        <v>0</v>
      </c>
    </row>
    <row r="108" spans="1:11" ht="22.9" customHeight="1" x14ac:dyDescent="0.35">
      <c r="A108" s="302" t="s">
        <v>446</v>
      </c>
      <c r="B108" s="302"/>
      <c r="C108" s="302"/>
      <c r="D108" s="302"/>
      <c r="E108" s="302"/>
      <c r="F108" s="302"/>
      <c r="G108" s="14">
        <v>97</v>
      </c>
      <c r="H108" s="111">
        <f>H91+H98-H107-H97</f>
        <v>1271129</v>
      </c>
      <c r="I108" s="111">
        <f>I91+I98-I107-I97</f>
        <v>964087</v>
      </c>
      <c r="J108" s="111">
        <f t="shared" ref="J108:K108" si="10">J91+J98-J107-J97</f>
        <v>248779</v>
      </c>
      <c r="K108" s="111">
        <f t="shared" si="10"/>
        <v>-339066</v>
      </c>
    </row>
    <row r="109" spans="1:11" ht="22.9" customHeight="1" x14ac:dyDescent="0.35">
      <c r="A109" s="302" t="s">
        <v>447</v>
      </c>
      <c r="B109" s="302"/>
      <c r="C109" s="302"/>
      <c r="D109" s="302"/>
      <c r="E109" s="302"/>
      <c r="F109" s="302"/>
      <c r="G109" s="14">
        <v>98</v>
      </c>
      <c r="H109" s="111">
        <f>H89+H108</f>
        <v>75063566</v>
      </c>
      <c r="I109" s="111">
        <f>I89+I108</f>
        <v>46354794</v>
      </c>
      <c r="J109" s="111">
        <f t="shared" ref="J109:K109" si="11">J89+J108</f>
        <v>129491138</v>
      </c>
      <c r="K109" s="111">
        <f t="shared" si="11"/>
        <v>63820831</v>
      </c>
    </row>
    <row r="110" spans="1:11" x14ac:dyDescent="0.35">
      <c r="A110" s="305" t="s">
        <v>226</v>
      </c>
      <c r="B110" s="305"/>
      <c r="C110" s="305"/>
      <c r="D110" s="305"/>
      <c r="E110" s="305"/>
      <c r="F110" s="305"/>
      <c r="G110" s="327"/>
      <c r="H110" s="327"/>
      <c r="I110" s="327"/>
      <c r="J110" s="328"/>
      <c r="K110" s="328"/>
    </row>
    <row r="111" spans="1:11" ht="27" customHeight="1" x14ac:dyDescent="0.35">
      <c r="A111" s="320" t="s">
        <v>448</v>
      </c>
      <c r="B111" s="321"/>
      <c r="C111" s="321"/>
      <c r="D111" s="321"/>
      <c r="E111" s="321"/>
      <c r="F111" s="321"/>
      <c r="G111" s="14">
        <v>99</v>
      </c>
      <c r="H111" s="111">
        <f>H112+H113</f>
        <v>75063566</v>
      </c>
      <c r="I111" s="111">
        <f>I112+I113</f>
        <v>46354794</v>
      </c>
      <c r="J111" s="111">
        <f>J112+J113</f>
        <v>129491138</v>
      </c>
      <c r="K111" s="111">
        <f>K112+K113</f>
        <v>63820831</v>
      </c>
    </row>
    <row r="112" spans="1:11" x14ac:dyDescent="0.35">
      <c r="A112" s="322" t="s">
        <v>227</v>
      </c>
      <c r="B112" s="322"/>
      <c r="C112" s="322"/>
      <c r="D112" s="322"/>
      <c r="E112" s="322"/>
      <c r="F112" s="322"/>
      <c r="G112" s="13">
        <v>100</v>
      </c>
      <c r="H112" s="34">
        <v>42034953</v>
      </c>
      <c r="I112" s="34">
        <v>26365629</v>
      </c>
      <c r="J112" s="34">
        <v>86509696</v>
      </c>
      <c r="K112" s="34">
        <v>42273217</v>
      </c>
    </row>
    <row r="113" spans="1:11" x14ac:dyDescent="0.35">
      <c r="A113" s="322" t="s">
        <v>228</v>
      </c>
      <c r="B113" s="322"/>
      <c r="C113" s="322"/>
      <c r="D113" s="322"/>
      <c r="E113" s="322"/>
      <c r="F113" s="322"/>
      <c r="G113" s="13">
        <v>101</v>
      </c>
      <c r="H113" s="34">
        <v>33028613</v>
      </c>
      <c r="I113" s="34">
        <v>19989165</v>
      </c>
      <c r="J113" s="34">
        <v>42981442</v>
      </c>
      <c r="K113" s="34">
        <v>21547614</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110" zoomScaleNormal="100" workbookViewId="0">
      <selection activeCell="G8" sqref="G8"/>
    </sheetView>
  </sheetViews>
  <sheetFormatPr defaultColWidth="9.1328125" defaultRowHeight="12.75" x14ac:dyDescent="0.35"/>
  <cols>
    <col min="1" max="7" width="9.1328125" style="17"/>
    <col min="8" max="9" width="15.1328125" style="45" customWidth="1"/>
    <col min="10" max="16384" width="9.1328125" style="17"/>
  </cols>
  <sheetData>
    <row r="1" spans="1:9" x14ac:dyDescent="0.35">
      <c r="A1" s="337" t="s">
        <v>229</v>
      </c>
      <c r="B1" s="375"/>
      <c r="C1" s="375"/>
      <c r="D1" s="375"/>
      <c r="E1" s="375"/>
      <c r="F1" s="375"/>
      <c r="G1" s="375"/>
      <c r="H1" s="375"/>
      <c r="I1" s="375"/>
    </row>
    <row r="2" spans="1:9" x14ac:dyDescent="0.35">
      <c r="A2" s="336" t="s">
        <v>646</v>
      </c>
      <c r="B2" s="310"/>
      <c r="C2" s="310"/>
      <c r="D2" s="310"/>
      <c r="E2" s="310"/>
      <c r="F2" s="310"/>
      <c r="G2" s="310"/>
      <c r="H2" s="310"/>
      <c r="I2" s="310"/>
    </row>
    <row r="3" spans="1:9" x14ac:dyDescent="0.35">
      <c r="A3" s="377" t="s">
        <v>499</v>
      </c>
      <c r="B3" s="378"/>
      <c r="C3" s="378"/>
      <c r="D3" s="378"/>
      <c r="E3" s="378"/>
      <c r="F3" s="378"/>
      <c r="G3" s="378"/>
      <c r="H3" s="378"/>
      <c r="I3" s="378"/>
    </row>
    <row r="4" spans="1:9" x14ac:dyDescent="0.35">
      <c r="A4" s="376" t="s">
        <v>519</v>
      </c>
      <c r="B4" s="313"/>
      <c r="C4" s="313"/>
      <c r="D4" s="313"/>
      <c r="E4" s="313"/>
      <c r="F4" s="313"/>
      <c r="G4" s="313"/>
      <c r="H4" s="313"/>
      <c r="I4" s="314"/>
    </row>
    <row r="5" spans="1:9" ht="22.15" thickBot="1" x14ac:dyDescent="0.4">
      <c r="A5" s="379" t="s">
        <v>230</v>
      </c>
      <c r="B5" s="380"/>
      <c r="C5" s="380"/>
      <c r="D5" s="380"/>
      <c r="E5" s="380"/>
      <c r="F5" s="381"/>
      <c r="G5" s="18" t="s">
        <v>231</v>
      </c>
      <c r="H5" s="35" t="s">
        <v>232</v>
      </c>
      <c r="I5" s="35" t="s">
        <v>233</v>
      </c>
    </row>
    <row r="6" spans="1:9" x14ac:dyDescent="0.35">
      <c r="A6" s="382">
        <v>1</v>
      </c>
      <c r="B6" s="383"/>
      <c r="C6" s="383"/>
      <c r="D6" s="383"/>
      <c r="E6" s="383"/>
      <c r="F6" s="384"/>
      <c r="G6" s="19">
        <v>2</v>
      </c>
      <c r="H6" s="36" t="s">
        <v>234</v>
      </c>
      <c r="I6" s="36" t="s">
        <v>235</v>
      </c>
    </row>
    <row r="7" spans="1:9" x14ac:dyDescent="0.35">
      <c r="A7" s="354" t="s">
        <v>236</v>
      </c>
      <c r="B7" s="355"/>
      <c r="C7" s="355"/>
      <c r="D7" s="355"/>
      <c r="E7" s="355"/>
      <c r="F7" s="355"/>
      <c r="G7" s="355"/>
      <c r="H7" s="355"/>
      <c r="I7" s="356"/>
    </row>
    <row r="8" spans="1:9" ht="12.75" customHeight="1" x14ac:dyDescent="0.35">
      <c r="A8" s="357" t="s">
        <v>237</v>
      </c>
      <c r="B8" s="358"/>
      <c r="C8" s="358"/>
      <c r="D8" s="358"/>
      <c r="E8" s="358"/>
      <c r="F8" s="359"/>
      <c r="G8" s="20">
        <v>1</v>
      </c>
      <c r="H8" s="37">
        <v>0</v>
      </c>
      <c r="I8" s="37">
        <v>0</v>
      </c>
    </row>
    <row r="9" spans="1:9" ht="12.75" customHeight="1" x14ac:dyDescent="0.35">
      <c r="A9" s="372" t="s">
        <v>238</v>
      </c>
      <c r="B9" s="373"/>
      <c r="C9" s="373"/>
      <c r="D9" s="373"/>
      <c r="E9" s="373"/>
      <c r="F9" s="374"/>
      <c r="G9" s="21">
        <v>2</v>
      </c>
      <c r="H9" s="38">
        <f>H10+H11+H12+H13+H14+H15+H16+H17</f>
        <v>0</v>
      </c>
      <c r="I9" s="38">
        <f>I10+I11+I12+I13+I14+I15+I16+I17</f>
        <v>0</v>
      </c>
    </row>
    <row r="10" spans="1:9" ht="12.75" customHeight="1" x14ac:dyDescent="0.35">
      <c r="A10" s="369" t="s">
        <v>239</v>
      </c>
      <c r="B10" s="370"/>
      <c r="C10" s="370"/>
      <c r="D10" s="370"/>
      <c r="E10" s="370"/>
      <c r="F10" s="371"/>
      <c r="G10" s="22">
        <v>3</v>
      </c>
      <c r="H10" s="39">
        <v>0</v>
      </c>
      <c r="I10" s="39">
        <v>0</v>
      </c>
    </row>
    <row r="11" spans="1:9" ht="22.15" customHeight="1" x14ac:dyDescent="0.35">
      <c r="A11" s="369" t="s">
        <v>240</v>
      </c>
      <c r="B11" s="370"/>
      <c r="C11" s="370"/>
      <c r="D11" s="370"/>
      <c r="E11" s="370"/>
      <c r="F11" s="371"/>
      <c r="G11" s="22">
        <v>4</v>
      </c>
      <c r="H11" s="39">
        <v>0</v>
      </c>
      <c r="I11" s="39">
        <v>0</v>
      </c>
    </row>
    <row r="12" spans="1:9" ht="23.45" customHeight="1" x14ac:dyDescent="0.35">
      <c r="A12" s="369" t="s">
        <v>241</v>
      </c>
      <c r="B12" s="370"/>
      <c r="C12" s="370"/>
      <c r="D12" s="370"/>
      <c r="E12" s="370"/>
      <c r="F12" s="371"/>
      <c r="G12" s="22">
        <v>5</v>
      </c>
      <c r="H12" s="39">
        <v>0</v>
      </c>
      <c r="I12" s="39">
        <v>0</v>
      </c>
    </row>
    <row r="13" spans="1:9" ht="12.75" customHeight="1" x14ac:dyDescent="0.35">
      <c r="A13" s="369" t="s">
        <v>242</v>
      </c>
      <c r="B13" s="370"/>
      <c r="C13" s="370"/>
      <c r="D13" s="370"/>
      <c r="E13" s="370"/>
      <c r="F13" s="371"/>
      <c r="G13" s="22">
        <v>6</v>
      </c>
      <c r="H13" s="39">
        <v>0</v>
      </c>
      <c r="I13" s="39">
        <v>0</v>
      </c>
    </row>
    <row r="14" spans="1:9" ht="12.75" customHeight="1" x14ac:dyDescent="0.35">
      <c r="A14" s="369" t="s">
        <v>243</v>
      </c>
      <c r="B14" s="370"/>
      <c r="C14" s="370"/>
      <c r="D14" s="370"/>
      <c r="E14" s="370"/>
      <c r="F14" s="371"/>
      <c r="G14" s="22">
        <v>7</v>
      </c>
      <c r="H14" s="39">
        <v>0</v>
      </c>
      <c r="I14" s="39">
        <v>0</v>
      </c>
    </row>
    <row r="15" spans="1:9" ht="12.75" customHeight="1" x14ac:dyDescent="0.35">
      <c r="A15" s="369" t="s">
        <v>244</v>
      </c>
      <c r="B15" s="370"/>
      <c r="C15" s="370"/>
      <c r="D15" s="370"/>
      <c r="E15" s="370"/>
      <c r="F15" s="371"/>
      <c r="G15" s="22">
        <v>8</v>
      </c>
      <c r="H15" s="39">
        <v>0</v>
      </c>
      <c r="I15" s="39">
        <v>0</v>
      </c>
    </row>
    <row r="16" spans="1:9" ht="12.75" customHeight="1" x14ac:dyDescent="0.35">
      <c r="A16" s="369" t="s">
        <v>245</v>
      </c>
      <c r="B16" s="370"/>
      <c r="C16" s="370"/>
      <c r="D16" s="370"/>
      <c r="E16" s="370"/>
      <c r="F16" s="371"/>
      <c r="G16" s="22">
        <v>9</v>
      </c>
      <c r="H16" s="39">
        <v>0</v>
      </c>
      <c r="I16" s="39">
        <v>0</v>
      </c>
    </row>
    <row r="17" spans="1:9" ht="25.15" customHeight="1" x14ac:dyDescent="0.35">
      <c r="A17" s="369" t="s">
        <v>246</v>
      </c>
      <c r="B17" s="370"/>
      <c r="C17" s="370"/>
      <c r="D17" s="370"/>
      <c r="E17" s="370"/>
      <c r="F17" s="371"/>
      <c r="G17" s="22">
        <v>10</v>
      </c>
      <c r="H17" s="39">
        <v>0</v>
      </c>
      <c r="I17" s="39">
        <v>0</v>
      </c>
    </row>
    <row r="18" spans="1:9" ht="28.15" customHeight="1" x14ac:dyDescent="0.35">
      <c r="A18" s="348" t="s">
        <v>247</v>
      </c>
      <c r="B18" s="349"/>
      <c r="C18" s="349"/>
      <c r="D18" s="349"/>
      <c r="E18" s="349"/>
      <c r="F18" s="350"/>
      <c r="G18" s="21">
        <v>11</v>
      </c>
      <c r="H18" s="38">
        <f>H8+H9</f>
        <v>0</v>
      </c>
      <c r="I18" s="38">
        <f>I8+I9</f>
        <v>0</v>
      </c>
    </row>
    <row r="19" spans="1:9" ht="12.75" customHeight="1" x14ac:dyDescent="0.35">
      <c r="A19" s="372" t="s">
        <v>248</v>
      </c>
      <c r="B19" s="373"/>
      <c r="C19" s="373"/>
      <c r="D19" s="373"/>
      <c r="E19" s="373"/>
      <c r="F19" s="374"/>
      <c r="G19" s="21">
        <v>12</v>
      </c>
      <c r="H19" s="38">
        <f>H20+H21+H22+H23</f>
        <v>0</v>
      </c>
      <c r="I19" s="38">
        <f>I20+I21+I22+I23</f>
        <v>0</v>
      </c>
    </row>
    <row r="20" spans="1:9" ht="12.75" customHeight="1" x14ac:dyDescent="0.35">
      <c r="A20" s="369" t="s">
        <v>249</v>
      </c>
      <c r="B20" s="370"/>
      <c r="C20" s="370"/>
      <c r="D20" s="370"/>
      <c r="E20" s="370"/>
      <c r="F20" s="371"/>
      <c r="G20" s="22">
        <v>13</v>
      </c>
      <c r="H20" s="39">
        <v>0</v>
      </c>
      <c r="I20" s="39">
        <v>0</v>
      </c>
    </row>
    <row r="21" spans="1:9" ht="12.75" customHeight="1" x14ac:dyDescent="0.35">
      <c r="A21" s="369" t="s">
        <v>250</v>
      </c>
      <c r="B21" s="370"/>
      <c r="C21" s="370"/>
      <c r="D21" s="370"/>
      <c r="E21" s="370"/>
      <c r="F21" s="371"/>
      <c r="G21" s="22">
        <v>14</v>
      </c>
      <c r="H21" s="39">
        <v>0</v>
      </c>
      <c r="I21" s="39">
        <v>0</v>
      </c>
    </row>
    <row r="22" spans="1:9" ht="12.75" customHeight="1" x14ac:dyDescent="0.35">
      <c r="A22" s="369" t="s">
        <v>251</v>
      </c>
      <c r="B22" s="370"/>
      <c r="C22" s="370"/>
      <c r="D22" s="370"/>
      <c r="E22" s="370"/>
      <c r="F22" s="371"/>
      <c r="G22" s="22">
        <v>15</v>
      </c>
      <c r="H22" s="39">
        <v>0</v>
      </c>
      <c r="I22" s="39">
        <v>0</v>
      </c>
    </row>
    <row r="23" spans="1:9" ht="12.75" customHeight="1" x14ac:dyDescent="0.35">
      <c r="A23" s="369" t="s">
        <v>252</v>
      </c>
      <c r="B23" s="370"/>
      <c r="C23" s="370"/>
      <c r="D23" s="370"/>
      <c r="E23" s="370"/>
      <c r="F23" s="371"/>
      <c r="G23" s="22">
        <v>16</v>
      </c>
      <c r="H23" s="39">
        <v>0</v>
      </c>
      <c r="I23" s="39">
        <v>0</v>
      </c>
    </row>
    <row r="24" spans="1:9" ht="12.75" customHeight="1" x14ac:dyDescent="0.35">
      <c r="A24" s="348" t="s">
        <v>253</v>
      </c>
      <c r="B24" s="349"/>
      <c r="C24" s="349"/>
      <c r="D24" s="349"/>
      <c r="E24" s="349"/>
      <c r="F24" s="350"/>
      <c r="G24" s="21">
        <v>17</v>
      </c>
      <c r="H24" s="38">
        <f>H18+H19</f>
        <v>0</v>
      </c>
      <c r="I24" s="38">
        <f>I18+I19</f>
        <v>0</v>
      </c>
    </row>
    <row r="25" spans="1:9" ht="12.75" customHeight="1" x14ac:dyDescent="0.35">
      <c r="A25" s="360" t="s">
        <v>254</v>
      </c>
      <c r="B25" s="361"/>
      <c r="C25" s="361"/>
      <c r="D25" s="361"/>
      <c r="E25" s="361"/>
      <c r="F25" s="362"/>
      <c r="G25" s="22">
        <v>18</v>
      </c>
      <c r="H25" s="39">
        <v>0</v>
      </c>
      <c r="I25" s="39">
        <v>0</v>
      </c>
    </row>
    <row r="26" spans="1:9" ht="12.75" customHeight="1" x14ac:dyDescent="0.35">
      <c r="A26" s="360" t="s">
        <v>255</v>
      </c>
      <c r="B26" s="361"/>
      <c r="C26" s="361"/>
      <c r="D26" s="361"/>
      <c r="E26" s="361"/>
      <c r="F26" s="362"/>
      <c r="G26" s="22">
        <v>19</v>
      </c>
      <c r="H26" s="39">
        <v>0</v>
      </c>
      <c r="I26" s="39">
        <v>0</v>
      </c>
    </row>
    <row r="27" spans="1:9" ht="25.9" customHeight="1" x14ac:dyDescent="0.35">
      <c r="A27" s="351" t="s">
        <v>256</v>
      </c>
      <c r="B27" s="352"/>
      <c r="C27" s="352"/>
      <c r="D27" s="352"/>
      <c r="E27" s="352"/>
      <c r="F27" s="353"/>
      <c r="G27" s="23">
        <v>20</v>
      </c>
      <c r="H27" s="40">
        <f>H24+H25+H26</f>
        <v>0</v>
      </c>
      <c r="I27" s="40">
        <f>I24+I25+I26</f>
        <v>0</v>
      </c>
    </row>
    <row r="28" spans="1:9" x14ac:dyDescent="0.35">
      <c r="A28" s="354" t="s">
        <v>257</v>
      </c>
      <c r="B28" s="355"/>
      <c r="C28" s="355"/>
      <c r="D28" s="355"/>
      <c r="E28" s="355"/>
      <c r="F28" s="355"/>
      <c r="G28" s="355"/>
      <c r="H28" s="355"/>
      <c r="I28" s="356"/>
    </row>
    <row r="29" spans="1:9" ht="30.6" customHeight="1" x14ac:dyDescent="0.35">
      <c r="A29" s="357" t="s">
        <v>258</v>
      </c>
      <c r="B29" s="358"/>
      <c r="C29" s="358"/>
      <c r="D29" s="358"/>
      <c r="E29" s="358"/>
      <c r="F29" s="359"/>
      <c r="G29" s="20">
        <v>21</v>
      </c>
      <c r="H29" s="41">
        <v>0</v>
      </c>
      <c r="I29" s="41">
        <v>0</v>
      </c>
    </row>
    <row r="30" spans="1:9" ht="12.75" customHeight="1" x14ac:dyDescent="0.35">
      <c r="A30" s="360" t="s">
        <v>259</v>
      </c>
      <c r="B30" s="361"/>
      <c r="C30" s="361"/>
      <c r="D30" s="361"/>
      <c r="E30" s="361"/>
      <c r="F30" s="362"/>
      <c r="G30" s="22">
        <v>22</v>
      </c>
      <c r="H30" s="42">
        <v>0</v>
      </c>
      <c r="I30" s="42">
        <v>0</v>
      </c>
    </row>
    <row r="31" spans="1:9" ht="12.75" customHeight="1" x14ac:dyDescent="0.35">
      <c r="A31" s="360" t="s">
        <v>260</v>
      </c>
      <c r="B31" s="361"/>
      <c r="C31" s="361"/>
      <c r="D31" s="361"/>
      <c r="E31" s="361"/>
      <c r="F31" s="362"/>
      <c r="G31" s="22">
        <v>23</v>
      </c>
      <c r="H31" s="42">
        <v>0</v>
      </c>
      <c r="I31" s="42">
        <v>0</v>
      </c>
    </row>
    <row r="32" spans="1:9" ht="12.75" customHeight="1" x14ac:dyDescent="0.35">
      <c r="A32" s="360" t="s">
        <v>261</v>
      </c>
      <c r="B32" s="361"/>
      <c r="C32" s="361"/>
      <c r="D32" s="361"/>
      <c r="E32" s="361"/>
      <c r="F32" s="362"/>
      <c r="G32" s="22">
        <v>24</v>
      </c>
      <c r="H32" s="42">
        <v>0</v>
      </c>
      <c r="I32" s="42">
        <v>0</v>
      </c>
    </row>
    <row r="33" spans="1:9" ht="12.75" customHeight="1" x14ac:dyDescent="0.35">
      <c r="A33" s="360" t="s">
        <v>262</v>
      </c>
      <c r="B33" s="361"/>
      <c r="C33" s="361"/>
      <c r="D33" s="361"/>
      <c r="E33" s="361"/>
      <c r="F33" s="362"/>
      <c r="G33" s="22">
        <v>25</v>
      </c>
      <c r="H33" s="42">
        <v>0</v>
      </c>
      <c r="I33" s="42">
        <v>0</v>
      </c>
    </row>
    <row r="34" spans="1:9" ht="12.75" customHeight="1" x14ac:dyDescent="0.35">
      <c r="A34" s="360" t="s">
        <v>263</v>
      </c>
      <c r="B34" s="361"/>
      <c r="C34" s="361"/>
      <c r="D34" s="361"/>
      <c r="E34" s="361"/>
      <c r="F34" s="362"/>
      <c r="G34" s="22">
        <v>26</v>
      </c>
      <c r="H34" s="42">
        <v>0</v>
      </c>
      <c r="I34" s="42">
        <v>0</v>
      </c>
    </row>
    <row r="35" spans="1:9" ht="26.45" customHeight="1" x14ac:dyDescent="0.35">
      <c r="A35" s="348" t="s">
        <v>264</v>
      </c>
      <c r="B35" s="349"/>
      <c r="C35" s="349"/>
      <c r="D35" s="349"/>
      <c r="E35" s="349"/>
      <c r="F35" s="350"/>
      <c r="G35" s="21">
        <v>27</v>
      </c>
      <c r="H35" s="43">
        <f>H29+H30+H31+H32+H33+H34</f>
        <v>0</v>
      </c>
      <c r="I35" s="43">
        <f>I29+I30+I31+I32+I33+I34</f>
        <v>0</v>
      </c>
    </row>
    <row r="36" spans="1:9" ht="22.9" customHeight="1" x14ac:dyDescent="0.35">
      <c r="A36" s="360" t="s">
        <v>265</v>
      </c>
      <c r="B36" s="361"/>
      <c r="C36" s="361"/>
      <c r="D36" s="361"/>
      <c r="E36" s="361"/>
      <c r="F36" s="362"/>
      <c r="G36" s="22">
        <v>28</v>
      </c>
      <c r="H36" s="42">
        <v>0</v>
      </c>
      <c r="I36" s="42">
        <v>0</v>
      </c>
    </row>
    <row r="37" spans="1:9" ht="12.75" customHeight="1" x14ac:dyDescent="0.35">
      <c r="A37" s="360" t="s">
        <v>266</v>
      </c>
      <c r="B37" s="361"/>
      <c r="C37" s="361"/>
      <c r="D37" s="361"/>
      <c r="E37" s="361"/>
      <c r="F37" s="362"/>
      <c r="G37" s="22">
        <v>29</v>
      </c>
      <c r="H37" s="42">
        <v>0</v>
      </c>
      <c r="I37" s="42">
        <v>0</v>
      </c>
    </row>
    <row r="38" spans="1:9" ht="12.75" customHeight="1" x14ac:dyDescent="0.35">
      <c r="A38" s="360" t="s">
        <v>267</v>
      </c>
      <c r="B38" s="361"/>
      <c r="C38" s="361"/>
      <c r="D38" s="361"/>
      <c r="E38" s="361"/>
      <c r="F38" s="362"/>
      <c r="G38" s="22">
        <v>30</v>
      </c>
      <c r="H38" s="42">
        <v>0</v>
      </c>
      <c r="I38" s="42">
        <v>0</v>
      </c>
    </row>
    <row r="39" spans="1:9" ht="12.75" customHeight="1" x14ac:dyDescent="0.35">
      <c r="A39" s="360" t="s">
        <v>268</v>
      </c>
      <c r="B39" s="361"/>
      <c r="C39" s="361"/>
      <c r="D39" s="361"/>
      <c r="E39" s="361"/>
      <c r="F39" s="362"/>
      <c r="G39" s="22">
        <v>31</v>
      </c>
      <c r="H39" s="42">
        <v>0</v>
      </c>
      <c r="I39" s="42">
        <v>0</v>
      </c>
    </row>
    <row r="40" spans="1:9" ht="12.75" customHeight="1" x14ac:dyDescent="0.35">
      <c r="A40" s="360" t="s">
        <v>269</v>
      </c>
      <c r="B40" s="361"/>
      <c r="C40" s="361"/>
      <c r="D40" s="361"/>
      <c r="E40" s="361"/>
      <c r="F40" s="362"/>
      <c r="G40" s="22">
        <v>32</v>
      </c>
      <c r="H40" s="42">
        <v>0</v>
      </c>
      <c r="I40" s="42">
        <v>0</v>
      </c>
    </row>
    <row r="41" spans="1:9" ht="24" customHeight="1" x14ac:dyDescent="0.35">
      <c r="A41" s="348" t="s">
        <v>270</v>
      </c>
      <c r="B41" s="349"/>
      <c r="C41" s="349"/>
      <c r="D41" s="349"/>
      <c r="E41" s="349"/>
      <c r="F41" s="350"/>
      <c r="G41" s="21">
        <v>33</v>
      </c>
      <c r="H41" s="43">
        <f>H36+H37+H38+H39+H40</f>
        <v>0</v>
      </c>
      <c r="I41" s="43">
        <f>I36+I37+I38+I39+I40</f>
        <v>0</v>
      </c>
    </row>
    <row r="42" spans="1:9" ht="29.45" customHeight="1" x14ac:dyDescent="0.35">
      <c r="A42" s="351" t="s">
        <v>271</v>
      </c>
      <c r="B42" s="352"/>
      <c r="C42" s="352"/>
      <c r="D42" s="352"/>
      <c r="E42" s="352"/>
      <c r="F42" s="353"/>
      <c r="G42" s="23">
        <v>34</v>
      </c>
      <c r="H42" s="44">
        <f>H35+H41</f>
        <v>0</v>
      </c>
      <c r="I42" s="44">
        <f>I35+I41</f>
        <v>0</v>
      </c>
    </row>
    <row r="43" spans="1:9" x14ac:dyDescent="0.35">
      <c r="A43" s="354" t="s">
        <v>272</v>
      </c>
      <c r="B43" s="355"/>
      <c r="C43" s="355"/>
      <c r="D43" s="355"/>
      <c r="E43" s="355"/>
      <c r="F43" s="355"/>
      <c r="G43" s="355"/>
      <c r="H43" s="355"/>
      <c r="I43" s="356"/>
    </row>
    <row r="44" spans="1:9" ht="12.75" customHeight="1" x14ac:dyDescent="0.35">
      <c r="A44" s="357" t="s">
        <v>273</v>
      </c>
      <c r="B44" s="358"/>
      <c r="C44" s="358"/>
      <c r="D44" s="358"/>
      <c r="E44" s="358"/>
      <c r="F44" s="359"/>
      <c r="G44" s="20">
        <v>35</v>
      </c>
      <c r="H44" s="41">
        <v>0</v>
      </c>
      <c r="I44" s="41">
        <v>0</v>
      </c>
    </row>
    <row r="45" spans="1:9" ht="25.15" customHeight="1" x14ac:dyDescent="0.35">
      <c r="A45" s="360" t="s">
        <v>274</v>
      </c>
      <c r="B45" s="361"/>
      <c r="C45" s="361"/>
      <c r="D45" s="361"/>
      <c r="E45" s="361"/>
      <c r="F45" s="362"/>
      <c r="G45" s="22">
        <v>36</v>
      </c>
      <c r="H45" s="42">
        <v>0</v>
      </c>
      <c r="I45" s="42">
        <v>0</v>
      </c>
    </row>
    <row r="46" spans="1:9" ht="12.75" customHeight="1" x14ac:dyDescent="0.35">
      <c r="A46" s="360" t="s">
        <v>275</v>
      </c>
      <c r="B46" s="361"/>
      <c r="C46" s="361"/>
      <c r="D46" s="361"/>
      <c r="E46" s="361"/>
      <c r="F46" s="362"/>
      <c r="G46" s="22">
        <v>37</v>
      </c>
      <c r="H46" s="42">
        <v>0</v>
      </c>
      <c r="I46" s="42">
        <v>0</v>
      </c>
    </row>
    <row r="47" spans="1:9" ht="12.75" customHeight="1" x14ac:dyDescent="0.35">
      <c r="A47" s="360" t="s">
        <v>276</v>
      </c>
      <c r="B47" s="361"/>
      <c r="C47" s="361"/>
      <c r="D47" s="361"/>
      <c r="E47" s="361"/>
      <c r="F47" s="362"/>
      <c r="G47" s="22">
        <v>38</v>
      </c>
      <c r="H47" s="42">
        <v>0</v>
      </c>
      <c r="I47" s="42">
        <v>0</v>
      </c>
    </row>
    <row r="48" spans="1:9" ht="22.15" customHeight="1" x14ac:dyDescent="0.35">
      <c r="A48" s="348" t="s">
        <v>277</v>
      </c>
      <c r="B48" s="349"/>
      <c r="C48" s="349"/>
      <c r="D48" s="349"/>
      <c r="E48" s="349"/>
      <c r="F48" s="350"/>
      <c r="G48" s="21">
        <v>39</v>
      </c>
      <c r="H48" s="43">
        <f>H44+H45+H46+H47</f>
        <v>0</v>
      </c>
      <c r="I48" s="43">
        <f>I44+I45+I46+I47</f>
        <v>0</v>
      </c>
    </row>
    <row r="49" spans="1:9" ht="24.6" customHeight="1" x14ac:dyDescent="0.35">
      <c r="A49" s="360" t="s">
        <v>278</v>
      </c>
      <c r="B49" s="361"/>
      <c r="C49" s="361"/>
      <c r="D49" s="361"/>
      <c r="E49" s="361"/>
      <c r="F49" s="362"/>
      <c r="G49" s="22">
        <v>40</v>
      </c>
      <c r="H49" s="42">
        <v>0</v>
      </c>
      <c r="I49" s="42">
        <v>0</v>
      </c>
    </row>
    <row r="50" spans="1:9" ht="12.75" customHeight="1" x14ac:dyDescent="0.35">
      <c r="A50" s="360" t="s">
        <v>279</v>
      </c>
      <c r="B50" s="361"/>
      <c r="C50" s="361"/>
      <c r="D50" s="361"/>
      <c r="E50" s="361"/>
      <c r="F50" s="362"/>
      <c r="G50" s="22">
        <v>41</v>
      </c>
      <c r="H50" s="42">
        <v>0</v>
      </c>
      <c r="I50" s="42">
        <v>0</v>
      </c>
    </row>
    <row r="51" spans="1:9" ht="12.75" customHeight="1" x14ac:dyDescent="0.35">
      <c r="A51" s="360" t="s">
        <v>280</v>
      </c>
      <c r="B51" s="361"/>
      <c r="C51" s="361"/>
      <c r="D51" s="361"/>
      <c r="E51" s="361"/>
      <c r="F51" s="362"/>
      <c r="G51" s="22">
        <v>42</v>
      </c>
      <c r="H51" s="42">
        <v>0</v>
      </c>
      <c r="I51" s="42">
        <v>0</v>
      </c>
    </row>
    <row r="52" spans="1:9" ht="22.9" customHeight="1" x14ac:dyDescent="0.35">
      <c r="A52" s="360" t="s">
        <v>281</v>
      </c>
      <c r="B52" s="361"/>
      <c r="C52" s="361"/>
      <c r="D52" s="361"/>
      <c r="E52" s="361"/>
      <c r="F52" s="362"/>
      <c r="G52" s="22">
        <v>43</v>
      </c>
      <c r="H52" s="42">
        <v>0</v>
      </c>
      <c r="I52" s="42">
        <v>0</v>
      </c>
    </row>
    <row r="53" spans="1:9" ht="12.75" customHeight="1" x14ac:dyDescent="0.35">
      <c r="A53" s="360" t="s">
        <v>282</v>
      </c>
      <c r="B53" s="361"/>
      <c r="C53" s="361"/>
      <c r="D53" s="361"/>
      <c r="E53" s="361"/>
      <c r="F53" s="362"/>
      <c r="G53" s="22">
        <v>44</v>
      </c>
      <c r="H53" s="42">
        <v>0</v>
      </c>
      <c r="I53" s="42">
        <v>0</v>
      </c>
    </row>
    <row r="54" spans="1:9" ht="30.6" customHeight="1" x14ac:dyDescent="0.35">
      <c r="A54" s="348" t="s">
        <v>283</v>
      </c>
      <c r="B54" s="349"/>
      <c r="C54" s="349"/>
      <c r="D54" s="349"/>
      <c r="E54" s="349"/>
      <c r="F54" s="350"/>
      <c r="G54" s="21">
        <v>45</v>
      </c>
      <c r="H54" s="43">
        <f>H49+H50+H51+H52+H53</f>
        <v>0</v>
      </c>
      <c r="I54" s="43">
        <f>I49+I50+I51+I52+I53</f>
        <v>0</v>
      </c>
    </row>
    <row r="55" spans="1:9" ht="29.45" customHeight="1" x14ac:dyDescent="0.35">
      <c r="A55" s="363" t="s">
        <v>284</v>
      </c>
      <c r="B55" s="364"/>
      <c r="C55" s="364"/>
      <c r="D55" s="364"/>
      <c r="E55" s="364"/>
      <c r="F55" s="365"/>
      <c r="G55" s="21">
        <v>46</v>
      </c>
      <c r="H55" s="43">
        <f>H48+H54</f>
        <v>0</v>
      </c>
      <c r="I55" s="43">
        <f>I48+I54</f>
        <v>0</v>
      </c>
    </row>
    <row r="56" spans="1:9" ht="32.450000000000003" customHeight="1" x14ac:dyDescent="0.35">
      <c r="A56" s="360" t="s">
        <v>285</v>
      </c>
      <c r="B56" s="361"/>
      <c r="C56" s="361"/>
      <c r="D56" s="361"/>
      <c r="E56" s="361"/>
      <c r="F56" s="362"/>
      <c r="G56" s="22">
        <v>47</v>
      </c>
      <c r="H56" s="42">
        <v>0</v>
      </c>
      <c r="I56" s="42">
        <v>0</v>
      </c>
    </row>
    <row r="57" spans="1:9" ht="26.45" customHeight="1" x14ac:dyDescent="0.35">
      <c r="A57" s="363" t="s">
        <v>286</v>
      </c>
      <c r="B57" s="364"/>
      <c r="C57" s="364"/>
      <c r="D57" s="364"/>
      <c r="E57" s="364"/>
      <c r="F57" s="365"/>
      <c r="G57" s="21">
        <v>48</v>
      </c>
      <c r="H57" s="43">
        <f>H27+H42+H55+H56</f>
        <v>0</v>
      </c>
      <c r="I57" s="43">
        <f>I27+I42+I55+I56</f>
        <v>0</v>
      </c>
    </row>
    <row r="58" spans="1:9" ht="24" customHeight="1" x14ac:dyDescent="0.35">
      <c r="A58" s="366" t="s">
        <v>287</v>
      </c>
      <c r="B58" s="367"/>
      <c r="C58" s="367"/>
      <c r="D58" s="367"/>
      <c r="E58" s="367"/>
      <c r="F58" s="368"/>
      <c r="G58" s="22">
        <v>49</v>
      </c>
      <c r="H58" s="42">
        <v>0</v>
      </c>
      <c r="I58" s="42">
        <v>0</v>
      </c>
    </row>
    <row r="59" spans="1:9" ht="31.15" customHeight="1" x14ac:dyDescent="0.35">
      <c r="A59" s="351" t="s">
        <v>288</v>
      </c>
      <c r="B59" s="352"/>
      <c r="C59" s="352"/>
      <c r="D59" s="352"/>
      <c r="E59" s="352"/>
      <c r="F59" s="353"/>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53"/>
  <sheetViews>
    <sheetView view="pageBreakPreview" topLeftCell="A29" zoomScale="110" zoomScaleNormal="100" workbookViewId="0">
      <selection activeCell="N38" sqref="N38"/>
    </sheetView>
  </sheetViews>
  <sheetFormatPr defaultRowHeight="12.75" x14ac:dyDescent="0.35"/>
  <cols>
    <col min="1" max="7" width="9.1328125" style="1"/>
    <col min="8" max="9" width="15.3984375" style="32" customWidth="1"/>
    <col min="10" max="10" width="12" style="1" bestFit="1" customWidth="1"/>
    <col min="11" max="11" width="10.265625" style="1" bestFit="1" customWidth="1"/>
    <col min="12" max="12" width="12.265625" style="1" bestFit="1" customWidth="1"/>
    <col min="13" max="263" width="9.1328125" style="1"/>
    <col min="264" max="265" width="9.86328125" style="1" bestFit="1" customWidth="1"/>
    <col min="266" max="266" width="12" style="1" bestFit="1" customWidth="1"/>
    <col min="267" max="267" width="10.265625" style="1" bestFit="1" customWidth="1"/>
    <col min="268" max="268" width="12.265625" style="1" bestFit="1" customWidth="1"/>
    <col min="269" max="519" width="9.1328125" style="1"/>
    <col min="520" max="521" width="9.86328125" style="1" bestFit="1" customWidth="1"/>
    <col min="522" max="522" width="12" style="1" bestFit="1" customWidth="1"/>
    <col min="523" max="523" width="10.265625" style="1" bestFit="1" customWidth="1"/>
    <col min="524" max="524" width="12.265625" style="1" bestFit="1" customWidth="1"/>
    <col min="525" max="775" width="9.1328125" style="1"/>
    <col min="776" max="777" width="9.86328125" style="1" bestFit="1" customWidth="1"/>
    <col min="778" max="778" width="12" style="1" bestFit="1" customWidth="1"/>
    <col min="779" max="779" width="10.265625" style="1" bestFit="1" customWidth="1"/>
    <col min="780" max="780" width="12.265625" style="1" bestFit="1" customWidth="1"/>
    <col min="781" max="1031" width="9.1328125" style="1"/>
    <col min="1032" max="1033" width="9.86328125" style="1" bestFit="1" customWidth="1"/>
    <col min="1034" max="1034" width="12" style="1" bestFit="1" customWidth="1"/>
    <col min="1035" max="1035" width="10.265625" style="1" bestFit="1" customWidth="1"/>
    <col min="1036" max="1036" width="12.265625" style="1" bestFit="1" customWidth="1"/>
    <col min="1037" max="1287" width="9.1328125" style="1"/>
    <col min="1288" max="1289" width="9.86328125" style="1" bestFit="1" customWidth="1"/>
    <col min="1290" max="1290" width="12" style="1" bestFit="1" customWidth="1"/>
    <col min="1291" max="1291" width="10.265625" style="1" bestFit="1" customWidth="1"/>
    <col min="1292" max="1292" width="12.265625" style="1" bestFit="1" customWidth="1"/>
    <col min="1293" max="1543" width="9.1328125" style="1"/>
    <col min="1544" max="1545" width="9.86328125" style="1" bestFit="1" customWidth="1"/>
    <col min="1546" max="1546" width="12" style="1" bestFit="1" customWidth="1"/>
    <col min="1547" max="1547" width="10.265625" style="1" bestFit="1" customWidth="1"/>
    <col min="1548" max="1548" width="12.265625" style="1" bestFit="1" customWidth="1"/>
    <col min="1549" max="1799" width="9.1328125" style="1"/>
    <col min="1800" max="1801" width="9.86328125" style="1" bestFit="1" customWidth="1"/>
    <col min="1802" max="1802" width="12" style="1" bestFit="1" customWidth="1"/>
    <col min="1803" max="1803" width="10.265625" style="1" bestFit="1" customWidth="1"/>
    <col min="1804" max="1804" width="12.265625" style="1" bestFit="1" customWidth="1"/>
    <col min="1805" max="2055" width="9.1328125" style="1"/>
    <col min="2056" max="2057" width="9.86328125" style="1" bestFit="1" customWidth="1"/>
    <col min="2058" max="2058" width="12" style="1" bestFit="1" customWidth="1"/>
    <col min="2059" max="2059" width="10.265625" style="1" bestFit="1" customWidth="1"/>
    <col min="2060" max="2060" width="12.265625" style="1" bestFit="1" customWidth="1"/>
    <col min="2061" max="2311" width="9.1328125" style="1"/>
    <col min="2312" max="2313" width="9.86328125" style="1" bestFit="1" customWidth="1"/>
    <col min="2314" max="2314" width="12" style="1" bestFit="1" customWidth="1"/>
    <col min="2315" max="2315" width="10.265625" style="1" bestFit="1" customWidth="1"/>
    <col min="2316" max="2316" width="12.265625" style="1" bestFit="1" customWidth="1"/>
    <col min="2317" max="2567" width="9.1328125" style="1"/>
    <col min="2568" max="2569" width="9.86328125" style="1" bestFit="1" customWidth="1"/>
    <col min="2570" max="2570" width="12" style="1" bestFit="1" customWidth="1"/>
    <col min="2571" max="2571" width="10.265625" style="1" bestFit="1" customWidth="1"/>
    <col min="2572" max="2572" width="12.265625" style="1" bestFit="1" customWidth="1"/>
    <col min="2573" max="2823" width="9.1328125" style="1"/>
    <col min="2824" max="2825" width="9.86328125" style="1" bestFit="1" customWidth="1"/>
    <col min="2826" max="2826" width="12" style="1" bestFit="1" customWidth="1"/>
    <col min="2827" max="2827" width="10.265625" style="1" bestFit="1" customWidth="1"/>
    <col min="2828" max="2828" width="12.265625" style="1" bestFit="1" customWidth="1"/>
    <col min="2829" max="3079" width="9.1328125" style="1"/>
    <col min="3080" max="3081" width="9.86328125" style="1" bestFit="1" customWidth="1"/>
    <col min="3082" max="3082" width="12" style="1" bestFit="1" customWidth="1"/>
    <col min="3083" max="3083" width="10.265625" style="1" bestFit="1" customWidth="1"/>
    <col min="3084" max="3084" width="12.265625" style="1" bestFit="1" customWidth="1"/>
    <col min="3085" max="3335" width="9.1328125" style="1"/>
    <col min="3336" max="3337" width="9.86328125" style="1" bestFit="1" customWidth="1"/>
    <col min="3338" max="3338" width="12" style="1" bestFit="1" customWidth="1"/>
    <col min="3339" max="3339" width="10.265625" style="1" bestFit="1" customWidth="1"/>
    <col min="3340" max="3340" width="12.265625" style="1" bestFit="1" customWidth="1"/>
    <col min="3341" max="3591" width="9.1328125" style="1"/>
    <col min="3592" max="3593" width="9.86328125" style="1" bestFit="1" customWidth="1"/>
    <col min="3594" max="3594" width="12" style="1" bestFit="1" customWidth="1"/>
    <col min="3595" max="3595" width="10.265625" style="1" bestFit="1" customWidth="1"/>
    <col min="3596" max="3596" width="12.265625" style="1" bestFit="1" customWidth="1"/>
    <col min="3597" max="3847" width="9.1328125" style="1"/>
    <col min="3848" max="3849" width="9.86328125" style="1" bestFit="1" customWidth="1"/>
    <col min="3850" max="3850" width="12" style="1" bestFit="1" customWidth="1"/>
    <col min="3851" max="3851" width="10.265625" style="1" bestFit="1" customWidth="1"/>
    <col min="3852" max="3852" width="12.265625" style="1" bestFit="1" customWidth="1"/>
    <col min="3853" max="4103" width="9.1328125" style="1"/>
    <col min="4104" max="4105" width="9.86328125" style="1" bestFit="1" customWidth="1"/>
    <col min="4106" max="4106" width="12" style="1" bestFit="1" customWidth="1"/>
    <col min="4107" max="4107" width="10.265625" style="1" bestFit="1" customWidth="1"/>
    <col min="4108" max="4108" width="12.265625" style="1" bestFit="1" customWidth="1"/>
    <col min="4109" max="4359" width="9.1328125" style="1"/>
    <col min="4360" max="4361" width="9.86328125" style="1" bestFit="1" customWidth="1"/>
    <col min="4362" max="4362" width="12" style="1" bestFit="1" customWidth="1"/>
    <col min="4363" max="4363" width="10.265625" style="1" bestFit="1" customWidth="1"/>
    <col min="4364" max="4364" width="12.265625" style="1" bestFit="1" customWidth="1"/>
    <col min="4365" max="4615" width="9.1328125" style="1"/>
    <col min="4616" max="4617" width="9.86328125" style="1" bestFit="1" customWidth="1"/>
    <col min="4618" max="4618" width="12" style="1" bestFit="1" customWidth="1"/>
    <col min="4619" max="4619" width="10.265625" style="1" bestFit="1" customWidth="1"/>
    <col min="4620" max="4620" width="12.265625" style="1" bestFit="1" customWidth="1"/>
    <col min="4621" max="4871" width="9.1328125" style="1"/>
    <col min="4872" max="4873" width="9.86328125" style="1" bestFit="1" customWidth="1"/>
    <col min="4874" max="4874" width="12" style="1" bestFit="1" customWidth="1"/>
    <col min="4875" max="4875" width="10.265625" style="1" bestFit="1" customWidth="1"/>
    <col min="4876" max="4876" width="12.265625" style="1" bestFit="1" customWidth="1"/>
    <col min="4877" max="5127" width="9.1328125" style="1"/>
    <col min="5128" max="5129" width="9.86328125" style="1" bestFit="1" customWidth="1"/>
    <col min="5130" max="5130" width="12" style="1" bestFit="1" customWidth="1"/>
    <col min="5131" max="5131" width="10.265625" style="1" bestFit="1" customWidth="1"/>
    <col min="5132" max="5132" width="12.265625" style="1" bestFit="1" customWidth="1"/>
    <col min="5133" max="5383" width="9.1328125" style="1"/>
    <col min="5384" max="5385" width="9.86328125" style="1" bestFit="1" customWidth="1"/>
    <col min="5386" max="5386" width="12" style="1" bestFit="1" customWidth="1"/>
    <col min="5387" max="5387" width="10.265625" style="1" bestFit="1" customWidth="1"/>
    <col min="5388" max="5388" width="12.265625" style="1" bestFit="1" customWidth="1"/>
    <col min="5389" max="5639" width="9.1328125" style="1"/>
    <col min="5640" max="5641" width="9.86328125" style="1" bestFit="1" customWidth="1"/>
    <col min="5642" max="5642" width="12" style="1" bestFit="1" customWidth="1"/>
    <col min="5643" max="5643" width="10.265625" style="1" bestFit="1" customWidth="1"/>
    <col min="5644" max="5644" width="12.265625" style="1" bestFit="1" customWidth="1"/>
    <col min="5645" max="5895" width="9.1328125" style="1"/>
    <col min="5896" max="5897" width="9.86328125" style="1" bestFit="1" customWidth="1"/>
    <col min="5898" max="5898" width="12" style="1" bestFit="1" customWidth="1"/>
    <col min="5899" max="5899" width="10.265625" style="1" bestFit="1" customWidth="1"/>
    <col min="5900" max="5900" width="12.265625" style="1" bestFit="1" customWidth="1"/>
    <col min="5901" max="6151" width="9.1328125" style="1"/>
    <col min="6152" max="6153" width="9.86328125" style="1" bestFit="1" customWidth="1"/>
    <col min="6154" max="6154" width="12" style="1" bestFit="1" customWidth="1"/>
    <col min="6155" max="6155" width="10.265625" style="1" bestFit="1" customWidth="1"/>
    <col min="6156" max="6156" width="12.265625" style="1" bestFit="1" customWidth="1"/>
    <col min="6157" max="6407" width="9.1328125" style="1"/>
    <col min="6408" max="6409" width="9.86328125" style="1" bestFit="1" customWidth="1"/>
    <col min="6410" max="6410" width="12" style="1" bestFit="1" customWidth="1"/>
    <col min="6411" max="6411" width="10.265625" style="1" bestFit="1" customWidth="1"/>
    <col min="6412" max="6412" width="12.265625" style="1" bestFit="1" customWidth="1"/>
    <col min="6413" max="6663" width="9.1328125" style="1"/>
    <col min="6664" max="6665" width="9.86328125" style="1" bestFit="1" customWidth="1"/>
    <col min="6666" max="6666" width="12" style="1" bestFit="1" customWidth="1"/>
    <col min="6667" max="6667" width="10.265625" style="1" bestFit="1" customWidth="1"/>
    <col min="6668" max="6668" width="12.265625" style="1" bestFit="1" customWidth="1"/>
    <col min="6669" max="6919" width="9.1328125" style="1"/>
    <col min="6920" max="6921" width="9.86328125" style="1" bestFit="1" customWidth="1"/>
    <col min="6922" max="6922" width="12" style="1" bestFit="1" customWidth="1"/>
    <col min="6923" max="6923" width="10.265625" style="1" bestFit="1" customWidth="1"/>
    <col min="6924" max="6924" width="12.265625" style="1" bestFit="1" customWidth="1"/>
    <col min="6925" max="7175" width="9.1328125" style="1"/>
    <col min="7176" max="7177" width="9.86328125" style="1" bestFit="1" customWidth="1"/>
    <col min="7178" max="7178" width="12" style="1" bestFit="1" customWidth="1"/>
    <col min="7179" max="7179" width="10.265625" style="1" bestFit="1" customWidth="1"/>
    <col min="7180" max="7180" width="12.265625" style="1" bestFit="1" customWidth="1"/>
    <col min="7181" max="7431" width="9.1328125" style="1"/>
    <col min="7432" max="7433" width="9.86328125" style="1" bestFit="1" customWidth="1"/>
    <col min="7434" max="7434" width="12" style="1" bestFit="1" customWidth="1"/>
    <col min="7435" max="7435" width="10.265625" style="1" bestFit="1" customWidth="1"/>
    <col min="7436" max="7436" width="12.265625" style="1" bestFit="1" customWidth="1"/>
    <col min="7437" max="7687" width="9.1328125" style="1"/>
    <col min="7688" max="7689" width="9.86328125" style="1" bestFit="1" customWidth="1"/>
    <col min="7690" max="7690" width="12" style="1" bestFit="1" customWidth="1"/>
    <col min="7691" max="7691" width="10.265625" style="1" bestFit="1" customWidth="1"/>
    <col min="7692" max="7692" width="12.265625" style="1" bestFit="1" customWidth="1"/>
    <col min="7693" max="7943" width="9.1328125" style="1"/>
    <col min="7944" max="7945" width="9.86328125" style="1" bestFit="1" customWidth="1"/>
    <col min="7946" max="7946" width="12" style="1" bestFit="1" customWidth="1"/>
    <col min="7947" max="7947" width="10.265625" style="1" bestFit="1" customWidth="1"/>
    <col min="7948" max="7948" width="12.265625" style="1" bestFit="1" customWidth="1"/>
    <col min="7949" max="8199" width="9.1328125" style="1"/>
    <col min="8200" max="8201" width="9.86328125" style="1" bestFit="1" customWidth="1"/>
    <col min="8202" max="8202" width="12" style="1" bestFit="1" customWidth="1"/>
    <col min="8203" max="8203" width="10.265625" style="1" bestFit="1" customWidth="1"/>
    <col min="8204" max="8204" width="12.265625" style="1" bestFit="1" customWidth="1"/>
    <col min="8205" max="8455" width="9.1328125" style="1"/>
    <col min="8456" max="8457" width="9.86328125" style="1" bestFit="1" customWidth="1"/>
    <col min="8458" max="8458" width="12" style="1" bestFit="1" customWidth="1"/>
    <col min="8459" max="8459" width="10.265625" style="1" bestFit="1" customWidth="1"/>
    <col min="8460" max="8460" width="12.265625" style="1" bestFit="1" customWidth="1"/>
    <col min="8461" max="8711" width="9.1328125" style="1"/>
    <col min="8712" max="8713" width="9.86328125" style="1" bestFit="1" customWidth="1"/>
    <col min="8714" max="8714" width="12" style="1" bestFit="1" customWidth="1"/>
    <col min="8715" max="8715" width="10.265625" style="1" bestFit="1" customWidth="1"/>
    <col min="8716" max="8716" width="12.265625" style="1" bestFit="1" customWidth="1"/>
    <col min="8717" max="8967" width="9.1328125" style="1"/>
    <col min="8968" max="8969" width="9.86328125" style="1" bestFit="1" customWidth="1"/>
    <col min="8970" max="8970" width="12" style="1" bestFit="1" customWidth="1"/>
    <col min="8971" max="8971" width="10.265625" style="1" bestFit="1" customWidth="1"/>
    <col min="8972" max="8972" width="12.265625" style="1" bestFit="1" customWidth="1"/>
    <col min="8973" max="9223" width="9.1328125" style="1"/>
    <col min="9224" max="9225" width="9.86328125" style="1" bestFit="1" customWidth="1"/>
    <col min="9226" max="9226" width="12" style="1" bestFit="1" customWidth="1"/>
    <col min="9227" max="9227" width="10.265625" style="1" bestFit="1" customWidth="1"/>
    <col min="9228" max="9228" width="12.265625" style="1" bestFit="1" customWidth="1"/>
    <col min="9229" max="9479" width="9.1328125" style="1"/>
    <col min="9480" max="9481" width="9.86328125" style="1" bestFit="1" customWidth="1"/>
    <col min="9482" max="9482" width="12" style="1" bestFit="1" customWidth="1"/>
    <col min="9483" max="9483" width="10.265625" style="1" bestFit="1" customWidth="1"/>
    <col min="9484" max="9484" width="12.265625" style="1" bestFit="1" customWidth="1"/>
    <col min="9485" max="9735" width="9.1328125" style="1"/>
    <col min="9736" max="9737" width="9.86328125" style="1" bestFit="1" customWidth="1"/>
    <col min="9738" max="9738" width="12" style="1" bestFit="1" customWidth="1"/>
    <col min="9739" max="9739" width="10.265625" style="1" bestFit="1" customWidth="1"/>
    <col min="9740" max="9740" width="12.265625" style="1" bestFit="1" customWidth="1"/>
    <col min="9741" max="9991" width="9.1328125" style="1"/>
    <col min="9992" max="9993" width="9.86328125" style="1" bestFit="1" customWidth="1"/>
    <col min="9994" max="9994" width="12" style="1" bestFit="1" customWidth="1"/>
    <col min="9995" max="9995" width="10.265625" style="1" bestFit="1" customWidth="1"/>
    <col min="9996" max="9996" width="12.265625" style="1" bestFit="1" customWidth="1"/>
    <col min="9997" max="10247" width="9.1328125" style="1"/>
    <col min="10248" max="10249" width="9.86328125" style="1" bestFit="1" customWidth="1"/>
    <col min="10250" max="10250" width="12" style="1" bestFit="1" customWidth="1"/>
    <col min="10251" max="10251" width="10.265625" style="1" bestFit="1" customWidth="1"/>
    <col min="10252" max="10252" width="12.265625" style="1" bestFit="1" customWidth="1"/>
    <col min="10253" max="10503" width="9.1328125" style="1"/>
    <col min="10504" max="10505" width="9.86328125" style="1" bestFit="1" customWidth="1"/>
    <col min="10506" max="10506" width="12" style="1" bestFit="1" customWidth="1"/>
    <col min="10507" max="10507" width="10.265625" style="1" bestFit="1" customWidth="1"/>
    <col min="10508" max="10508" width="12.265625" style="1" bestFit="1" customWidth="1"/>
    <col min="10509" max="10759" width="9.1328125" style="1"/>
    <col min="10760" max="10761" width="9.86328125" style="1" bestFit="1" customWidth="1"/>
    <col min="10762" max="10762" width="12" style="1" bestFit="1" customWidth="1"/>
    <col min="10763" max="10763" width="10.265625" style="1" bestFit="1" customWidth="1"/>
    <col min="10764" max="10764" width="12.265625" style="1" bestFit="1" customWidth="1"/>
    <col min="10765" max="11015" width="9.1328125" style="1"/>
    <col min="11016" max="11017" width="9.86328125" style="1" bestFit="1" customWidth="1"/>
    <col min="11018" max="11018" width="12" style="1" bestFit="1" customWidth="1"/>
    <col min="11019" max="11019" width="10.265625" style="1" bestFit="1" customWidth="1"/>
    <col min="11020" max="11020" width="12.265625" style="1" bestFit="1" customWidth="1"/>
    <col min="11021" max="11271" width="9.1328125" style="1"/>
    <col min="11272" max="11273" width="9.86328125" style="1" bestFit="1" customWidth="1"/>
    <col min="11274" max="11274" width="12" style="1" bestFit="1" customWidth="1"/>
    <col min="11275" max="11275" width="10.265625" style="1" bestFit="1" customWidth="1"/>
    <col min="11276" max="11276" width="12.265625" style="1" bestFit="1" customWidth="1"/>
    <col min="11277" max="11527" width="9.1328125" style="1"/>
    <col min="11528" max="11529" width="9.86328125" style="1" bestFit="1" customWidth="1"/>
    <col min="11530" max="11530" width="12" style="1" bestFit="1" customWidth="1"/>
    <col min="11531" max="11531" width="10.265625" style="1" bestFit="1" customWidth="1"/>
    <col min="11532" max="11532" width="12.265625" style="1" bestFit="1" customWidth="1"/>
    <col min="11533" max="11783" width="9.1328125" style="1"/>
    <col min="11784" max="11785" width="9.86328125" style="1" bestFit="1" customWidth="1"/>
    <col min="11786" max="11786" width="12" style="1" bestFit="1" customWidth="1"/>
    <col min="11787" max="11787" width="10.265625" style="1" bestFit="1" customWidth="1"/>
    <col min="11788" max="11788" width="12.265625" style="1" bestFit="1" customWidth="1"/>
    <col min="11789" max="12039" width="9.1328125" style="1"/>
    <col min="12040" max="12041" width="9.86328125" style="1" bestFit="1" customWidth="1"/>
    <col min="12042" max="12042" width="12" style="1" bestFit="1" customWidth="1"/>
    <col min="12043" max="12043" width="10.265625" style="1" bestFit="1" customWidth="1"/>
    <col min="12044" max="12044" width="12.265625" style="1" bestFit="1" customWidth="1"/>
    <col min="12045" max="12295" width="9.1328125" style="1"/>
    <col min="12296" max="12297" width="9.86328125" style="1" bestFit="1" customWidth="1"/>
    <col min="12298" max="12298" width="12" style="1" bestFit="1" customWidth="1"/>
    <col min="12299" max="12299" width="10.265625" style="1" bestFit="1" customWidth="1"/>
    <col min="12300" max="12300" width="12.265625" style="1" bestFit="1" customWidth="1"/>
    <col min="12301" max="12551" width="9.1328125" style="1"/>
    <col min="12552" max="12553" width="9.86328125" style="1" bestFit="1" customWidth="1"/>
    <col min="12554" max="12554" width="12" style="1" bestFit="1" customWidth="1"/>
    <col min="12555" max="12555" width="10.265625" style="1" bestFit="1" customWidth="1"/>
    <col min="12556" max="12556" width="12.265625" style="1" bestFit="1" customWidth="1"/>
    <col min="12557" max="12807" width="9.1328125" style="1"/>
    <col min="12808" max="12809" width="9.86328125" style="1" bestFit="1" customWidth="1"/>
    <col min="12810" max="12810" width="12" style="1" bestFit="1" customWidth="1"/>
    <col min="12811" max="12811" width="10.265625" style="1" bestFit="1" customWidth="1"/>
    <col min="12812" max="12812" width="12.265625" style="1" bestFit="1" customWidth="1"/>
    <col min="12813" max="13063" width="9.1328125" style="1"/>
    <col min="13064" max="13065" width="9.86328125" style="1" bestFit="1" customWidth="1"/>
    <col min="13066" max="13066" width="12" style="1" bestFit="1" customWidth="1"/>
    <col min="13067" max="13067" width="10.265625" style="1" bestFit="1" customWidth="1"/>
    <col min="13068" max="13068" width="12.265625" style="1" bestFit="1" customWidth="1"/>
    <col min="13069" max="13319" width="9.1328125" style="1"/>
    <col min="13320" max="13321" width="9.86328125" style="1" bestFit="1" customWidth="1"/>
    <col min="13322" max="13322" width="12" style="1" bestFit="1" customWidth="1"/>
    <col min="13323" max="13323" width="10.265625" style="1" bestFit="1" customWidth="1"/>
    <col min="13324" max="13324" width="12.265625" style="1" bestFit="1" customWidth="1"/>
    <col min="13325" max="13575" width="9.1328125" style="1"/>
    <col min="13576" max="13577" width="9.86328125" style="1" bestFit="1" customWidth="1"/>
    <col min="13578" max="13578" width="12" style="1" bestFit="1" customWidth="1"/>
    <col min="13579" max="13579" width="10.265625" style="1" bestFit="1" customWidth="1"/>
    <col min="13580" max="13580" width="12.265625" style="1" bestFit="1" customWidth="1"/>
    <col min="13581" max="13831" width="9.1328125" style="1"/>
    <col min="13832" max="13833" width="9.86328125" style="1" bestFit="1" customWidth="1"/>
    <col min="13834" max="13834" width="12" style="1" bestFit="1" customWidth="1"/>
    <col min="13835" max="13835" width="10.265625" style="1" bestFit="1" customWidth="1"/>
    <col min="13836" max="13836" width="12.265625" style="1" bestFit="1" customWidth="1"/>
    <col min="13837" max="14087" width="9.1328125" style="1"/>
    <col min="14088" max="14089" width="9.86328125" style="1" bestFit="1" customWidth="1"/>
    <col min="14090" max="14090" width="12" style="1" bestFit="1" customWidth="1"/>
    <col min="14091" max="14091" width="10.265625" style="1" bestFit="1" customWidth="1"/>
    <col min="14092" max="14092" width="12.265625" style="1" bestFit="1" customWidth="1"/>
    <col min="14093" max="14343" width="9.1328125" style="1"/>
    <col min="14344" max="14345" width="9.86328125" style="1" bestFit="1" customWidth="1"/>
    <col min="14346" max="14346" width="12" style="1" bestFit="1" customWidth="1"/>
    <col min="14347" max="14347" width="10.265625" style="1" bestFit="1" customWidth="1"/>
    <col min="14348" max="14348" width="12.265625" style="1" bestFit="1" customWidth="1"/>
    <col min="14349" max="14599" width="9.1328125" style="1"/>
    <col min="14600" max="14601" width="9.86328125" style="1" bestFit="1" customWidth="1"/>
    <col min="14602" max="14602" width="12" style="1" bestFit="1" customWidth="1"/>
    <col min="14603" max="14603" width="10.265625" style="1" bestFit="1" customWidth="1"/>
    <col min="14604" max="14604" width="12.265625" style="1" bestFit="1" customWidth="1"/>
    <col min="14605" max="14855" width="9.1328125" style="1"/>
    <col min="14856" max="14857" width="9.86328125" style="1" bestFit="1" customWidth="1"/>
    <col min="14858" max="14858" width="12" style="1" bestFit="1" customWidth="1"/>
    <col min="14859" max="14859" width="10.265625" style="1" bestFit="1" customWidth="1"/>
    <col min="14860" max="14860" width="12.265625" style="1" bestFit="1" customWidth="1"/>
    <col min="14861" max="15111" width="9.1328125" style="1"/>
    <col min="15112" max="15113" width="9.86328125" style="1" bestFit="1" customWidth="1"/>
    <col min="15114" max="15114" width="12" style="1" bestFit="1" customWidth="1"/>
    <col min="15115" max="15115" width="10.265625" style="1" bestFit="1" customWidth="1"/>
    <col min="15116" max="15116" width="12.265625" style="1" bestFit="1" customWidth="1"/>
    <col min="15117" max="15367" width="9.1328125" style="1"/>
    <col min="15368" max="15369" width="9.86328125" style="1" bestFit="1" customWidth="1"/>
    <col min="15370" max="15370" width="12" style="1" bestFit="1" customWidth="1"/>
    <col min="15371" max="15371" width="10.265625" style="1" bestFit="1" customWidth="1"/>
    <col min="15372" max="15372" width="12.265625" style="1" bestFit="1" customWidth="1"/>
    <col min="15373" max="15623" width="9.1328125" style="1"/>
    <col min="15624" max="15625" width="9.86328125" style="1" bestFit="1" customWidth="1"/>
    <col min="15626" max="15626" width="12" style="1" bestFit="1" customWidth="1"/>
    <col min="15627" max="15627" width="10.265625" style="1" bestFit="1" customWidth="1"/>
    <col min="15628" max="15628" width="12.265625" style="1" bestFit="1" customWidth="1"/>
    <col min="15629" max="15879" width="9.1328125" style="1"/>
    <col min="15880" max="15881" width="9.86328125" style="1" bestFit="1" customWidth="1"/>
    <col min="15882" max="15882" width="12" style="1" bestFit="1" customWidth="1"/>
    <col min="15883" max="15883" width="10.265625" style="1" bestFit="1" customWidth="1"/>
    <col min="15884" max="15884" width="12.265625" style="1" bestFit="1" customWidth="1"/>
    <col min="15885" max="16135" width="9.1328125" style="1"/>
    <col min="16136" max="16137" width="9.86328125" style="1" bestFit="1" customWidth="1"/>
    <col min="16138" max="16138" width="12" style="1" bestFit="1" customWidth="1"/>
    <col min="16139" max="16139" width="10.265625" style="1" bestFit="1" customWidth="1"/>
    <col min="16140" max="16140" width="12.265625" style="1" bestFit="1" customWidth="1"/>
    <col min="16141" max="16384" width="9.1328125" style="1"/>
  </cols>
  <sheetData>
    <row r="1" spans="1:9" ht="12.75" customHeight="1" x14ac:dyDescent="0.35">
      <c r="A1" s="337" t="s">
        <v>289</v>
      </c>
      <c r="B1" s="375"/>
      <c r="C1" s="375"/>
      <c r="D1" s="375"/>
      <c r="E1" s="375"/>
      <c r="F1" s="375"/>
      <c r="G1" s="375"/>
      <c r="H1" s="375"/>
      <c r="I1" s="375"/>
    </row>
    <row r="2" spans="1:9" ht="12.75" customHeight="1" x14ac:dyDescent="0.35">
      <c r="A2" s="336" t="s">
        <v>646</v>
      </c>
      <c r="B2" s="310"/>
      <c r="C2" s="310"/>
      <c r="D2" s="310"/>
      <c r="E2" s="310"/>
      <c r="F2" s="310"/>
      <c r="G2" s="310"/>
      <c r="H2" s="310"/>
      <c r="I2" s="310"/>
    </row>
    <row r="3" spans="1:9" x14ac:dyDescent="0.35">
      <c r="A3" s="387" t="s">
        <v>499</v>
      </c>
      <c r="B3" s="388"/>
      <c r="C3" s="388"/>
      <c r="D3" s="388"/>
      <c r="E3" s="388"/>
      <c r="F3" s="388"/>
      <c r="G3" s="388"/>
      <c r="H3" s="388"/>
      <c r="I3" s="388"/>
    </row>
    <row r="4" spans="1:9" x14ac:dyDescent="0.35">
      <c r="A4" s="376" t="s">
        <v>521</v>
      </c>
      <c r="B4" s="313"/>
      <c r="C4" s="313"/>
      <c r="D4" s="313"/>
      <c r="E4" s="313"/>
      <c r="F4" s="313"/>
      <c r="G4" s="313"/>
      <c r="H4" s="313"/>
      <c r="I4" s="314"/>
    </row>
    <row r="5" spans="1:9" ht="22.15" thickBot="1" x14ac:dyDescent="0.4">
      <c r="A5" s="379" t="s">
        <v>290</v>
      </c>
      <c r="B5" s="380"/>
      <c r="C5" s="380"/>
      <c r="D5" s="380"/>
      <c r="E5" s="380"/>
      <c r="F5" s="381"/>
      <c r="G5" s="18" t="s">
        <v>291</v>
      </c>
      <c r="H5" s="35" t="s">
        <v>292</v>
      </c>
      <c r="I5" s="35" t="s">
        <v>293</v>
      </c>
    </row>
    <row r="6" spans="1:9" x14ac:dyDescent="0.35">
      <c r="A6" s="382">
        <v>1</v>
      </c>
      <c r="B6" s="383"/>
      <c r="C6" s="383"/>
      <c r="D6" s="383"/>
      <c r="E6" s="383"/>
      <c r="F6" s="384"/>
      <c r="G6" s="24">
        <v>2</v>
      </c>
      <c r="H6" s="36" t="s">
        <v>294</v>
      </c>
      <c r="I6" s="36" t="s">
        <v>295</v>
      </c>
    </row>
    <row r="7" spans="1:9" x14ac:dyDescent="0.35">
      <c r="A7" s="399" t="s">
        <v>296</v>
      </c>
      <c r="B7" s="400"/>
      <c r="C7" s="400"/>
      <c r="D7" s="400"/>
      <c r="E7" s="400"/>
      <c r="F7" s="400"/>
      <c r="G7" s="400"/>
      <c r="H7" s="400"/>
      <c r="I7" s="401"/>
    </row>
    <row r="8" spans="1:9" x14ac:dyDescent="0.35">
      <c r="A8" s="402" t="s">
        <v>297</v>
      </c>
      <c r="B8" s="402"/>
      <c r="C8" s="402"/>
      <c r="D8" s="402"/>
      <c r="E8" s="402"/>
      <c r="F8" s="402"/>
      <c r="G8" s="25">
        <v>1</v>
      </c>
      <c r="H8" s="46">
        <v>498923399</v>
      </c>
      <c r="I8" s="46">
        <v>635890827</v>
      </c>
    </row>
    <row r="9" spans="1:9" x14ac:dyDescent="0.35">
      <c r="A9" s="385" t="s">
        <v>298</v>
      </c>
      <c r="B9" s="385"/>
      <c r="C9" s="385"/>
      <c r="D9" s="385"/>
      <c r="E9" s="385"/>
      <c r="F9" s="385"/>
      <c r="G9" s="26">
        <v>2</v>
      </c>
      <c r="H9" s="47">
        <v>4695</v>
      </c>
      <c r="I9" s="47">
        <v>44278</v>
      </c>
    </row>
    <row r="10" spans="1:9" x14ac:dyDescent="0.35">
      <c r="A10" s="385" t="s">
        <v>299</v>
      </c>
      <c r="B10" s="385"/>
      <c r="C10" s="385"/>
      <c r="D10" s="385"/>
      <c r="E10" s="385"/>
      <c r="F10" s="385"/>
      <c r="G10" s="26">
        <v>3</v>
      </c>
      <c r="H10" s="47">
        <v>321022</v>
      </c>
      <c r="I10" s="47">
        <v>664413</v>
      </c>
    </row>
    <row r="11" spans="1:9" x14ac:dyDescent="0.35">
      <c r="A11" s="385" t="s">
        <v>300</v>
      </c>
      <c r="B11" s="385"/>
      <c r="C11" s="385"/>
      <c r="D11" s="385"/>
      <c r="E11" s="385"/>
      <c r="F11" s="385"/>
      <c r="G11" s="26">
        <v>4</v>
      </c>
      <c r="H11" s="47">
        <v>19728766</v>
      </c>
      <c r="I11" s="47">
        <v>21378673</v>
      </c>
    </row>
    <row r="12" spans="1:9" x14ac:dyDescent="0.35">
      <c r="A12" s="385" t="s">
        <v>449</v>
      </c>
      <c r="B12" s="385"/>
      <c r="C12" s="385"/>
      <c r="D12" s="385"/>
      <c r="E12" s="385"/>
      <c r="F12" s="385"/>
      <c r="G12" s="26">
        <v>5</v>
      </c>
      <c r="H12" s="47">
        <v>4959161</v>
      </c>
      <c r="I12" s="47">
        <v>9274185</v>
      </c>
    </row>
    <row r="13" spans="1:9" x14ac:dyDescent="0.35">
      <c r="A13" s="386" t="s">
        <v>450</v>
      </c>
      <c r="B13" s="386"/>
      <c r="C13" s="386"/>
      <c r="D13" s="386"/>
      <c r="E13" s="386"/>
      <c r="F13" s="386"/>
      <c r="G13" s="113">
        <v>6</v>
      </c>
      <c r="H13" s="114">
        <f>SUM(H8:H12)</f>
        <v>523937043</v>
      </c>
      <c r="I13" s="114">
        <f>SUM(I8:I12)</f>
        <v>667252376</v>
      </c>
    </row>
    <row r="14" spans="1:9" x14ac:dyDescent="0.35">
      <c r="A14" s="385" t="s">
        <v>451</v>
      </c>
      <c r="B14" s="385"/>
      <c r="C14" s="385"/>
      <c r="D14" s="385"/>
      <c r="E14" s="385"/>
      <c r="F14" s="385"/>
      <c r="G14" s="26">
        <v>7</v>
      </c>
      <c r="H14" s="47">
        <v>-325192139</v>
      </c>
      <c r="I14" s="47">
        <v>-431224526</v>
      </c>
    </row>
    <row r="15" spans="1:9" x14ac:dyDescent="0.35">
      <c r="A15" s="385" t="s">
        <v>452</v>
      </c>
      <c r="B15" s="385"/>
      <c r="C15" s="385"/>
      <c r="D15" s="385"/>
      <c r="E15" s="385"/>
      <c r="F15" s="385"/>
      <c r="G15" s="26">
        <v>8</v>
      </c>
      <c r="H15" s="47">
        <v>-89536284</v>
      </c>
      <c r="I15" s="47">
        <v>-115137386</v>
      </c>
    </row>
    <row r="16" spans="1:9" x14ac:dyDescent="0.35">
      <c r="A16" s="385" t="s">
        <v>453</v>
      </c>
      <c r="B16" s="385"/>
      <c r="C16" s="385"/>
      <c r="D16" s="385"/>
      <c r="E16" s="385"/>
      <c r="F16" s="385"/>
      <c r="G16" s="26">
        <v>9</v>
      </c>
      <c r="H16" s="47">
        <v>-2028702</v>
      </c>
      <c r="I16" s="47">
        <v>-1954349</v>
      </c>
    </row>
    <row r="17" spans="1:9" x14ac:dyDescent="0.35">
      <c r="A17" s="385" t="s">
        <v>454</v>
      </c>
      <c r="B17" s="385"/>
      <c r="C17" s="385"/>
      <c r="D17" s="385"/>
      <c r="E17" s="385"/>
      <c r="F17" s="385"/>
      <c r="G17" s="26">
        <v>10</v>
      </c>
      <c r="H17" s="47">
        <v>-1098476</v>
      </c>
      <c r="I17" s="47">
        <v>-809293</v>
      </c>
    </row>
    <row r="18" spans="1:9" ht="12.75" customHeight="1" x14ac:dyDescent="0.35">
      <c r="A18" s="385" t="s">
        <v>455</v>
      </c>
      <c r="B18" s="385"/>
      <c r="C18" s="385"/>
      <c r="D18" s="385"/>
      <c r="E18" s="385"/>
      <c r="F18" s="385"/>
      <c r="G18" s="26">
        <v>11</v>
      </c>
      <c r="H18" s="47">
        <v>-17407108</v>
      </c>
      <c r="I18" s="47">
        <v>-13560488</v>
      </c>
    </row>
    <row r="19" spans="1:9" x14ac:dyDescent="0.35">
      <c r="A19" s="385" t="s">
        <v>456</v>
      </c>
      <c r="B19" s="385"/>
      <c r="C19" s="385"/>
      <c r="D19" s="385"/>
      <c r="E19" s="385"/>
      <c r="F19" s="385"/>
      <c r="G19" s="26">
        <v>12</v>
      </c>
      <c r="H19" s="47">
        <v>-25069130</v>
      </c>
      <c r="I19" s="47">
        <v>-32390958</v>
      </c>
    </row>
    <row r="20" spans="1:9" ht="12.75" customHeight="1" x14ac:dyDescent="0.35">
      <c r="A20" s="396" t="s">
        <v>457</v>
      </c>
      <c r="B20" s="397"/>
      <c r="C20" s="397"/>
      <c r="D20" s="397"/>
      <c r="E20" s="397"/>
      <c r="F20" s="398"/>
      <c r="G20" s="113">
        <v>13</v>
      </c>
      <c r="H20" s="114">
        <f>SUM(H14:H19)</f>
        <v>-460331839</v>
      </c>
      <c r="I20" s="114">
        <f>SUM(I14:I19)</f>
        <v>-595077000</v>
      </c>
    </row>
    <row r="21" spans="1:9" ht="27.6" customHeight="1" x14ac:dyDescent="0.35">
      <c r="A21" s="389" t="s">
        <v>458</v>
      </c>
      <c r="B21" s="390"/>
      <c r="C21" s="390"/>
      <c r="D21" s="390"/>
      <c r="E21" s="390"/>
      <c r="F21" s="390"/>
      <c r="G21" s="28">
        <v>14</v>
      </c>
      <c r="H21" s="49">
        <f>H13+H20</f>
        <v>63605204</v>
      </c>
      <c r="I21" s="49">
        <f>I13+I20</f>
        <v>72175376</v>
      </c>
    </row>
    <row r="22" spans="1:9" x14ac:dyDescent="0.35">
      <c r="A22" s="399" t="s">
        <v>301</v>
      </c>
      <c r="B22" s="400"/>
      <c r="C22" s="400"/>
      <c r="D22" s="400"/>
      <c r="E22" s="400"/>
      <c r="F22" s="400"/>
      <c r="G22" s="400"/>
      <c r="H22" s="400"/>
      <c r="I22" s="401"/>
    </row>
    <row r="23" spans="1:9" ht="26.45" customHeight="1" x14ac:dyDescent="0.35">
      <c r="A23" s="402" t="s">
        <v>302</v>
      </c>
      <c r="B23" s="402"/>
      <c r="C23" s="402"/>
      <c r="D23" s="402"/>
      <c r="E23" s="402"/>
      <c r="F23" s="402"/>
      <c r="G23" s="25">
        <v>15</v>
      </c>
      <c r="H23" s="46">
        <v>160419</v>
      </c>
      <c r="I23" s="46">
        <v>1335404</v>
      </c>
    </row>
    <row r="24" spans="1:9" x14ac:dyDescent="0.35">
      <c r="A24" s="385" t="s">
        <v>303</v>
      </c>
      <c r="B24" s="385"/>
      <c r="C24" s="385"/>
      <c r="D24" s="385"/>
      <c r="E24" s="385"/>
      <c r="F24" s="385"/>
      <c r="G24" s="25">
        <v>16</v>
      </c>
      <c r="H24" s="47">
        <v>0</v>
      </c>
      <c r="I24" s="47">
        <v>25000000</v>
      </c>
    </row>
    <row r="25" spans="1:9" x14ac:dyDescent="0.35">
      <c r="A25" s="385" t="s">
        <v>304</v>
      </c>
      <c r="B25" s="385"/>
      <c r="C25" s="385"/>
      <c r="D25" s="385"/>
      <c r="E25" s="385"/>
      <c r="F25" s="385"/>
      <c r="G25" s="25">
        <v>17</v>
      </c>
      <c r="H25" s="47">
        <v>2756405</v>
      </c>
      <c r="I25" s="47">
        <v>1244043</v>
      </c>
    </row>
    <row r="26" spans="1:9" x14ac:dyDescent="0.35">
      <c r="A26" s="385" t="s">
        <v>305</v>
      </c>
      <c r="B26" s="385"/>
      <c r="C26" s="385"/>
      <c r="D26" s="385"/>
      <c r="E26" s="385"/>
      <c r="F26" s="385"/>
      <c r="G26" s="25">
        <v>18</v>
      </c>
      <c r="H26" s="47">
        <v>8123800</v>
      </c>
      <c r="I26" s="47">
        <v>21393358</v>
      </c>
    </row>
    <row r="27" spans="1:9" x14ac:dyDescent="0.35">
      <c r="A27" s="385" t="s">
        <v>306</v>
      </c>
      <c r="B27" s="385"/>
      <c r="C27" s="385"/>
      <c r="D27" s="385"/>
      <c r="E27" s="385"/>
      <c r="F27" s="385"/>
      <c r="G27" s="25">
        <v>19</v>
      </c>
      <c r="H27" s="47">
        <v>4353678</v>
      </c>
      <c r="I27" s="47">
        <v>21253239</v>
      </c>
    </row>
    <row r="28" spans="1:9" x14ac:dyDescent="0.35">
      <c r="A28" s="385" t="s">
        <v>307</v>
      </c>
      <c r="B28" s="385"/>
      <c r="C28" s="385"/>
      <c r="D28" s="385"/>
      <c r="E28" s="385"/>
      <c r="F28" s="385"/>
      <c r="G28" s="25">
        <v>20</v>
      </c>
      <c r="H28" s="47">
        <v>40066</v>
      </c>
      <c r="I28" s="47">
        <v>7680</v>
      </c>
    </row>
    <row r="29" spans="1:9" ht="24" customHeight="1" x14ac:dyDescent="0.35">
      <c r="A29" s="392" t="s">
        <v>460</v>
      </c>
      <c r="B29" s="392"/>
      <c r="C29" s="392"/>
      <c r="D29" s="392"/>
      <c r="E29" s="392"/>
      <c r="F29" s="392"/>
      <c r="G29" s="27">
        <v>21</v>
      </c>
      <c r="H29" s="48">
        <f>SUM(H23:H28)</f>
        <v>15434368</v>
      </c>
      <c r="I29" s="48">
        <f>SUM(I23:I28)</f>
        <v>70233724</v>
      </c>
    </row>
    <row r="30" spans="1:9" ht="27" customHeight="1" x14ac:dyDescent="0.35">
      <c r="A30" s="385" t="s">
        <v>308</v>
      </c>
      <c r="B30" s="385"/>
      <c r="C30" s="385"/>
      <c r="D30" s="385"/>
      <c r="E30" s="385"/>
      <c r="F30" s="385"/>
      <c r="G30" s="26">
        <v>22</v>
      </c>
      <c r="H30" s="47">
        <v>-18406916</v>
      </c>
      <c r="I30" s="47">
        <v>-34080615</v>
      </c>
    </row>
    <row r="31" spans="1:9" x14ac:dyDescent="0.35">
      <c r="A31" s="385" t="s">
        <v>309</v>
      </c>
      <c r="B31" s="385"/>
      <c r="C31" s="385"/>
      <c r="D31" s="385"/>
      <c r="E31" s="385"/>
      <c r="F31" s="385"/>
      <c r="G31" s="26">
        <v>23</v>
      </c>
      <c r="H31" s="47">
        <v>-6196267</v>
      </c>
      <c r="I31" s="47">
        <v>-30958626</v>
      </c>
    </row>
    <row r="32" spans="1:9" x14ac:dyDescent="0.35">
      <c r="A32" s="385" t="s">
        <v>310</v>
      </c>
      <c r="B32" s="385"/>
      <c r="C32" s="385"/>
      <c r="D32" s="385"/>
      <c r="E32" s="385"/>
      <c r="F32" s="385"/>
      <c r="G32" s="26">
        <v>24</v>
      </c>
      <c r="H32" s="47">
        <v>-13514739</v>
      </c>
      <c r="I32" s="47">
        <v>-47990974</v>
      </c>
    </row>
    <row r="33" spans="1:9" x14ac:dyDescent="0.35">
      <c r="A33" s="385" t="s">
        <v>311</v>
      </c>
      <c r="B33" s="385"/>
      <c r="C33" s="385"/>
      <c r="D33" s="385"/>
      <c r="E33" s="385"/>
      <c r="F33" s="385"/>
      <c r="G33" s="26">
        <v>25</v>
      </c>
      <c r="H33" s="47">
        <v>0</v>
      </c>
      <c r="I33" s="47">
        <v>0</v>
      </c>
    </row>
    <row r="34" spans="1:9" x14ac:dyDescent="0.35">
      <c r="A34" s="385" t="s">
        <v>312</v>
      </c>
      <c r="B34" s="385"/>
      <c r="C34" s="385"/>
      <c r="D34" s="385"/>
      <c r="E34" s="385"/>
      <c r="F34" s="385"/>
      <c r="G34" s="26">
        <v>26</v>
      </c>
      <c r="H34" s="47">
        <v>-32002334</v>
      </c>
      <c r="I34" s="47">
        <v>0</v>
      </c>
    </row>
    <row r="35" spans="1:9" ht="25.9" customHeight="1" x14ac:dyDescent="0.35">
      <c r="A35" s="392" t="s">
        <v>461</v>
      </c>
      <c r="B35" s="392"/>
      <c r="C35" s="392"/>
      <c r="D35" s="392"/>
      <c r="E35" s="392"/>
      <c r="F35" s="392"/>
      <c r="G35" s="27">
        <v>27</v>
      </c>
      <c r="H35" s="48">
        <f>SUM(H30:H34)</f>
        <v>-70120256</v>
      </c>
      <c r="I35" s="48">
        <f>SUM(I30:I34)</f>
        <v>-113030215</v>
      </c>
    </row>
    <row r="36" spans="1:9" ht="28.15" customHeight="1" x14ac:dyDescent="0.35">
      <c r="A36" s="389" t="s">
        <v>459</v>
      </c>
      <c r="B36" s="390"/>
      <c r="C36" s="390"/>
      <c r="D36" s="390"/>
      <c r="E36" s="390"/>
      <c r="F36" s="390"/>
      <c r="G36" s="28">
        <v>28</v>
      </c>
      <c r="H36" s="49">
        <f>H29+H35</f>
        <v>-54685888</v>
      </c>
      <c r="I36" s="49">
        <f>I29+I35</f>
        <v>-42796491</v>
      </c>
    </row>
    <row r="37" spans="1:9" x14ac:dyDescent="0.35">
      <c r="A37" s="399" t="s">
        <v>313</v>
      </c>
      <c r="B37" s="400"/>
      <c r="C37" s="400"/>
      <c r="D37" s="400"/>
      <c r="E37" s="400"/>
      <c r="F37" s="400"/>
      <c r="G37" s="400">
        <v>0</v>
      </c>
      <c r="H37" s="400"/>
      <c r="I37" s="401"/>
    </row>
    <row r="38" spans="1:9" x14ac:dyDescent="0.35">
      <c r="A38" s="403" t="s">
        <v>314</v>
      </c>
      <c r="B38" s="403"/>
      <c r="C38" s="403"/>
      <c r="D38" s="403"/>
      <c r="E38" s="403"/>
      <c r="F38" s="403"/>
      <c r="G38" s="25">
        <v>29</v>
      </c>
      <c r="H38" s="46">
        <v>0</v>
      </c>
      <c r="I38" s="46">
        <v>0</v>
      </c>
    </row>
    <row r="39" spans="1:9" ht="25.15" customHeight="1" x14ac:dyDescent="0.35">
      <c r="A39" s="391" t="s">
        <v>315</v>
      </c>
      <c r="B39" s="391"/>
      <c r="C39" s="391"/>
      <c r="D39" s="391"/>
      <c r="E39" s="391"/>
      <c r="F39" s="391"/>
      <c r="G39" s="25">
        <v>30</v>
      </c>
      <c r="H39" s="47">
        <v>0</v>
      </c>
      <c r="I39" s="47">
        <v>0</v>
      </c>
    </row>
    <row r="40" spans="1:9" x14ac:dyDescent="0.35">
      <c r="A40" s="391" t="s">
        <v>316</v>
      </c>
      <c r="B40" s="391"/>
      <c r="C40" s="391"/>
      <c r="D40" s="391"/>
      <c r="E40" s="391"/>
      <c r="F40" s="391"/>
      <c r="G40" s="25">
        <v>31</v>
      </c>
      <c r="H40" s="47">
        <v>25392503</v>
      </c>
      <c r="I40" s="47">
        <v>42423030</v>
      </c>
    </row>
    <row r="41" spans="1:9" x14ac:dyDescent="0.35">
      <c r="A41" s="391" t="s">
        <v>317</v>
      </c>
      <c r="B41" s="391"/>
      <c r="C41" s="391"/>
      <c r="D41" s="391"/>
      <c r="E41" s="391"/>
      <c r="F41" s="391"/>
      <c r="G41" s="25">
        <v>32</v>
      </c>
      <c r="H41" s="47">
        <v>352313</v>
      </c>
      <c r="I41" s="47">
        <v>329606</v>
      </c>
    </row>
    <row r="42" spans="1:9" ht="25.9" customHeight="1" x14ac:dyDescent="0.35">
      <c r="A42" s="392" t="s">
        <v>462</v>
      </c>
      <c r="B42" s="392"/>
      <c r="C42" s="392"/>
      <c r="D42" s="392"/>
      <c r="E42" s="392"/>
      <c r="F42" s="392"/>
      <c r="G42" s="27">
        <v>33</v>
      </c>
      <c r="H42" s="48">
        <f>H41+H40+H39+H38</f>
        <v>25744816</v>
      </c>
      <c r="I42" s="48">
        <f>I41+I40+I39+I38</f>
        <v>42752636</v>
      </c>
    </row>
    <row r="43" spans="1:9" ht="24.6" customHeight="1" x14ac:dyDescent="0.35">
      <c r="A43" s="391" t="s">
        <v>318</v>
      </c>
      <c r="B43" s="391"/>
      <c r="C43" s="391"/>
      <c r="D43" s="391"/>
      <c r="E43" s="391"/>
      <c r="F43" s="391"/>
      <c r="G43" s="26">
        <v>34</v>
      </c>
      <c r="H43" s="47">
        <v>-19082726</v>
      </c>
      <c r="I43" s="47">
        <v>-10385554</v>
      </c>
    </row>
    <row r="44" spans="1:9" x14ac:dyDescent="0.35">
      <c r="A44" s="391" t="s">
        <v>319</v>
      </c>
      <c r="B44" s="391"/>
      <c r="C44" s="391"/>
      <c r="D44" s="391"/>
      <c r="E44" s="391"/>
      <c r="F44" s="391"/>
      <c r="G44" s="26">
        <v>35</v>
      </c>
      <c r="H44" s="47">
        <v>-7732844</v>
      </c>
      <c r="I44" s="47">
        <v>-19467072</v>
      </c>
    </row>
    <row r="45" spans="1:9" x14ac:dyDescent="0.35">
      <c r="A45" s="391" t="s">
        <v>320</v>
      </c>
      <c r="B45" s="391"/>
      <c r="C45" s="391"/>
      <c r="D45" s="391"/>
      <c r="E45" s="391"/>
      <c r="F45" s="391"/>
      <c r="G45" s="26">
        <v>36</v>
      </c>
      <c r="H45" s="47">
        <v>-800446</v>
      </c>
      <c r="I45" s="47">
        <v>-1213685</v>
      </c>
    </row>
    <row r="46" spans="1:9" ht="21" customHeight="1" x14ac:dyDescent="0.35">
      <c r="A46" s="391" t="s">
        <v>321</v>
      </c>
      <c r="B46" s="391"/>
      <c r="C46" s="391"/>
      <c r="D46" s="391"/>
      <c r="E46" s="391"/>
      <c r="F46" s="391"/>
      <c r="G46" s="26">
        <v>37</v>
      </c>
      <c r="H46" s="47">
        <v>0</v>
      </c>
      <c r="I46" s="47">
        <v>0</v>
      </c>
    </row>
    <row r="47" spans="1:9" x14ac:dyDescent="0.35">
      <c r="A47" s="391" t="s">
        <v>322</v>
      </c>
      <c r="B47" s="391"/>
      <c r="C47" s="391"/>
      <c r="D47" s="391"/>
      <c r="E47" s="391"/>
      <c r="F47" s="391"/>
      <c r="G47" s="26">
        <v>38</v>
      </c>
      <c r="H47" s="47">
        <v>-16472519</v>
      </c>
      <c r="I47" s="47">
        <v>-8827432</v>
      </c>
    </row>
    <row r="48" spans="1:9" ht="22.9" customHeight="1" x14ac:dyDescent="0.35">
      <c r="A48" s="392" t="s">
        <v>463</v>
      </c>
      <c r="B48" s="392"/>
      <c r="C48" s="392"/>
      <c r="D48" s="392"/>
      <c r="E48" s="392"/>
      <c r="F48" s="392"/>
      <c r="G48" s="27">
        <v>39</v>
      </c>
      <c r="H48" s="48">
        <f>H47+H46+H45+H44+H43</f>
        <v>-44088535</v>
      </c>
      <c r="I48" s="48">
        <f>I47+I46+I45+I44+I43</f>
        <v>-39893743</v>
      </c>
    </row>
    <row r="49" spans="1:9" ht="25.9" customHeight="1" x14ac:dyDescent="0.35">
      <c r="A49" s="393" t="s">
        <v>464</v>
      </c>
      <c r="B49" s="394"/>
      <c r="C49" s="394"/>
      <c r="D49" s="394"/>
      <c r="E49" s="394"/>
      <c r="F49" s="394"/>
      <c r="G49" s="27">
        <v>40</v>
      </c>
      <c r="H49" s="48">
        <f>H48+H42</f>
        <v>-18343719</v>
      </c>
      <c r="I49" s="48">
        <f>I48+I42</f>
        <v>2858893</v>
      </c>
    </row>
    <row r="50" spans="1:9" ht="22.15" customHeight="1" x14ac:dyDescent="0.35">
      <c r="A50" s="385" t="s">
        <v>323</v>
      </c>
      <c r="B50" s="385"/>
      <c r="C50" s="385"/>
      <c r="D50" s="385"/>
      <c r="E50" s="385"/>
      <c r="F50" s="385"/>
      <c r="G50" s="26">
        <v>41</v>
      </c>
      <c r="H50" s="47">
        <v>-229944</v>
      </c>
      <c r="I50" s="47">
        <v>-186962</v>
      </c>
    </row>
    <row r="51" spans="1:9" ht="25.9" customHeight="1" x14ac:dyDescent="0.35">
      <c r="A51" s="393" t="s">
        <v>465</v>
      </c>
      <c r="B51" s="394"/>
      <c r="C51" s="394"/>
      <c r="D51" s="394"/>
      <c r="E51" s="394"/>
      <c r="F51" s="394"/>
      <c r="G51" s="27">
        <v>42</v>
      </c>
      <c r="H51" s="48">
        <f>H21+H36+H49+H50</f>
        <v>-9654347</v>
      </c>
      <c r="I51" s="48">
        <f>I21+I36+I49+I50</f>
        <v>32050816</v>
      </c>
    </row>
    <row r="52" spans="1:9" ht="25.15" customHeight="1" x14ac:dyDescent="0.35">
      <c r="A52" s="395" t="s">
        <v>324</v>
      </c>
      <c r="B52" s="395"/>
      <c r="C52" s="395"/>
      <c r="D52" s="395"/>
      <c r="E52" s="395"/>
      <c r="F52" s="395"/>
      <c r="G52" s="26">
        <v>43</v>
      </c>
      <c r="H52" s="47">
        <v>153823741</v>
      </c>
      <c r="I52" s="47">
        <v>147964001</v>
      </c>
    </row>
    <row r="53" spans="1:9" ht="31.9" customHeight="1" x14ac:dyDescent="0.35">
      <c r="A53" s="389" t="s">
        <v>466</v>
      </c>
      <c r="B53" s="390"/>
      <c r="C53" s="390"/>
      <c r="D53" s="390"/>
      <c r="E53" s="390"/>
      <c r="F53" s="390"/>
      <c r="G53" s="28">
        <v>44</v>
      </c>
      <c r="H53" s="49">
        <f>H52+H51</f>
        <v>144169394</v>
      </c>
      <c r="I53" s="49">
        <f>I52+I51</f>
        <v>180014817</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zoomScale="80" zoomScaleNormal="100" zoomScaleSheetLayoutView="80" workbookViewId="0">
      <pane xSplit="7" ySplit="6" topLeftCell="H36" activePane="bottomRight" state="frozen"/>
      <selection pane="topRight" activeCell="H1" sqref="H1"/>
      <selection pane="bottomLeft" activeCell="A7" sqref="A7"/>
      <selection pane="bottomRight" activeCell="X57" sqref="X57"/>
    </sheetView>
  </sheetViews>
  <sheetFormatPr defaultRowHeight="12.75" x14ac:dyDescent="0.35"/>
  <cols>
    <col min="1" max="4" width="9.1328125" style="1"/>
    <col min="5" max="5" width="10.1328125" style="1" bestFit="1" customWidth="1"/>
    <col min="6" max="6" width="9.1328125" style="1"/>
    <col min="7" max="7" width="10.86328125" style="1" bestFit="1" customWidth="1"/>
    <col min="8" max="25" width="15" style="32" customWidth="1"/>
    <col min="26" max="28" width="15" style="1" customWidth="1"/>
    <col min="29" max="261" width="9.1328125" style="1"/>
    <col min="262" max="262" width="10.1328125" style="1" bestFit="1" customWidth="1"/>
    <col min="263" max="266" width="9.1328125" style="1"/>
    <col min="267" max="268" width="9.86328125" style="1" bestFit="1" customWidth="1"/>
    <col min="269" max="517" width="9.1328125" style="1"/>
    <col min="518" max="518" width="10.1328125" style="1" bestFit="1" customWidth="1"/>
    <col min="519" max="522" width="9.1328125" style="1"/>
    <col min="523" max="524" width="9.86328125" style="1" bestFit="1" customWidth="1"/>
    <col min="525" max="773" width="9.1328125" style="1"/>
    <col min="774" max="774" width="10.1328125" style="1" bestFit="1" customWidth="1"/>
    <col min="775" max="778" width="9.1328125" style="1"/>
    <col min="779" max="780" width="9.86328125" style="1" bestFit="1" customWidth="1"/>
    <col min="781" max="1029" width="9.1328125" style="1"/>
    <col min="1030" max="1030" width="10.1328125" style="1" bestFit="1" customWidth="1"/>
    <col min="1031" max="1034" width="9.1328125" style="1"/>
    <col min="1035" max="1036" width="9.86328125" style="1" bestFit="1" customWidth="1"/>
    <col min="1037" max="1285" width="9.1328125" style="1"/>
    <col min="1286" max="1286" width="10.1328125" style="1" bestFit="1" customWidth="1"/>
    <col min="1287" max="1290" width="9.1328125" style="1"/>
    <col min="1291" max="1292" width="9.86328125" style="1" bestFit="1" customWidth="1"/>
    <col min="1293" max="1541" width="9.1328125" style="1"/>
    <col min="1542" max="1542" width="10.1328125" style="1" bestFit="1" customWidth="1"/>
    <col min="1543" max="1546" width="9.1328125" style="1"/>
    <col min="1547" max="1548" width="9.86328125" style="1" bestFit="1" customWidth="1"/>
    <col min="1549" max="1797" width="9.1328125" style="1"/>
    <col min="1798" max="1798" width="10.1328125" style="1" bestFit="1" customWidth="1"/>
    <col min="1799" max="1802" width="9.1328125" style="1"/>
    <col min="1803" max="1804" width="9.86328125" style="1" bestFit="1" customWidth="1"/>
    <col min="1805" max="2053" width="9.1328125" style="1"/>
    <col min="2054" max="2054" width="10.1328125" style="1" bestFit="1" customWidth="1"/>
    <col min="2055" max="2058" width="9.1328125" style="1"/>
    <col min="2059" max="2060" width="9.86328125" style="1" bestFit="1" customWidth="1"/>
    <col min="2061" max="2309" width="9.1328125" style="1"/>
    <col min="2310" max="2310" width="10.1328125" style="1" bestFit="1" customWidth="1"/>
    <col min="2311" max="2314" width="9.1328125" style="1"/>
    <col min="2315" max="2316" width="9.86328125" style="1" bestFit="1" customWidth="1"/>
    <col min="2317" max="2565" width="9.1328125" style="1"/>
    <col min="2566" max="2566" width="10.1328125" style="1" bestFit="1" customWidth="1"/>
    <col min="2567" max="2570" width="9.1328125" style="1"/>
    <col min="2571" max="2572" width="9.86328125" style="1" bestFit="1" customWidth="1"/>
    <col min="2573" max="2821" width="9.1328125" style="1"/>
    <col min="2822" max="2822" width="10.1328125" style="1" bestFit="1" customWidth="1"/>
    <col min="2823" max="2826" width="9.1328125" style="1"/>
    <col min="2827" max="2828" width="9.86328125" style="1" bestFit="1" customWidth="1"/>
    <col min="2829" max="3077" width="9.1328125" style="1"/>
    <col min="3078" max="3078" width="10.1328125" style="1" bestFit="1" customWidth="1"/>
    <col min="3079" max="3082" width="9.1328125" style="1"/>
    <col min="3083" max="3084" width="9.86328125" style="1" bestFit="1" customWidth="1"/>
    <col min="3085" max="3333" width="9.1328125" style="1"/>
    <col min="3334" max="3334" width="10.1328125" style="1" bestFit="1" customWidth="1"/>
    <col min="3335" max="3338" width="9.1328125" style="1"/>
    <col min="3339" max="3340" width="9.86328125" style="1" bestFit="1" customWidth="1"/>
    <col min="3341" max="3589" width="9.1328125" style="1"/>
    <col min="3590" max="3590" width="10.1328125" style="1" bestFit="1" customWidth="1"/>
    <col min="3591" max="3594" width="9.1328125" style="1"/>
    <col min="3595" max="3596" width="9.86328125" style="1" bestFit="1" customWidth="1"/>
    <col min="3597" max="3845" width="9.1328125" style="1"/>
    <col min="3846" max="3846" width="10.1328125" style="1" bestFit="1" customWidth="1"/>
    <col min="3847" max="3850" width="9.1328125" style="1"/>
    <col min="3851" max="3852" width="9.86328125" style="1" bestFit="1" customWidth="1"/>
    <col min="3853" max="4101" width="9.1328125" style="1"/>
    <col min="4102" max="4102" width="10.1328125" style="1" bestFit="1" customWidth="1"/>
    <col min="4103" max="4106" width="9.1328125" style="1"/>
    <col min="4107" max="4108" width="9.86328125" style="1" bestFit="1" customWidth="1"/>
    <col min="4109" max="4357" width="9.1328125" style="1"/>
    <col min="4358" max="4358" width="10.1328125" style="1" bestFit="1" customWidth="1"/>
    <col min="4359" max="4362" width="9.1328125" style="1"/>
    <col min="4363" max="4364" width="9.86328125" style="1" bestFit="1" customWidth="1"/>
    <col min="4365" max="4613" width="9.1328125" style="1"/>
    <col min="4614" max="4614" width="10.1328125" style="1" bestFit="1" customWidth="1"/>
    <col min="4615" max="4618" width="9.1328125" style="1"/>
    <col min="4619" max="4620" width="9.86328125" style="1" bestFit="1" customWidth="1"/>
    <col min="4621" max="4869" width="9.1328125" style="1"/>
    <col min="4870" max="4870" width="10.1328125" style="1" bestFit="1" customWidth="1"/>
    <col min="4871" max="4874" width="9.1328125" style="1"/>
    <col min="4875" max="4876" width="9.86328125" style="1" bestFit="1" customWidth="1"/>
    <col min="4877" max="5125" width="9.1328125" style="1"/>
    <col min="5126" max="5126" width="10.1328125" style="1" bestFit="1" customWidth="1"/>
    <col min="5127" max="5130" width="9.1328125" style="1"/>
    <col min="5131" max="5132" width="9.86328125" style="1" bestFit="1" customWidth="1"/>
    <col min="5133" max="5381" width="9.1328125" style="1"/>
    <col min="5382" max="5382" width="10.1328125" style="1" bestFit="1" customWidth="1"/>
    <col min="5383" max="5386" width="9.1328125" style="1"/>
    <col min="5387" max="5388" width="9.86328125" style="1" bestFit="1" customWidth="1"/>
    <col min="5389" max="5637" width="9.1328125" style="1"/>
    <col min="5638" max="5638" width="10.1328125" style="1" bestFit="1" customWidth="1"/>
    <col min="5639" max="5642" width="9.1328125" style="1"/>
    <col min="5643" max="5644" width="9.86328125" style="1" bestFit="1" customWidth="1"/>
    <col min="5645" max="5893" width="9.1328125" style="1"/>
    <col min="5894" max="5894" width="10.1328125" style="1" bestFit="1" customWidth="1"/>
    <col min="5895" max="5898" width="9.1328125" style="1"/>
    <col min="5899" max="5900" width="9.86328125" style="1" bestFit="1" customWidth="1"/>
    <col min="5901" max="6149" width="9.1328125" style="1"/>
    <col min="6150" max="6150" width="10.1328125" style="1" bestFit="1" customWidth="1"/>
    <col min="6151" max="6154" width="9.1328125" style="1"/>
    <col min="6155" max="6156" width="9.86328125" style="1" bestFit="1" customWidth="1"/>
    <col min="6157" max="6405" width="9.1328125" style="1"/>
    <col min="6406" max="6406" width="10.1328125" style="1" bestFit="1" customWidth="1"/>
    <col min="6407" max="6410" width="9.1328125" style="1"/>
    <col min="6411" max="6412" width="9.86328125" style="1" bestFit="1" customWidth="1"/>
    <col min="6413" max="6661" width="9.1328125" style="1"/>
    <col min="6662" max="6662" width="10.1328125" style="1" bestFit="1" customWidth="1"/>
    <col min="6663" max="6666" width="9.1328125" style="1"/>
    <col min="6667" max="6668" width="9.86328125" style="1" bestFit="1" customWidth="1"/>
    <col min="6669" max="6917" width="9.1328125" style="1"/>
    <col min="6918" max="6918" width="10.1328125" style="1" bestFit="1" customWidth="1"/>
    <col min="6919" max="6922" width="9.1328125" style="1"/>
    <col min="6923" max="6924" width="9.86328125" style="1" bestFit="1" customWidth="1"/>
    <col min="6925" max="7173" width="9.1328125" style="1"/>
    <col min="7174" max="7174" width="10.1328125" style="1" bestFit="1" customWidth="1"/>
    <col min="7175" max="7178" width="9.1328125" style="1"/>
    <col min="7179" max="7180" width="9.86328125" style="1" bestFit="1" customWidth="1"/>
    <col min="7181" max="7429" width="9.1328125" style="1"/>
    <col min="7430" max="7430" width="10.1328125" style="1" bestFit="1" customWidth="1"/>
    <col min="7431" max="7434" width="9.1328125" style="1"/>
    <col min="7435" max="7436" width="9.86328125" style="1" bestFit="1" customWidth="1"/>
    <col min="7437" max="7685" width="9.1328125" style="1"/>
    <col min="7686" max="7686" width="10.1328125" style="1" bestFit="1" customWidth="1"/>
    <col min="7687" max="7690" width="9.1328125" style="1"/>
    <col min="7691" max="7692" width="9.86328125" style="1" bestFit="1" customWidth="1"/>
    <col min="7693" max="7941" width="9.1328125" style="1"/>
    <col min="7942" max="7942" width="10.1328125" style="1" bestFit="1" customWidth="1"/>
    <col min="7943" max="7946" width="9.1328125" style="1"/>
    <col min="7947" max="7948" width="9.86328125" style="1" bestFit="1" customWidth="1"/>
    <col min="7949" max="8197" width="9.1328125" style="1"/>
    <col min="8198" max="8198" width="10.1328125" style="1" bestFit="1" customWidth="1"/>
    <col min="8199" max="8202" width="9.1328125" style="1"/>
    <col min="8203" max="8204" width="9.86328125" style="1" bestFit="1" customWidth="1"/>
    <col min="8205" max="8453" width="9.1328125" style="1"/>
    <col min="8454" max="8454" width="10.1328125" style="1" bestFit="1" customWidth="1"/>
    <col min="8455" max="8458" width="9.1328125" style="1"/>
    <col min="8459" max="8460" width="9.86328125" style="1" bestFit="1" customWidth="1"/>
    <col min="8461" max="8709" width="9.1328125" style="1"/>
    <col min="8710" max="8710" width="10.1328125" style="1" bestFit="1" customWidth="1"/>
    <col min="8711" max="8714" width="9.1328125" style="1"/>
    <col min="8715" max="8716" width="9.86328125" style="1" bestFit="1" customWidth="1"/>
    <col min="8717" max="8965" width="9.1328125" style="1"/>
    <col min="8966" max="8966" width="10.1328125" style="1" bestFit="1" customWidth="1"/>
    <col min="8967" max="8970" width="9.1328125" style="1"/>
    <col min="8971" max="8972" width="9.86328125" style="1" bestFit="1" customWidth="1"/>
    <col min="8973" max="9221" width="9.1328125" style="1"/>
    <col min="9222" max="9222" width="10.1328125" style="1" bestFit="1" customWidth="1"/>
    <col min="9223" max="9226" width="9.1328125" style="1"/>
    <col min="9227" max="9228" width="9.86328125" style="1" bestFit="1" customWidth="1"/>
    <col min="9229" max="9477" width="9.1328125" style="1"/>
    <col min="9478" max="9478" width="10.1328125" style="1" bestFit="1" customWidth="1"/>
    <col min="9479" max="9482" width="9.1328125" style="1"/>
    <col min="9483" max="9484" width="9.86328125" style="1" bestFit="1" customWidth="1"/>
    <col min="9485" max="9733" width="9.1328125" style="1"/>
    <col min="9734" max="9734" width="10.1328125" style="1" bestFit="1" customWidth="1"/>
    <col min="9735" max="9738" width="9.1328125" style="1"/>
    <col min="9739" max="9740" width="9.86328125" style="1" bestFit="1" customWidth="1"/>
    <col min="9741" max="9989" width="9.1328125" style="1"/>
    <col min="9990" max="9990" width="10.1328125" style="1" bestFit="1" customWidth="1"/>
    <col min="9991" max="9994" width="9.1328125" style="1"/>
    <col min="9995" max="9996" width="9.86328125" style="1" bestFit="1" customWidth="1"/>
    <col min="9997" max="10245" width="9.1328125" style="1"/>
    <col min="10246" max="10246" width="10.1328125" style="1" bestFit="1" customWidth="1"/>
    <col min="10247" max="10250" width="9.1328125" style="1"/>
    <col min="10251" max="10252" width="9.86328125" style="1" bestFit="1" customWidth="1"/>
    <col min="10253" max="10501" width="9.1328125" style="1"/>
    <col min="10502" max="10502" width="10.1328125" style="1" bestFit="1" customWidth="1"/>
    <col min="10503" max="10506" width="9.1328125" style="1"/>
    <col min="10507" max="10508" width="9.86328125" style="1" bestFit="1" customWidth="1"/>
    <col min="10509" max="10757" width="9.1328125" style="1"/>
    <col min="10758" max="10758" width="10.1328125" style="1" bestFit="1" customWidth="1"/>
    <col min="10759" max="10762" width="9.1328125" style="1"/>
    <col min="10763" max="10764" width="9.86328125" style="1" bestFit="1" customWidth="1"/>
    <col min="10765" max="11013" width="9.1328125" style="1"/>
    <col min="11014" max="11014" width="10.1328125" style="1" bestFit="1" customWidth="1"/>
    <col min="11015" max="11018" width="9.1328125" style="1"/>
    <col min="11019" max="11020" width="9.86328125" style="1" bestFit="1" customWidth="1"/>
    <col min="11021" max="11269" width="9.1328125" style="1"/>
    <col min="11270" max="11270" width="10.1328125" style="1" bestFit="1" customWidth="1"/>
    <col min="11271" max="11274" width="9.1328125" style="1"/>
    <col min="11275" max="11276" width="9.86328125" style="1" bestFit="1" customWidth="1"/>
    <col min="11277" max="11525" width="9.1328125" style="1"/>
    <col min="11526" max="11526" width="10.1328125" style="1" bestFit="1" customWidth="1"/>
    <col min="11527" max="11530" width="9.1328125" style="1"/>
    <col min="11531" max="11532" width="9.86328125" style="1" bestFit="1" customWidth="1"/>
    <col min="11533" max="11781" width="9.1328125" style="1"/>
    <col min="11782" max="11782" width="10.1328125" style="1" bestFit="1" customWidth="1"/>
    <col min="11783" max="11786" width="9.1328125" style="1"/>
    <col min="11787" max="11788" width="9.86328125" style="1" bestFit="1" customWidth="1"/>
    <col min="11789" max="12037" width="9.1328125" style="1"/>
    <col min="12038" max="12038" width="10.1328125" style="1" bestFit="1" customWidth="1"/>
    <col min="12039" max="12042" width="9.1328125" style="1"/>
    <col min="12043" max="12044" width="9.86328125" style="1" bestFit="1" customWidth="1"/>
    <col min="12045" max="12293" width="9.1328125" style="1"/>
    <col min="12294" max="12294" width="10.1328125" style="1" bestFit="1" customWidth="1"/>
    <col min="12295" max="12298" width="9.1328125" style="1"/>
    <col min="12299" max="12300" width="9.86328125" style="1" bestFit="1" customWidth="1"/>
    <col min="12301" max="12549" width="9.1328125" style="1"/>
    <col min="12550" max="12550" width="10.1328125" style="1" bestFit="1" customWidth="1"/>
    <col min="12551" max="12554" width="9.1328125" style="1"/>
    <col min="12555" max="12556" width="9.86328125" style="1" bestFit="1" customWidth="1"/>
    <col min="12557" max="12805" width="9.1328125" style="1"/>
    <col min="12806" max="12806" width="10.1328125" style="1" bestFit="1" customWidth="1"/>
    <col min="12807" max="12810" width="9.1328125" style="1"/>
    <col min="12811" max="12812" width="9.86328125" style="1" bestFit="1" customWidth="1"/>
    <col min="12813" max="13061" width="9.1328125" style="1"/>
    <col min="13062" max="13062" width="10.1328125" style="1" bestFit="1" customWidth="1"/>
    <col min="13063" max="13066" width="9.1328125" style="1"/>
    <col min="13067" max="13068" width="9.86328125" style="1" bestFit="1" customWidth="1"/>
    <col min="13069" max="13317" width="9.1328125" style="1"/>
    <col min="13318" max="13318" width="10.1328125" style="1" bestFit="1" customWidth="1"/>
    <col min="13319" max="13322" width="9.1328125" style="1"/>
    <col min="13323" max="13324" width="9.86328125" style="1" bestFit="1" customWidth="1"/>
    <col min="13325" max="13573" width="9.1328125" style="1"/>
    <col min="13574" max="13574" width="10.1328125" style="1" bestFit="1" customWidth="1"/>
    <col min="13575" max="13578" width="9.1328125" style="1"/>
    <col min="13579" max="13580" width="9.86328125" style="1" bestFit="1" customWidth="1"/>
    <col min="13581" max="13829" width="9.1328125" style="1"/>
    <col min="13830" max="13830" width="10.1328125" style="1" bestFit="1" customWidth="1"/>
    <col min="13831" max="13834" width="9.1328125" style="1"/>
    <col min="13835" max="13836" width="9.86328125" style="1" bestFit="1" customWidth="1"/>
    <col min="13837" max="14085" width="9.1328125" style="1"/>
    <col min="14086" max="14086" width="10.1328125" style="1" bestFit="1" customWidth="1"/>
    <col min="14087" max="14090" width="9.1328125" style="1"/>
    <col min="14091" max="14092" width="9.86328125" style="1" bestFit="1" customWidth="1"/>
    <col min="14093" max="14341" width="9.1328125" style="1"/>
    <col min="14342" max="14342" width="10.1328125" style="1" bestFit="1" customWidth="1"/>
    <col min="14343" max="14346" width="9.1328125" style="1"/>
    <col min="14347" max="14348" width="9.86328125" style="1" bestFit="1" customWidth="1"/>
    <col min="14349" max="14597" width="9.1328125" style="1"/>
    <col min="14598" max="14598" width="10.1328125" style="1" bestFit="1" customWidth="1"/>
    <col min="14599" max="14602" width="9.1328125" style="1"/>
    <col min="14603" max="14604" width="9.86328125" style="1" bestFit="1" customWidth="1"/>
    <col min="14605" max="14853" width="9.1328125" style="1"/>
    <col min="14854" max="14854" width="10.1328125" style="1" bestFit="1" customWidth="1"/>
    <col min="14855" max="14858" width="9.1328125" style="1"/>
    <col min="14859" max="14860" width="9.86328125" style="1" bestFit="1" customWidth="1"/>
    <col min="14861" max="15109" width="9.1328125" style="1"/>
    <col min="15110" max="15110" width="10.1328125" style="1" bestFit="1" customWidth="1"/>
    <col min="15111" max="15114" width="9.1328125" style="1"/>
    <col min="15115" max="15116" width="9.86328125" style="1" bestFit="1" customWidth="1"/>
    <col min="15117" max="15365" width="9.1328125" style="1"/>
    <col min="15366" max="15366" width="10.1328125" style="1" bestFit="1" customWidth="1"/>
    <col min="15367" max="15370" width="9.1328125" style="1"/>
    <col min="15371" max="15372" width="9.86328125" style="1" bestFit="1" customWidth="1"/>
    <col min="15373" max="15621" width="9.1328125" style="1"/>
    <col min="15622" max="15622" width="10.1328125" style="1" bestFit="1" customWidth="1"/>
    <col min="15623" max="15626" width="9.1328125" style="1"/>
    <col min="15627" max="15628" width="9.86328125" style="1" bestFit="1" customWidth="1"/>
    <col min="15629" max="15877" width="9.1328125" style="1"/>
    <col min="15878" max="15878" width="10.1328125" style="1" bestFit="1" customWidth="1"/>
    <col min="15879" max="15882" width="9.1328125" style="1"/>
    <col min="15883" max="15884" width="9.86328125" style="1" bestFit="1" customWidth="1"/>
    <col min="15885" max="16133" width="9.1328125" style="1"/>
    <col min="16134" max="16134" width="10.1328125" style="1" bestFit="1" customWidth="1"/>
    <col min="16135" max="16138" width="9.1328125" style="1"/>
    <col min="16139" max="16140" width="9.86328125" style="1" bestFit="1" customWidth="1"/>
    <col min="16141" max="16384" width="9.1328125" style="1"/>
  </cols>
  <sheetData>
    <row r="1" spans="1:25" x14ac:dyDescent="0.35">
      <c r="A1" s="425" t="s">
        <v>325</v>
      </c>
      <c r="B1" s="426"/>
      <c r="C1" s="426"/>
      <c r="D1" s="426"/>
      <c r="E1" s="426"/>
      <c r="F1" s="426"/>
      <c r="G1" s="426"/>
      <c r="H1" s="426"/>
      <c r="I1" s="426"/>
      <c r="J1" s="426"/>
      <c r="K1" s="50"/>
    </row>
    <row r="2" spans="1:25" ht="15" x14ac:dyDescent="0.35">
      <c r="A2" s="2"/>
      <c r="B2" s="3"/>
      <c r="C2" s="427" t="s">
        <v>326</v>
      </c>
      <c r="D2" s="427"/>
      <c r="E2" s="9">
        <v>45658</v>
      </c>
      <c r="F2" s="4" t="s">
        <v>327</v>
      </c>
      <c r="G2" s="9">
        <v>45838</v>
      </c>
      <c r="H2" s="51"/>
      <c r="I2" s="51"/>
      <c r="J2" s="51"/>
      <c r="K2" s="50"/>
      <c r="X2" s="52" t="s">
        <v>499</v>
      </c>
    </row>
    <row r="3" spans="1:25" ht="13.5" customHeight="1" thickBot="1" x14ac:dyDescent="0.4">
      <c r="A3" s="428" t="s">
        <v>328</v>
      </c>
      <c r="B3" s="429"/>
      <c r="C3" s="429"/>
      <c r="D3" s="429"/>
      <c r="E3" s="429"/>
      <c r="F3" s="429"/>
      <c r="G3" s="432" t="s">
        <v>329</v>
      </c>
      <c r="H3" s="415" t="s">
        <v>330</v>
      </c>
      <c r="I3" s="415"/>
      <c r="J3" s="415"/>
      <c r="K3" s="415"/>
      <c r="L3" s="415"/>
      <c r="M3" s="415"/>
      <c r="N3" s="415"/>
      <c r="O3" s="415"/>
      <c r="P3" s="415"/>
      <c r="Q3" s="415"/>
      <c r="R3" s="415"/>
      <c r="S3" s="415"/>
      <c r="T3" s="415"/>
      <c r="U3" s="415"/>
      <c r="V3" s="415"/>
      <c r="W3" s="415"/>
      <c r="X3" s="415" t="s">
        <v>331</v>
      </c>
      <c r="Y3" s="417" t="s">
        <v>332</v>
      </c>
    </row>
    <row r="4" spans="1:25" ht="61.15" thickBot="1" x14ac:dyDescent="0.4">
      <c r="A4" s="430"/>
      <c r="B4" s="431"/>
      <c r="C4" s="431"/>
      <c r="D4" s="431"/>
      <c r="E4" s="431"/>
      <c r="F4" s="431"/>
      <c r="G4" s="433"/>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416"/>
      <c r="Y4" s="418"/>
    </row>
    <row r="5" spans="1:25" ht="20.25" x14ac:dyDescent="0.35">
      <c r="A5" s="419">
        <v>1</v>
      </c>
      <c r="B5" s="420"/>
      <c r="C5" s="420"/>
      <c r="D5" s="420"/>
      <c r="E5" s="420"/>
      <c r="F5" s="420"/>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35">
      <c r="A6" s="421" t="s">
        <v>357</v>
      </c>
      <c r="B6" s="421"/>
      <c r="C6" s="421"/>
      <c r="D6" s="421"/>
      <c r="E6" s="421"/>
      <c r="F6" s="421"/>
      <c r="G6" s="421"/>
      <c r="H6" s="421"/>
      <c r="I6" s="421"/>
      <c r="J6" s="421"/>
      <c r="K6" s="421"/>
      <c r="L6" s="421"/>
      <c r="M6" s="421"/>
      <c r="N6" s="422"/>
      <c r="O6" s="422"/>
      <c r="P6" s="422"/>
      <c r="Q6" s="422"/>
      <c r="R6" s="422"/>
      <c r="S6" s="423"/>
      <c r="T6" s="423"/>
      <c r="U6" s="422"/>
      <c r="V6" s="422"/>
      <c r="W6" s="422"/>
      <c r="X6" s="422"/>
      <c r="Y6" s="424"/>
    </row>
    <row r="7" spans="1:25" x14ac:dyDescent="0.35">
      <c r="A7" s="413" t="s">
        <v>358</v>
      </c>
      <c r="B7" s="413"/>
      <c r="C7" s="413"/>
      <c r="D7" s="413"/>
      <c r="E7" s="413"/>
      <c r="F7" s="413"/>
      <c r="G7" s="6">
        <v>1</v>
      </c>
      <c r="H7" s="56">
        <v>159471379</v>
      </c>
      <c r="I7" s="56">
        <v>1072189</v>
      </c>
      <c r="J7" s="56">
        <v>9726616</v>
      </c>
      <c r="K7" s="56">
        <v>4507291</v>
      </c>
      <c r="L7" s="56">
        <v>2032193</v>
      </c>
      <c r="M7" s="56">
        <v>65869433</v>
      </c>
      <c r="N7" s="56">
        <v>28566415</v>
      </c>
      <c r="O7" s="56">
        <v>0</v>
      </c>
      <c r="P7" s="56">
        <v>830229</v>
      </c>
      <c r="Q7" s="56">
        <v>0</v>
      </c>
      <c r="R7" s="56">
        <v>0</v>
      </c>
      <c r="S7" s="56">
        <v>0</v>
      </c>
      <c r="T7" s="56">
        <v>-205774</v>
      </c>
      <c r="U7" s="56">
        <v>92084350</v>
      </c>
      <c r="V7" s="56">
        <v>46328381</v>
      </c>
      <c r="W7" s="57">
        <f>H7+I7+J7+K7-L7+M7+N7+O7+P7+Q7+R7+U7+V7+S7+T7</f>
        <v>406218316</v>
      </c>
      <c r="X7" s="56">
        <v>124755316</v>
      </c>
      <c r="Y7" s="57">
        <f>W7+X7</f>
        <v>530973632</v>
      </c>
    </row>
    <row r="8" spans="1:25" x14ac:dyDescent="0.35">
      <c r="A8" s="408" t="s">
        <v>359</v>
      </c>
      <c r="B8" s="408"/>
      <c r="C8" s="408"/>
      <c r="D8" s="408"/>
      <c r="E8" s="408"/>
      <c r="F8" s="40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35">
      <c r="A9" s="408" t="s">
        <v>360</v>
      </c>
      <c r="B9" s="408"/>
      <c r="C9" s="408"/>
      <c r="D9" s="408"/>
      <c r="E9" s="408"/>
      <c r="F9" s="40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35">
      <c r="A10" s="414" t="s">
        <v>361</v>
      </c>
      <c r="B10" s="414"/>
      <c r="C10" s="414"/>
      <c r="D10" s="414"/>
      <c r="E10" s="414"/>
      <c r="F10" s="414"/>
      <c r="G10" s="7">
        <v>4</v>
      </c>
      <c r="H10" s="57">
        <f>H7+H8+H9</f>
        <v>159471379</v>
      </c>
      <c r="I10" s="57">
        <f t="shared" ref="I10:Y10" si="2">I7+I8+I9</f>
        <v>1072189</v>
      </c>
      <c r="J10" s="57">
        <f t="shared" si="2"/>
        <v>9726616</v>
      </c>
      <c r="K10" s="57">
        <f t="shared" si="2"/>
        <v>4507291</v>
      </c>
      <c r="L10" s="57">
        <f t="shared" si="2"/>
        <v>2032193</v>
      </c>
      <c r="M10" s="57">
        <f t="shared" si="2"/>
        <v>65869433</v>
      </c>
      <c r="N10" s="57">
        <f t="shared" si="2"/>
        <v>28566415</v>
      </c>
      <c r="O10" s="57">
        <f t="shared" si="2"/>
        <v>0</v>
      </c>
      <c r="P10" s="57">
        <f t="shared" si="2"/>
        <v>830229</v>
      </c>
      <c r="Q10" s="57">
        <f t="shared" si="2"/>
        <v>0</v>
      </c>
      <c r="R10" s="57">
        <f t="shared" si="2"/>
        <v>0</v>
      </c>
      <c r="S10" s="57">
        <f t="shared" si="2"/>
        <v>0</v>
      </c>
      <c r="T10" s="57">
        <f t="shared" si="2"/>
        <v>-205774</v>
      </c>
      <c r="U10" s="57">
        <f t="shared" si="2"/>
        <v>92084350</v>
      </c>
      <c r="V10" s="57">
        <f t="shared" si="2"/>
        <v>46328381</v>
      </c>
      <c r="W10" s="57">
        <f t="shared" si="2"/>
        <v>406218316</v>
      </c>
      <c r="X10" s="57">
        <f t="shared" si="2"/>
        <v>124755316</v>
      </c>
      <c r="Y10" s="57">
        <f t="shared" si="2"/>
        <v>530973632</v>
      </c>
    </row>
    <row r="11" spans="1:25" x14ac:dyDescent="0.35">
      <c r="A11" s="408" t="s">
        <v>362</v>
      </c>
      <c r="B11" s="408"/>
      <c r="C11" s="408"/>
      <c r="D11" s="408"/>
      <c r="E11" s="408"/>
      <c r="F11" s="408"/>
      <c r="G11" s="6">
        <v>5</v>
      </c>
      <c r="H11" s="58">
        <v>0</v>
      </c>
      <c r="I11" s="58">
        <v>0</v>
      </c>
      <c r="J11" s="58">
        <v>0</v>
      </c>
      <c r="K11" s="58">
        <v>0</v>
      </c>
      <c r="L11" s="58">
        <v>0</v>
      </c>
      <c r="M11" s="58">
        <v>0</v>
      </c>
      <c r="N11" s="58">
        <v>0</v>
      </c>
      <c r="O11" s="58">
        <v>0</v>
      </c>
      <c r="P11" s="58">
        <v>0</v>
      </c>
      <c r="Q11" s="58">
        <v>0</v>
      </c>
      <c r="R11" s="58">
        <v>0</v>
      </c>
      <c r="S11" s="56">
        <v>0</v>
      </c>
      <c r="T11" s="56">
        <v>0</v>
      </c>
      <c r="U11" s="58">
        <v>0</v>
      </c>
      <c r="V11" s="56">
        <v>102600368</v>
      </c>
      <c r="W11" s="57">
        <f t="shared" ref="W11:W29" si="3">H11+I11+J11+K11-L11+M11+N11+O11+P11+Q11+R11+U11+V11+S11+T11</f>
        <v>102600368</v>
      </c>
      <c r="X11" s="56">
        <v>61752879</v>
      </c>
      <c r="Y11" s="57">
        <f t="shared" ref="Y11:Y29" si="4">W11+X11</f>
        <v>164353247</v>
      </c>
    </row>
    <row r="12" spans="1:25" x14ac:dyDescent="0.35">
      <c r="A12" s="408" t="s">
        <v>363</v>
      </c>
      <c r="B12" s="408"/>
      <c r="C12" s="408"/>
      <c r="D12" s="408"/>
      <c r="E12" s="408"/>
      <c r="F12" s="408"/>
      <c r="G12" s="6">
        <v>6</v>
      </c>
      <c r="H12" s="58">
        <v>0</v>
      </c>
      <c r="I12" s="58">
        <v>0</v>
      </c>
      <c r="J12" s="58">
        <v>0</v>
      </c>
      <c r="K12" s="58">
        <v>0</v>
      </c>
      <c r="L12" s="58">
        <v>0</v>
      </c>
      <c r="M12" s="58">
        <v>0</v>
      </c>
      <c r="N12" s="56">
        <v>0</v>
      </c>
      <c r="O12" s="58">
        <v>0</v>
      </c>
      <c r="P12" s="58">
        <v>0</v>
      </c>
      <c r="Q12" s="58">
        <v>0</v>
      </c>
      <c r="R12" s="58">
        <v>0</v>
      </c>
      <c r="S12" s="56">
        <v>0</v>
      </c>
      <c r="T12" s="56">
        <v>251543</v>
      </c>
      <c r="U12" s="58">
        <v>0</v>
      </c>
      <c r="V12" s="58">
        <v>0</v>
      </c>
      <c r="W12" s="57">
        <f t="shared" si="3"/>
        <v>251543</v>
      </c>
      <c r="X12" s="56">
        <v>186332</v>
      </c>
      <c r="Y12" s="57">
        <f t="shared" si="4"/>
        <v>437875</v>
      </c>
    </row>
    <row r="13" spans="1:25" ht="26.25" customHeight="1" x14ac:dyDescent="0.35">
      <c r="A13" s="408" t="s">
        <v>364</v>
      </c>
      <c r="B13" s="408"/>
      <c r="C13" s="408"/>
      <c r="D13" s="408"/>
      <c r="E13" s="408"/>
      <c r="F13" s="40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35">
      <c r="A14" s="408" t="s">
        <v>476</v>
      </c>
      <c r="B14" s="408"/>
      <c r="C14" s="408"/>
      <c r="D14" s="408"/>
      <c r="E14" s="408"/>
      <c r="F14" s="408"/>
      <c r="G14" s="6">
        <v>8</v>
      </c>
      <c r="H14" s="58">
        <v>0</v>
      </c>
      <c r="I14" s="58">
        <v>0</v>
      </c>
      <c r="J14" s="58">
        <v>0</v>
      </c>
      <c r="K14" s="58">
        <v>0</v>
      </c>
      <c r="L14" s="58">
        <v>0</v>
      </c>
      <c r="M14" s="58">
        <v>0</v>
      </c>
      <c r="N14" s="58">
        <v>0</v>
      </c>
      <c r="O14" s="58">
        <v>0</v>
      </c>
      <c r="P14" s="56"/>
      <c r="Q14" s="58">
        <v>0</v>
      </c>
      <c r="R14" s="58">
        <v>0</v>
      </c>
      <c r="S14" s="56">
        <v>0</v>
      </c>
      <c r="T14" s="56">
        <v>0</v>
      </c>
      <c r="U14" s="56">
        <v>0</v>
      </c>
      <c r="V14" s="56">
        <v>0</v>
      </c>
      <c r="W14" s="57">
        <f t="shared" si="3"/>
        <v>0</v>
      </c>
      <c r="X14" s="56">
        <v>0</v>
      </c>
      <c r="Y14" s="57">
        <f t="shared" si="4"/>
        <v>0</v>
      </c>
    </row>
    <row r="15" spans="1:25" x14ac:dyDescent="0.35">
      <c r="A15" s="408" t="s">
        <v>365</v>
      </c>
      <c r="B15" s="408"/>
      <c r="C15" s="408"/>
      <c r="D15" s="408"/>
      <c r="E15" s="408"/>
      <c r="F15" s="40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35">
      <c r="A16" s="408" t="s">
        <v>366</v>
      </c>
      <c r="B16" s="408"/>
      <c r="C16" s="408"/>
      <c r="D16" s="408"/>
      <c r="E16" s="408"/>
      <c r="F16" s="40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35">
      <c r="A17" s="408" t="s">
        <v>367</v>
      </c>
      <c r="B17" s="408"/>
      <c r="C17" s="408"/>
      <c r="D17" s="408"/>
      <c r="E17" s="408"/>
      <c r="F17" s="40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35">
      <c r="A18" s="408" t="s">
        <v>368</v>
      </c>
      <c r="B18" s="408"/>
      <c r="C18" s="408"/>
      <c r="D18" s="408"/>
      <c r="E18" s="408"/>
      <c r="F18" s="40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35">
      <c r="A19" s="408" t="s">
        <v>369</v>
      </c>
      <c r="B19" s="408"/>
      <c r="C19" s="408"/>
      <c r="D19" s="408"/>
      <c r="E19" s="408"/>
      <c r="F19" s="40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35">
      <c r="A20" s="408" t="s">
        <v>370</v>
      </c>
      <c r="B20" s="408"/>
      <c r="C20" s="408"/>
      <c r="D20" s="408"/>
      <c r="E20" s="408"/>
      <c r="F20" s="40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35">
      <c r="A21" s="408" t="s">
        <v>477</v>
      </c>
      <c r="B21" s="408"/>
      <c r="C21" s="408"/>
      <c r="D21" s="408"/>
      <c r="E21" s="408"/>
      <c r="F21" s="40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35">
      <c r="A22" s="408" t="s">
        <v>478</v>
      </c>
      <c r="B22" s="408"/>
      <c r="C22" s="408"/>
      <c r="D22" s="408"/>
      <c r="E22" s="408"/>
      <c r="F22" s="40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35">
      <c r="A23" s="408" t="s">
        <v>479</v>
      </c>
      <c r="B23" s="408"/>
      <c r="C23" s="408"/>
      <c r="D23" s="408"/>
      <c r="E23" s="408"/>
      <c r="F23" s="40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35">
      <c r="A24" s="408" t="s">
        <v>371</v>
      </c>
      <c r="B24" s="408"/>
      <c r="C24" s="408"/>
      <c r="D24" s="408"/>
      <c r="E24" s="408"/>
      <c r="F24" s="40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35">
      <c r="A25" s="408" t="s">
        <v>480</v>
      </c>
      <c r="B25" s="408"/>
      <c r="C25" s="408"/>
      <c r="D25" s="408"/>
      <c r="E25" s="408"/>
      <c r="F25" s="40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35">
      <c r="A26" s="408" t="s">
        <v>481</v>
      </c>
      <c r="B26" s="408"/>
      <c r="C26" s="408"/>
      <c r="D26" s="408"/>
      <c r="E26" s="408"/>
      <c r="F26" s="408"/>
      <c r="G26" s="6">
        <v>20</v>
      </c>
      <c r="H26" s="56">
        <v>0</v>
      </c>
      <c r="I26" s="56">
        <v>0</v>
      </c>
      <c r="J26" s="56">
        <v>0</v>
      </c>
      <c r="K26" s="56">
        <v>0</v>
      </c>
      <c r="L26" s="56">
        <v>0</v>
      </c>
      <c r="M26" s="56">
        <v>0</v>
      </c>
      <c r="N26" s="56">
        <v>0</v>
      </c>
      <c r="O26" s="56">
        <v>0</v>
      </c>
      <c r="P26" s="56">
        <v>0</v>
      </c>
      <c r="Q26" s="56">
        <v>0</v>
      </c>
      <c r="R26" s="56">
        <v>0</v>
      </c>
      <c r="S26" s="56">
        <v>0</v>
      </c>
      <c r="T26" s="56">
        <v>0</v>
      </c>
      <c r="U26" s="56">
        <v>-6365968</v>
      </c>
      <c r="V26" s="56">
        <v>0</v>
      </c>
      <c r="W26" s="57">
        <f t="shared" si="3"/>
        <v>-6365968</v>
      </c>
      <c r="X26" s="56">
        <v>-8457852</v>
      </c>
      <c r="Y26" s="57">
        <f t="shared" si="4"/>
        <v>-14823820</v>
      </c>
    </row>
    <row r="27" spans="1:25" x14ac:dyDescent="0.35">
      <c r="A27" s="408" t="s">
        <v>482</v>
      </c>
      <c r="B27" s="408"/>
      <c r="C27" s="408"/>
      <c r="D27" s="408"/>
      <c r="E27" s="408"/>
      <c r="F27" s="408"/>
      <c r="G27" s="6">
        <v>21</v>
      </c>
      <c r="H27" s="56">
        <v>0</v>
      </c>
      <c r="I27" s="56">
        <v>987</v>
      </c>
      <c r="J27" s="56">
        <v>412799</v>
      </c>
      <c r="K27" s="56">
        <v>1491259</v>
      </c>
      <c r="L27" s="56">
        <v>-33643</v>
      </c>
      <c r="M27" s="56">
        <v>1373900</v>
      </c>
      <c r="N27" s="56">
        <v>-2218150</v>
      </c>
      <c r="O27" s="56">
        <v>0</v>
      </c>
      <c r="P27" s="56">
        <v>0</v>
      </c>
      <c r="Q27" s="56">
        <v>0</v>
      </c>
      <c r="R27" s="56">
        <v>0</v>
      </c>
      <c r="S27" s="56">
        <v>0</v>
      </c>
      <c r="T27" s="56">
        <v>-118928</v>
      </c>
      <c r="U27" s="56">
        <v>-6304649</v>
      </c>
      <c r="V27" s="56">
        <v>0</v>
      </c>
      <c r="W27" s="57">
        <f t="shared" si="3"/>
        <v>-5329139</v>
      </c>
      <c r="X27" s="56">
        <v>-25558575</v>
      </c>
      <c r="Y27" s="57">
        <f t="shared" si="4"/>
        <v>-30887714</v>
      </c>
    </row>
    <row r="28" spans="1:25" x14ac:dyDescent="0.35">
      <c r="A28" s="408" t="s">
        <v>483</v>
      </c>
      <c r="B28" s="408"/>
      <c r="C28" s="408"/>
      <c r="D28" s="408"/>
      <c r="E28" s="408"/>
      <c r="F28" s="408"/>
      <c r="G28" s="6">
        <v>22</v>
      </c>
      <c r="H28" s="56">
        <v>0</v>
      </c>
      <c r="I28" s="56">
        <v>0</v>
      </c>
      <c r="J28" s="56">
        <v>433269</v>
      </c>
      <c r="K28" s="56">
        <v>0</v>
      </c>
      <c r="L28" s="56">
        <v>0</v>
      </c>
      <c r="M28" s="56">
        <v>0</v>
      </c>
      <c r="N28" s="56">
        <v>2329636</v>
      </c>
      <c r="O28" s="56">
        <v>0</v>
      </c>
      <c r="P28" s="56">
        <v>0</v>
      </c>
      <c r="Q28" s="56">
        <v>0</v>
      </c>
      <c r="R28" s="56">
        <v>0</v>
      </c>
      <c r="S28" s="56">
        <v>0</v>
      </c>
      <c r="T28" s="56">
        <v>0</v>
      </c>
      <c r="U28" s="56">
        <v>43565476</v>
      </c>
      <c r="V28" s="56">
        <v>-46328381</v>
      </c>
      <c r="W28" s="57">
        <f t="shared" si="3"/>
        <v>0</v>
      </c>
      <c r="X28" s="56">
        <v>0</v>
      </c>
      <c r="Y28" s="57">
        <f t="shared" si="4"/>
        <v>0</v>
      </c>
    </row>
    <row r="29" spans="1:25" x14ac:dyDescent="0.35">
      <c r="A29" s="408" t="s">
        <v>484</v>
      </c>
      <c r="B29" s="408"/>
      <c r="C29" s="408"/>
      <c r="D29" s="408"/>
      <c r="E29" s="408"/>
      <c r="F29" s="40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35">
      <c r="A30" s="409" t="s">
        <v>485</v>
      </c>
      <c r="B30" s="409"/>
      <c r="C30" s="409"/>
      <c r="D30" s="409"/>
      <c r="E30" s="409"/>
      <c r="F30" s="409"/>
      <c r="G30" s="8">
        <v>24</v>
      </c>
      <c r="H30" s="59">
        <f>SUM(H10:H29)</f>
        <v>159471379</v>
      </c>
      <c r="I30" s="59">
        <f t="shared" ref="I30:Y30" si="5">SUM(I10:I29)</f>
        <v>1073176</v>
      </c>
      <c r="J30" s="59">
        <f t="shared" si="5"/>
        <v>10572684</v>
      </c>
      <c r="K30" s="59">
        <f t="shared" si="5"/>
        <v>5998550</v>
      </c>
      <c r="L30" s="59">
        <f t="shared" si="5"/>
        <v>1998550</v>
      </c>
      <c r="M30" s="59">
        <f t="shared" si="5"/>
        <v>67243333</v>
      </c>
      <c r="N30" s="59">
        <f t="shared" si="5"/>
        <v>28677901</v>
      </c>
      <c r="O30" s="59">
        <f t="shared" si="5"/>
        <v>0</v>
      </c>
      <c r="P30" s="59">
        <f t="shared" si="5"/>
        <v>830229</v>
      </c>
      <c r="Q30" s="59">
        <f t="shared" si="5"/>
        <v>0</v>
      </c>
      <c r="R30" s="59">
        <f t="shared" si="5"/>
        <v>0</v>
      </c>
      <c r="S30" s="59">
        <f t="shared" si="5"/>
        <v>0</v>
      </c>
      <c r="T30" s="59">
        <f t="shared" si="5"/>
        <v>-73159</v>
      </c>
      <c r="U30" s="59">
        <f t="shared" si="5"/>
        <v>122979209</v>
      </c>
      <c r="V30" s="59">
        <f t="shared" si="5"/>
        <v>102600368</v>
      </c>
      <c r="W30" s="59">
        <f t="shared" si="5"/>
        <v>497375120</v>
      </c>
      <c r="X30" s="59">
        <f t="shared" si="5"/>
        <v>152678100</v>
      </c>
      <c r="Y30" s="59">
        <f t="shared" si="5"/>
        <v>650053220</v>
      </c>
    </row>
    <row r="31" spans="1:25" x14ac:dyDescent="0.35">
      <c r="A31" s="410" t="s">
        <v>372</v>
      </c>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row>
    <row r="32" spans="1:25" ht="36.75" customHeight="1" x14ac:dyDescent="0.35">
      <c r="A32" s="404" t="s">
        <v>373</v>
      </c>
      <c r="B32" s="405"/>
      <c r="C32" s="405"/>
      <c r="D32" s="405"/>
      <c r="E32" s="405"/>
      <c r="F32" s="40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251543</v>
      </c>
      <c r="U32" s="57">
        <f t="shared" si="6"/>
        <v>0</v>
      </c>
      <c r="V32" s="57">
        <f t="shared" si="6"/>
        <v>0</v>
      </c>
      <c r="W32" s="57">
        <f t="shared" si="6"/>
        <v>251543</v>
      </c>
      <c r="X32" s="57">
        <f t="shared" si="6"/>
        <v>186332</v>
      </c>
      <c r="Y32" s="57">
        <f t="shared" si="6"/>
        <v>437875</v>
      </c>
    </row>
    <row r="33" spans="1:25" ht="31.5" customHeight="1" x14ac:dyDescent="0.35">
      <c r="A33" s="404" t="s">
        <v>486</v>
      </c>
      <c r="B33" s="405"/>
      <c r="C33" s="405"/>
      <c r="D33" s="405"/>
      <c r="E33" s="405"/>
      <c r="F33" s="40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251543</v>
      </c>
      <c r="U33" s="57">
        <f t="shared" si="7"/>
        <v>0</v>
      </c>
      <c r="V33" s="57">
        <f t="shared" si="7"/>
        <v>102600368</v>
      </c>
      <c r="W33" s="57">
        <f t="shared" si="7"/>
        <v>102851911</v>
      </c>
      <c r="X33" s="57">
        <f t="shared" si="7"/>
        <v>61939211</v>
      </c>
      <c r="Y33" s="57">
        <f t="shared" si="7"/>
        <v>164791122</v>
      </c>
    </row>
    <row r="34" spans="1:25" ht="30.75" customHeight="1" x14ac:dyDescent="0.35">
      <c r="A34" s="406" t="s">
        <v>487</v>
      </c>
      <c r="B34" s="407"/>
      <c r="C34" s="407"/>
      <c r="D34" s="407"/>
      <c r="E34" s="407"/>
      <c r="F34" s="407"/>
      <c r="G34" s="8">
        <v>27</v>
      </c>
      <c r="H34" s="59">
        <f>SUM(H21:H29)</f>
        <v>0</v>
      </c>
      <c r="I34" s="59">
        <f t="shared" ref="I34:Y34" si="8">SUM(I21:I29)</f>
        <v>987</v>
      </c>
      <c r="J34" s="59">
        <f t="shared" si="8"/>
        <v>846068</v>
      </c>
      <c r="K34" s="59">
        <f t="shared" si="8"/>
        <v>1491259</v>
      </c>
      <c r="L34" s="59">
        <f t="shared" si="8"/>
        <v>-33643</v>
      </c>
      <c r="M34" s="59">
        <f t="shared" si="8"/>
        <v>1373900</v>
      </c>
      <c r="N34" s="59">
        <f t="shared" si="8"/>
        <v>111486</v>
      </c>
      <c r="O34" s="59">
        <f t="shared" si="8"/>
        <v>0</v>
      </c>
      <c r="P34" s="59">
        <f t="shared" si="8"/>
        <v>0</v>
      </c>
      <c r="Q34" s="59">
        <f t="shared" si="8"/>
        <v>0</v>
      </c>
      <c r="R34" s="59">
        <f t="shared" si="8"/>
        <v>0</v>
      </c>
      <c r="S34" s="59">
        <f t="shared" si="8"/>
        <v>0</v>
      </c>
      <c r="T34" s="59">
        <f t="shared" si="8"/>
        <v>-118928</v>
      </c>
      <c r="U34" s="59">
        <f t="shared" si="8"/>
        <v>30894859</v>
      </c>
      <c r="V34" s="59">
        <f t="shared" si="8"/>
        <v>-46328381</v>
      </c>
      <c r="W34" s="59">
        <f t="shared" si="8"/>
        <v>-11695107</v>
      </c>
      <c r="X34" s="59">
        <f t="shared" si="8"/>
        <v>-34016427</v>
      </c>
      <c r="Y34" s="59">
        <f t="shared" si="8"/>
        <v>-45711534</v>
      </c>
    </row>
    <row r="35" spans="1:25" x14ac:dyDescent="0.35">
      <c r="A35" s="410" t="s">
        <v>374</v>
      </c>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row>
    <row r="36" spans="1:25" x14ac:dyDescent="0.35">
      <c r="A36" s="413" t="s">
        <v>375</v>
      </c>
      <c r="B36" s="413"/>
      <c r="C36" s="413"/>
      <c r="D36" s="413"/>
      <c r="E36" s="413"/>
      <c r="F36" s="413"/>
      <c r="G36" s="6">
        <v>28</v>
      </c>
      <c r="H36" s="56">
        <v>159471379</v>
      </c>
      <c r="I36" s="56">
        <v>1073176</v>
      </c>
      <c r="J36" s="56">
        <v>10572684</v>
      </c>
      <c r="K36" s="56">
        <v>5998550</v>
      </c>
      <c r="L36" s="56">
        <v>1998550</v>
      </c>
      <c r="M36" s="56">
        <v>67243333</v>
      </c>
      <c r="N36" s="56">
        <v>28677901</v>
      </c>
      <c r="O36" s="56">
        <v>0</v>
      </c>
      <c r="P36" s="56">
        <v>830229</v>
      </c>
      <c r="Q36" s="56">
        <v>0</v>
      </c>
      <c r="R36" s="56">
        <v>0</v>
      </c>
      <c r="S36" s="56">
        <v>0</v>
      </c>
      <c r="T36" s="56">
        <v>-73159</v>
      </c>
      <c r="U36" s="56">
        <v>122979209</v>
      </c>
      <c r="V36" s="56">
        <v>102600368</v>
      </c>
      <c r="W36" s="57">
        <f>H36+I36+J36+K36-L36+M36+N36+O36+P36+Q36+R36+U36+V36+S36+T36</f>
        <v>497375120</v>
      </c>
      <c r="X36" s="56">
        <v>152678100</v>
      </c>
      <c r="Y36" s="57">
        <f t="shared" ref="Y36:Y38" si="9">W36+X36</f>
        <v>650053220</v>
      </c>
    </row>
    <row r="37" spans="1:25" x14ac:dyDescent="0.35">
      <c r="A37" s="408" t="s">
        <v>376</v>
      </c>
      <c r="B37" s="408"/>
      <c r="C37" s="408"/>
      <c r="D37" s="408"/>
      <c r="E37" s="408"/>
      <c r="F37" s="40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35">
      <c r="A38" s="408" t="s">
        <v>377</v>
      </c>
      <c r="B38" s="408"/>
      <c r="C38" s="408"/>
      <c r="D38" s="408"/>
      <c r="E38" s="408"/>
      <c r="F38" s="40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35">
      <c r="A39" s="414" t="s">
        <v>488</v>
      </c>
      <c r="B39" s="414"/>
      <c r="C39" s="414"/>
      <c r="D39" s="414"/>
      <c r="E39" s="414"/>
      <c r="F39" s="414"/>
      <c r="G39" s="7">
        <v>31</v>
      </c>
      <c r="H39" s="57">
        <f>H36+H37+H38</f>
        <v>159471379</v>
      </c>
      <c r="I39" s="57">
        <f t="shared" ref="I39:Y39" si="11">I36+I37+I38</f>
        <v>1073176</v>
      </c>
      <c r="J39" s="57">
        <f t="shared" si="11"/>
        <v>10572684</v>
      </c>
      <c r="K39" s="57">
        <f t="shared" si="11"/>
        <v>5998550</v>
      </c>
      <c r="L39" s="57">
        <f t="shared" si="11"/>
        <v>1998550</v>
      </c>
      <c r="M39" s="57">
        <f t="shared" si="11"/>
        <v>67243333</v>
      </c>
      <c r="N39" s="57">
        <f t="shared" si="11"/>
        <v>28677901</v>
      </c>
      <c r="O39" s="57">
        <f t="shared" si="11"/>
        <v>0</v>
      </c>
      <c r="P39" s="57">
        <f t="shared" si="11"/>
        <v>830229</v>
      </c>
      <c r="Q39" s="57">
        <f t="shared" si="11"/>
        <v>0</v>
      </c>
      <c r="R39" s="57">
        <f t="shared" si="11"/>
        <v>0</v>
      </c>
      <c r="S39" s="57">
        <f t="shared" si="11"/>
        <v>0</v>
      </c>
      <c r="T39" s="57">
        <f t="shared" si="11"/>
        <v>-73159</v>
      </c>
      <c r="U39" s="57">
        <f t="shared" si="11"/>
        <v>122979209</v>
      </c>
      <c r="V39" s="57">
        <f t="shared" si="11"/>
        <v>102600368</v>
      </c>
      <c r="W39" s="57">
        <f t="shared" si="11"/>
        <v>497375120</v>
      </c>
      <c r="X39" s="57">
        <f t="shared" si="11"/>
        <v>152678100</v>
      </c>
      <c r="Y39" s="57">
        <f t="shared" si="11"/>
        <v>650053220</v>
      </c>
    </row>
    <row r="40" spans="1:25" x14ac:dyDescent="0.35">
      <c r="A40" s="408" t="s">
        <v>378</v>
      </c>
      <c r="B40" s="408"/>
      <c r="C40" s="408"/>
      <c r="D40" s="408"/>
      <c r="E40" s="408"/>
      <c r="F40" s="408"/>
      <c r="G40" s="6">
        <v>32</v>
      </c>
      <c r="H40" s="58">
        <v>0</v>
      </c>
      <c r="I40" s="58">
        <v>0</v>
      </c>
      <c r="J40" s="58">
        <v>0</v>
      </c>
      <c r="K40" s="58">
        <v>0</v>
      </c>
      <c r="L40" s="58">
        <v>0</v>
      </c>
      <c r="M40" s="58">
        <v>0</v>
      </c>
      <c r="N40" s="58">
        <v>0</v>
      </c>
      <c r="O40" s="58">
        <v>0</v>
      </c>
      <c r="P40" s="58">
        <v>0</v>
      </c>
      <c r="Q40" s="58">
        <v>0</v>
      </c>
      <c r="R40" s="58">
        <v>0</v>
      </c>
      <c r="S40" s="56">
        <v>0</v>
      </c>
      <c r="T40" s="56">
        <v>0</v>
      </c>
      <c r="U40" s="58">
        <v>0</v>
      </c>
      <c r="V40" s="56">
        <v>86378503</v>
      </c>
      <c r="W40" s="57">
        <f t="shared" ref="W40:W58" si="12">H40+I40+J40+K40-L40+M40+N40+O40+P40+Q40+R40+U40+V40+S40+T40</f>
        <v>86378503</v>
      </c>
      <c r="X40" s="56">
        <v>42863856</v>
      </c>
      <c r="Y40" s="57">
        <f t="shared" ref="Y40:Y58" si="13">W40+X40</f>
        <v>129242359</v>
      </c>
    </row>
    <row r="41" spans="1:25" x14ac:dyDescent="0.35">
      <c r="A41" s="408" t="s">
        <v>379</v>
      </c>
      <c r="B41" s="408"/>
      <c r="C41" s="408"/>
      <c r="D41" s="408"/>
      <c r="E41" s="408"/>
      <c r="F41" s="408"/>
      <c r="G41" s="6">
        <v>33</v>
      </c>
      <c r="H41" s="58">
        <v>0</v>
      </c>
      <c r="I41" s="58">
        <v>0</v>
      </c>
      <c r="J41" s="58">
        <v>0</v>
      </c>
      <c r="K41" s="58">
        <v>0</v>
      </c>
      <c r="L41" s="58">
        <v>0</v>
      </c>
      <c r="M41" s="58">
        <v>0</v>
      </c>
      <c r="N41" s="56">
        <v>0</v>
      </c>
      <c r="O41" s="58">
        <v>0</v>
      </c>
      <c r="P41" s="58">
        <v>0</v>
      </c>
      <c r="Q41" s="58">
        <v>0</v>
      </c>
      <c r="R41" s="58">
        <v>0</v>
      </c>
      <c r="S41" s="56">
        <v>0</v>
      </c>
      <c r="T41" s="56">
        <v>131192</v>
      </c>
      <c r="U41" s="58">
        <v>0</v>
      </c>
      <c r="V41" s="58">
        <v>0</v>
      </c>
      <c r="W41" s="57">
        <f t="shared" si="12"/>
        <v>131192</v>
      </c>
      <c r="X41" s="56">
        <v>117587</v>
      </c>
      <c r="Y41" s="57">
        <f t="shared" si="13"/>
        <v>248779</v>
      </c>
    </row>
    <row r="42" spans="1:25" ht="27" customHeight="1" x14ac:dyDescent="0.35">
      <c r="A42" s="408" t="s">
        <v>380</v>
      </c>
      <c r="B42" s="408"/>
      <c r="C42" s="408"/>
      <c r="D42" s="408"/>
      <c r="E42" s="408"/>
      <c r="F42" s="40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35">
      <c r="A43" s="408" t="s">
        <v>476</v>
      </c>
      <c r="B43" s="408"/>
      <c r="C43" s="408"/>
      <c r="D43" s="408"/>
      <c r="E43" s="408"/>
      <c r="F43" s="408"/>
      <c r="G43" s="6">
        <v>35</v>
      </c>
      <c r="H43" s="58">
        <v>0</v>
      </c>
      <c r="I43" s="58">
        <v>0</v>
      </c>
      <c r="J43" s="58">
        <v>0</v>
      </c>
      <c r="K43" s="58">
        <v>0</v>
      </c>
      <c r="L43" s="58">
        <v>0</v>
      </c>
      <c r="M43" s="58">
        <v>0</v>
      </c>
      <c r="N43" s="58">
        <v>0</v>
      </c>
      <c r="O43" s="58">
        <v>0</v>
      </c>
      <c r="P43" s="56"/>
      <c r="Q43" s="58">
        <v>0</v>
      </c>
      <c r="R43" s="58">
        <v>0</v>
      </c>
      <c r="S43" s="56">
        <v>0</v>
      </c>
      <c r="T43" s="56">
        <v>0</v>
      </c>
      <c r="U43" s="56">
        <v>0</v>
      </c>
      <c r="V43" s="56">
        <v>0</v>
      </c>
      <c r="W43" s="57">
        <f t="shared" si="12"/>
        <v>0</v>
      </c>
      <c r="X43" s="56">
        <v>0</v>
      </c>
      <c r="Y43" s="57">
        <f t="shared" si="13"/>
        <v>0</v>
      </c>
    </row>
    <row r="44" spans="1:25" ht="21" customHeight="1" x14ac:dyDescent="0.35">
      <c r="A44" s="408" t="s">
        <v>489</v>
      </c>
      <c r="B44" s="408"/>
      <c r="C44" s="408"/>
      <c r="D44" s="408"/>
      <c r="E44" s="408"/>
      <c r="F44" s="40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35">
      <c r="A45" s="408" t="s">
        <v>381</v>
      </c>
      <c r="B45" s="408"/>
      <c r="C45" s="408"/>
      <c r="D45" s="408"/>
      <c r="E45" s="408"/>
      <c r="F45" s="40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35">
      <c r="A46" s="408" t="s">
        <v>382</v>
      </c>
      <c r="B46" s="408"/>
      <c r="C46" s="408"/>
      <c r="D46" s="408"/>
      <c r="E46" s="408"/>
      <c r="F46" s="40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35">
      <c r="A47" s="408" t="s">
        <v>383</v>
      </c>
      <c r="B47" s="408"/>
      <c r="C47" s="408"/>
      <c r="D47" s="408"/>
      <c r="E47" s="408"/>
      <c r="F47" s="40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35">
      <c r="A48" s="408" t="s">
        <v>384</v>
      </c>
      <c r="B48" s="408"/>
      <c r="C48" s="408"/>
      <c r="D48" s="408"/>
      <c r="E48" s="408"/>
      <c r="F48" s="408"/>
      <c r="G48" s="6">
        <v>40</v>
      </c>
      <c r="H48" s="56">
        <v>0</v>
      </c>
      <c r="I48" s="56">
        <v>0</v>
      </c>
      <c r="J48" s="56">
        <v>0</v>
      </c>
      <c r="K48" s="56"/>
      <c r="L48" s="56"/>
      <c r="M48" s="56">
        <v>0</v>
      </c>
      <c r="N48" s="56"/>
      <c r="O48" s="56">
        <v>0</v>
      </c>
      <c r="P48" s="56">
        <v>0</v>
      </c>
      <c r="Q48" s="56">
        <v>0</v>
      </c>
      <c r="R48" s="56">
        <v>0</v>
      </c>
      <c r="S48" s="56">
        <v>0</v>
      </c>
      <c r="T48" s="56">
        <v>0</v>
      </c>
      <c r="U48" s="56">
        <v>0</v>
      </c>
      <c r="V48" s="56">
        <v>0</v>
      </c>
      <c r="W48" s="57">
        <f t="shared" si="12"/>
        <v>0</v>
      </c>
      <c r="X48" s="56">
        <v>0</v>
      </c>
      <c r="Y48" s="57">
        <f t="shared" si="13"/>
        <v>0</v>
      </c>
    </row>
    <row r="49" spans="1:25" x14ac:dyDescent="0.35">
      <c r="A49" s="408" t="s">
        <v>385</v>
      </c>
      <c r="B49" s="408"/>
      <c r="C49" s="408"/>
      <c r="D49" s="408"/>
      <c r="E49" s="408"/>
      <c r="F49" s="40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35">
      <c r="A50" s="408" t="s">
        <v>477</v>
      </c>
      <c r="B50" s="408"/>
      <c r="C50" s="408"/>
      <c r="D50" s="408"/>
      <c r="E50" s="408"/>
      <c r="F50" s="408"/>
      <c r="G50" s="6">
        <v>42</v>
      </c>
      <c r="H50" s="56"/>
      <c r="I50" s="56"/>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35">
      <c r="A51" s="408" t="s">
        <v>478</v>
      </c>
      <c r="B51" s="408"/>
      <c r="C51" s="408"/>
      <c r="D51" s="408"/>
      <c r="E51" s="408"/>
      <c r="F51" s="40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35">
      <c r="A52" s="408" t="s">
        <v>479</v>
      </c>
      <c r="B52" s="408"/>
      <c r="C52" s="408"/>
      <c r="D52" s="408"/>
      <c r="E52" s="408"/>
      <c r="F52" s="40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35">
      <c r="A53" s="408" t="s">
        <v>490</v>
      </c>
      <c r="B53" s="408"/>
      <c r="C53" s="408"/>
      <c r="D53" s="408"/>
      <c r="E53" s="408"/>
      <c r="F53" s="40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35">
      <c r="A54" s="408" t="s">
        <v>480</v>
      </c>
      <c r="B54" s="408"/>
      <c r="C54" s="408"/>
      <c r="D54" s="408"/>
      <c r="E54" s="408"/>
      <c r="F54" s="40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35">
      <c r="A55" s="408" t="s">
        <v>481</v>
      </c>
      <c r="B55" s="408"/>
      <c r="C55" s="408"/>
      <c r="D55" s="408"/>
      <c r="E55" s="408"/>
      <c r="F55" s="408"/>
      <c r="G55" s="6">
        <v>47</v>
      </c>
      <c r="H55" s="56">
        <v>0</v>
      </c>
      <c r="I55" s="56">
        <v>0</v>
      </c>
      <c r="J55" s="56">
        <v>0</v>
      </c>
      <c r="K55" s="56">
        <v>0</v>
      </c>
      <c r="L55" s="56">
        <v>0</v>
      </c>
      <c r="M55" s="56">
        <v>0</v>
      </c>
      <c r="N55" s="56">
        <v>0</v>
      </c>
      <c r="O55" s="56">
        <v>0</v>
      </c>
      <c r="P55" s="56">
        <v>0</v>
      </c>
      <c r="Q55" s="56">
        <v>0</v>
      </c>
      <c r="R55" s="56">
        <v>0</v>
      </c>
      <c r="S55" s="56">
        <v>0</v>
      </c>
      <c r="T55" s="56">
        <v>0</v>
      </c>
      <c r="U55" s="56">
        <v>-7641705</v>
      </c>
      <c r="V55" s="56">
        <v>0</v>
      </c>
      <c r="W55" s="57">
        <f t="shared" si="12"/>
        <v>-7641705</v>
      </c>
      <c r="X55" s="56">
        <v>-20014844</v>
      </c>
      <c r="Y55" s="57">
        <f t="shared" si="13"/>
        <v>-27656549</v>
      </c>
    </row>
    <row r="56" spans="1:25" x14ac:dyDescent="0.35">
      <c r="A56" s="408" t="s">
        <v>482</v>
      </c>
      <c r="B56" s="408"/>
      <c r="C56" s="408"/>
      <c r="D56" s="408"/>
      <c r="E56" s="408"/>
      <c r="F56" s="408"/>
      <c r="G56" s="6">
        <v>48</v>
      </c>
      <c r="H56" s="56">
        <v>0</v>
      </c>
      <c r="I56" s="56">
        <v>0</v>
      </c>
      <c r="J56" s="56">
        <v>20</v>
      </c>
      <c r="K56" s="56">
        <v>-33328</v>
      </c>
      <c r="L56" s="56">
        <v>-33328</v>
      </c>
      <c r="M56" s="56">
        <v>177</v>
      </c>
      <c r="N56" s="56">
        <v>-331444</v>
      </c>
      <c r="O56" s="56">
        <v>0</v>
      </c>
      <c r="P56" s="56">
        <v>72</v>
      </c>
      <c r="Q56" s="56">
        <v>0</v>
      </c>
      <c r="R56" s="56">
        <v>0</v>
      </c>
      <c r="S56" s="56">
        <v>0</v>
      </c>
      <c r="T56" s="56">
        <v>0</v>
      </c>
      <c r="U56" s="56">
        <v>512937</v>
      </c>
      <c r="V56" s="56">
        <v>0</v>
      </c>
      <c r="W56" s="57">
        <f t="shared" si="12"/>
        <v>181762</v>
      </c>
      <c r="X56" s="56">
        <v>-288742</v>
      </c>
      <c r="Y56" s="57">
        <f t="shared" si="13"/>
        <v>-106980</v>
      </c>
    </row>
    <row r="57" spans="1:25" x14ac:dyDescent="0.35">
      <c r="A57" s="408" t="s">
        <v>491</v>
      </c>
      <c r="B57" s="408"/>
      <c r="C57" s="408"/>
      <c r="D57" s="408"/>
      <c r="E57" s="408"/>
      <c r="F57" s="408"/>
      <c r="G57" s="6">
        <v>49</v>
      </c>
      <c r="H57" s="56">
        <v>0</v>
      </c>
      <c r="I57" s="56">
        <v>0</v>
      </c>
      <c r="J57" s="56">
        <v>198292</v>
      </c>
      <c r="K57" s="56">
        <v>0</v>
      </c>
      <c r="L57" s="56">
        <v>0</v>
      </c>
      <c r="M57" s="56">
        <v>0</v>
      </c>
      <c r="N57" s="56">
        <v>4283346</v>
      </c>
      <c r="O57" s="56">
        <v>0</v>
      </c>
      <c r="P57" s="56">
        <v>0</v>
      </c>
      <c r="Q57" s="56">
        <v>0</v>
      </c>
      <c r="R57" s="56">
        <v>0</v>
      </c>
      <c r="S57" s="56">
        <v>0</v>
      </c>
      <c r="T57" s="56">
        <v>0</v>
      </c>
      <c r="U57" s="56">
        <v>98118730</v>
      </c>
      <c r="V57" s="56">
        <v>-102600368</v>
      </c>
      <c r="W57" s="57">
        <f t="shared" si="12"/>
        <v>0</v>
      </c>
      <c r="X57" s="56">
        <v>0</v>
      </c>
      <c r="Y57" s="57">
        <f t="shared" si="13"/>
        <v>0</v>
      </c>
    </row>
    <row r="58" spans="1:25" x14ac:dyDescent="0.35">
      <c r="A58" s="408" t="s">
        <v>484</v>
      </c>
      <c r="B58" s="408"/>
      <c r="C58" s="408"/>
      <c r="D58" s="408"/>
      <c r="E58" s="408"/>
      <c r="F58" s="408"/>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35">
      <c r="A59" s="409" t="s">
        <v>492</v>
      </c>
      <c r="B59" s="409"/>
      <c r="C59" s="409"/>
      <c r="D59" s="409"/>
      <c r="E59" s="409"/>
      <c r="F59" s="409"/>
      <c r="G59" s="8">
        <v>51</v>
      </c>
      <c r="H59" s="59">
        <f t="shared" ref="H59:T59" si="14">SUM(H39:H58)</f>
        <v>159471379</v>
      </c>
      <c r="I59" s="59">
        <f t="shared" si="14"/>
        <v>1073176</v>
      </c>
      <c r="J59" s="59">
        <f t="shared" si="14"/>
        <v>10770996</v>
      </c>
      <c r="K59" s="59">
        <f t="shared" si="14"/>
        <v>5965222</v>
      </c>
      <c r="L59" s="59">
        <f t="shared" si="14"/>
        <v>1965222</v>
      </c>
      <c r="M59" s="59">
        <f t="shared" si="14"/>
        <v>67243510</v>
      </c>
      <c r="N59" s="59">
        <f t="shared" si="14"/>
        <v>32629803</v>
      </c>
      <c r="O59" s="59">
        <f t="shared" si="14"/>
        <v>0</v>
      </c>
      <c r="P59" s="59">
        <f t="shared" si="14"/>
        <v>830301</v>
      </c>
      <c r="Q59" s="59">
        <f t="shared" si="14"/>
        <v>0</v>
      </c>
      <c r="R59" s="59">
        <f t="shared" si="14"/>
        <v>0</v>
      </c>
      <c r="S59" s="59">
        <f t="shared" si="14"/>
        <v>0</v>
      </c>
      <c r="T59" s="59">
        <f t="shared" si="14"/>
        <v>58033</v>
      </c>
      <c r="U59" s="59">
        <f>SUM(U39:U58)</f>
        <v>213969171</v>
      </c>
      <c r="V59" s="59">
        <f>SUM(V39:V58)</f>
        <v>86378503</v>
      </c>
      <c r="W59" s="59">
        <f>SUM(W39:W58)</f>
        <v>576424872</v>
      </c>
      <c r="X59" s="59">
        <f>SUM(X39:X58)</f>
        <v>175355957</v>
      </c>
      <c r="Y59" s="59">
        <f>SUM(Y39:Y58)</f>
        <v>751780829</v>
      </c>
    </row>
    <row r="60" spans="1:25" x14ac:dyDescent="0.35">
      <c r="A60" s="410" t="s">
        <v>386</v>
      </c>
      <c r="B60" s="411"/>
      <c r="C60" s="411"/>
      <c r="D60" s="411"/>
      <c r="E60" s="411"/>
      <c r="F60" s="411"/>
      <c r="G60" s="411"/>
      <c r="H60" s="411"/>
      <c r="I60" s="411"/>
      <c r="J60" s="411"/>
      <c r="K60" s="411"/>
      <c r="L60" s="411"/>
      <c r="M60" s="411"/>
      <c r="N60" s="411"/>
      <c r="O60" s="411"/>
      <c r="P60" s="411"/>
      <c r="Q60" s="411"/>
      <c r="R60" s="411"/>
      <c r="S60" s="411"/>
      <c r="T60" s="411"/>
      <c r="U60" s="411"/>
      <c r="V60" s="411"/>
      <c r="W60" s="411"/>
      <c r="X60" s="411"/>
      <c r="Y60" s="411"/>
    </row>
    <row r="61" spans="1:25" ht="31.5" customHeight="1" x14ac:dyDescent="0.35">
      <c r="A61" s="404" t="s">
        <v>494</v>
      </c>
      <c r="B61" s="405"/>
      <c r="C61" s="405"/>
      <c r="D61" s="405"/>
      <c r="E61" s="405"/>
      <c r="F61" s="40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131192</v>
      </c>
      <c r="U61" s="57">
        <f>SUM(U41:U49)</f>
        <v>0</v>
      </c>
      <c r="V61" s="57">
        <f>SUM(V41:V49)</f>
        <v>0</v>
      </c>
      <c r="W61" s="57">
        <f>SUM(W41:W49)</f>
        <v>131192</v>
      </c>
      <c r="X61" s="57">
        <f>SUM(X41:X49)</f>
        <v>117587</v>
      </c>
      <c r="Y61" s="57">
        <f>SUM(Y41:Y49)</f>
        <v>248779</v>
      </c>
    </row>
    <row r="62" spans="1:25" ht="27.75" customHeight="1" x14ac:dyDescent="0.35">
      <c r="A62" s="404" t="s">
        <v>495</v>
      </c>
      <c r="B62" s="405"/>
      <c r="C62" s="405"/>
      <c r="D62" s="405"/>
      <c r="E62" s="405"/>
      <c r="F62" s="40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131192</v>
      </c>
      <c r="U62" s="57">
        <f>U40+U61</f>
        <v>0</v>
      </c>
      <c r="V62" s="57">
        <f>V40+V61</f>
        <v>86378503</v>
      </c>
      <c r="W62" s="57">
        <f>W40+W61</f>
        <v>86509695</v>
      </c>
      <c r="X62" s="57">
        <f>X40+X61</f>
        <v>42981443</v>
      </c>
      <c r="Y62" s="57">
        <f>Y40+Y61</f>
        <v>129491138</v>
      </c>
    </row>
    <row r="63" spans="1:25" ht="29.25" customHeight="1" x14ac:dyDescent="0.35">
      <c r="A63" s="406" t="s">
        <v>493</v>
      </c>
      <c r="B63" s="407"/>
      <c r="C63" s="407"/>
      <c r="D63" s="407"/>
      <c r="E63" s="407"/>
      <c r="F63" s="407"/>
      <c r="G63" s="8">
        <v>54</v>
      </c>
      <c r="H63" s="59">
        <f t="shared" ref="H63:T63" si="17">SUM(H50:H58)</f>
        <v>0</v>
      </c>
      <c r="I63" s="59">
        <f t="shared" si="17"/>
        <v>0</v>
      </c>
      <c r="J63" s="59">
        <f t="shared" si="17"/>
        <v>198312</v>
      </c>
      <c r="K63" s="59">
        <f t="shared" si="17"/>
        <v>-33328</v>
      </c>
      <c r="L63" s="59">
        <f t="shared" si="17"/>
        <v>-33328</v>
      </c>
      <c r="M63" s="59">
        <f t="shared" si="17"/>
        <v>177</v>
      </c>
      <c r="N63" s="59">
        <f t="shared" si="17"/>
        <v>3951902</v>
      </c>
      <c r="O63" s="59">
        <f t="shared" si="17"/>
        <v>0</v>
      </c>
      <c r="P63" s="59">
        <f t="shared" si="17"/>
        <v>72</v>
      </c>
      <c r="Q63" s="59">
        <f t="shared" si="17"/>
        <v>0</v>
      </c>
      <c r="R63" s="59">
        <f t="shared" si="17"/>
        <v>0</v>
      </c>
      <c r="S63" s="59">
        <f t="shared" si="17"/>
        <v>0</v>
      </c>
      <c r="T63" s="59">
        <f t="shared" si="17"/>
        <v>0</v>
      </c>
      <c r="U63" s="59">
        <f>SUM(U50:U58)</f>
        <v>90989962</v>
      </c>
      <c r="V63" s="59">
        <f>SUM(V50:V58)</f>
        <v>-102600368</v>
      </c>
      <c r="W63" s="59">
        <f>SUM(W50:W58)</f>
        <v>-7459943</v>
      </c>
      <c r="X63" s="59">
        <f>SUM(X50:X58)</f>
        <v>-20303586</v>
      </c>
      <c r="Y63" s="59">
        <f>SUM(Y50:Y58)</f>
        <v>-27763529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227"/>
  <sheetViews>
    <sheetView topLeftCell="A55" zoomScale="91" zoomScaleNormal="91" workbookViewId="0">
      <selection activeCell="P81" sqref="P81"/>
    </sheetView>
  </sheetViews>
  <sheetFormatPr defaultRowHeight="12.75" x14ac:dyDescent="0.35"/>
  <cols>
    <col min="4" max="4" width="36.59765625" customWidth="1"/>
    <col min="6" max="6" width="14.59765625" customWidth="1"/>
    <col min="7" max="7" width="11.73046875" customWidth="1"/>
    <col min="8" max="8" width="14.265625" customWidth="1"/>
    <col min="9" max="9" width="13" customWidth="1"/>
    <col min="10" max="10" width="11.3984375" style="174" customWidth="1"/>
  </cols>
  <sheetData>
    <row r="1" spans="1:10" x14ac:dyDescent="0.35">
      <c r="A1" s="126" t="s">
        <v>539</v>
      </c>
      <c r="B1" s="126"/>
      <c r="C1" s="126"/>
      <c r="D1" s="126"/>
      <c r="E1" s="126"/>
      <c r="F1" s="127"/>
      <c r="G1" s="127"/>
      <c r="H1" s="127"/>
      <c r="I1" s="127"/>
      <c r="J1" s="128"/>
    </row>
    <row r="2" spans="1:10" x14ac:dyDescent="0.35">
      <c r="A2" s="127"/>
      <c r="B2" s="127"/>
      <c r="C2" s="127"/>
      <c r="D2" s="127"/>
      <c r="E2" s="127"/>
      <c r="F2" s="127"/>
      <c r="G2" s="127"/>
      <c r="H2" s="127"/>
      <c r="I2" s="127"/>
      <c r="J2" s="128"/>
    </row>
    <row r="3" spans="1:10" x14ac:dyDescent="0.35">
      <c r="A3" s="126" t="s">
        <v>662</v>
      </c>
      <c r="B3" s="126"/>
      <c r="C3" s="126"/>
      <c r="D3" s="126"/>
      <c r="E3" s="126"/>
      <c r="F3" s="127"/>
      <c r="G3" s="127"/>
      <c r="H3" s="127"/>
      <c r="I3" s="127"/>
      <c r="J3" s="128"/>
    </row>
    <row r="4" spans="1:10" x14ac:dyDescent="0.35">
      <c r="A4" s="127" t="s">
        <v>540</v>
      </c>
      <c r="B4" s="127"/>
      <c r="C4" s="127"/>
      <c r="D4" s="127"/>
      <c r="E4" s="127"/>
      <c r="F4" s="127"/>
      <c r="G4" s="127"/>
      <c r="H4" s="127"/>
      <c r="I4" s="127"/>
      <c r="J4" s="128"/>
    </row>
    <row r="5" spans="1:10" x14ac:dyDescent="0.35">
      <c r="A5" s="127"/>
      <c r="B5" s="127"/>
      <c r="C5" s="127"/>
      <c r="D5" s="127"/>
      <c r="E5" s="127"/>
      <c r="F5" s="127"/>
      <c r="G5" s="127"/>
      <c r="H5" s="127"/>
      <c r="I5" s="127"/>
      <c r="J5" s="128"/>
    </row>
    <row r="6" spans="1:10" x14ac:dyDescent="0.35">
      <c r="A6" s="126" t="s">
        <v>648</v>
      </c>
      <c r="B6" s="126"/>
      <c r="C6" s="126"/>
      <c r="D6" s="126"/>
      <c r="E6" s="126"/>
      <c r="F6" s="127"/>
      <c r="G6" s="127"/>
      <c r="H6" s="127"/>
      <c r="I6" s="127"/>
      <c r="J6" s="128"/>
    </row>
    <row r="7" spans="1:10" x14ac:dyDescent="0.35">
      <c r="A7" s="127"/>
      <c r="B7" s="127"/>
      <c r="C7" s="127"/>
      <c r="D7" s="127"/>
      <c r="E7" s="127"/>
      <c r="F7" s="127"/>
      <c r="G7" s="127"/>
      <c r="H7" s="127"/>
      <c r="I7" s="127"/>
      <c r="J7" s="128"/>
    </row>
    <row r="8" spans="1:10" x14ac:dyDescent="0.35">
      <c r="A8" s="129" t="s">
        <v>541</v>
      </c>
      <c r="B8" s="129"/>
      <c r="C8" s="129"/>
      <c r="D8" s="129"/>
      <c r="E8" s="129"/>
      <c r="F8" s="127"/>
      <c r="G8" s="127"/>
      <c r="H8" s="127"/>
      <c r="I8" s="127"/>
      <c r="J8" s="128"/>
    </row>
    <row r="9" spans="1:10" x14ac:dyDescent="0.35">
      <c r="A9" s="129"/>
      <c r="B9" s="129"/>
      <c r="C9" s="129"/>
      <c r="D9" s="129"/>
      <c r="E9" s="129"/>
      <c r="F9" s="127"/>
      <c r="G9" s="127"/>
      <c r="H9" s="127"/>
      <c r="I9" s="127"/>
      <c r="J9" s="128"/>
    </row>
    <row r="10" spans="1:10" x14ac:dyDescent="0.35">
      <c r="A10" s="129" t="s">
        <v>542</v>
      </c>
      <c r="B10" s="129"/>
      <c r="C10" s="129"/>
      <c r="D10" s="129"/>
      <c r="E10" s="129"/>
      <c r="F10" s="127"/>
      <c r="G10" s="127"/>
      <c r="H10" s="127"/>
      <c r="I10" s="127"/>
      <c r="J10" s="128"/>
    </row>
    <row r="11" spans="1:10" x14ac:dyDescent="0.35">
      <c r="A11" s="442" t="s">
        <v>628</v>
      </c>
      <c r="B11" s="442"/>
      <c r="C11" s="442"/>
      <c r="D11" s="442"/>
      <c r="E11" s="442"/>
      <c r="F11" s="442"/>
      <c r="G11" s="442"/>
      <c r="H11" s="442"/>
      <c r="I11" s="442"/>
      <c r="J11" s="128"/>
    </row>
    <row r="12" spans="1:10" x14ac:dyDescent="0.35">
      <c r="A12" s="443" t="s">
        <v>543</v>
      </c>
      <c r="B12" s="443"/>
      <c r="C12" s="443"/>
      <c r="D12" s="443"/>
      <c r="E12" s="443"/>
      <c r="F12" s="443"/>
      <c r="G12" s="443"/>
      <c r="H12" s="443"/>
      <c r="I12" s="443"/>
      <c r="J12" s="128"/>
    </row>
    <row r="13" spans="1:10" x14ac:dyDescent="0.35">
      <c r="A13" s="443" t="s">
        <v>544</v>
      </c>
      <c r="B13" s="443"/>
      <c r="C13" s="443"/>
      <c r="D13" s="443"/>
      <c r="E13" s="443"/>
      <c r="F13" s="443"/>
      <c r="G13" s="443"/>
      <c r="H13" s="443"/>
      <c r="I13" s="443"/>
      <c r="J13" s="128"/>
    </row>
    <row r="14" spans="1:10" x14ac:dyDescent="0.35">
      <c r="A14" s="443" t="s">
        <v>545</v>
      </c>
      <c r="B14" s="443"/>
      <c r="C14" s="443"/>
      <c r="D14" s="443"/>
      <c r="E14" s="443"/>
      <c r="F14" s="443"/>
      <c r="G14" s="443"/>
      <c r="H14" s="443"/>
      <c r="I14" s="443"/>
      <c r="J14" s="128"/>
    </row>
    <row r="15" spans="1:10" x14ac:dyDescent="0.35">
      <c r="A15" s="444" t="s">
        <v>546</v>
      </c>
      <c r="B15" s="444"/>
      <c r="C15" s="444"/>
      <c r="D15" s="444"/>
      <c r="E15" s="444"/>
      <c r="F15" s="444"/>
      <c r="G15" s="444"/>
      <c r="H15" s="444"/>
      <c r="I15" s="444"/>
      <c r="J15" s="128"/>
    </row>
    <row r="16" spans="1:10" x14ac:dyDescent="0.35">
      <c r="A16" s="130"/>
      <c r="B16" s="130"/>
      <c r="C16" s="130"/>
      <c r="D16" s="130"/>
      <c r="E16" s="130"/>
      <c r="F16" s="130"/>
      <c r="G16" s="130"/>
      <c r="H16" s="130"/>
      <c r="I16" s="130"/>
      <c r="J16" s="128"/>
    </row>
    <row r="17" spans="1:11" x14ac:dyDescent="0.35">
      <c r="A17" s="131" t="s">
        <v>547</v>
      </c>
      <c r="B17" s="131"/>
      <c r="C17" s="131"/>
      <c r="D17" s="131"/>
      <c r="E17" s="131"/>
      <c r="F17" s="131"/>
      <c r="G17" s="131"/>
      <c r="H17" s="131"/>
      <c r="I17" s="131"/>
      <c r="J17" s="128"/>
    </row>
    <row r="18" spans="1:11" ht="23.25" customHeight="1" x14ac:dyDescent="0.35">
      <c r="A18" s="441" t="s">
        <v>548</v>
      </c>
      <c r="B18" s="441"/>
      <c r="C18" s="441"/>
      <c r="D18" s="441"/>
      <c r="E18" s="441"/>
      <c r="F18" s="441"/>
      <c r="G18" s="441"/>
      <c r="H18" s="441"/>
      <c r="I18" s="441"/>
      <c r="J18" s="128"/>
    </row>
    <row r="19" spans="1:11" x14ac:dyDescent="0.35">
      <c r="A19" s="436"/>
      <c r="B19" s="436"/>
      <c r="C19" s="436"/>
      <c r="D19" s="436"/>
      <c r="E19" s="436"/>
      <c r="F19" s="436"/>
      <c r="G19" s="436"/>
      <c r="H19" s="436"/>
      <c r="I19" s="436"/>
      <c r="J19" s="128"/>
    </row>
    <row r="20" spans="1:11" ht="23.25" customHeight="1" x14ac:dyDescent="0.35">
      <c r="A20" s="436" t="s">
        <v>663</v>
      </c>
      <c r="B20" s="436"/>
      <c r="C20" s="436"/>
      <c r="D20" s="436"/>
      <c r="E20" s="436"/>
      <c r="F20" s="436"/>
      <c r="G20" s="436"/>
      <c r="H20" s="436"/>
      <c r="I20" s="436"/>
      <c r="J20" s="128"/>
    </row>
    <row r="21" spans="1:11" ht="49.5" customHeight="1" x14ac:dyDescent="0.35">
      <c r="A21" s="441" t="s">
        <v>695</v>
      </c>
      <c r="B21" s="441"/>
      <c r="C21" s="441"/>
      <c r="D21" s="441"/>
      <c r="E21" s="441"/>
      <c r="F21" s="441"/>
      <c r="G21" s="441"/>
      <c r="H21" s="441"/>
      <c r="I21" s="441"/>
      <c r="J21" s="128"/>
    </row>
    <row r="22" spans="1:11" x14ac:dyDescent="0.35">
      <c r="A22" s="133"/>
      <c r="B22" s="133"/>
      <c r="C22" s="133"/>
      <c r="D22" s="133"/>
      <c r="E22" s="133"/>
      <c r="F22" s="133"/>
      <c r="G22" s="133"/>
      <c r="H22" s="133"/>
      <c r="I22" s="133"/>
      <c r="J22" s="128"/>
    </row>
    <row r="23" spans="1:11" x14ac:dyDescent="0.35">
      <c r="A23" s="134" t="s">
        <v>549</v>
      </c>
      <c r="B23" s="134"/>
      <c r="C23" s="134"/>
      <c r="D23" s="134"/>
      <c r="E23" s="134"/>
      <c r="F23" s="134"/>
      <c r="G23" s="134"/>
      <c r="H23" s="134"/>
      <c r="I23" s="134"/>
      <c r="J23" s="128"/>
    </row>
    <row r="24" spans="1:11" x14ac:dyDescent="0.35">
      <c r="A24" s="435" t="s">
        <v>649</v>
      </c>
      <c r="B24" s="435"/>
      <c r="C24" s="435"/>
      <c r="D24" s="435"/>
      <c r="E24" s="435"/>
      <c r="F24" s="435"/>
      <c r="G24" s="435"/>
      <c r="H24" s="435"/>
      <c r="I24" s="435"/>
      <c r="J24" s="128"/>
      <c r="K24" s="185"/>
    </row>
    <row r="25" spans="1:11" x14ac:dyDescent="0.35">
      <c r="A25" s="435" t="s">
        <v>696</v>
      </c>
      <c r="B25" s="435"/>
      <c r="C25" s="435"/>
      <c r="D25" s="435"/>
      <c r="E25" s="435"/>
      <c r="F25" s="435"/>
      <c r="G25" s="435"/>
      <c r="H25" s="435"/>
      <c r="I25" s="435"/>
      <c r="J25" s="128"/>
      <c r="K25" s="185"/>
    </row>
    <row r="26" spans="1:11" x14ac:dyDescent="0.35">
      <c r="A26" s="135"/>
      <c r="B26" s="135"/>
      <c r="C26" s="135"/>
      <c r="D26" s="135"/>
      <c r="E26" s="135"/>
      <c r="F26" s="136"/>
      <c r="G26" s="136"/>
      <c r="H26" s="136"/>
      <c r="I26" s="136"/>
      <c r="J26" s="128"/>
    </row>
    <row r="27" spans="1:11" x14ac:dyDescent="0.35">
      <c r="A27" s="131" t="s">
        <v>550</v>
      </c>
      <c r="B27" s="131"/>
      <c r="C27" s="131"/>
      <c r="D27" s="131"/>
      <c r="E27" s="131"/>
      <c r="F27" s="131"/>
      <c r="G27" s="131"/>
      <c r="H27" s="131"/>
      <c r="I27" s="131"/>
      <c r="J27" s="128"/>
    </row>
    <row r="28" spans="1:11" x14ac:dyDescent="0.35">
      <c r="A28" s="131"/>
      <c r="B28" s="131"/>
      <c r="C28" s="131"/>
      <c r="D28" s="131"/>
      <c r="E28" s="131"/>
      <c r="F28" s="131"/>
      <c r="G28" s="131"/>
      <c r="H28" s="131"/>
      <c r="I28" s="131"/>
      <c r="J28" s="128"/>
    </row>
    <row r="29" spans="1:11" x14ac:dyDescent="0.35">
      <c r="A29" s="131" t="s">
        <v>551</v>
      </c>
      <c r="B29" s="131"/>
      <c r="C29" s="131"/>
      <c r="D29" s="131"/>
      <c r="E29" s="131"/>
      <c r="F29" s="131"/>
      <c r="G29" s="131"/>
      <c r="H29" s="131"/>
      <c r="I29" s="131"/>
      <c r="J29" s="128"/>
    </row>
    <row r="30" spans="1:11" ht="24.75" customHeight="1" x14ac:dyDescent="0.35">
      <c r="A30" s="436" t="s">
        <v>650</v>
      </c>
      <c r="B30" s="436"/>
      <c r="C30" s="436"/>
      <c r="D30" s="436"/>
      <c r="E30" s="436"/>
      <c r="F30" s="436"/>
      <c r="G30" s="436"/>
      <c r="H30" s="436"/>
      <c r="I30" s="436"/>
      <c r="J30" s="128"/>
    </row>
    <row r="31" spans="1:11" ht="34.5" customHeight="1" x14ac:dyDescent="0.35">
      <c r="A31" s="436" t="s">
        <v>629</v>
      </c>
      <c r="B31" s="436"/>
      <c r="C31" s="436"/>
      <c r="D31" s="436"/>
      <c r="E31" s="436"/>
      <c r="F31" s="436"/>
      <c r="G31" s="436"/>
      <c r="H31" s="436"/>
      <c r="I31" s="436"/>
      <c r="J31" s="128"/>
    </row>
    <row r="32" spans="1:11" ht="28.5" customHeight="1" x14ac:dyDescent="0.35">
      <c r="A32" s="436" t="s">
        <v>552</v>
      </c>
      <c r="B32" s="436"/>
      <c r="C32" s="436"/>
      <c r="D32" s="436"/>
      <c r="E32" s="436"/>
      <c r="F32" s="436"/>
      <c r="G32" s="436"/>
      <c r="H32" s="436"/>
      <c r="I32" s="436"/>
      <c r="J32" s="128"/>
    </row>
    <row r="33" spans="1:10" x14ac:dyDescent="0.35">
      <c r="A33" s="132"/>
      <c r="B33" s="132"/>
      <c r="C33" s="132"/>
      <c r="D33" s="132"/>
      <c r="E33" s="132"/>
      <c r="F33" s="132"/>
      <c r="G33" s="132"/>
      <c r="H33" s="132"/>
      <c r="I33" s="132"/>
      <c r="J33" s="128"/>
    </row>
    <row r="34" spans="1:10" x14ac:dyDescent="0.35">
      <c r="A34" s="131" t="s">
        <v>553</v>
      </c>
      <c r="B34" s="131"/>
      <c r="C34" s="131"/>
      <c r="D34" s="131"/>
      <c r="E34" s="131"/>
      <c r="F34" s="131"/>
      <c r="G34" s="131"/>
      <c r="H34" s="131"/>
      <c r="I34" s="131"/>
      <c r="J34" s="128"/>
    </row>
    <row r="35" spans="1:10" ht="24.75" customHeight="1" x14ac:dyDescent="0.35">
      <c r="A35" s="436" t="s">
        <v>554</v>
      </c>
      <c r="B35" s="436"/>
      <c r="C35" s="436"/>
      <c r="D35" s="436"/>
      <c r="E35" s="436"/>
      <c r="F35" s="436"/>
      <c r="G35" s="436"/>
      <c r="H35" s="436"/>
      <c r="I35" s="436"/>
      <c r="J35" s="128"/>
    </row>
    <row r="36" spans="1:10" x14ac:dyDescent="0.35">
      <c r="A36" s="132"/>
      <c r="B36" s="132"/>
      <c r="C36" s="132"/>
      <c r="D36" s="132"/>
      <c r="E36" s="132"/>
      <c r="F36" s="132"/>
      <c r="G36" s="132"/>
      <c r="H36" s="132"/>
      <c r="I36" s="132"/>
      <c r="J36" s="128"/>
    </row>
    <row r="37" spans="1:10" x14ac:dyDescent="0.35">
      <c r="A37" s="131" t="s">
        <v>555</v>
      </c>
      <c r="B37" s="131"/>
      <c r="C37" s="131"/>
      <c r="D37" s="131"/>
      <c r="E37" s="131"/>
      <c r="F37" s="131"/>
      <c r="G37" s="131"/>
      <c r="H37" s="131"/>
      <c r="I37" s="131"/>
      <c r="J37" s="128"/>
    </row>
    <row r="38" spans="1:10" ht="23.25" customHeight="1" x14ac:dyDescent="0.35">
      <c r="A38" s="436" t="s">
        <v>651</v>
      </c>
      <c r="B38" s="436"/>
      <c r="C38" s="436"/>
      <c r="D38" s="436"/>
      <c r="E38" s="436"/>
      <c r="F38" s="436"/>
      <c r="G38" s="436"/>
      <c r="H38" s="436"/>
      <c r="I38" s="436"/>
      <c r="J38" s="128"/>
    </row>
    <row r="39" spans="1:10" x14ac:dyDescent="0.35">
      <c r="A39" s="130"/>
      <c r="B39" s="130"/>
      <c r="C39" s="130"/>
      <c r="D39" s="130"/>
      <c r="E39" s="130"/>
      <c r="F39" s="132"/>
      <c r="G39" s="132"/>
      <c r="H39" s="132"/>
      <c r="I39" s="132"/>
      <c r="J39" s="128"/>
    </row>
    <row r="40" spans="1:10" x14ac:dyDescent="0.35">
      <c r="A40" s="131" t="s">
        <v>556</v>
      </c>
      <c r="B40" s="131"/>
      <c r="C40" s="131"/>
      <c r="D40" s="131"/>
      <c r="E40" s="131"/>
      <c r="F40" s="131"/>
      <c r="G40" s="131"/>
      <c r="H40" s="131"/>
      <c r="I40" s="131"/>
      <c r="J40" s="128"/>
    </row>
    <row r="41" spans="1:10" ht="37.5" customHeight="1" x14ac:dyDescent="0.35">
      <c r="A41" s="436" t="s">
        <v>557</v>
      </c>
      <c r="B41" s="436"/>
      <c r="C41" s="436"/>
      <c r="D41" s="436"/>
      <c r="E41" s="436"/>
      <c r="F41" s="436"/>
      <c r="G41" s="436"/>
      <c r="H41" s="436"/>
      <c r="I41" s="436"/>
      <c r="J41" s="128"/>
    </row>
    <row r="42" spans="1:10" x14ac:dyDescent="0.35">
      <c r="A42" s="132"/>
      <c r="B42" s="132"/>
      <c r="C42" s="132"/>
      <c r="D42" s="132"/>
      <c r="E42" s="132"/>
      <c r="F42" s="132"/>
      <c r="G42" s="132"/>
      <c r="H42" s="132"/>
      <c r="I42" s="132"/>
      <c r="J42" s="128"/>
    </row>
    <row r="43" spans="1:10" x14ac:dyDescent="0.35">
      <c r="A43" s="131" t="s">
        <v>558</v>
      </c>
      <c r="B43" s="131"/>
      <c r="C43" s="131"/>
      <c r="D43" s="131"/>
      <c r="E43" s="131"/>
      <c r="F43" s="131"/>
      <c r="G43" s="131"/>
      <c r="H43" s="131"/>
      <c r="I43" s="131"/>
      <c r="J43" s="128"/>
    </row>
    <row r="44" spans="1:10" x14ac:dyDescent="0.35">
      <c r="A44" s="436" t="s">
        <v>559</v>
      </c>
      <c r="B44" s="436"/>
      <c r="C44" s="436"/>
      <c r="D44" s="436"/>
      <c r="E44" s="436"/>
      <c r="F44" s="436"/>
      <c r="G44" s="436"/>
      <c r="H44" s="436"/>
      <c r="I44" s="436"/>
      <c r="J44" s="128"/>
    </row>
    <row r="45" spans="1:10" x14ac:dyDescent="0.35">
      <c r="A45" s="136"/>
      <c r="B45" s="136"/>
      <c r="C45" s="136"/>
      <c r="D45" s="136"/>
      <c r="E45" s="136"/>
      <c r="F45" s="136"/>
      <c r="G45" s="136"/>
      <c r="H45" s="136"/>
      <c r="I45" s="136"/>
      <c r="J45" s="128"/>
    </row>
    <row r="46" spans="1:10" x14ac:dyDescent="0.35">
      <c r="A46" s="131" t="s">
        <v>560</v>
      </c>
      <c r="B46" s="131"/>
      <c r="C46" s="131"/>
      <c r="D46" s="131"/>
      <c r="E46" s="131"/>
      <c r="F46" s="131"/>
      <c r="G46" s="131"/>
      <c r="H46" s="131"/>
      <c r="I46" s="131"/>
      <c r="J46" s="128"/>
    </row>
    <row r="47" spans="1:10" x14ac:dyDescent="0.35">
      <c r="A47" s="136"/>
      <c r="B47" s="136"/>
      <c r="C47" s="136"/>
      <c r="D47" s="136"/>
      <c r="E47" s="136"/>
      <c r="F47" s="136"/>
      <c r="G47" s="136"/>
      <c r="H47" s="136"/>
      <c r="I47" s="136"/>
      <c r="J47" s="128"/>
    </row>
    <row r="48" spans="1:10" x14ac:dyDescent="0.35">
      <c r="A48" s="137"/>
      <c r="B48" s="137"/>
      <c r="C48" s="137"/>
      <c r="D48" s="137"/>
      <c r="E48" s="137"/>
      <c r="F48" s="437" t="s">
        <v>652</v>
      </c>
      <c r="G48" s="437"/>
      <c r="H48" s="138"/>
      <c r="I48" s="437" t="s">
        <v>561</v>
      </c>
      <c r="J48" s="437"/>
    </row>
    <row r="49" spans="1:13" ht="23.25" x14ac:dyDescent="0.35">
      <c r="A49" s="137"/>
      <c r="B49" s="137"/>
      <c r="C49" s="137"/>
      <c r="D49" s="137"/>
      <c r="E49" s="139" t="s">
        <v>562</v>
      </c>
      <c r="F49" s="140" t="s">
        <v>563</v>
      </c>
      <c r="G49" s="141" t="s">
        <v>564</v>
      </c>
      <c r="H49" s="142"/>
      <c r="I49" s="140" t="s">
        <v>563</v>
      </c>
      <c r="J49" s="141" t="s">
        <v>564</v>
      </c>
    </row>
    <row r="50" spans="1:13" x14ac:dyDescent="0.35">
      <c r="A50" s="143" t="s">
        <v>565</v>
      </c>
      <c r="B50" s="170"/>
      <c r="C50" s="170"/>
      <c r="D50" s="170"/>
      <c r="E50" s="171"/>
      <c r="F50" s="172"/>
      <c r="G50" s="173"/>
      <c r="H50" s="173"/>
      <c r="I50" s="172"/>
    </row>
    <row r="51" spans="1:13" ht="12.75" customHeight="1" x14ac:dyDescent="0.35">
      <c r="A51" s="439" t="s">
        <v>665</v>
      </c>
      <c r="B51" s="439"/>
      <c r="C51" s="439"/>
      <c r="D51" s="439"/>
      <c r="E51" s="139" t="s">
        <v>566</v>
      </c>
      <c r="F51" s="198">
        <v>100</v>
      </c>
      <c r="G51" s="198">
        <v>100</v>
      </c>
      <c r="H51" s="199"/>
      <c r="I51" s="198">
        <v>100</v>
      </c>
      <c r="J51" s="198">
        <v>100</v>
      </c>
    </row>
    <row r="52" spans="1:13" ht="12.75" customHeight="1" x14ac:dyDescent="0.35">
      <c r="A52" s="439" t="s">
        <v>666</v>
      </c>
      <c r="B52" s="439"/>
      <c r="C52" s="439"/>
      <c r="D52" s="439"/>
      <c r="E52" s="139" t="s">
        <v>566</v>
      </c>
      <c r="F52" s="198">
        <v>100</v>
      </c>
      <c r="G52" s="198">
        <v>100</v>
      </c>
      <c r="H52" s="199"/>
      <c r="I52" s="198">
        <v>100</v>
      </c>
      <c r="J52" s="198">
        <v>100</v>
      </c>
    </row>
    <row r="53" spans="1:13" ht="12.75" customHeight="1" x14ac:dyDescent="0.35">
      <c r="A53" s="439" t="s">
        <v>667</v>
      </c>
      <c r="B53" s="439"/>
      <c r="C53" s="439"/>
      <c r="D53" s="439"/>
      <c r="E53" s="139" t="s">
        <v>566</v>
      </c>
      <c r="F53" s="198">
        <v>100</v>
      </c>
      <c r="G53" s="198">
        <v>100</v>
      </c>
      <c r="H53" s="199"/>
      <c r="I53" s="198">
        <v>100</v>
      </c>
      <c r="J53" s="198">
        <v>100</v>
      </c>
    </row>
    <row r="54" spans="1:13" ht="21.6" customHeight="1" x14ac:dyDescent="0.35">
      <c r="A54" s="440" t="s">
        <v>668</v>
      </c>
      <c r="B54" s="440"/>
      <c r="C54" s="440"/>
      <c r="D54" s="440"/>
      <c r="E54" s="139" t="s">
        <v>566</v>
      </c>
      <c r="F54" s="198">
        <v>100</v>
      </c>
      <c r="G54" s="198">
        <v>100</v>
      </c>
      <c r="H54" s="199"/>
      <c r="I54" s="198">
        <v>100</v>
      </c>
      <c r="J54" s="198">
        <v>100</v>
      </c>
    </row>
    <row r="55" spans="1:13" ht="12.75" customHeight="1" x14ac:dyDescent="0.35">
      <c r="A55" s="440" t="s">
        <v>669</v>
      </c>
      <c r="B55" s="440"/>
      <c r="C55" s="440"/>
      <c r="D55" s="440"/>
      <c r="E55" s="139" t="s">
        <v>566</v>
      </c>
      <c r="F55" s="198">
        <v>100</v>
      </c>
      <c r="G55" s="198">
        <v>100</v>
      </c>
      <c r="H55" s="199"/>
      <c r="I55" s="198">
        <v>100</v>
      </c>
      <c r="J55" s="198">
        <v>100</v>
      </c>
    </row>
    <row r="56" spans="1:13" ht="12.75" customHeight="1" x14ac:dyDescent="0.35">
      <c r="A56" s="440" t="s">
        <v>670</v>
      </c>
      <c r="B56" s="440"/>
      <c r="C56" s="440"/>
      <c r="D56" s="440"/>
      <c r="E56" s="139" t="s">
        <v>566</v>
      </c>
      <c r="F56" s="198">
        <v>100</v>
      </c>
      <c r="G56" s="198">
        <v>100</v>
      </c>
      <c r="H56" s="199"/>
      <c r="I56" s="198">
        <v>100</v>
      </c>
      <c r="J56" s="198">
        <v>100</v>
      </c>
    </row>
    <row r="57" spans="1:13" ht="12.75" customHeight="1" x14ac:dyDescent="0.35">
      <c r="A57" s="459" t="s">
        <v>671</v>
      </c>
      <c r="B57" s="459"/>
      <c r="C57" s="459"/>
      <c r="D57" s="459"/>
      <c r="E57" s="139" t="s">
        <v>566</v>
      </c>
      <c r="F57" s="198">
        <v>100</v>
      </c>
      <c r="G57" s="198">
        <v>100</v>
      </c>
      <c r="H57" s="199"/>
      <c r="I57" s="198">
        <v>100</v>
      </c>
      <c r="J57" s="198">
        <v>100</v>
      </c>
      <c r="M57" s="204"/>
    </row>
    <row r="58" spans="1:13" ht="12.75" customHeight="1" x14ac:dyDescent="0.35">
      <c r="A58" s="440" t="s">
        <v>672</v>
      </c>
      <c r="B58" s="440"/>
      <c r="C58" s="440"/>
      <c r="D58" s="440"/>
      <c r="E58" s="139" t="s">
        <v>566</v>
      </c>
      <c r="F58" s="198">
        <v>100</v>
      </c>
      <c r="G58" s="198">
        <v>100</v>
      </c>
      <c r="H58" s="199"/>
      <c r="I58" s="198">
        <v>100</v>
      </c>
      <c r="J58" s="198">
        <v>100</v>
      </c>
    </row>
    <row r="59" spans="1:13" ht="12.75" customHeight="1" x14ac:dyDescent="0.35">
      <c r="A59" s="175"/>
      <c r="B59" s="438" t="s">
        <v>673</v>
      </c>
      <c r="C59" s="438"/>
      <c r="D59" s="438"/>
      <c r="E59" s="139" t="s">
        <v>566</v>
      </c>
      <c r="F59" s="198">
        <v>100</v>
      </c>
      <c r="G59" s="198">
        <v>100</v>
      </c>
      <c r="H59" s="199"/>
      <c r="I59" s="200">
        <v>100</v>
      </c>
      <c r="J59" s="200">
        <v>100</v>
      </c>
    </row>
    <row r="60" spans="1:13" ht="25.15" customHeight="1" x14ac:dyDescent="0.35">
      <c r="A60" s="175"/>
      <c r="B60" s="439" t="s">
        <v>674</v>
      </c>
      <c r="C60" s="439"/>
      <c r="D60" s="439"/>
      <c r="E60" s="139" t="s">
        <v>566</v>
      </c>
      <c r="F60" s="198">
        <v>51</v>
      </c>
      <c r="G60" s="198">
        <v>51</v>
      </c>
      <c r="H60" s="201"/>
      <c r="I60" s="202">
        <v>51</v>
      </c>
      <c r="J60" s="200">
        <v>51</v>
      </c>
    </row>
    <row r="61" spans="1:13" ht="12.75" customHeight="1" x14ac:dyDescent="0.35">
      <c r="A61" s="175"/>
      <c r="B61" s="438" t="s">
        <v>675</v>
      </c>
      <c r="C61" s="438"/>
      <c r="D61" s="438"/>
      <c r="E61" s="149" t="s">
        <v>566</v>
      </c>
      <c r="F61" s="203">
        <v>76</v>
      </c>
      <c r="G61" s="203">
        <v>76</v>
      </c>
      <c r="H61" s="201"/>
      <c r="I61" s="203">
        <v>76</v>
      </c>
      <c r="J61" s="203">
        <v>76</v>
      </c>
    </row>
    <row r="62" spans="1:13" ht="12.75" customHeight="1" x14ac:dyDescent="0.35">
      <c r="A62" s="175"/>
      <c r="B62" s="438" t="s">
        <v>676</v>
      </c>
      <c r="C62" s="438"/>
      <c r="D62" s="438"/>
      <c r="E62" s="149" t="s">
        <v>566</v>
      </c>
      <c r="F62" s="203">
        <v>91.2</v>
      </c>
      <c r="G62" s="203">
        <v>91.2</v>
      </c>
      <c r="H62" s="201"/>
      <c r="I62" s="203">
        <v>75.2</v>
      </c>
      <c r="J62" s="203">
        <v>75.2</v>
      </c>
    </row>
    <row r="63" spans="1:13" ht="12.75" customHeight="1" x14ac:dyDescent="0.35">
      <c r="A63" s="440" t="s">
        <v>677</v>
      </c>
      <c r="B63" s="440"/>
      <c r="C63" s="440"/>
      <c r="D63" s="440"/>
      <c r="E63" s="149" t="s">
        <v>566</v>
      </c>
      <c r="F63" s="203">
        <v>100</v>
      </c>
      <c r="G63" s="203">
        <v>100</v>
      </c>
      <c r="H63" s="201"/>
      <c r="I63" s="203">
        <v>100</v>
      </c>
      <c r="J63" s="203">
        <v>100</v>
      </c>
    </row>
    <row r="64" spans="1:13" ht="12.75" customHeight="1" x14ac:dyDescent="0.35">
      <c r="A64" s="440" t="s">
        <v>678</v>
      </c>
      <c r="B64" s="440"/>
      <c r="C64" s="440"/>
      <c r="D64" s="440"/>
      <c r="E64" s="139" t="s">
        <v>566</v>
      </c>
      <c r="F64" s="203">
        <v>84.74</v>
      </c>
      <c r="G64" s="203">
        <v>84.74</v>
      </c>
      <c r="H64" s="199"/>
      <c r="I64" s="203">
        <v>84.73</v>
      </c>
      <c r="J64" s="203">
        <v>84.73</v>
      </c>
    </row>
    <row r="65" spans="1:10" ht="12.75" customHeight="1" x14ac:dyDescent="0.35">
      <c r="A65" s="147"/>
      <c r="B65" s="438" t="s">
        <v>679</v>
      </c>
      <c r="C65" s="438"/>
      <c r="D65" s="438"/>
      <c r="E65" s="139" t="s">
        <v>567</v>
      </c>
      <c r="F65" s="203">
        <v>85</v>
      </c>
      <c r="G65" s="203">
        <v>72.03</v>
      </c>
      <c r="H65" s="199"/>
      <c r="I65" s="203">
        <v>85</v>
      </c>
      <c r="J65" s="203">
        <v>72.02</v>
      </c>
    </row>
    <row r="66" spans="1:10" x14ac:dyDescent="0.35">
      <c r="A66" s="440" t="s">
        <v>680</v>
      </c>
      <c r="B66" s="440"/>
      <c r="C66" s="440"/>
      <c r="D66" s="440"/>
      <c r="E66" s="139" t="s">
        <v>566</v>
      </c>
      <c r="F66" s="198">
        <v>100</v>
      </c>
      <c r="G66" s="198">
        <v>100</v>
      </c>
      <c r="H66" s="199"/>
      <c r="I66" s="198">
        <v>100</v>
      </c>
      <c r="J66" s="198">
        <v>100</v>
      </c>
    </row>
    <row r="67" spans="1:10" ht="12.75" customHeight="1" x14ac:dyDescent="0.35">
      <c r="A67" s="144"/>
      <c r="B67" s="438" t="s">
        <v>681</v>
      </c>
      <c r="C67" s="438"/>
      <c r="D67" s="438"/>
      <c r="E67" s="139" t="s">
        <v>566</v>
      </c>
      <c r="F67" s="198">
        <v>100</v>
      </c>
      <c r="G67" s="198">
        <v>100</v>
      </c>
      <c r="H67" s="199"/>
      <c r="I67" s="198">
        <v>100</v>
      </c>
      <c r="J67" s="198">
        <v>100</v>
      </c>
    </row>
    <row r="68" spans="1:10" ht="12.75" customHeight="1" x14ac:dyDescent="0.35">
      <c r="A68" s="440" t="s">
        <v>682</v>
      </c>
      <c r="B68" s="440"/>
      <c r="C68" s="440"/>
      <c r="D68" s="440"/>
      <c r="E68" s="139" t="s">
        <v>566</v>
      </c>
      <c r="F68" s="198">
        <v>99.77</v>
      </c>
      <c r="G68" s="198">
        <v>99.77</v>
      </c>
      <c r="H68" s="199"/>
      <c r="I68" s="198">
        <v>99.77</v>
      </c>
      <c r="J68" s="198">
        <v>99.77</v>
      </c>
    </row>
    <row r="69" spans="1:10" ht="12.75" customHeight="1" x14ac:dyDescent="0.35">
      <c r="A69" s="440" t="s">
        <v>683</v>
      </c>
      <c r="B69" s="440"/>
      <c r="C69" s="440"/>
      <c r="D69" s="440"/>
      <c r="E69" s="139" t="s">
        <v>566</v>
      </c>
      <c r="F69" s="198">
        <v>67.900000000000006</v>
      </c>
      <c r="G69" s="198">
        <v>67.900000000000006</v>
      </c>
      <c r="H69" s="199"/>
      <c r="I69" s="198">
        <v>67.900000000000006</v>
      </c>
      <c r="J69" s="198">
        <v>67.900000000000006</v>
      </c>
    </row>
    <row r="70" spans="1:10" ht="12.75" customHeight="1" x14ac:dyDescent="0.35">
      <c r="A70" s="194"/>
      <c r="B70" s="445" t="s">
        <v>684</v>
      </c>
      <c r="C70" s="445"/>
      <c r="D70" s="445"/>
      <c r="E70" s="149" t="s">
        <v>566</v>
      </c>
      <c r="F70" s="198">
        <v>51</v>
      </c>
      <c r="G70" s="198">
        <v>34.630000000000003</v>
      </c>
      <c r="H70" s="199"/>
      <c r="I70" s="198">
        <v>51</v>
      </c>
      <c r="J70" s="198">
        <v>34.630000000000003</v>
      </c>
    </row>
    <row r="71" spans="1:10" ht="12.75" customHeight="1" x14ac:dyDescent="0.35">
      <c r="A71" s="194"/>
      <c r="B71" s="445" t="s">
        <v>570</v>
      </c>
      <c r="C71" s="445"/>
      <c r="D71" s="445"/>
      <c r="E71" s="149" t="s">
        <v>571</v>
      </c>
      <c r="F71" s="198">
        <v>100</v>
      </c>
      <c r="G71" s="198">
        <v>67.900000000000006</v>
      </c>
      <c r="H71" s="199"/>
      <c r="I71" s="198">
        <v>100</v>
      </c>
      <c r="J71" s="198">
        <v>67.900000000000006</v>
      </c>
    </row>
    <row r="72" spans="1:10" ht="12.75" customHeight="1" x14ac:dyDescent="0.35">
      <c r="A72" s="446" t="s">
        <v>685</v>
      </c>
      <c r="B72" s="446"/>
      <c r="C72" s="446"/>
      <c r="D72" s="446"/>
      <c r="E72" s="149" t="s">
        <v>566</v>
      </c>
      <c r="F72" s="198">
        <v>100</v>
      </c>
      <c r="G72" s="198">
        <v>100</v>
      </c>
      <c r="H72" s="199"/>
      <c r="I72" s="200">
        <v>100</v>
      </c>
      <c r="J72" s="200">
        <v>100</v>
      </c>
    </row>
    <row r="73" spans="1:10" ht="12.75" customHeight="1" x14ac:dyDescent="0.35">
      <c r="A73" s="128"/>
      <c r="B73" s="445" t="s">
        <v>686</v>
      </c>
      <c r="C73" s="445"/>
      <c r="D73" s="445"/>
      <c r="E73" s="149" t="s">
        <v>566</v>
      </c>
      <c r="F73" s="198">
        <v>75</v>
      </c>
      <c r="G73" s="198">
        <v>75</v>
      </c>
      <c r="H73" s="198"/>
      <c r="I73" s="198">
        <v>75</v>
      </c>
      <c r="J73" s="198">
        <v>75</v>
      </c>
    </row>
    <row r="74" spans="1:10" x14ac:dyDescent="0.35">
      <c r="A74" s="128"/>
      <c r="B74" s="445" t="s">
        <v>702</v>
      </c>
      <c r="C74" s="445"/>
      <c r="D74" s="445"/>
      <c r="E74" s="149" t="s">
        <v>566</v>
      </c>
      <c r="F74" s="198">
        <v>38</v>
      </c>
      <c r="G74" s="198">
        <v>38</v>
      </c>
      <c r="H74" s="198"/>
      <c r="I74" s="198">
        <v>26</v>
      </c>
      <c r="J74" s="198">
        <v>26</v>
      </c>
    </row>
    <row r="75" spans="1:10" x14ac:dyDescent="0.35">
      <c r="A75" s="128"/>
      <c r="B75" s="445" t="s">
        <v>687</v>
      </c>
      <c r="C75" s="445"/>
      <c r="D75" s="445"/>
      <c r="E75" s="149" t="s">
        <v>566</v>
      </c>
      <c r="F75" s="198">
        <v>76</v>
      </c>
      <c r="G75" s="198">
        <v>76</v>
      </c>
      <c r="H75" s="198"/>
      <c r="I75" s="198">
        <v>52</v>
      </c>
      <c r="J75" s="198">
        <v>52</v>
      </c>
    </row>
    <row r="76" spans="1:10" ht="12.75" customHeight="1" x14ac:dyDescent="0.35">
      <c r="A76" s="128"/>
      <c r="B76" s="128"/>
      <c r="C76" s="447" t="s">
        <v>703</v>
      </c>
      <c r="D76" s="447"/>
      <c r="E76" s="149" t="s">
        <v>566</v>
      </c>
      <c r="F76" s="198">
        <v>50</v>
      </c>
      <c r="G76" s="198">
        <v>38</v>
      </c>
      <c r="H76" s="198"/>
      <c r="I76" s="198">
        <v>50</v>
      </c>
      <c r="J76" s="198">
        <v>26</v>
      </c>
    </row>
    <row r="77" spans="1:10" ht="12.75" customHeight="1" x14ac:dyDescent="0.35">
      <c r="A77" s="446" t="s">
        <v>688</v>
      </c>
      <c r="B77" s="446"/>
      <c r="C77" s="446"/>
      <c r="D77" s="446"/>
      <c r="E77" s="149" t="s">
        <v>566</v>
      </c>
      <c r="F77" s="198">
        <v>60</v>
      </c>
      <c r="G77" s="198">
        <v>60</v>
      </c>
      <c r="H77" s="199"/>
      <c r="I77" s="200">
        <v>100</v>
      </c>
      <c r="J77" s="200">
        <v>100</v>
      </c>
    </row>
    <row r="78" spans="1:10" ht="12.75" customHeight="1" x14ac:dyDescent="0.35">
      <c r="A78" s="446" t="s">
        <v>689</v>
      </c>
      <c r="B78" s="446"/>
      <c r="C78" s="446"/>
      <c r="D78" s="446"/>
      <c r="E78" s="149" t="s">
        <v>566</v>
      </c>
      <c r="F78" s="198">
        <v>100</v>
      </c>
      <c r="G78" s="198">
        <v>100</v>
      </c>
      <c r="H78" s="199"/>
      <c r="I78" s="198">
        <v>100</v>
      </c>
      <c r="J78" s="198">
        <v>100</v>
      </c>
    </row>
    <row r="79" spans="1:10" ht="12.75" customHeight="1" x14ac:dyDescent="0.35">
      <c r="A79" s="446" t="s">
        <v>644</v>
      </c>
      <c r="B79" s="446"/>
      <c r="C79" s="446"/>
      <c r="D79" s="446"/>
      <c r="E79" s="149" t="s">
        <v>566</v>
      </c>
      <c r="F79" s="198">
        <v>75.16</v>
      </c>
      <c r="G79" s="198">
        <v>75.16</v>
      </c>
      <c r="H79" s="199"/>
      <c r="I79" s="198">
        <v>75.16</v>
      </c>
      <c r="J79" s="198">
        <v>75.16</v>
      </c>
    </row>
    <row r="80" spans="1:10" ht="12.75" customHeight="1" x14ac:dyDescent="0.35">
      <c r="A80" s="195"/>
      <c r="B80" s="445" t="s">
        <v>690</v>
      </c>
      <c r="C80" s="445"/>
      <c r="D80" s="445"/>
      <c r="E80" s="149" t="s">
        <v>566</v>
      </c>
      <c r="F80" s="198">
        <v>100</v>
      </c>
      <c r="G80" s="198">
        <v>75.16</v>
      </c>
      <c r="H80" s="199"/>
      <c r="I80" s="198">
        <v>100</v>
      </c>
      <c r="J80" s="198">
        <v>75.16</v>
      </c>
    </row>
    <row r="81" spans="1:10" ht="12.75" customHeight="1" x14ac:dyDescent="0.35">
      <c r="A81" s="195"/>
      <c r="B81" s="445" t="s">
        <v>572</v>
      </c>
      <c r="C81" s="445"/>
      <c r="D81" s="445"/>
      <c r="E81" s="149" t="s">
        <v>566</v>
      </c>
      <c r="F81" s="198">
        <v>100</v>
      </c>
      <c r="G81" s="198">
        <v>75.16</v>
      </c>
      <c r="H81" s="199"/>
      <c r="I81" s="198">
        <v>100</v>
      </c>
      <c r="J81" s="198">
        <v>75.16</v>
      </c>
    </row>
    <row r="82" spans="1:10" ht="12.75" customHeight="1" x14ac:dyDescent="0.35">
      <c r="A82" s="195"/>
      <c r="B82" s="445" t="s">
        <v>691</v>
      </c>
      <c r="C82" s="445"/>
      <c r="D82" s="445"/>
      <c r="E82" s="149" t="s">
        <v>566</v>
      </c>
      <c r="F82" s="198">
        <v>100</v>
      </c>
      <c r="G82" s="198">
        <v>75.16</v>
      </c>
      <c r="H82" s="199"/>
      <c r="I82" s="198">
        <v>100</v>
      </c>
      <c r="J82" s="198">
        <v>75.16</v>
      </c>
    </row>
    <row r="83" spans="1:10" ht="12.75" customHeight="1" x14ac:dyDescent="0.35">
      <c r="A83" s="195"/>
      <c r="B83" s="445" t="s">
        <v>573</v>
      </c>
      <c r="C83" s="445"/>
      <c r="D83" s="445"/>
      <c r="E83" s="149" t="s">
        <v>566</v>
      </c>
      <c r="F83" s="198">
        <v>100</v>
      </c>
      <c r="G83" s="198">
        <v>75.16</v>
      </c>
      <c r="H83" s="199"/>
      <c r="I83" s="198">
        <v>100</v>
      </c>
      <c r="J83" s="198">
        <v>75.16</v>
      </c>
    </row>
    <row r="84" spans="1:10" ht="12.75" customHeight="1" x14ac:dyDescent="0.35">
      <c r="A84" s="195"/>
      <c r="B84" s="445" t="s">
        <v>643</v>
      </c>
      <c r="C84" s="445"/>
      <c r="D84" s="445"/>
      <c r="E84" s="149" t="s">
        <v>642</v>
      </c>
      <c r="F84" s="198">
        <v>100</v>
      </c>
      <c r="G84" s="198">
        <v>75.16</v>
      </c>
      <c r="H84" s="199"/>
      <c r="I84" s="198">
        <v>100</v>
      </c>
      <c r="J84" s="198">
        <v>75.16</v>
      </c>
    </row>
    <row r="85" spans="1:10" ht="12.75" customHeight="1" x14ac:dyDescent="0.35">
      <c r="A85" s="195"/>
      <c r="B85" s="445" t="s">
        <v>630</v>
      </c>
      <c r="C85" s="445"/>
      <c r="D85" s="445"/>
      <c r="E85" s="149" t="s">
        <v>574</v>
      </c>
      <c r="F85" s="198">
        <v>100</v>
      </c>
      <c r="G85" s="198">
        <v>75.16</v>
      </c>
      <c r="H85" s="199"/>
      <c r="I85" s="198">
        <v>100</v>
      </c>
      <c r="J85" s="198">
        <v>75.16</v>
      </c>
    </row>
    <row r="86" spans="1:10" ht="12.75" customHeight="1" x14ac:dyDescent="0.35">
      <c r="A86" s="195"/>
      <c r="B86" s="445" t="s">
        <v>575</v>
      </c>
      <c r="C86" s="445"/>
      <c r="D86" s="445"/>
      <c r="E86" s="149" t="s">
        <v>576</v>
      </c>
      <c r="F86" s="198">
        <v>100</v>
      </c>
      <c r="G86" s="198">
        <v>75.16</v>
      </c>
      <c r="H86" s="199"/>
      <c r="I86" s="198">
        <v>100</v>
      </c>
      <c r="J86" s="198">
        <v>75.16</v>
      </c>
    </row>
    <row r="87" spans="1:10" ht="12.75" customHeight="1" x14ac:dyDescent="0.35">
      <c r="A87" s="195"/>
      <c r="B87" s="445" t="s">
        <v>577</v>
      </c>
      <c r="C87" s="445"/>
      <c r="D87" s="445"/>
      <c r="E87" s="149" t="s">
        <v>578</v>
      </c>
      <c r="F87" s="198">
        <v>100</v>
      </c>
      <c r="G87" s="198">
        <v>75.16</v>
      </c>
      <c r="H87" s="199"/>
      <c r="I87" s="198">
        <v>100</v>
      </c>
      <c r="J87" s="198">
        <v>75.16</v>
      </c>
    </row>
    <row r="88" spans="1:10" x14ac:dyDescent="0.35">
      <c r="A88" s="196"/>
      <c r="B88" s="196"/>
      <c r="C88" s="196"/>
      <c r="D88" s="196"/>
      <c r="E88" s="197"/>
      <c r="F88" s="145"/>
      <c r="G88" s="145"/>
      <c r="H88" s="136"/>
      <c r="I88" s="146"/>
      <c r="J88" s="146"/>
    </row>
    <row r="89" spans="1:10" x14ac:dyDescent="0.35">
      <c r="A89" s="148" t="s">
        <v>579</v>
      </c>
      <c r="B89" s="148"/>
      <c r="C89" s="148"/>
      <c r="D89" s="148"/>
      <c r="E89" s="148"/>
      <c r="F89" s="145"/>
      <c r="G89" s="145"/>
      <c r="H89" s="136"/>
      <c r="I89" s="146"/>
      <c r="J89" s="146"/>
    </row>
    <row r="90" spans="1:10" ht="51.75" customHeight="1" x14ac:dyDescent="0.35">
      <c r="A90" s="450" t="s">
        <v>704</v>
      </c>
      <c r="B90" s="450"/>
      <c r="C90" s="450"/>
      <c r="D90" s="450"/>
      <c r="E90" s="450"/>
      <c r="F90" s="450"/>
      <c r="G90" s="450"/>
      <c r="H90" s="450"/>
      <c r="I90" s="450"/>
      <c r="J90" s="450"/>
    </row>
    <row r="91" spans="1:10" ht="36.75" customHeight="1" x14ac:dyDescent="0.35">
      <c r="A91" s="448" t="s">
        <v>580</v>
      </c>
      <c r="B91" s="448"/>
      <c r="C91" s="448"/>
      <c r="D91" s="448"/>
      <c r="E91" s="448"/>
      <c r="F91" s="448"/>
      <c r="G91" s="448"/>
      <c r="H91" s="448"/>
      <c r="I91" s="448"/>
      <c r="J91" s="128"/>
    </row>
    <row r="92" spans="1:10" x14ac:dyDescent="0.35">
      <c r="A92" s="127"/>
      <c r="B92" s="127"/>
      <c r="C92" s="127"/>
      <c r="D92" s="127"/>
      <c r="E92" s="127"/>
      <c r="F92" s="127"/>
      <c r="G92" s="127"/>
      <c r="H92" s="127"/>
      <c r="I92" s="127"/>
      <c r="J92" s="128"/>
    </row>
    <row r="93" spans="1:10" x14ac:dyDescent="0.35">
      <c r="A93" s="449"/>
      <c r="B93" s="152"/>
      <c r="C93" s="152"/>
      <c r="D93" s="152"/>
      <c r="E93" s="152"/>
      <c r="F93" s="153" t="s">
        <v>652</v>
      </c>
      <c r="G93" s="127"/>
      <c r="H93" s="127"/>
      <c r="I93" s="153" t="s">
        <v>561</v>
      </c>
      <c r="J93" s="128"/>
    </row>
    <row r="94" spans="1:10" ht="23.25" x14ac:dyDescent="0.35">
      <c r="A94" s="449"/>
      <c r="B94" s="152"/>
      <c r="C94" s="152"/>
      <c r="D94" s="152"/>
      <c r="E94" s="152"/>
      <c r="F94" s="154" t="s">
        <v>581</v>
      </c>
      <c r="G94" s="127"/>
      <c r="H94" s="127"/>
      <c r="I94" s="154" t="s">
        <v>581</v>
      </c>
      <c r="J94" s="128"/>
    </row>
    <row r="95" spans="1:10" ht="12.75" customHeight="1" x14ac:dyDescent="0.35">
      <c r="A95" s="440" t="s">
        <v>568</v>
      </c>
      <c r="B95" s="440"/>
      <c r="C95" s="440"/>
      <c r="D95" s="440"/>
      <c r="E95" s="151"/>
      <c r="F95" s="155">
        <v>61.97</v>
      </c>
      <c r="G95" s="127"/>
      <c r="H95" s="127"/>
      <c r="I95" s="156">
        <v>61.97</v>
      </c>
      <c r="J95" s="128"/>
    </row>
    <row r="96" spans="1:10" ht="12.75" customHeight="1" x14ac:dyDescent="0.35">
      <c r="A96" s="440" t="s">
        <v>569</v>
      </c>
      <c r="B96" s="440"/>
      <c r="C96" s="440"/>
      <c r="D96" s="440"/>
      <c r="E96" s="150"/>
      <c r="F96" s="155">
        <v>52.73</v>
      </c>
      <c r="G96" s="127"/>
      <c r="H96" s="127"/>
      <c r="I96" s="156">
        <v>52.73</v>
      </c>
      <c r="J96" s="128"/>
    </row>
    <row r="97" spans="1:10" x14ac:dyDescent="0.35">
      <c r="A97" s="151"/>
      <c r="B97" s="151"/>
      <c r="C97" s="151"/>
      <c r="D97" s="151"/>
      <c r="E97" s="151"/>
      <c r="F97" s="155"/>
      <c r="G97" s="127"/>
      <c r="H97" s="127"/>
      <c r="I97" s="156"/>
      <c r="J97" s="128"/>
    </row>
    <row r="98" spans="1:10" x14ac:dyDescent="0.35">
      <c r="A98" s="150"/>
      <c r="B98" s="150"/>
      <c r="C98" s="150"/>
      <c r="D98" s="150"/>
      <c r="E98" s="150"/>
      <c r="F98" s="155"/>
      <c r="G98" s="127"/>
      <c r="H98" s="127"/>
      <c r="I98" s="156"/>
      <c r="J98" s="128"/>
    </row>
    <row r="99" spans="1:10" x14ac:dyDescent="0.35">
      <c r="A99" s="451" t="s">
        <v>582</v>
      </c>
      <c r="B99" s="451"/>
      <c r="C99" s="451"/>
      <c r="D99" s="451"/>
      <c r="E99" s="451"/>
      <c r="F99" s="451"/>
      <c r="G99" s="451"/>
      <c r="H99" s="451"/>
      <c r="I99" s="451"/>
      <c r="J99" s="128"/>
    </row>
    <row r="100" spans="1:10" x14ac:dyDescent="0.35">
      <c r="A100" s="157"/>
      <c r="B100" s="157"/>
      <c r="C100" s="157"/>
      <c r="D100" s="157"/>
      <c r="E100" s="157"/>
      <c r="F100" s="157"/>
      <c r="G100" s="157"/>
      <c r="H100" s="157"/>
      <c r="I100" s="157"/>
      <c r="J100" s="128"/>
    </row>
    <row r="101" spans="1:10" ht="24" customHeight="1" x14ac:dyDescent="0.35">
      <c r="A101" s="452" t="s">
        <v>583</v>
      </c>
      <c r="B101" s="452"/>
      <c r="C101" s="452"/>
      <c r="D101" s="452"/>
      <c r="E101" s="452"/>
      <c r="F101" s="452"/>
      <c r="G101" s="452"/>
      <c r="H101" s="452"/>
      <c r="I101" s="452"/>
      <c r="J101" s="128"/>
    </row>
    <row r="102" spans="1:10" ht="40.5" customHeight="1" x14ac:dyDescent="0.35">
      <c r="A102" s="443" t="s">
        <v>631</v>
      </c>
      <c r="B102" s="443"/>
      <c r="C102" s="443"/>
      <c r="D102" s="443"/>
      <c r="E102" s="443"/>
      <c r="F102" s="443"/>
      <c r="G102" s="443"/>
      <c r="H102" s="443"/>
      <c r="I102" s="443"/>
      <c r="J102" s="128"/>
    </row>
    <row r="103" spans="1:10" ht="36" customHeight="1" x14ac:dyDescent="0.35">
      <c r="A103" s="443" t="s">
        <v>584</v>
      </c>
      <c r="B103" s="443"/>
      <c r="C103" s="443"/>
      <c r="D103" s="443"/>
      <c r="E103" s="443"/>
      <c r="F103" s="443"/>
      <c r="G103" s="443"/>
      <c r="H103" s="443"/>
      <c r="I103" s="443"/>
      <c r="J103" s="128"/>
    </row>
    <row r="104" spans="1:10" ht="23.25" customHeight="1" x14ac:dyDescent="0.35">
      <c r="A104" s="453" t="s">
        <v>585</v>
      </c>
      <c r="B104" s="453"/>
      <c r="C104" s="453"/>
      <c r="D104" s="453"/>
      <c r="E104" s="453"/>
      <c r="F104" s="453"/>
      <c r="G104" s="453"/>
      <c r="H104" s="453"/>
      <c r="I104" s="453"/>
      <c r="J104" s="128"/>
    </row>
    <row r="105" spans="1:10" ht="24.75" customHeight="1" x14ac:dyDescent="0.35">
      <c r="A105" s="443" t="s">
        <v>586</v>
      </c>
      <c r="B105" s="443"/>
      <c r="C105" s="443"/>
      <c r="D105" s="443"/>
      <c r="E105" s="443"/>
      <c r="F105" s="443"/>
      <c r="G105" s="443"/>
      <c r="H105" s="443"/>
      <c r="I105" s="443"/>
      <c r="J105" s="128"/>
    </row>
    <row r="106" spans="1:10" x14ac:dyDescent="0.35">
      <c r="A106" s="454"/>
      <c r="B106" s="454"/>
      <c r="C106" s="454"/>
      <c r="D106" s="454"/>
      <c r="E106" s="454"/>
      <c r="F106" s="454"/>
      <c r="G106" s="454"/>
      <c r="H106" s="454"/>
      <c r="I106" s="454"/>
      <c r="J106" s="128"/>
    </row>
    <row r="107" spans="1:10" ht="26.25" customHeight="1" x14ac:dyDescent="0.35">
      <c r="A107" s="454" t="s">
        <v>587</v>
      </c>
      <c r="B107" s="454"/>
      <c r="C107" s="454"/>
      <c r="D107" s="454"/>
      <c r="E107" s="454"/>
      <c r="F107" s="454"/>
      <c r="G107" s="454"/>
      <c r="H107" s="454"/>
      <c r="I107" s="454"/>
      <c r="J107" s="128"/>
    </row>
    <row r="108" spans="1:10" ht="24.75" customHeight="1" x14ac:dyDescent="0.35">
      <c r="A108" s="454" t="s">
        <v>588</v>
      </c>
      <c r="B108" s="454"/>
      <c r="C108" s="454"/>
      <c r="D108" s="454"/>
      <c r="E108" s="454"/>
      <c r="F108" s="454"/>
      <c r="G108" s="454"/>
      <c r="H108" s="454"/>
      <c r="I108" s="454"/>
      <c r="J108" s="128"/>
    </row>
    <row r="109" spans="1:10" x14ac:dyDescent="0.35">
      <c r="A109" s="158"/>
      <c r="B109" s="158"/>
      <c r="C109" s="158"/>
      <c r="D109" s="158"/>
      <c r="E109" s="158"/>
      <c r="F109" s="158"/>
      <c r="G109" s="158"/>
      <c r="H109" s="158"/>
      <c r="I109" s="158"/>
      <c r="J109" s="128"/>
    </row>
    <row r="110" spans="1:10" x14ac:dyDescent="0.35">
      <c r="A110" s="159" t="s">
        <v>589</v>
      </c>
      <c r="B110" s="159"/>
      <c r="C110" s="159"/>
      <c r="D110" s="159"/>
      <c r="E110" s="159"/>
      <c r="F110" s="159"/>
      <c r="G110" s="159"/>
      <c r="H110" s="159"/>
      <c r="I110" s="159"/>
      <c r="J110" s="128"/>
    </row>
    <row r="111" spans="1:10" x14ac:dyDescent="0.35">
      <c r="A111" s="454" t="s">
        <v>590</v>
      </c>
      <c r="B111" s="454"/>
      <c r="C111" s="454"/>
      <c r="D111" s="454"/>
      <c r="E111" s="454"/>
      <c r="F111" s="454"/>
      <c r="G111" s="454"/>
      <c r="H111" s="454"/>
      <c r="I111" s="454"/>
      <c r="J111" s="128"/>
    </row>
    <row r="112" spans="1:10" x14ac:dyDescent="0.35">
      <c r="A112" s="127"/>
      <c r="B112" s="127"/>
      <c r="C112" s="127"/>
      <c r="D112" s="127"/>
      <c r="E112" s="127"/>
      <c r="F112" s="127"/>
      <c r="G112" s="127"/>
      <c r="H112" s="127"/>
      <c r="I112" s="127"/>
      <c r="J112" s="128"/>
    </row>
    <row r="113" spans="1:10" ht="23.25" x14ac:dyDescent="0.35">
      <c r="A113" s="156"/>
      <c r="B113" s="156"/>
      <c r="C113" s="156"/>
      <c r="D113" s="156"/>
      <c r="E113" s="160"/>
      <c r="F113" s="191" t="s">
        <v>632</v>
      </c>
      <c r="G113" s="192"/>
      <c r="H113" s="192"/>
      <c r="I113" s="191" t="s">
        <v>653</v>
      </c>
      <c r="J113" s="128"/>
    </row>
    <row r="114" spans="1:10" x14ac:dyDescent="0.35">
      <c r="A114" s="156"/>
      <c r="B114" s="156"/>
      <c r="C114" s="156"/>
      <c r="D114" s="156"/>
      <c r="E114" s="160"/>
      <c r="F114" s="161" t="s">
        <v>591</v>
      </c>
      <c r="G114" s="127"/>
      <c r="H114" s="127"/>
      <c r="I114" s="161" t="s">
        <v>591</v>
      </c>
      <c r="J114" s="128"/>
    </row>
    <row r="115" spans="1:10" x14ac:dyDescent="0.35">
      <c r="A115" s="156"/>
      <c r="B115" s="156"/>
      <c r="C115" s="156"/>
      <c r="D115" s="156"/>
      <c r="E115" s="160"/>
      <c r="F115" s="162"/>
      <c r="G115" s="148"/>
      <c r="H115" s="148"/>
      <c r="I115" s="162"/>
      <c r="J115" s="128"/>
    </row>
    <row r="116" spans="1:10" x14ac:dyDescent="0.35">
      <c r="A116" s="156" t="s">
        <v>592</v>
      </c>
      <c r="B116" s="156"/>
      <c r="C116" s="156"/>
      <c r="D116" s="156"/>
      <c r="E116" s="160"/>
      <c r="F116" s="177">
        <f>F117+F118</f>
        <v>44196673</v>
      </c>
      <c r="G116" s="176"/>
      <c r="H116" s="176"/>
      <c r="I116" s="177">
        <f>I117+I118</f>
        <v>36450225</v>
      </c>
      <c r="J116" s="128"/>
    </row>
    <row r="117" spans="1:10" x14ac:dyDescent="0.35">
      <c r="A117" s="156" t="s">
        <v>633</v>
      </c>
      <c r="B117" s="156"/>
      <c r="C117" s="156"/>
      <c r="D117" s="156"/>
      <c r="E117" s="160"/>
      <c r="F117" s="178">
        <v>36432450</v>
      </c>
      <c r="G117" s="176"/>
      <c r="H117" s="176"/>
      <c r="I117" s="178">
        <v>26631537</v>
      </c>
      <c r="J117" s="128"/>
    </row>
    <row r="118" spans="1:10" x14ac:dyDescent="0.35">
      <c r="A118" s="156" t="s">
        <v>634</v>
      </c>
      <c r="B118" s="156"/>
      <c r="C118" s="156"/>
      <c r="D118" s="156"/>
      <c r="E118" s="160"/>
      <c r="F118" s="178">
        <v>7764223</v>
      </c>
      <c r="G118" s="176"/>
      <c r="H118" s="176"/>
      <c r="I118" s="178">
        <v>9818688</v>
      </c>
      <c r="J118" s="128"/>
    </row>
    <row r="119" spans="1:10" x14ac:dyDescent="0.35">
      <c r="A119" s="156" t="s">
        <v>593</v>
      </c>
      <c r="B119" s="156"/>
      <c r="C119" s="156"/>
      <c r="D119" s="156"/>
      <c r="E119" s="160"/>
      <c r="F119" s="177">
        <f>F120+F121</f>
        <v>528690584</v>
      </c>
      <c r="G119" s="176"/>
      <c r="H119" s="176"/>
      <c r="I119" s="177">
        <f>I120+I121</f>
        <v>394536000</v>
      </c>
      <c r="J119" s="128"/>
    </row>
    <row r="120" spans="1:10" x14ac:dyDescent="0.35">
      <c r="A120" s="156" t="s">
        <v>594</v>
      </c>
      <c r="B120" s="156"/>
      <c r="C120" s="156"/>
      <c r="D120" s="156"/>
      <c r="E120" s="160"/>
      <c r="F120" s="178">
        <v>189787989</v>
      </c>
      <c r="G120" s="176"/>
      <c r="H120" s="176"/>
      <c r="I120" s="178">
        <v>132810000</v>
      </c>
      <c r="J120" s="128"/>
    </row>
    <row r="121" spans="1:10" x14ac:dyDescent="0.35">
      <c r="A121" s="156" t="s">
        <v>595</v>
      </c>
      <c r="B121" s="156"/>
      <c r="C121" s="156"/>
      <c r="D121" s="156"/>
      <c r="E121" s="160"/>
      <c r="F121" s="178">
        <v>338902595</v>
      </c>
      <c r="G121" s="176"/>
      <c r="H121" s="176"/>
      <c r="I121" s="178">
        <v>261726000</v>
      </c>
      <c r="J121" s="128"/>
    </row>
    <row r="122" spans="1:10" x14ac:dyDescent="0.35">
      <c r="A122" s="148" t="s">
        <v>596</v>
      </c>
      <c r="B122" s="148"/>
      <c r="C122" s="148"/>
      <c r="D122" s="164"/>
      <c r="E122" s="160"/>
      <c r="F122" s="177">
        <f>F123+F124</f>
        <v>81753111</v>
      </c>
      <c r="G122" s="176"/>
      <c r="H122" s="176"/>
      <c r="I122" s="177">
        <f>I123+I124</f>
        <v>54995000</v>
      </c>
      <c r="J122" s="128"/>
    </row>
    <row r="123" spans="1:10" x14ac:dyDescent="0.35">
      <c r="A123" s="148" t="s">
        <v>597</v>
      </c>
      <c r="B123" s="148"/>
      <c r="C123" s="148"/>
      <c r="D123" s="164"/>
      <c r="E123" s="160"/>
      <c r="F123" s="178">
        <v>50651031</v>
      </c>
      <c r="G123" s="176"/>
      <c r="H123" s="176"/>
      <c r="I123" s="178">
        <v>37047000</v>
      </c>
      <c r="J123" s="128"/>
    </row>
    <row r="124" spans="1:10" x14ac:dyDescent="0.35">
      <c r="A124" s="148" t="s">
        <v>598</v>
      </c>
      <c r="B124" s="148"/>
      <c r="C124" s="148"/>
      <c r="D124" s="164"/>
      <c r="E124" s="160"/>
      <c r="F124" s="178">
        <v>31102080</v>
      </c>
      <c r="G124" s="176"/>
      <c r="H124" s="176"/>
      <c r="I124" s="178">
        <v>17948000</v>
      </c>
      <c r="J124" s="128"/>
    </row>
    <row r="125" spans="1:10" x14ac:dyDescent="0.35">
      <c r="A125" s="156" t="s">
        <v>599</v>
      </c>
      <c r="B125" s="156"/>
      <c r="C125" s="156"/>
      <c r="D125" s="156"/>
      <c r="E125" s="160"/>
      <c r="F125" s="179">
        <v>17940008</v>
      </c>
      <c r="G125" s="176"/>
      <c r="H125" s="176"/>
      <c r="I125" s="179">
        <v>11323000</v>
      </c>
      <c r="J125" s="128"/>
    </row>
    <row r="126" spans="1:10" x14ac:dyDescent="0.35">
      <c r="A126" s="156" t="s">
        <v>600</v>
      </c>
      <c r="B126" s="156"/>
      <c r="C126" s="156"/>
      <c r="D126" s="156"/>
      <c r="E126" s="160"/>
      <c r="F126" s="177">
        <f>F116+F119+F122+F125</f>
        <v>672580376</v>
      </c>
      <c r="G126" s="176"/>
      <c r="H126" s="176"/>
      <c r="I126" s="177">
        <f>I116+I119+I122+I125</f>
        <v>497304225</v>
      </c>
      <c r="J126" s="128"/>
    </row>
    <row r="127" spans="1:10" x14ac:dyDescent="0.35">
      <c r="A127" s="156" t="s">
        <v>601</v>
      </c>
      <c r="B127" s="156"/>
      <c r="C127" s="156"/>
      <c r="D127" s="156"/>
      <c r="E127" s="160"/>
      <c r="F127" s="178">
        <v>28415829</v>
      </c>
      <c r="G127" s="176"/>
      <c r="H127" s="176"/>
      <c r="I127" s="178">
        <v>25260000</v>
      </c>
      <c r="J127" s="128"/>
    </row>
    <row r="128" spans="1:10" x14ac:dyDescent="0.35">
      <c r="A128" s="165" t="s">
        <v>602</v>
      </c>
      <c r="B128" s="165"/>
      <c r="C128" s="165"/>
      <c r="D128" s="165"/>
      <c r="E128" s="166"/>
      <c r="F128" s="180">
        <f>SUM(F126:F127)</f>
        <v>700996205</v>
      </c>
      <c r="G128" s="176"/>
      <c r="H128" s="176"/>
      <c r="I128" s="180">
        <f>SUM(I126:I127)</f>
        <v>522564225</v>
      </c>
      <c r="J128" s="128"/>
    </row>
    <row r="129" spans="1:10" x14ac:dyDescent="0.35">
      <c r="A129" s="193" t="s">
        <v>693</v>
      </c>
      <c r="B129" s="156"/>
      <c r="C129" s="156"/>
      <c r="D129" s="156"/>
      <c r="E129" s="160"/>
      <c r="F129" s="179">
        <v>-64246557</v>
      </c>
      <c r="G129" s="176"/>
      <c r="H129" s="176"/>
      <c r="I129" s="179">
        <v>-43871000</v>
      </c>
      <c r="J129" s="128"/>
    </row>
    <row r="130" spans="1:10" ht="13.15" thickBot="1" x14ac:dyDescent="0.4">
      <c r="A130" s="165" t="s">
        <v>635</v>
      </c>
      <c r="B130" s="156"/>
      <c r="C130" s="156"/>
      <c r="D130" s="156"/>
      <c r="E130" s="160"/>
      <c r="F130" s="181">
        <f>SUM(F128:F129)</f>
        <v>636749648</v>
      </c>
      <c r="G130" s="176"/>
      <c r="H130" s="176"/>
      <c r="I130" s="181">
        <f>SUM(I128:I129)</f>
        <v>478693225</v>
      </c>
      <c r="J130" s="128"/>
    </row>
    <row r="131" spans="1:10" ht="13.15" thickTop="1" x14ac:dyDescent="0.35">
      <c r="A131" s="156"/>
      <c r="B131" s="156"/>
      <c r="C131" s="156"/>
      <c r="D131" s="156"/>
      <c r="E131" s="160"/>
      <c r="F131" s="178"/>
      <c r="G131" s="176"/>
      <c r="H131" s="176"/>
      <c r="I131" s="178"/>
      <c r="J131" s="128"/>
    </row>
    <row r="132" spans="1:10" x14ac:dyDescent="0.35">
      <c r="A132" s="156" t="s">
        <v>603</v>
      </c>
      <c r="B132" s="156"/>
      <c r="C132" s="156"/>
      <c r="D132" s="156"/>
      <c r="E132" s="160"/>
      <c r="F132" s="182">
        <v>8335248</v>
      </c>
      <c r="G132" s="176"/>
      <c r="H132" s="176"/>
      <c r="I132" s="178">
        <v>5955000</v>
      </c>
      <c r="J132" s="128"/>
    </row>
    <row r="133" spans="1:10" x14ac:dyDescent="0.35">
      <c r="A133" s="156" t="s">
        <v>604</v>
      </c>
      <c r="B133" s="156"/>
      <c r="C133" s="156"/>
      <c r="D133" s="156"/>
      <c r="E133" s="160"/>
      <c r="F133" s="182">
        <v>628414399</v>
      </c>
      <c r="G133" s="176"/>
      <c r="H133" s="176"/>
      <c r="I133" s="178">
        <v>472738000</v>
      </c>
      <c r="J133" s="128"/>
    </row>
    <row r="134" spans="1:10" ht="13.15" thickBot="1" x14ac:dyDescent="0.4">
      <c r="A134" s="165" t="s">
        <v>602</v>
      </c>
      <c r="B134" s="165"/>
      <c r="C134" s="165"/>
      <c r="D134" s="165"/>
      <c r="E134" s="166"/>
      <c r="F134" s="183">
        <f>SUM(F132:F133)</f>
        <v>636749647</v>
      </c>
      <c r="G134" s="176"/>
      <c r="H134" s="176"/>
      <c r="I134" s="184">
        <f>SUM(I132:I133)</f>
        <v>478693000</v>
      </c>
      <c r="J134" s="128"/>
    </row>
    <row r="135" spans="1:10" ht="13.15" thickTop="1" x14ac:dyDescent="0.35">
      <c r="A135" s="127"/>
      <c r="B135" s="127"/>
      <c r="C135" s="127"/>
      <c r="D135" s="127"/>
      <c r="E135" s="136"/>
      <c r="F135" s="167"/>
      <c r="G135" s="167"/>
      <c r="H135" s="167"/>
      <c r="I135" s="163"/>
      <c r="J135" s="128"/>
    </row>
    <row r="136" spans="1:10" x14ac:dyDescent="0.35">
      <c r="A136" s="127"/>
      <c r="B136" s="127"/>
      <c r="C136" s="127"/>
      <c r="D136" s="127"/>
      <c r="E136" s="127"/>
      <c r="F136" s="136"/>
      <c r="G136" s="127"/>
      <c r="H136" s="127"/>
      <c r="I136" s="148"/>
      <c r="J136" s="128"/>
    </row>
    <row r="137" spans="1:10" x14ac:dyDescent="0.35">
      <c r="A137" s="129" t="s">
        <v>605</v>
      </c>
      <c r="B137" s="129"/>
      <c r="C137" s="129"/>
      <c r="D137" s="129"/>
      <c r="E137" s="129"/>
      <c r="F137" s="129"/>
      <c r="G137" s="129"/>
      <c r="H137" s="129"/>
      <c r="I137" s="129"/>
      <c r="J137" s="128"/>
    </row>
    <row r="138" spans="1:10" x14ac:dyDescent="0.35">
      <c r="A138" s="129"/>
      <c r="B138" s="129"/>
      <c r="C138" s="129"/>
      <c r="D138" s="129"/>
      <c r="E138" s="129"/>
      <c r="F138" s="129"/>
      <c r="G138" s="129"/>
      <c r="H138" s="129"/>
      <c r="I138" s="129"/>
      <c r="J138" s="128"/>
    </row>
    <row r="139" spans="1:10" ht="24.75" customHeight="1" x14ac:dyDescent="0.35">
      <c r="A139" s="435" t="s">
        <v>692</v>
      </c>
      <c r="B139" s="435"/>
      <c r="C139" s="435"/>
      <c r="D139" s="435"/>
      <c r="E139" s="435"/>
      <c r="F139" s="435"/>
      <c r="G139" s="435"/>
      <c r="H139" s="435"/>
      <c r="I139" s="435"/>
      <c r="J139" s="128"/>
    </row>
    <row r="140" spans="1:10" x14ac:dyDescent="0.35">
      <c r="A140" s="127"/>
      <c r="B140" s="127"/>
      <c r="C140" s="127"/>
      <c r="D140" s="127"/>
      <c r="E140" s="127"/>
      <c r="F140" s="127"/>
      <c r="G140" s="127"/>
      <c r="H140" s="127"/>
      <c r="I140" s="127"/>
      <c r="J140" s="128"/>
    </row>
    <row r="141" spans="1:10" x14ac:dyDescent="0.35">
      <c r="A141" s="457" t="s">
        <v>606</v>
      </c>
      <c r="B141" s="457"/>
      <c r="C141" s="457"/>
      <c r="D141" s="457"/>
      <c r="E141" s="457"/>
      <c r="F141" s="457"/>
      <c r="G141" s="457"/>
      <c r="H141" s="457"/>
      <c r="I141" s="457"/>
      <c r="J141" s="128"/>
    </row>
    <row r="142" spans="1:10" x14ac:dyDescent="0.35">
      <c r="A142" s="168"/>
      <c r="B142" s="168"/>
      <c r="C142" s="168"/>
      <c r="D142" s="168"/>
      <c r="E142" s="168"/>
      <c r="F142" s="127"/>
      <c r="G142" s="127"/>
      <c r="H142" s="127"/>
      <c r="I142" s="127"/>
      <c r="J142" s="128"/>
    </row>
    <row r="143" spans="1:10" ht="35.25" customHeight="1" x14ac:dyDescent="0.35">
      <c r="A143" s="456" t="s">
        <v>697</v>
      </c>
      <c r="B143" s="456"/>
      <c r="C143" s="456"/>
      <c r="D143" s="456"/>
      <c r="E143" s="456"/>
      <c r="F143" s="456"/>
      <c r="G143" s="456"/>
      <c r="H143" s="456"/>
      <c r="I143" s="456"/>
      <c r="J143" s="128"/>
    </row>
    <row r="144" spans="1:10" x14ac:dyDescent="0.35">
      <c r="A144" s="158"/>
      <c r="B144" s="158"/>
      <c r="C144" s="158"/>
      <c r="D144" s="158"/>
      <c r="E144" s="158"/>
      <c r="F144" s="158"/>
      <c r="G144" s="158"/>
      <c r="H144" s="158"/>
      <c r="I144" s="158"/>
      <c r="J144" s="128"/>
    </row>
    <row r="145" spans="1:10" x14ac:dyDescent="0.35">
      <c r="A145" s="457" t="s">
        <v>607</v>
      </c>
      <c r="B145" s="457"/>
      <c r="C145" s="457"/>
      <c r="D145" s="457"/>
      <c r="E145" s="457"/>
      <c r="F145" s="457"/>
      <c r="G145" s="457"/>
      <c r="H145" s="457"/>
      <c r="I145" s="457"/>
      <c r="J145" s="128"/>
    </row>
    <row r="146" spans="1:10" ht="23.25" x14ac:dyDescent="0.35">
      <c r="A146" s="127"/>
      <c r="B146" s="127"/>
      <c r="C146" s="127"/>
      <c r="D146" s="127"/>
      <c r="E146" s="127"/>
      <c r="F146" s="191" t="s">
        <v>654</v>
      </c>
      <c r="G146" s="192"/>
      <c r="H146" s="192"/>
      <c r="I146" s="191" t="s">
        <v>653</v>
      </c>
      <c r="J146" s="128"/>
    </row>
    <row r="147" spans="1:10" x14ac:dyDescent="0.35">
      <c r="A147" s="127"/>
      <c r="B147" s="127"/>
      <c r="C147" s="127"/>
      <c r="D147" s="127"/>
      <c r="E147" s="127"/>
      <c r="F147" s="161" t="s">
        <v>591</v>
      </c>
      <c r="G147" s="127"/>
      <c r="H147" s="127"/>
      <c r="I147" s="161" t="s">
        <v>591</v>
      </c>
      <c r="J147" s="128"/>
    </row>
    <row r="148" spans="1:10" x14ac:dyDescent="0.35">
      <c r="A148" s="127"/>
      <c r="B148" s="127"/>
      <c r="C148" s="127"/>
      <c r="D148" s="127"/>
      <c r="E148" s="127"/>
      <c r="F148" s="164"/>
      <c r="G148" s="148"/>
      <c r="H148" s="148"/>
      <c r="I148" s="164"/>
      <c r="J148" s="128"/>
    </row>
    <row r="149" spans="1:10" x14ac:dyDescent="0.35">
      <c r="A149" s="165" t="s">
        <v>608</v>
      </c>
      <c r="B149" s="165"/>
      <c r="C149" s="165"/>
      <c r="D149" s="165"/>
      <c r="E149" s="165"/>
      <c r="F149" s="186">
        <v>86379</v>
      </c>
      <c r="G149" s="176"/>
      <c r="H149" s="176"/>
      <c r="I149" s="186">
        <v>41365</v>
      </c>
      <c r="J149" s="128"/>
    </row>
    <row r="150" spans="1:10" x14ac:dyDescent="0.35">
      <c r="A150" s="156"/>
      <c r="B150" s="156"/>
      <c r="C150" s="156"/>
      <c r="D150" s="156"/>
      <c r="E150" s="156"/>
      <c r="F150" s="187"/>
      <c r="G150" s="176"/>
      <c r="H150" s="176"/>
      <c r="I150" s="187"/>
      <c r="J150" s="128"/>
    </row>
    <row r="151" spans="1:10" x14ac:dyDescent="0.35">
      <c r="A151" s="156" t="s">
        <v>609</v>
      </c>
      <c r="B151" s="156"/>
      <c r="C151" s="156"/>
      <c r="D151" s="156"/>
      <c r="E151" s="156"/>
      <c r="F151" s="188">
        <v>2547170</v>
      </c>
      <c r="G151" s="187"/>
      <c r="H151" s="187"/>
      <c r="I151" s="188">
        <v>2546387</v>
      </c>
      <c r="J151" s="128"/>
    </row>
    <row r="152" spans="1:10" x14ac:dyDescent="0.35">
      <c r="A152" s="156"/>
      <c r="B152" s="156"/>
      <c r="C152" s="156"/>
      <c r="D152" s="156"/>
      <c r="E152" s="156"/>
      <c r="F152" s="187"/>
      <c r="G152" s="176"/>
      <c r="H152" s="176"/>
      <c r="I152" s="187"/>
      <c r="J152" s="128"/>
    </row>
    <row r="153" spans="1:10" ht="13.15" thickBot="1" x14ac:dyDescent="0.4">
      <c r="A153" s="165" t="s">
        <v>610</v>
      </c>
      <c r="B153" s="165"/>
      <c r="C153" s="165"/>
      <c r="D153" s="165"/>
      <c r="E153" s="165"/>
      <c r="F153" s="189">
        <v>33.909999999999997</v>
      </c>
      <c r="G153" s="176"/>
      <c r="H153" s="176"/>
      <c r="I153" s="190">
        <v>16.239999999999998</v>
      </c>
      <c r="J153" s="128"/>
    </row>
    <row r="154" spans="1:10" ht="13.15" thickTop="1" x14ac:dyDescent="0.35">
      <c r="A154" s="127"/>
      <c r="B154" s="127"/>
      <c r="C154" s="127"/>
      <c r="D154" s="127"/>
      <c r="E154" s="127"/>
      <c r="F154" s="148"/>
      <c r="G154" s="148"/>
      <c r="H154" s="148"/>
      <c r="I154" s="148"/>
      <c r="J154" s="128"/>
    </row>
    <row r="155" spans="1:10" x14ac:dyDescent="0.35">
      <c r="A155" s="458" t="s">
        <v>611</v>
      </c>
      <c r="B155" s="458"/>
      <c r="C155" s="458"/>
      <c r="D155" s="458"/>
      <c r="E155" s="458"/>
      <c r="F155" s="458"/>
      <c r="G155" s="458"/>
      <c r="H155" s="458"/>
      <c r="I155" s="458"/>
      <c r="J155" s="128"/>
    </row>
    <row r="156" spans="1:10" x14ac:dyDescent="0.35">
      <c r="A156" s="206"/>
      <c r="B156" s="206"/>
      <c r="C156" s="206"/>
      <c r="D156" s="206"/>
      <c r="E156" s="206"/>
      <c r="F156" s="206"/>
      <c r="G156" s="206"/>
      <c r="H156" s="206"/>
      <c r="I156" s="206"/>
      <c r="J156" s="128"/>
    </row>
    <row r="157" spans="1:10" ht="39" customHeight="1" x14ac:dyDescent="0.35">
      <c r="A157" s="461" t="s">
        <v>698</v>
      </c>
      <c r="B157" s="461"/>
      <c r="C157" s="461"/>
      <c r="D157" s="461"/>
      <c r="E157" s="461"/>
      <c r="F157" s="461"/>
      <c r="G157" s="461"/>
      <c r="H157" s="461"/>
      <c r="I157" s="461"/>
      <c r="J157" s="128"/>
    </row>
    <row r="158" spans="1:10" x14ac:dyDescent="0.35">
      <c r="A158" s="136"/>
      <c r="B158" s="136"/>
      <c r="C158" s="136"/>
      <c r="D158" s="136"/>
      <c r="E158" s="136"/>
      <c r="F158" s="136"/>
      <c r="G158" s="136"/>
      <c r="H158" s="136"/>
      <c r="I158" s="136"/>
      <c r="J158" s="128"/>
    </row>
    <row r="159" spans="1:10" x14ac:dyDescent="0.35">
      <c r="A159" s="455" t="s">
        <v>612</v>
      </c>
      <c r="B159" s="455"/>
      <c r="C159" s="455"/>
      <c r="D159" s="455"/>
      <c r="E159" s="455"/>
      <c r="F159" s="455"/>
      <c r="G159" s="455"/>
      <c r="H159" s="455"/>
      <c r="I159" s="455"/>
      <c r="J159" s="128"/>
    </row>
    <row r="160" spans="1:10" x14ac:dyDescent="0.35">
      <c r="A160" s="207"/>
      <c r="B160" s="207"/>
      <c r="C160" s="207"/>
      <c r="D160" s="207"/>
      <c r="E160" s="207"/>
      <c r="F160" s="136"/>
      <c r="G160" s="136"/>
      <c r="H160" s="136"/>
      <c r="I160" s="136"/>
      <c r="J160" s="128"/>
    </row>
    <row r="161" spans="1:10" ht="25.5" customHeight="1" x14ac:dyDescent="0.35">
      <c r="A161" s="456" t="s">
        <v>699</v>
      </c>
      <c r="B161" s="456"/>
      <c r="C161" s="456"/>
      <c r="D161" s="456"/>
      <c r="E161" s="456"/>
      <c r="F161" s="456"/>
      <c r="G161" s="456"/>
      <c r="H161" s="456"/>
      <c r="I161" s="456"/>
      <c r="J161" s="128"/>
    </row>
    <row r="162" spans="1:10" x14ac:dyDescent="0.35">
      <c r="A162" s="136"/>
      <c r="B162" s="136"/>
      <c r="C162" s="136"/>
      <c r="D162" s="136"/>
      <c r="E162" s="136"/>
      <c r="F162" s="136"/>
      <c r="G162" s="136"/>
      <c r="H162" s="136"/>
      <c r="I162" s="136"/>
      <c r="J162" s="128"/>
    </row>
    <row r="163" spans="1:10" x14ac:dyDescent="0.35">
      <c r="A163" s="455" t="s">
        <v>613</v>
      </c>
      <c r="B163" s="455"/>
      <c r="C163" s="455"/>
      <c r="D163" s="455"/>
      <c r="E163" s="455"/>
      <c r="F163" s="455"/>
      <c r="G163" s="455"/>
      <c r="H163" s="455"/>
      <c r="I163" s="455"/>
      <c r="J163" s="128"/>
    </row>
    <row r="164" spans="1:10" x14ac:dyDescent="0.35">
      <c r="A164" s="207"/>
      <c r="B164" s="207"/>
      <c r="C164" s="207"/>
      <c r="D164" s="207"/>
      <c r="E164" s="207"/>
      <c r="F164" s="136"/>
      <c r="G164" s="136"/>
      <c r="H164" s="136"/>
      <c r="I164" s="136"/>
      <c r="J164" s="128"/>
    </row>
    <row r="165" spans="1:10" ht="39" customHeight="1" x14ac:dyDescent="0.35">
      <c r="A165" s="456" t="s">
        <v>661</v>
      </c>
      <c r="B165" s="456"/>
      <c r="C165" s="456"/>
      <c r="D165" s="456"/>
      <c r="E165" s="456"/>
      <c r="F165" s="456"/>
      <c r="G165" s="456"/>
      <c r="H165" s="456"/>
      <c r="I165" s="456"/>
      <c r="J165" s="128"/>
    </row>
    <row r="166" spans="1:10" x14ac:dyDescent="0.35">
      <c r="A166" s="136"/>
      <c r="B166" s="136"/>
      <c r="C166" s="136"/>
      <c r="D166" s="136"/>
      <c r="E166" s="136"/>
      <c r="F166" s="136"/>
      <c r="G166" s="136"/>
      <c r="H166" s="136"/>
      <c r="I166" s="136"/>
      <c r="J166" s="128"/>
    </row>
    <row r="167" spans="1:10" x14ac:dyDescent="0.35">
      <c r="A167" s="460" t="s">
        <v>700</v>
      </c>
      <c r="B167" s="460"/>
      <c r="C167" s="460"/>
      <c r="D167" s="460"/>
      <c r="E167" s="460"/>
      <c r="F167" s="460"/>
      <c r="G167" s="460"/>
      <c r="H167" s="460"/>
      <c r="I167" s="460"/>
      <c r="J167" s="128"/>
    </row>
    <row r="168" spans="1:10" x14ac:dyDescent="0.35">
      <c r="A168" s="148"/>
      <c r="B168" s="148"/>
      <c r="C168" s="148"/>
      <c r="D168" s="148"/>
      <c r="E168" s="148"/>
      <c r="F168" s="148"/>
      <c r="G168" s="148"/>
      <c r="H168" s="148"/>
      <c r="I168" s="148"/>
      <c r="J168" s="128"/>
    </row>
    <row r="169" spans="1:10" x14ac:dyDescent="0.35">
      <c r="A169" s="164"/>
      <c r="B169" s="164"/>
      <c r="C169" s="164"/>
      <c r="D169" s="164"/>
      <c r="E169" s="164"/>
      <c r="F169" s="208" t="s">
        <v>652</v>
      </c>
      <c r="G169" s="209"/>
      <c r="H169" s="209"/>
      <c r="I169" s="208" t="s">
        <v>561</v>
      </c>
      <c r="J169" s="128"/>
    </row>
    <row r="170" spans="1:10" x14ac:dyDescent="0.35">
      <c r="A170" s="164"/>
      <c r="B170" s="164"/>
      <c r="C170" s="164"/>
      <c r="D170" s="164"/>
      <c r="E170" s="164"/>
      <c r="F170" s="210" t="s">
        <v>591</v>
      </c>
      <c r="G170" s="211"/>
      <c r="H170" s="211"/>
      <c r="I170" s="210" t="s">
        <v>591</v>
      </c>
      <c r="J170" s="128"/>
    </row>
    <row r="171" spans="1:10" x14ac:dyDescent="0.35">
      <c r="A171" s="212" t="s">
        <v>701</v>
      </c>
      <c r="B171" s="212"/>
      <c r="C171" s="212"/>
      <c r="D171" s="212"/>
      <c r="E171" s="212"/>
      <c r="F171" s="213"/>
      <c r="G171" s="213"/>
      <c r="H171" s="213"/>
      <c r="I171" s="213"/>
      <c r="J171" s="128"/>
    </row>
    <row r="172" spans="1:10" x14ac:dyDescent="0.35">
      <c r="A172" s="213" t="s">
        <v>614</v>
      </c>
      <c r="B172" s="213"/>
      <c r="C172" s="213"/>
      <c r="D172" s="213"/>
      <c r="E172" s="213"/>
      <c r="F172" s="214">
        <v>34652</v>
      </c>
      <c r="G172" s="176"/>
      <c r="H172" s="176"/>
      <c r="I172" s="214">
        <v>23635</v>
      </c>
      <c r="J172" s="128"/>
    </row>
    <row r="173" spans="1:10" x14ac:dyDescent="0.35">
      <c r="A173" s="213" t="s">
        <v>615</v>
      </c>
      <c r="B173" s="213"/>
      <c r="C173" s="213"/>
      <c r="D173" s="213"/>
      <c r="E173" s="213"/>
      <c r="F173" s="214">
        <v>40933</v>
      </c>
      <c r="G173" s="176"/>
      <c r="H173" s="176"/>
      <c r="I173" s="214">
        <v>26592</v>
      </c>
      <c r="J173" s="128"/>
    </row>
    <row r="174" spans="1:10" ht="13.15" thickBot="1" x14ac:dyDescent="0.4">
      <c r="A174" s="213"/>
      <c r="B174" s="213"/>
      <c r="C174" s="213"/>
      <c r="D174" s="213"/>
      <c r="E174" s="213"/>
      <c r="F174" s="215">
        <f>SUM(F172:F173)</f>
        <v>75585</v>
      </c>
      <c r="G174" s="176"/>
      <c r="H174" s="176"/>
      <c r="I174" s="215">
        <f>SUM(I172:I173)</f>
        <v>50227</v>
      </c>
      <c r="J174" s="128"/>
    </row>
    <row r="175" spans="1:10" ht="13.15" thickTop="1" x14ac:dyDescent="0.35">
      <c r="A175" s="213"/>
      <c r="B175" s="213"/>
      <c r="C175" s="213"/>
      <c r="D175" s="213"/>
      <c r="E175" s="213"/>
      <c r="F175" s="216"/>
      <c r="G175" s="213"/>
      <c r="H175" s="213"/>
      <c r="I175" s="213"/>
      <c r="J175" s="128"/>
    </row>
    <row r="176" spans="1:10" ht="24.75" customHeight="1" x14ac:dyDescent="0.35">
      <c r="A176" s="461" t="s">
        <v>655</v>
      </c>
      <c r="B176" s="461"/>
      <c r="C176" s="461"/>
      <c r="D176" s="461"/>
      <c r="E176" s="461"/>
      <c r="F176" s="461"/>
      <c r="G176" s="461"/>
      <c r="H176" s="461"/>
      <c r="I176" s="461"/>
      <c r="J176" s="128"/>
    </row>
    <row r="177" spans="1:10" x14ac:dyDescent="0.35">
      <c r="A177" s="205"/>
      <c r="B177" s="205"/>
      <c r="C177" s="205"/>
      <c r="D177" s="205"/>
      <c r="E177" s="205"/>
      <c r="F177" s="205"/>
      <c r="G177" s="205"/>
      <c r="H177" s="205"/>
      <c r="I177" s="205"/>
      <c r="J177" s="128"/>
    </row>
    <row r="178" spans="1:10" x14ac:dyDescent="0.35">
      <c r="A178" s="217" t="s">
        <v>616</v>
      </c>
      <c r="B178" s="217"/>
      <c r="C178" s="217"/>
      <c r="D178" s="217"/>
      <c r="E178" s="217"/>
      <c r="F178" s="217"/>
      <c r="G178" s="217"/>
      <c r="H178" s="217"/>
      <c r="I178" s="217"/>
      <c r="J178" s="128"/>
    </row>
    <row r="179" spans="1:10" x14ac:dyDescent="0.35">
      <c r="A179" s="213"/>
      <c r="B179" s="213"/>
      <c r="C179" s="213"/>
      <c r="D179" s="213"/>
      <c r="E179" s="213"/>
      <c r="F179" s="213"/>
      <c r="G179" s="213"/>
      <c r="H179" s="213"/>
      <c r="I179" s="213"/>
      <c r="J179" s="128"/>
    </row>
    <row r="180" spans="1:10" x14ac:dyDescent="0.35">
      <c r="A180" s="213"/>
      <c r="B180" s="213"/>
      <c r="C180" s="213"/>
      <c r="D180" s="213"/>
      <c r="E180" s="213"/>
      <c r="F180" s="218" t="s">
        <v>652</v>
      </c>
      <c r="G180" s="213"/>
      <c r="H180" s="213"/>
      <c r="I180" s="213"/>
      <c r="J180" s="128"/>
    </row>
    <row r="181" spans="1:10" x14ac:dyDescent="0.35">
      <c r="A181" s="213"/>
      <c r="B181" s="213"/>
      <c r="C181" s="213"/>
      <c r="D181" s="213"/>
      <c r="E181" s="213"/>
      <c r="F181" s="219" t="s">
        <v>591</v>
      </c>
      <c r="G181" s="213"/>
      <c r="H181" s="213"/>
      <c r="I181" s="213"/>
      <c r="J181" s="128"/>
    </row>
    <row r="182" spans="1:10" x14ac:dyDescent="0.35">
      <c r="A182" s="213" t="s">
        <v>617</v>
      </c>
      <c r="B182" s="213"/>
      <c r="C182" s="213"/>
      <c r="D182" s="213"/>
      <c r="E182" s="213"/>
      <c r="F182" s="214">
        <v>40933</v>
      </c>
      <c r="G182" s="213"/>
      <c r="H182" s="213"/>
      <c r="I182" s="213"/>
      <c r="J182" s="128"/>
    </row>
    <row r="183" spans="1:10" x14ac:dyDescent="0.35">
      <c r="A183" s="213" t="s">
        <v>618</v>
      </c>
      <c r="B183" s="213"/>
      <c r="C183" s="213"/>
      <c r="D183" s="213"/>
      <c r="E183" s="213"/>
      <c r="F183" s="214">
        <v>10383</v>
      </c>
      <c r="G183" s="213"/>
      <c r="H183" s="213"/>
      <c r="I183" s="213"/>
      <c r="J183" s="128"/>
    </row>
    <row r="184" spans="1:10" x14ac:dyDescent="0.35">
      <c r="A184" s="213" t="s">
        <v>619</v>
      </c>
      <c r="B184" s="213"/>
      <c r="C184" s="213"/>
      <c r="D184" s="213"/>
      <c r="E184" s="213"/>
      <c r="F184" s="214">
        <v>14351</v>
      </c>
      <c r="G184" s="213"/>
      <c r="H184" s="213"/>
      <c r="I184" s="213"/>
      <c r="J184" s="128"/>
    </row>
    <row r="185" spans="1:10" x14ac:dyDescent="0.35">
      <c r="A185" s="213" t="s">
        <v>620</v>
      </c>
      <c r="B185" s="213"/>
      <c r="C185" s="213"/>
      <c r="D185" s="213"/>
      <c r="E185" s="213"/>
      <c r="F185" s="214">
        <v>9918</v>
      </c>
      <c r="G185" s="213"/>
      <c r="H185" s="213"/>
      <c r="I185" s="213"/>
      <c r="J185" s="128"/>
    </row>
    <row r="186" spans="1:10" ht="13.15" thickBot="1" x14ac:dyDescent="0.4">
      <c r="A186" s="213"/>
      <c r="B186" s="213"/>
      <c r="C186" s="213"/>
      <c r="D186" s="213"/>
      <c r="E186" s="213"/>
      <c r="F186" s="215">
        <f>SUM(F182:F185)</f>
        <v>75585</v>
      </c>
      <c r="G186" s="213"/>
      <c r="H186" s="213"/>
      <c r="I186" s="213"/>
      <c r="J186" s="128"/>
    </row>
    <row r="187" spans="1:10" ht="13.15" thickTop="1" x14ac:dyDescent="0.35">
      <c r="A187" s="136"/>
      <c r="B187" s="136"/>
      <c r="C187" s="136"/>
      <c r="D187" s="136"/>
      <c r="E187" s="136"/>
      <c r="F187" s="136"/>
      <c r="G187" s="136"/>
      <c r="H187" s="136"/>
      <c r="I187" s="136"/>
      <c r="J187" s="128"/>
    </row>
    <row r="188" spans="1:10" x14ac:dyDescent="0.35">
      <c r="A188" s="131" t="s">
        <v>621</v>
      </c>
      <c r="B188" s="131"/>
      <c r="C188" s="131"/>
      <c r="D188" s="131"/>
      <c r="E188" s="131"/>
      <c r="F188" s="131"/>
      <c r="G188" s="131"/>
      <c r="H188" s="131"/>
      <c r="I188" s="131"/>
      <c r="J188" s="128"/>
    </row>
    <row r="189" spans="1:10" x14ac:dyDescent="0.35">
      <c r="A189" s="131"/>
      <c r="B189" s="131"/>
      <c r="C189" s="131"/>
      <c r="D189" s="131"/>
      <c r="E189" s="131"/>
      <c r="F189" s="131"/>
      <c r="G189" s="131"/>
      <c r="H189" s="131"/>
      <c r="I189" s="131"/>
      <c r="J189" s="128"/>
    </row>
    <row r="190" spans="1:10" ht="99.75" customHeight="1" x14ac:dyDescent="0.35">
      <c r="A190" s="456" t="s">
        <v>656</v>
      </c>
      <c r="B190" s="456"/>
      <c r="C190" s="456"/>
      <c r="D190" s="456"/>
      <c r="E190" s="456"/>
      <c r="F190" s="456"/>
      <c r="G190" s="456"/>
      <c r="H190" s="456"/>
      <c r="I190" s="456"/>
      <c r="J190" s="169"/>
    </row>
    <row r="191" spans="1:10" x14ac:dyDescent="0.35">
      <c r="A191" s="436" t="s">
        <v>622</v>
      </c>
      <c r="B191" s="436"/>
      <c r="C191" s="436"/>
      <c r="D191" s="436"/>
      <c r="E191" s="436"/>
      <c r="F191" s="436"/>
      <c r="G191" s="436"/>
      <c r="H191" s="436"/>
      <c r="I191" s="436"/>
      <c r="J191" s="128"/>
    </row>
    <row r="192" spans="1:10" x14ac:dyDescent="0.35">
      <c r="A192" s="132" t="s">
        <v>638</v>
      </c>
      <c r="B192" s="132"/>
      <c r="C192" s="132"/>
      <c r="D192" s="132"/>
      <c r="E192" s="132"/>
      <c r="F192" s="220" t="s">
        <v>623</v>
      </c>
      <c r="G192" s="220" t="s">
        <v>625</v>
      </c>
      <c r="H192" s="138" t="s">
        <v>636</v>
      </c>
      <c r="I192" s="138" t="s">
        <v>637</v>
      </c>
      <c r="J192" s="128"/>
    </row>
    <row r="193" spans="1:10" ht="23.25" x14ac:dyDescent="0.35">
      <c r="A193" s="136"/>
      <c r="B193" s="136"/>
      <c r="C193" s="136"/>
      <c r="D193" s="136"/>
      <c r="E193" s="136"/>
      <c r="F193" s="221" t="s">
        <v>652</v>
      </c>
      <c r="G193" s="221" t="s">
        <v>657</v>
      </c>
      <c r="H193" s="222" t="s">
        <v>654</v>
      </c>
      <c r="I193" s="222" t="s">
        <v>654</v>
      </c>
      <c r="J193" s="128"/>
    </row>
    <row r="194" spans="1:10" x14ac:dyDescent="0.35">
      <c r="A194" s="136"/>
      <c r="B194" s="136"/>
      <c r="C194" s="136"/>
      <c r="D194" s="136"/>
      <c r="E194" s="136"/>
      <c r="F194" s="223" t="s">
        <v>591</v>
      </c>
      <c r="G194" s="223" t="s">
        <v>591</v>
      </c>
      <c r="H194" s="223" t="s">
        <v>591</v>
      </c>
      <c r="I194" s="223" t="s">
        <v>591</v>
      </c>
      <c r="J194" s="128"/>
    </row>
    <row r="195" spans="1:10" x14ac:dyDescent="0.35">
      <c r="A195" s="166" t="s">
        <v>640</v>
      </c>
      <c r="B195" s="166"/>
      <c r="C195" s="166"/>
      <c r="D195" s="166"/>
      <c r="E195" s="166"/>
      <c r="F195" s="224"/>
      <c r="G195" s="136"/>
      <c r="H195" s="136"/>
      <c r="I195" s="224"/>
      <c r="J195" s="128"/>
    </row>
    <row r="196" spans="1:10" x14ac:dyDescent="0.35">
      <c r="A196" s="160" t="s">
        <v>603</v>
      </c>
      <c r="B196" s="160"/>
      <c r="C196" s="160"/>
      <c r="D196" s="160"/>
      <c r="E196" s="160"/>
      <c r="F196" s="214">
        <v>2862</v>
      </c>
      <c r="G196" s="214">
        <v>8315</v>
      </c>
      <c r="H196" s="214">
        <v>6635</v>
      </c>
      <c r="I196" s="214">
        <v>8780</v>
      </c>
    </row>
    <row r="197" spans="1:10" ht="13.15" thickBot="1" x14ac:dyDescent="0.4">
      <c r="A197" s="160" t="s">
        <v>624</v>
      </c>
      <c r="B197" s="160"/>
      <c r="C197" s="160"/>
      <c r="D197" s="160"/>
      <c r="E197" s="160"/>
      <c r="F197" s="225">
        <v>540</v>
      </c>
      <c r="G197" s="225">
        <v>121</v>
      </c>
      <c r="H197" s="225">
        <v>1700</v>
      </c>
      <c r="I197" s="225">
        <v>1223</v>
      </c>
    </row>
    <row r="198" spans="1:10" ht="13.15" thickBot="1" x14ac:dyDescent="0.4">
      <c r="A198" s="166" t="s">
        <v>641</v>
      </c>
      <c r="B198" s="160"/>
      <c r="C198" s="160"/>
      <c r="D198" s="160"/>
      <c r="E198" s="160"/>
      <c r="F198" s="215">
        <f>SUM(F196:F197)</f>
        <v>3402</v>
      </c>
      <c r="G198" s="215">
        <f t="shared" ref="G198:H198" si="0">SUM(G196:G197)</f>
        <v>8436</v>
      </c>
      <c r="H198" s="215">
        <f t="shared" si="0"/>
        <v>8335</v>
      </c>
      <c r="I198" s="215">
        <f>SUM(I196:I197)</f>
        <v>10003</v>
      </c>
    </row>
    <row r="199" spans="1:10" ht="13.15" thickTop="1" x14ac:dyDescent="0.35">
      <c r="A199" s="160"/>
      <c r="B199" s="160"/>
      <c r="C199" s="160"/>
      <c r="D199" s="160"/>
      <c r="E199" s="160"/>
      <c r="F199" s="226"/>
      <c r="G199" s="226"/>
      <c r="H199" s="226"/>
      <c r="I199" s="226"/>
    </row>
    <row r="200" spans="1:10" x14ac:dyDescent="0.35">
      <c r="A200" s="166" t="s">
        <v>658</v>
      </c>
      <c r="B200" s="166"/>
      <c r="C200" s="166"/>
      <c r="D200" s="166"/>
      <c r="E200" s="166"/>
      <c r="F200" s="227"/>
      <c r="G200" s="227"/>
      <c r="H200" s="227"/>
      <c r="I200" s="227"/>
    </row>
    <row r="201" spans="1:10" x14ac:dyDescent="0.35">
      <c r="A201" s="160" t="s">
        <v>603</v>
      </c>
      <c r="B201" s="160"/>
      <c r="C201" s="160"/>
      <c r="D201" s="160"/>
      <c r="E201" s="160"/>
      <c r="F201" s="226">
        <v>0</v>
      </c>
      <c r="G201" s="226">
        <v>0</v>
      </c>
      <c r="H201" s="226">
        <v>0</v>
      </c>
      <c r="I201" s="226">
        <v>0</v>
      </c>
    </row>
    <row r="202" spans="1:10" ht="13.15" thickBot="1" x14ac:dyDescent="0.4">
      <c r="A202" s="160" t="s">
        <v>626</v>
      </c>
      <c r="B202" s="160"/>
      <c r="C202" s="160"/>
      <c r="D202" s="160"/>
      <c r="E202" s="160"/>
      <c r="F202" s="225">
        <v>6031</v>
      </c>
      <c r="G202" s="225">
        <v>0</v>
      </c>
      <c r="H202" s="225">
        <v>113</v>
      </c>
      <c r="I202" s="225">
        <v>0</v>
      </c>
    </row>
    <row r="203" spans="1:10" ht="13.15" thickBot="1" x14ac:dyDescent="0.4">
      <c r="A203" s="166" t="s">
        <v>659</v>
      </c>
      <c r="B203" s="160"/>
      <c r="C203" s="160"/>
      <c r="D203" s="160"/>
      <c r="E203" s="160"/>
      <c r="F203" s="215">
        <f>SUM(F201:F202)</f>
        <v>6031</v>
      </c>
      <c r="G203" s="215">
        <f t="shared" ref="G203:H203" si="1">SUM(G201:G202)</f>
        <v>0</v>
      </c>
      <c r="H203" s="215">
        <f t="shared" si="1"/>
        <v>113</v>
      </c>
      <c r="I203" s="215">
        <f>SUM(I201:I202)</f>
        <v>0</v>
      </c>
    </row>
    <row r="204" spans="1:10" ht="13.15" thickTop="1" x14ac:dyDescent="0.35">
      <c r="A204" s="160"/>
      <c r="B204" s="160"/>
      <c r="C204" s="160"/>
      <c r="D204" s="160"/>
      <c r="E204" s="160"/>
      <c r="F204" s="224"/>
      <c r="G204" s="136"/>
      <c r="H204" s="136"/>
      <c r="I204" s="224"/>
      <c r="J204" s="128"/>
    </row>
    <row r="205" spans="1:10" x14ac:dyDescent="0.35">
      <c r="A205" s="160" t="s">
        <v>639</v>
      </c>
      <c r="B205" s="160"/>
      <c r="C205" s="160"/>
      <c r="D205" s="160"/>
      <c r="E205" s="160"/>
      <c r="F205" s="220" t="s">
        <v>623</v>
      </c>
      <c r="G205" s="220" t="s">
        <v>625</v>
      </c>
      <c r="H205" s="138" t="s">
        <v>636</v>
      </c>
      <c r="I205" s="138" t="s">
        <v>637</v>
      </c>
      <c r="J205" s="128"/>
    </row>
    <row r="206" spans="1:10" ht="23.25" x14ac:dyDescent="0.35">
      <c r="A206" s="160"/>
      <c r="B206" s="160"/>
      <c r="C206" s="160"/>
      <c r="D206" s="160"/>
      <c r="E206" s="160"/>
      <c r="F206" s="221" t="s">
        <v>561</v>
      </c>
      <c r="G206" s="221" t="s">
        <v>561</v>
      </c>
      <c r="H206" s="222" t="s">
        <v>653</v>
      </c>
      <c r="I206" s="222" t="s">
        <v>653</v>
      </c>
      <c r="J206" s="128"/>
    </row>
    <row r="207" spans="1:10" x14ac:dyDescent="0.35">
      <c r="A207" s="160"/>
      <c r="B207" s="160"/>
      <c r="C207" s="160"/>
      <c r="D207" s="160"/>
      <c r="E207" s="160"/>
      <c r="F207" s="223" t="s">
        <v>591</v>
      </c>
      <c r="G207" s="223" t="s">
        <v>591</v>
      </c>
      <c r="H207" s="223" t="s">
        <v>591</v>
      </c>
      <c r="I207" s="223" t="s">
        <v>591</v>
      </c>
      <c r="J207" s="128"/>
    </row>
    <row r="208" spans="1:10" x14ac:dyDescent="0.35">
      <c r="A208" s="166" t="s">
        <v>640</v>
      </c>
      <c r="B208" s="166"/>
      <c r="C208" s="166"/>
      <c r="D208" s="166"/>
      <c r="E208" s="166"/>
      <c r="F208" s="224"/>
      <c r="G208" s="136"/>
      <c r="H208" s="136"/>
      <c r="I208" s="224"/>
      <c r="J208" s="128"/>
    </row>
    <row r="209" spans="1:10" x14ac:dyDescent="0.35">
      <c r="A209" s="160" t="s">
        <v>603</v>
      </c>
      <c r="B209" s="160"/>
      <c r="C209" s="160"/>
      <c r="D209" s="160"/>
      <c r="E209" s="160"/>
      <c r="F209" s="214">
        <v>22887</v>
      </c>
      <c r="G209" s="214">
        <v>7779</v>
      </c>
      <c r="H209" s="214">
        <v>2848</v>
      </c>
      <c r="I209" s="214">
        <v>7230</v>
      </c>
    </row>
    <row r="210" spans="1:10" ht="13.15" thickBot="1" x14ac:dyDescent="0.4">
      <c r="A210" s="160" t="s">
        <v>624</v>
      </c>
      <c r="B210" s="160"/>
      <c r="C210" s="160"/>
      <c r="D210" s="160"/>
      <c r="E210" s="160"/>
      <c r="F210" s="225">
        <v>1278</v>
      </c>
      <c r="G210" s="225">
        <v>460</v>
      </c>
      <c r="H210" s="225">
        <v>3107</v>
      </c>
      <c r="I210" s="225">
        <v>7</v>
      </c>
    </row>
    <row r="211" spans="1:10" ht="13.15" thickBot="1" x14ac:dyDescent="0.4">
      <c r="A211" s="166" t="s">
        <v>641</v>
      </c>
      <c r="B211" s="160"/>
      <c r="C211" s="160"/>
      <c r="D211" s="160"/>
      <c r="E211" s="160"/>
      <c r="F211" s="215">
        <f t="shared" ref="F211:H211" si="2">SUM(F209:F210)</f>
        <v>24165</v>
      </c>
      <c r="G211" s="215">
        <f t="shared" si="2"/>
        <v>8239</v>
      </c>
      <c r="H211" s="215">
        <f t="shared" si="2"/>
        <v>5955</v>
      </c>
      <c r="I211" s="215">
        <f>SUM(I209:I210)</f>
        <v>7237</v>
      </c>
    </row>
    <row r="212" spans="1:10" ht="13.15" thickTop="1" x14ac:dyDescent="0.35">
      <c r="A212" s="160"/>
      <c r="B212" s="166"/>
      <c r="C212" s="166"/>
      <c r="D212" s="166"/>
      <c r="E212" s="166"/>
      <c r="F212" s="226"/>
      <c r="G212" s="226"/>
      <c r="H212" s="226"/>
      <c r="I212" s="226"/>
    </row>
    <row r="213" spans="1:10" x14ac:dyDescent="0.35">
      <c r="A213" s="166" t="s">
        <v>658</v>
      </c>
      <c r="B213" s="160"/>
      <c r="C213" s="160"/>
      <c r="D213" s="160"/>
      <c r="E213" s="160"/>
      <c r="F213" s="227"/>
      <c r="G213" s="227"/>
      <c r="H213" s="227"/>
      <c r="I213" s="227"/>
    </row>
    <row r="214" spans="1:10" x14ac:dyDescent="0.35">
      <c r="A214" s="160" t="s">
        <v>603</v>
      </c>
      <c r="B214" s="160"/>
      <c r="C214" s="160"/>
      <c r="D214" s="160"/>
      <c r="E214" s="160"/>
      <c r="F214" s="226">
        <v>0</v>
      </c>
      <c r="G214" s="226">
        <v>0</v>
      </c>
      <c r="H214" s="226">
        <v>0</v>
      </c>
      <c r="I214" s="226">
        <v>0</v>
      </c>
    </row>
    <row r="215" spans="1:10" ht="13.15" thickBot="1" x14ac:dyDescent="0.4">
      <c r="A215" s="160" t="s">
        <v>626</v>
      </c>
      <c r="B215" s="136"/>
      <c r="C215" s="136"/>
      <c r="D215" s="136"/>
      <c r="E215" s="136"/>
      <c r="F215" s="225">
        <v>5918</v>
      </c>
      <c r="G215" s="225">
        <v>0</v>
      </c>
      <c r="H215" s="225">
        <v>66</v>
      </c>
      <c r="I215" s="225">
        <v>0</v>
      </c>
    </row>
    <row r="216" spans="1:10" ht="13.15" thickBot="1" x14ac:dyDescent="0.4">
      <c r="A216" s="166" t="s">
        <v>659</v>
      </c>
      <c r="B216" s="136"/>
      <c r="C216" s="136"/>
      <c r="D216" s="136"/>
      <c r="E216" s="136"/>
      <c r="F216" s="215">
        <f>SUM(F214:F215)</f>
        <v>5918</v>
      </c>
      <c r="G216" s="215">
        <f t="shared" ref="G216:H216" si="3">SUM(G214:G215)</f>
        <v>0</v>
      </c>
      <c r="H216" s="215">
        <f t="shared" si="3"/>
        <v>66</v>
      </c>
      <c r="I216" s="215">
        <f>SUM(I214:I215)</f>
        <v>0</v>
      </c>
    </row>
    <row r="217" spans="1:10" ht="13.15" thickTop="1" x14ac:dyDescent="0.35">
      <c r="A217" s="166"/>
      <c r="B217" s="136"/>
      <c r="C217" s="136"/>
      <c r="D217" s="136"/>
      <c r="E217" s="136"/>
      <c r="F217" s="136"/>
      <c r="G217" s="136"/>
      <c r="H217" s="136"/>
      <c r="I217" s="136"/>
      <c r="J217" s="128"/>
    </row>
    <row r="218" spans="1:10" x14ac:dyDescent="0.35">
      <c r="A218" s="166"/>
      <c r="B218" s="136"/>
      <c r="C218" s="136"/>
      <c r="D218" s="136"/>
      <c r="E218" s="136"/>
      <c r="F218" s="136"/>
      <c r="G218" s="136"/>
      <c r="H218" s="136"/>
      <c r="I218" s="136"/>
      <c r="J218" s="128"/>
    </row>
    <row r="219" spans="1:10" x14ac:dyDescent="0.35">
      <c r="A219" s="455" t="s">
        <v>627</v>
      </c>
      <c r="B219" s="455"/>
      <c r="C219" s="455"/>
      <c r="D219" s="455"/>
      <c r="E219" s="455"/>
      <c r="F219" s="455"/>
      <c r="G219" s="455"/>
      <c r="H219" s="455"/>
      <c r="I219" s="455"/>
      <c r="J219" s="128"/>
    </row>
    <row r="220" spans="1:10" x14ac:dyDescent="0.35">
      <c r="A220" s="228"/>
      <c r="B220" s="228"/>
      <c r="C220" s="228"/>
      <c r="D220" s="228"/>
      <c r="E220" s="228"/>
      <c r="F220" s="228"/>
      <c r="G220" s="228"/>
      <c r="H220" s="228"/>
      <c r="I220" s="228"/>
      <c r="J220" s="128"/>
    </row>
    <row r="221" spans="1:10" ht="13.9" customHeight="1" x14ac:dyDescent="0.35">
      <c r="A221" s="434" t="s">
        <v>694</v>
      </c>
      <c r="B221" s="434"/>
      <c r="C221" s="434"/>
      <c r="D221" s="434"/>
      <c r="E221" s="434"/>
      <c r="F221" s="434"/>
      <c r="G221" s="434"/>
      <c r="H221" s="434"/>
      <c r="I221" s="434"/>
      <c r="J221" s="128"/>
    </row>
    <row r="222" spans="1:10" ht="40.9" customHeight="1" x14ac:dyDescent="0.35">
      <c r="A222" s="434"/>
      <c r="B222" s="434"/>
      <c r="C222" s="434"/>
      <c r="D222" s="434"/>
      <c r="E222" s="434"/>
      <c r="F222" s="434"/>
      <c r="G222" s="434"/>
      <c r="H222" s="434"/>
      <c r="I222" s="434"/>
      <c r="J222" s="128"/>
    </row>
    <row r="223" spans="1:10" ht="26.25" customHeight="1" x14ac:dyDescent="0.35">
      <c r="A223" s="436" t="s">
        <v>660</v>
      </c>
      <c r="B223" s="436"/>
      <c r="C223" s="436"/>
      <c r="D223" s="436"/>
      <c r="E223" s="436"/>
      <c r="F223" s="436"/>
      <c r="G223" s="436"/>
      <c r="H223" s="436"/>
      <c r="I223" s="436"/>
      <c r="J223" s="128"/>
    </row>
    <row r="224" spans="1:10" x14ac:dyDescent="0.35">
      <c r="A224" s="128"/>
      <c r="B224" s="128"/>
      <c r="C224" s="128"/>
      <c r="D224" s="128"/>
      <c r="E224" s="128"/>
      <c r="F224" s="128"/>
      <c r="G224" s="128"/>
      <c r="H224" s="128"/>
      <c r="I224" s="128"/>
      <c r="J224" s="128"/>
    </row>
    <row r="225" spans="1:10" x14ac:dyDescent="0.35">
      <c r="A225" s="128"/>
      <c r="B225" s="128"/>
      <c r="C225" s="128"/>
      <c r="D225" s="128"/>
      <c r="E225" s="128"/>
      <c r="F225" s="128"/>
      <c r="G225" s="128"/>
      <c r="H225" s="128"/>
      <c r="I225" s="128"/>
      <c r="J225" s="128"/>
    </row>
    <row r="226" spans="1:10" x14ac:dyDescent="0.35">
      <c r="A226" s="174"/>
      <c r="B226" s="174"/>
      <c r="C226" s="174"/>
      <c r="D226" s="174"/>
      <c r="E226" s="174"/>
      <c r="F226" s="174"/>
      <c r="G226" s="174"/>
      <c r="H226" s="174"/>
      <c r="I226" s="174"/>
    </row>
    <row r="227" spans="1:10" x14ac:dyDescent="0.35">
      <c r="A227" s="174"/>
      <c r="B227" s="174"/>
      <c r="C227" s="174"/>
      <c r="D227" s="174"/>
      <c r="E227" s="174"/>
      <c r="F227" s="174"/>
      <c r="G227" s="174"/>
      <c r="H227" s="174"/>
      <c r="I227" s="174"/>
    </row>
  </sheetData>
  <mergeCells count="89">
    <mergeCell ref="A223:I223"/>
    <mergeCell ref="A54:D54"/>
    <mergeCell ref="A57:D57"/>
    <mergeCell ref="A58:D58"/>
    <mergeCell ref="A63:D63"/>
    <mergeCell ref="A64:D64"/>
    <mergeCell ref="A69:D69"/>
    <mergeCell ref="A72:D72"/>
    <mergeCell ref="A167:I167"/>
    <mergeCell ref="A176:I176"/>
    <mergeCell ref="A190:I190"/>
    <mergeCell ref="A191:I191"/>
    <mergeCell ref="A219:I219"/>
    <mergeCell ref="A157:I157"/>
    <mergeCell ref="A159:I159"/>
    <mergeCell ref="A161:I161"/>
    <mergeCell ref="A163:I163"/>
    <mergeCell ref="A165:I165"/>
    <mergeCell ref="A139:I139"/>
    <mergeCell ref="A141:I141"/>
    <mergeCell ref="A143:I143"/>
    <mergeCell ref="A145:I145"/>
    <mergeCell ref="A155:I155"/>
    <mergeCell ref="A105:I105"/>
    <mergeCell ref="A106:I106"/>
    <mergeCell ref="A107:I107"/>
    <mergeCell ref="A108:I108"/>
    <mergeCell ref="A111:I111"/>
    <mergeCell ref="A99:I99"/>
    <mergeCell ref="A101:I101"/>
    <mergeCell ref="A102:I102"/>
    <mergeCell ref="A103:I103"/>
    <mergeCell ref="A104:I104"/>
    <mergeCell ref="A91:I91"/>
    <mergeCell ref="A93:A94"/>
    <mergeCell ref="A96:D96"/>
    <mergeCell ref="A95:D95"/>
    <mergeCell ref="A79:D79"/>
    <mergeCell ref="B82:D82"/>
    <mergeCell ref="B84:D84"/>
    <mergeCell ref="B85:D85"/>
    <mergeCell ref="B86:D86"/>
    <mergeCell ref="B87:D87"/>
    <mergeCell ref="B83:D83"/>
    <mergeCell ref="A90:J90"/>
    <mergeCell ref="A78:D78"/>
    <mergeCell ref="B80:D80"/>
    <mergeCell ref="B81:D81"/>
    <mergeCell ref="B73:D73"/>
    <mergeCell ref="B75:D75"/>
    <mergeCell ref="A77:D77"/>
    <mergeCell ref="B74:D74"/>
    <mergeCell ref="C76:D76"/>
    <mergeCell ref="B61:D61"/>
    <mergeCell ref="B62:D62"/>
    <mergeCell ref="B59:D59"/>
    <mergeCell ref="B60:D60"/>
    <mergeCell ref="A53:D53"/>
    <mergeCell ref="A68:D68"/>
    <mergeCell ref="B70:D70"/>
    <mergeCell ref="B71:D71"/>
    <mergeCell ref="A66:D66"/>
    <mergeCell ref="B67:D67"/>
    <mergeCell ref="A11:I11"/>
    <mergeCell ref="A12:I12"/>
    <mergeCell ref="A13:I13"/>
    <mergeCell ref="A14:I14"/>
    <mergeCell ref="A15:I15"/>
    <mergeCell ref="A18:I18"/>
    <mergeCell ref="A19:I19"/>
    <mergeCell ref="A20:I20"/>
    <mergeCell ref="A21:I21"/>
    <mergeCell ref="A24:I24"/>
    <mergeCell ref="A221:I222"/>
    <mergeCell ref="A25:I25"/>
    <mergeCell ref="A30:I30"/>
    <mergeCell ref="A31:I31"/>
    <mergeCell ref="A32:I32"/>
    <mergeCell ref="A35:I35"/>
    <mergeCell ref="A38:I38"/>
    <mergeCell ref="A41:I41"/>
    <mergeCell ref="A44:I44"/>
    <mergeCell ref="F48:G48"/>
    <mergeCell ref="I48:J48"/>
    <mergeCell ref="B65:D65"/>
    <mergeCell ref="A51:D51"/>
    <mergeCell ref="A55:D55"/>
    <mergeCell ref="A56:D56"/>
    <mergeCell ref="A52:D5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F2DAAEAB-D63B-4690-9A5E-6D70F1E7710B}"/>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2024-10-22T05:41:11Z</cp:lastPrinted>
  <dcterms:created xsi:type="dcterms:W3CDTF">2008-10-17T11:51:54Z</dcterms:created>
  <dcterms:modified xsi:type="dcterms:W3CDTF">2025-07-29T18:15:50Z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