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3/31 3 2023/TFI POD 31 3 2023/"/>
    </mc:Choice>
  </mc:AlternateContent>
  <xr:revisionPtr revIDLastSave="992" documentId="8_{D142C856-E18A-42D7-9103-6AF8D98BB280}" xr6:coauthVersionLast="47" xr6:coauthVersionMax="47" xr10:uidLastSave="{EABCDB6D-431C-4DC3-AC10-736F7FDC7FFD}"/>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podaci'!$A$1:$J$77</definedName>
    <definedName name="_xlnm.Print_Area" localSheetId="5">PK!$A$1:$Y$63</definedName>
    <definedName name="_xlnm.Print_Titles" localSheetId="5">PK!$1:$5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5" i="24" l="1"/>
  <c r="B215" i="24"/>
  <c r="D211" i="24"/>
  <c r="B211" i="24"/>
  <c r="D204" i="24"/>
  <c r="B204" i="24"/>
  <c r="D200" i="24"/>
  <c r="B200" i="24"/>
  <c r="B188" i="24"/>
  <c r="D176" i="24"/>
  <c r="B176" i="24"/>
  <c r="D136" i="24"/>
  <c r="B136" i="24"/>
  <c r="D124" i="24"/>
  <c r="B124" i="24"/>
  <c r="D121" i="24"/>
  <c r="D128" i="24" s="1"/>
  <c r="D130" i="24" s="1"/>
  <c r="D132" i="24" s="1"/>
  <c r="B121" i="24"/>
  <c r="B128" i="24" l="1"/>
  <c r="B130" i="24"/>
  <c r="B132" i="24" s="1"/>
  <c r="I85" i="18"/>
  <c r="H53"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<sst xmlns="http://schemas.openxmlformats.org/spreadsheetml/2006/main" count="743" uniqueCount="625">
  <si>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</si>
  <si>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</si>
  <si>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</si>
  <si>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</si>
  <si>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</si>
  <si>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</si>
  <si>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</si>
  <si>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</si>
  <si>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</si>
  <si>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</si>
  <si>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</si>
  <si>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</si>
  <si>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</si>
  <si>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</si>
  <si>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</si>
  <si>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</si>
  <si>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</si>
  <si>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</si>
  <si>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</si>
  <si>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</si>
  <si>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</si>
  <si>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</si>
  <si>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</si>
  <si>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</si>
  <si>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</si>
  <si>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</si>
  <si>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</si>
  <si>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</si>
  <si>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</si>
  <si>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</si>
  <si>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</si>
  <si>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</si>
  <si>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</si>
  <si>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</si>
  <si>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</si>
  <si>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</si>
  <si>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</si>
  <si>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</si>
  <si>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</si>
  <si>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</si>
  <si>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</si>
  <si>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</si>
  <si>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</si>
  <si>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</si>
  <si>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</si>
  <si>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</si>
  <si>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</si>
  <si>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</si>
  <si>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</si>
  <si>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</si>
  <si>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</si>
  <si>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</si>
  <si>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</si>
  <si>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</si>
  <si>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</si>
  <si>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</si>
  <si>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</si>
  <si>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</si>
  <si>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</si>
  <si>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</si>
  <si>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</si>
  <si>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</si>
  <si>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</si>
  <si>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</si>
  <si>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</si>
  <si>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</si>
  <si>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</si>
  <si>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</si>
  <si>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</si>
  <si>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</si>
  <si>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</si>
  <si>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</si>
  <si>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</si>
  <si>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</si>
  <si>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</si>
  <si>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</si>
  <si>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</si>
  <si>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</si>
  <si>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</si>
  <si>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</si>
  <si>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</si>
  <si>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</si>
  <si>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</si>
  <si>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</si>
  <si>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</si>
  <si>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</si>
  <si>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</si>
  <si>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</si>
  <si>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</si>
  <si>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</si>
  <si>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</si>
  <si>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</si>
  <si>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</si>
  <si>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</si>
  <si>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</si>
  <si>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</si>
  <si>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</si>
  <si>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</si>
  <si>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</si>
  <si>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</si>
  <si>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</si>
  <si>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</si>
  <si>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</si>
  <si>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</si>
  <si>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</si>
  <si>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</si>
  <si>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</si>
  <si>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</si>
  <si>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</si>
  <si>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</si>
  <si>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</si>
  <si>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</si>
  <si>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</si>
  <si>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</si>
  <si>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</si>
  <si>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</si>
  <si>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</si>
  <si>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</si>
  <si>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</si>
  <si>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</si>
  <si>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</si>
  <si>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</si>
  <si>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</si>
  <si>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</si>
  <si>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</si>
  <si>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</si>
  <si>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</si>
  <si>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</si>
  <si>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</si>
  <si>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</si>
  <si>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</si>
  <si>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</si>
  <si>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</si>
  <si>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</si>
  <si>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</si>
  <si>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</si>
  <si>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</si>
  <si>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</si>
  <si>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</si>
  <si>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</si>
  <si>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</si>
  <si>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</si>
  <si>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</si>
  <si>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</si>
  <si>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</si>
  <si>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</si>
  <si>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</si>
  <si>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</si>
  <si>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</si>
  <si>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</si>
  <si>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</si>
  <si>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</si>
  <si>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</si>
  <si>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</si>
  <si>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</si>
  <si>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</si>
  <si>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</si>
  <si>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</si>
  <si>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</si>
  <si>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</si>
  <si>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</si>
  <si>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</si>
  <si>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</si>
  <si>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</si>
  <si>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</si>
  <si>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</si>
  <si>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</si>
  <si>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</si>
  <si>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</si>
  <si>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</si>
  <si>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</si>
  <si>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</si>
  <si>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</si>
  <si>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</si>
  <si>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</si>
  <si>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</si>
  <si>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</si>
  <si>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</si>
  <si>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</si>
  <si>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</si>
  <si>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</si>
  <si>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</si>
  <si>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</si>
  <si>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</si>
  <si>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</si>
  <si>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</si>
  <si>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</si>
  <si>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</si>
  <si>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</si>
  <si>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</si>
  <si>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</si>
  <si>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</si>
  <si>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</si>
  <si>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</si>
  <si>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</si>
  <si>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</si>
  <si>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</si>
  <si>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</si>
  <si>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</si>
  <si>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</si>
  <si>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</si>
  <si>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</si>
  <si>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</si>
  <si>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</si>
  <si>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</si>
  <si>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</si>
  <si>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</si>
  <si>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</si>
  <si>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</si>
  <si>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</si>
  <si>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</si>
  <si>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</si>
  <si>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</si>
  <si>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</si>
  <si>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</si>
  <si>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</si>
  <si>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</si>
  <si>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</si>
  <si>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</si>
  <si>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</si>
  <si>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</si>
  <si>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</si>
  <si>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</si>
  <si>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</si>
  <si>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</si>
  <si>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</si>
  <si>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</si>
  <si>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</si>
  <si>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</si>
  <si>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</si>
  <si>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</si>
  <si>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</si>
  <si>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</si>
  <si>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</si>
  <si>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</si>
  <si>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</si>
  <si>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</si>
  <si>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</si>
  <si>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</si>
  <si>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</si>
  <si>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</si>
  <si>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</si>
  <si>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</si>
  <si>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</si>
  <si>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</si>
  <si>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</si>
  <si>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</si>
  <si>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</si>
  <si>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</si>
  <si>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</si>
  <si>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</si>
  <si>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</si>
  <si>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</si>
  <si>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</si>
  <si>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</si>
  <si>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</si>
  <si>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</si>
  <si>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</si>
  <si>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</si>
  <si>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</si>
  <si>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</si>
  <si>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</si>
  <si>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</si>
  <si>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</si>
  <si>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</si>
  <si>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</si>
  <si>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</si>
  <si>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</si>
  <si>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</si>
  <si>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</si>
  <si>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</si>
  <si>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</si>
  <si>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</si>
  <si>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</si>
  <si>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</si>
  <si>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</si>
  <si>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</si>
  <si>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</si>
  <si>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</si>
  <si>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</si>
  <si>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</si>
  <si>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</si>
  <si>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</si>
  <si>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</si>
  <si>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</si>
  <si>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</si>
  <si>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</si>
  <si>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</si>
  <si>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</si>
  <si>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</si>
  <si>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</si>
  <si>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</si>
  <si>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</si>
  <si>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</si>
  <si>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</si>
  <si>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</si>
  <si>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</si>
  <si>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</si>
  <si>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</si>
  <si>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</si>
  <si>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</si>
  <si>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</si>
  <si>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</si>
  <si>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</si>
  <si>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</si>
  <si>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</si>
  <si>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</si>
  <si>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</si>
  <si>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</si>
  <si>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</si>
  <si>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</si>
  <si>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</si>
  <si>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</si>
  <si>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</si>
  <si>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</si>
  <si>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</si>
  <si>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</si>
  <si>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</si>
  <si>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</si>
  <si>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</si>
  <si>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</si>
  <si>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</si>
  <si>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</si>
  <si>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</si>
  <si>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</si>
  <si>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</si>
  <si>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</si>
  <si>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</si>
  <si>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</si>
  <si>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</si>
  <si>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</si>
  <si>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</si>
  <si>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</si>
  <si>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</si>
  <si>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</si>
  <si>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</si>
  <si>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</si>
  <si>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</si>
  <si>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</si>
  <si>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</si>
  <si>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</si>
  <si>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</si>
  <si>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</si>
  <si>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</si>
  <si>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</si>
  <si>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</si>
  <si>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</si>
  <si>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</si>
  <si>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</si>
  <si>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</si>
  <si>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</si>
  <si>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</si>
  <si>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</si>
  <si>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</si>
  <si>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</si>
  <si>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</si>
  <si>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</si>
  <si>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</si>
  <si>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</si>
  <si>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</si>
  <si>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</si>
  <si>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</si>
  <si>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</si>
  <si>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</si>
  <si>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</si>
  <si>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</si>
  <si>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</si>
  <si>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</si>
  <si>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</si>
  <si>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</si>
  <si>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</si>
  <si>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</si>
  <si>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</si>
  <si>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</si>
  <si>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</si>
  <si>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</si>
  <si>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</si>
  <si>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</si>
  <si>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</si>
  <si>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</si>
  <si>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</si>
  <si>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</si>
  <si>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</si>
  <si>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</si>
  <si>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</si>
  <si>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</si>
  <si>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</si>
  <si>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</si>
  <si>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</si>
  <si>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</si>
  <si>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</si>
  <si>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</si>
  <si>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</si>
  <si>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</si>
  <si>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</si>
  <si>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</si>
  <si>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</si>
  <si>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</si>
  <si>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</si>
  <si>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</si>
  <si>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</si>
  <si>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</si>
  <si>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</si>
  <si>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</si>
  <si>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</si>
  <si>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</si>
  <si>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</si>
  <si>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</si>
  <si>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</si>
  <si>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</si>
  <si>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</si>
  <si>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</si>
  <si>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</si>
  <si>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</si>
  <si>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</si>
  <si>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</si>
  <si>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</si>
  <si>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</si>
  <si>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</si>
  <si>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</si>
  <si>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</si>
  <si>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</si>
  <si>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</si>
  <si>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</si>
  <si>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</si>
  <si>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</si>
  <si>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</si>
  <si>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</si>
  <si>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</si>
  <si>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</si>
  <si>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</si>
  <si>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</si>
  <si>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</si>
  <si>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</si>
  <si>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</si>
  <si>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</si>
  <si>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</si>
  <si>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</si>
  <si>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</si>
  <si>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</si>
  <si>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</si>
  <si>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</si>
  <si>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</si>
  <si>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</si>
  <si>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</si>
  <si>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</si>
  <si>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</si>
  <si>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</si>
  <si>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080040936</t>
  </si>
  <si>
    <t>45050126417</t>
  </si>
  <si>
    <t>501</t>
  </si>
  <si>
    <t>HR</t>
  </si>
  <si>
    <t>74780000HOSHMRAWOI15</t>
  </si>
  <si>
    <t>KONČAR - ELEKTROINDUSTRIJA d.d.</t>
  </si>
  <si>
    <t>ZAGREB</t>
  </si>
  <si>
    <t>FALLEROVO ŠETALIŠTE 22</t>
  </si>
  <si>
    <t>koncar.finance@koncar.hr</t>
  </si>
  <si>
    <t>www.koncar.hr</t>
  </si>
  <si>
    <t>Marina Markušić</t>
  </si>
  <si>
    <t>01 3667 175</t>
  </si>
  <si>
    <t>marina.markusic@koncar.hr</t>
  </si>
  <si>
    <t>KPMG Croatia d.o.o.</t>
  </si>
  <si>
    <t>Igor Gošek</t>
  </si>
  <si>
    <t>Končar - Energetika i usluge d.o.o.</t>
  </si>
  <si>
    <t>Zagreb</t>
  </si>
  <si>
    <t>Končar - Institut za elektrotehniku d.o.o.</t>
  </si>
  <si>
    <t>Končar Elektronika i informatika d.o.o.</t>
  </si>
  <si>
    <t>Končar - Motori i električni sustavi d.o.o.</t>
  </si>
  <si>
    <t>Končar - Obnovljivi izvori d.o.o.</t>
  </si>
  <si>
    <t>Končar - Generatori i motori d.o.o.</t>
  </si>
  <si>
    <t>Končar - Mjerni transformatori d.d.</t>
  </si>
  <si>
    <t>Končar - Distributivni i specijalni transformatori d.d.</t>
  </si>
  <si>
    <t>Končar - Aparati i postrojenja d.o.o.</t>
  </si>
  <si>
    <t>Končar - Električna vozila d.d.</t>
  </si>
  <si>
    <t>Končar - Inženjering d.o.o. za proizvodnju i usluge d.o.o.</t>
  </si>
  <si>
    <t>Končar - Metalne konstrukcije d.o.o.</t>
  </si>
  <si>
    <t>Končar - Ulaganja d.o.o.</t>
  </si>
  <si>
    <t>Končar - Digital d.o.o.</t>
  </si>
  <si>
    <t>Obveznik: GRUPA KONČAR - ELEKTROINDUSTRIJA</t>
  </si>
  <si>
    <t>Obveznik:  GRUPA KONČAR - ELEKTROINDUSTRIJA</t>
  </si>
  <si>
    <t xml:space="preserve">stanje na dan 31.03.2023 </t>
  </si>
  <si>
    <t>u razdoblju 01.01.2023 do 31.03.2023</t>
  </si>
  <si>
    <t>BILJEŠKE UZ FINANCIJSKE IZVJEŠTAJE - TFI</t>
  </si>
  <si>
    <t>Naziv izdavatelja: Končar - Elektroindustrija d.d.</t>
  </si>
  <si>
    <t>OIB: 45050126417</t>
  </si>
  <si>
    <t>Izvještajno razdoblje: 01.01.2023. do 31.03.2023.</t>
  </si>
  <si>
    <t>1.  OPĆI PODACI</t>
  </si>
  <si>
    <t>Djelatnost</t>
  </si>
  <si>
    <r>
      <t>Glavna područa djelovanja Grupe Končar (dalje: „Grupa</t>
    </r>
    <r>
      <rPr>
        <sz val="9"/>
        <rFont val="Calibri"/>
        <family val="2"/>
        <charset val="238"/>
      </rPr>
      <t>ˮ</t>
    </r>
    <r>
      <rPr>
        <sz val="9"/>
        <rFont val="Arial"/>
        <family val="2"/>
        <charset val="238"/>
      </rPr>
      <t>) su:</t>
    </r>
  </si>
  <si>
    <t xml:space="preserve"> - proizvodnja električne energije,</t>
  </si>
  <si>
    <t xml:space="preserve"> - prijenos i distribcija električe energije,</t>
  </si>
  <si>
    <t xml:space="preserve"> - tračnička vozila i infrastruktura,</t>
  </si>
  <si>
    <t xml:space="preserve"> - digitalna rješenja i platforme.</t>
  </si>
  <si>
    <t>Struktura Grupe</t>
  </si>
  <si>
    <t xml:space="preserve">Grupa ima jedno pridruženo društvo u Hrvatskoj. </t>
  </si>
  <si>
    <r>
      <t>Matica Grupe je Končar – Elektroindustrija d.d. (OIB: 45050126417), Zagreb, Fallerovo šetalište 22 (dalje: „Društvo</t>
    </r>
    <r>
      <rPr>
        <sz val="9"/>
        <rFont val="Calibri"/>
        <family val="2"/>
        <charset val="238"/>
      </rPr>
      <t>ˮ</t>
    </r>
    <r>
      <rPr>
        <sz val="9"/>
        <rFont val="Arial"/>
        <family val="2"/>
        <charset val="238"/>
      </rPr>
      <t>).</t>
    </r>
  </si>
  <si>
    <t>Društvo se bavi upravljanjem društvima u svom vlasništvu.</t>
  </si>
  <si>
    <t>Broj zaposlenih</t>
  </si>
  <si>
    <t>2.  OSNOVA SASTAVLJANJA I RAČUNOVODSTVENE POLITIKE</t>
  </si>
  <si>
    <t>Osnova sastavljanja</t>
  </si>
  <si>
    <t>Konsolidirani financijski izvještaji za  razdoblje 1-3.2023. godine sastavljeni su sukladno Međunarodnom računovodstvenom standardu 34 – Financijsko izvještavanje u toku godine, kojeg je odobrila Europska unija (EU).</t>
  </si>
  <si>
    <t>Konsolidirani financijski izvještaji ne uključuju sve podatke i objave koji su obavezni za godišnje konsolidirane financijske izvještaje te ih se treba čitati zajedno s godišnjim konsolidiranim financijskim izvještajima Grupe na dan 31. prosinca 2022. Godišnji konsolidirani financijski izvještaji Grupe sastavljeni su sukladno Međunarodnim standardima financijskog izvještavanja (MSFI) koje je odobrila EU.</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</si>
  <si>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</si>
  <si>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</si>
  <si>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</si>
  <si>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</si>
  <si>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Konsolidirani financijski izvještaji za razdoblje 1-3. 2023. godine pripremljeni su na temelju istih računovodstvenih politika, prikaza i metoda izračuna koji su se koristili prilikom pripreme godišnjih konsolidiranih financijskih izvještaja Grupe na dan 31. prosinca 2022. godine.</t>
  </si>
  <si>
    <t>Ključne računovodstvene procjene</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</si>
  <si>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</si>
  <si>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Sezonski utjecaj</t>
  </si>
  <si>
    <t>Grupa nije izložena značajnim sezonskim ili cikličkim promjenama u svom poslovanju.</t>
  </si>
  <si>
    <t>3. OVISNA DRUŠTVA</t>
  </si>
  <si>
    <t>31.03.2023.</t>
  </si>
  <si>
    <t>31.12.2022.</t>
  </si>
  <si>
    <t>Udio u glasačkim pravima (%)</t>
  </si>
  <si>
    <t>Ovisna društva registrirana u Hrvatskoj koja se konsolidiraju:</t>
  </si>
  <si>
    <t>Končar - Motori i električni sustavi d.o.o., Zagreb</t>
  </si>
  <si>
    <t>Končar - Inženjering d.o.o., Zagreb</t>
  </si>
  <si>
    <t>Končar - Energetika i usluge d.o.o., Zagreb</t>
  </si>
  <si>
    <t xml:space="preserve">Končar - Institut za elektrotehniku d.o.o., Zagreb </t>
  </si>
  <si>
    <t>Končar - Generatori i motori d.o.o., Zagreb</t>
  </si>
  <si>
    <t>Končar - Metalne konstrukcije do.o., Zagreb</t>
  </si>
  <si>
    <t>Končar – Aparati i postrojenja d.o.o.</t>
  </si>
  <si>
    <t>Končar - Obnovljivi izvori d.o.o., Zagreb</t>
  </si>
  <si>
    <t xml:space="preserve">    Direktno vlasništvo</t>
  </si>
  <si>
    <t xml:space="preserve">    Indirektno vlasništvo</t>
  </si>
  <si>
    <t>Končar - Električna vozila d.d., Zagreb</t>
  </si>
  <si>
    <t>Končar - Elektronika i informatika d.o.o., Zagreb</t>
  </si>
  <si>
    <t>Končar - Mjerni transformatori d.d., Zagreb</t>
  </si>
  <si>
    <t>Končar - Distributivni i specijalni transformatori d.d., Zagreb</t>
  </si>
  <si>
    <t>Končar - Digital, d.o.o., Zagreb</t>
  </si>
  <si>
    <t>Društva u indirektnom vlasništvu u Hrvatskoj koja se konsolidriraju:</t>
  </si>
  <si>
    <r>
      <t xml:space="preserve">Napredna energetska rješenja d.o.o., Zagreb </t>
    </r>
    <r>
      <rPr>
        <i/>
        <sz val="9"/>
        <color rgb="FF000000"/>
        <rFont val="Arial"/>
        <family val="2"/>
        <charset val="238"/>
      </rPr>
      <t>(Indirektno vlasništvo kroz ovisno društvo Končar – Ulaganja d.o.o.)</t>
    </r>
  </si>
  <si>
    <r>
      <t xml:space="preserve">Dalekovod d.d., Zagreb  </t>
    </r>
    <r>
      <rPr>
        <i/>
        <sz val="9"/>
        <color rgb="FF000000"/>
        <rFont val="Arial"/>
        <family val="2"/>
        <charset val="238"/>
      </rPr>
      <t>(indirektno vlasništvo kroz društvo Napredna energetska rješenja d.o.o.)</t>
    </r>
  </si>
  <si>
    <r>
      <t xml:space="preserve">Proizvodnja MK d.o.o., Velika Gorica </t>
    </r>
    <r>
      <rPr>
        <i/>
        <sz val="9"/>
        <color rgb="FF000000"/>
        <rFont val="Arial"/>
        <family val="2"/>
        <charset val="238"/>
      </rPr>
      <t>(indirektno vlasništvo kroz društvo Dalekovod d.d.)</t>
    </r>
  </si>
  <si>
    <r>
      <t xml:space="preserve">Proizvodnja OSO d.o.o., Velika Gorica </t>
    </r>
    <r>
      <rPr>
        <i/>
        <sz val="9"/>
        <color rgb="FF000000"/>
        <rFont val="Arial"/>
        <family val="2"/>
        <charset val="238"/>
      </rPr>
      <t>(indirektno vlasništvo kroz društvo Dalekovod d.d.)</t>
    </r>
  </si>
  <si>
    <r>
      <t xml:space="preserve">Dalekovod Projekt d.o.o., Zagreb </t>
    </r>
    <r>
      <rPr>
        <i/>
        <sz val="9"/>
        <color rgb="FF000000"/>
        <rFont val="Arial"/>
        <family val="2"/>
        <charset val="238"/>
      </rPr>
      <t>(indirektno vlasništvo kroz društvo Dalekovod d.d.)</t>
    </r>
  </si>
  <si>
    <r>
      <t xml:space="preserve">Dalekovod EMU d.o.o., Vela Luka </t>
    </r>
    <r>
      <rPr>
        <i/>
        <sz val="9"/>
        <color rgb="FF000000"/>
        <rFont val="Arial"/>
        <family val="2"/>
        <charset val="238"/>
      </rPr>
      <t>(indirektno vlasništvo kroz društvo Dalekovod d.d.)</t>
    </r>
  </si>
  <si>
    <r>
      <t xml:space="preserve">EL-RA d.o.o., Vela Luka </t>
    </r>
    <r>
      <rPr>
        <i/>
        <sz val="9"/>
        <color rgb="FF000000"/>
        <rFont val="Arial"/>
        <family val="2"/>
        <charset val="238"/>
      </rPr>
      <t>(indirektno vlasništvo kroz društvo Dalekovod d.d.)</t>
    </r>
  </si>
  <si>
    <t>Dalekovod Adria d.o.o., Zagreb (indirektno vlasništvo kroz društvo Dalekovod d.d.)</t>
  </si>
  <si>
    <r>
      <t>Cinčaonica usluge d.o.o. u likvidaciji, Velika Gorica</t>
    </r>
    <r>
      <rPr>
        <i/>
        <sz val="9"/>
        <color rgb="FF000000"/>
        <rFont val="Arial"/>
        <family val="2"/>
        <charset val="238"/>
      </rPr>
      <t xml:space="preserve"> (indirektno vlasništvo kroz društvo Dalekovod d.d.)</t>
    </r>
  </si>
  <si>
    <r>
      <t xml:space="preserve">Vjetroelektrana Rust d.o.o. </t>
    </r>
    <r>
      <rPr>
        <i/>
        <sz val="9"/>
        <color rgb="FF000000"/>
        <rFont val="Arial"/>
        <family val="2"/>
        <charset val="238"/>
      </rPr>
      <t>(indirektno vlasništvo kroz ovisno društvo Končar – Obnovljivi izvori d.o.o.)</t>
    </r>
  </si>
  <si>
    <r>
      <t xml:space="preserve">Sunčana elektrana Deponija fosfogipsa d.o.o., Zagreb </t>
    </r>
    <r>
      <rPr>
        <i/>
        <sz val="9"/>
        <color rgb="FF000000"/>
        <rFont val="Arial"/>
        <family val="2"/>
        <charset val="238"/>
      </rPr>
      <t>(indirektno vlasništvo kroz ovisno društvo Končar – Obnovljivi izvori d.o.o.)</t>
    </r>
  </si>
  <si>
    <r>
      <t xml:space="preserve">Končar - Električni uređaji d.d., Dicmo Prisoje </t>
    </r>
    <r>
      <rPr>
        <i/>
        <sz val="9"/>
        <color rgb="FF000000"/>
        <rFont val="Arial"/>
        <family val="2"/>
        <charset val="238"/>
      </rPr>
      <t>(indirektno vlasništvo kroz ovisno društvo Končar – Aparati i postrojenja d.o.o.)</t>
    </r>
  </si>
  <si>
    <t>-</t>
  </si>
  <si>
    <r>
      <t xml:space="preserve">Telenerg - Inženjering d.o.o., Zagreb </t>
    </r>
    <r>
      <rPr>
        <i/>
        <sz val="9"/>
        <color rgb="FF000000"/>
        <rFont val="Arial"/>
        <family val="2"/>
        <charset val="238"/>
      </rPr>
      <t>(indirektno vlasništvo kroz ovisno društvo Končar – Inženjering d.o.o.)</t>
    </r>
  </si>
  <si>
    <r>
      <t xml:space="preserve">Kodeks sistemske integracije d.o.o., Zagreb </t>
    </r>
    <r>
      <rPr>
        <i/>
        <sz val="9"/>
        <color rgb="FF000000"/>
        <rFont val="Arial"/>
        <family val="2"/>
        <charset val="238"/>
      </rPr>
      <t>(indirektno vlasništvo kroz ovisno društvo Končar – Digital d.o.o.)</t>
    </r>
  </si>
  <si>
    <r>
      <t xml:space="preserve">EXA Globe d.o.o., Zagreb </t>
    </r>
    <r>
      <rPr>
        <i/>
        <sz val="9"/>
        <color rgb="FF000000"/>
        <rFont val="Arial"/>
        <family val="2"/>
        <charset val="238"/>
      </rPr>
      <t>(indirektno vlasništvo kroz ovisno društvo Končar – Digital d.o.o.)</t>
    </r>
  </si>
  <si>
    <t>Društva u indirektnom vladništvu registrirana izvan Hrvatske koja se konsolidiraju:</t>
  </si>
  <si>
    <r>
      <t>Power Engineering Transformatory Sp. z o.o. (PET), Poznan, Poljska</t>
    </r>
    <r>
      <rPr>
        <i/>
        <sz val="9"/>
        <color rgb="FF000000"/>
        <rFont val="Arial"/>
        <family val="2"/>
        <charset val="238"/>
      </rPr>
      <t xml:space="preserve"> (Indirektno vlasništvo kroz ovisno društvo Končar – Distributivni i specijalni transformatori d.d.)                </t>
    </r>
  </si>
  <si>
    <r>
      <t xml:space="preserve">Dalekovod Mostar d.o.o., Mostar, BIH </t>
    </r>
    <r>
      <rPr>
        <i/>
        <sz val="9"/>
        <color rgb="FF000000"/>
        <rFont val="Arial"/>
        <family val="2"/>
        <charset val="238"/>
      </rPr>
      <t>(indirektno vlasništvo kroz društvo Dalekovod d.d.)</t>
    </r>
  </si>
  <si>
    <r>
      <rPr>
        <sz val="9"/>
        <color rgb="FF000000"/>
        <rFont val="Arial"/>
        <family val="2"/>
        <charset val="238"/>
      </rPr>
      <t>Dalekovod Ljubljana d.o.o., Ljubljana, Slovenija</t>
    </r>
    <r>
      <rPr>
        <i/>
        <sz val="9"/>
        <color rgb="FF000000"/>
        <rFont val="Arial"/>
        <family val="2"/>
        <charset val="238"/>
      </rPr>
      <t xml:space="preserve"> </t>
    </r>
    <r>
      <rPr>
        <sz val="9"/>
        <color rgb="FF000000"/>
        <rFont val="Arial"/>
        <family val="2"/>
        <charset val="238"/>
      </rPr>
      <t>(indirektno vlasništvo kroz društvo Dalekovod d.d.)</t>
    </r>
  </si>
  <si>
    <r>
      <t xml:space="preserve">Dalekovod Norge AS, Oslo, Norveška </t>
    </r>
    <r>
      <rPr>
        <i/>
        <sz val="9"/>
        <color rgb="FF000000"/>
        <rFont val="Arial"/>
        <family val="2"/>
        <charset val="238"/>
      </rPr>
      <t>(indirektno vlasništvo kroz društvo Dalekovod d.d.)</t>
    </r>
  </si>
  <si>
    <r>
      <t xml:space="preserve">Dalekovod Ukrajina d.o.o., Kijev, Ukrajina </t>
    </r>
    <r>
      <rPr>
        <i/>
        <sz val="9"/>
        <color rgb="FF000000"/>
        <rFont val="Arial"/>
        <family val="2"/>
        <charset val="238"/>
      </rPr>
      <t>(indirektno vlasništvo kroz društvo Dalekovod d.d.)</t>
    </r>
  </si>
  <si>
    <t>Društvo u indiretknom vlasništvu kojea se ne konsolidira zbog nematerijalnosti:</t>
  </si>
  <si>
    <r>
      <t xml:space="preserve">Konell d.o.o., Sofija, Bugarska </t>
    </r>
    <r>
      <rPr>
        <i/>
        <sz val="9"/>
        <color rgb="FF000000"/>
        <rFont val="Arial"/>
        <family val="2"/>
        <charset val="238"/>
      </rPr>
      <t>(Indirektno vlasništvo kroz ovisno društvo Končar – Električna vozila d.d.)</t>
    </r>
  </si>
  <si>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</si>
  <si>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</si>
  <si>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</si>
  <si>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</si>
  <si>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 proizvodnja električne energije - proizvodnja i revitalizacija  generatora, izgradnja i revitalizacija HE, izgradnja solarnih elektrana, proizvodnja pretvarača, proizvodnja i instalacija vjetroagregata, upravljanje, održavanje i servisi</t>
  </si>
  <si>
    <t>- prijenos i distribucija električne energije - proizvodnja i prodaja distributivnih, specijalnih, mjernih i ostalih transformatora, transformatorskih kotlova, transformatorske stanice, oprema za primarnu i sekundarnu distribuciju električne energije, niskonaponska postrojenja, sustavi monitoringa, usluge dijagnostike, ispitivanja i tehničkog nadzora</t>
  </si>
  <si>
    <t>- tračnička vozila i infrastruktura - izgradnja i prodaja tračničkih vozila poput vlakova i tramvaja, te povezane usluge održavanja</t>
  </si>
  <si>
    <t>- digitalna rješenja- digitalna rješenja, digitalne usluge, digitalizacija proizvoda i proizvodnje, sustavi poslovne podrške, ICT infrastruktura i usluge.</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</si>
  <si>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</si>
  <si>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Ostalo obuhvaća djelatnost najma nekretnina koje nisu u funkciji osnovne djelatnosti, te dijela proizvodnje malih motora i električnih strojeva, te ne predstavlja odvojeni poslovni segment.</t>
  </si>
  <si>
    <t xml:space="preserve">Prihodi od prodaje po segmentima </t>
  </si>
  <si>
    <t xml:space="preserve">Slijedi analiza prihoda od prodaje Grupe po izvještajnim segmentima koji su prikazani u skladu s MSFI 8 Poslovni segmenti. </t>
  </si>
  <si>
    <t>01.01.2023. do 31.03.2023.</t>
  </si>
  <si>
    <t>EUR' 000</t>
  </si>
  <si>
    <t>Proizvodnja električne energije</t>
  </si>
  <si>
    <t>Prijenos i distribucija električne energije</t>
  </si>
  <si>
    <t xml:space="preserve"> - prijenos</t>
  </si>
  <si>
    <t xml:space="preserve"> - distribucija</t>
  </si>
  <si>
    <t>Tračnička vozila i infrastruktura</t>
  </si>
  <si>
    <t xml:space="preserve"> - tračnička vozila</t>
  </si>
  <si>
    <t xml:space="preserve"> - izgradnja i modernizacija željezničke infrastrukture</t>
  </si>
  <si>
    <t>Digitalna rješenja</t>
  </si>
  <si>
    <t>Ukupno izvještajni segmenti</t>
  </si>
  <si>
    <t>Ostalo</t>
  </si>
  <si>
    <t>Ukupni prihodi iz ugovora s kupcima</t>
  </si>
  <si>
    <t>Eliminacije internih odnosa</t>
  </si>
  <si>
    <t>Prihodi iz ugovora s kupcima</t>
  </si>
  <si>
    <t>Povezana društva</t>
  </si>
  <si>
    <t>Nepovezana društva</t>
  </si>
  <si>
    <t>5.  OSTALI POSLOVNI PRIHODI I RASHODI</t>
  </si>
  <si>
    <t>6. KAPITALIZIRANI TROŠKOVI PLAĆA</t>
  </si>
  <si>
    <t>7.  ZARADA PO DIONICI</t>
  </si>
  <si>
    <t>Neto dobit pripisana vlasnicima matice</t>
  </si>
  <si>
    <t>Ponderirani prosječni broj dionica</t>
  </si>
  <si>
    <t>Osnovna i razrijeđena zarada po dionici u eurima</t>
  </si>
  <si>
    <t>8. DUGOTRAJNA MATERIJALNA I NEMATERIJALNA IMOVINA</t>
  </si>
  <si>
    <t>9. ZALIHE</t>
  </si>
  <si>
    <t>10. KAPITAL I REZERVE</t>
  </si>
  <si>
    <t>Temeljni (upisani) kapital utvrđen je u nominalnoj vrijednosti u iznosu od 160.448.063 eura (31. prosinca 2022.: 160.448.063 eura) i sastoji se od 2.572.119 dionica nominalne vrijednosti 62,38 kuna. Redovne dionice Društva uvrštene su na Službeno tržište Zagrebačke burze pod oznakom KOEI-R-A. Društvo na 31.03.2023. godine posjeduje 25.979 vlastitih dionica (31.prosinca 2022.: 25.979 dionica).</t>
  </si>
  <si>
    <t>11. OBVEZE PO KREDITIMA</t>
  </si>
  <si>
    <t>Obeze po kreditima</t>
  </si>
  <si>
    <t>Dugoročne</t>
  </si>
  <si>
    <t>Kratkoročne</t>
  </si>
  <si>
    <t>Obveze po kreditima dospijevaju na plaćanje kako slijedi:</t>
  </si>
  <si>
    <t>Unutar jedne godine</t>
  </si>
  <si>
    <t>Od 1 do 2 godine</t>
  </si>
  <si>
    <t>Od 2 do 5 godina</t>
  </si>
  <si>
    <t>Iznad 5 godina</t>
  </si>
  <si>
    <t>12. TRANSAKCIJE S POVEZANIM STRANAMA</t>
  </si>
  <si>
    <r>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1-3.2023. godine ostvarila prihode od prodaje državnim institucijama i ostalim društvima u većinskom državnom vlasništvu ili društvima u kojima država ima značajan utjecaj u ukupnom iznosu o</t>
    </r>
    <r>
      <rPr>
        <sz val="9"/>
        <rFont val="Arial"/>
        <family val="2"/>
        <charset val="238"/>
      </rPr>
      <t>d 29,3</t>
    </r>
    <r>
      <rPr>
        <sz val="9"/>
        <color rgb="FF000000"/>
        <rFont val="Arial"/>
        <family val="2"/>
        <charset val="238"/>
      </rPr>
      <t xml:space="preserve"> milijuna eura (1-3. 2022: 34,9 milijuna eura), a koji se većinom odnose na prihode od inženjering poslova, tračničkih vozila te industrijske elektronike.</t>
    </r>
  </si>
  <si>
    <t xml:space="preserve"> </t>
  </si>
  <si>
    <t>Potraživanja</t>
  </si>
  <si>
    <t>Pridružena društva</t>
  </si>
  <si>
    <t>Zajednički pothvati</t>
  </si>
  <si>
    <t>Obveze</t>
  </si>
  <si>
    <t>Prihodi od prodaje</t>
  </si>
  <si>
    <t>Poslovni rashodi</t>
  </si>
  <si>
    <t>13. DOGAĐAJI NAKON DATUMA BILANCE</t>
  </si>
  <si>
    <t xml:space="preserve">Nakon datuma izvještavanja, do datuma odobrenja financijskih izvještaja, nije bilo događaja koji bi značajno utjecali na  konsolidirane financijske izvještaje Grupe za razdoblje 1-3.2022. godine, koji bi, slijedom toga, trebali biti objavljeni. </t>
  </si>
  <si>
    <t xml:space="preserve">Na dan 31. ožujka 2023. godine Grupa je imala 4.485 zaposlenika, dok je na dan 31. prosinca 2022. godine imala 4.826 zaposlenika. </t>
  </si>
  <si>
    <t>Prosječan broj zaposlenih u razdoblju 1-03.2023. godine iznosio je 4.840  (isto razdoblje 2022. godine: 3.642).</t>
  </si>
  <si>
    <t>Ostali poslovni prihodi iznose 4,44 milijuna eura i odnose se na prihode od prodaje imovine, prihode od državnih potporana, prihode od naknda šteta i drugih prihoda.</t>
  </si>
  <si>
    <t>U razdoblju 1-3.2023. godine društva grupe kapitalizirala su plaće u ukupnom iznosu  845 tisuća eura (neto plaće 503 tisuća eura, porez, prirez i doprinosi iz plaća 230 tisuća eura, te doprinosi na plaću u iznosu od 112 tisuća eura).</t>
  </si>
  <si>
    <t xml:space="preserve">U razdoblju 1-3.2023.. godine Grupa je nabavila 5.798 tisuća eura imovine (1-03.2022.: 9.316 tisuća eura). Trošak amortizacije u razdoblju 1-3.2023. godine iznosio je 4.937 tisuća eura (1-3.2022. godine: 3.400 tisuća eura).  </t>
  </si>
  <si>
    <t>U razdoblju 1-3. 2023. godine Grupa je iskazala vrijednosno usklađenje zaliha u iznosu od 72 tisuće eura (1-3. 2022. godine: 169 tisuća eura).</t>
  </si>
  <si>
    <t xml:space="preserve">  </t>
  </si>
  <si>
    <t>Bankovni krediti osigurani su zalogom nad nekretninama i pokretninama. Sadašnja vrijednost nekretnina na kojima su upisana založna prava iznosi 47.844 tisuća eura, a sadašnja vrijednost pokretnina na kojima su upisana založna prava iznosi 4.538 tisuća eura.</t>
  </si>
  <si>
    <t>U Grupi, uz Maticu, djeluje 11 ovisnih društava iz temeljne djelatnosti, te 3 ovisna društva posebnih djelatnosti i to na istraživanju i razvoju proizvoda i infrastrukturnim uslugama i ulaganjima, tedruštva pod kontrolom ovisnih društava, uključujući društva Grupe Dalekovod.</t>
  </si>
  <si>
    <t>01.01.2022. do 31.3.2022.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</si>
</sst>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font>
    <font>
      <sz val="9"/>
      <color rgb="FF000000"/>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
      <color rgb="FF000000"/>
      <name val="Calibri"/>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bgColor theme="0"/>
      </patternFill>
    </fill>
    <fill>
      <patternFill patternType="solid">
        <fgColor rgb="FFFFFFFF"/>
        <bgColor rgb="FF000000"/>
      </patternFill>
    </fill>
    <fill>
      <patternFill patternType="solid">
        <fgColor theme="0"/>
        <bgColor rgb="FF000000"/>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9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6" borderId="34" xfId="4" applyFont="1" applyFill="1" applyBorder="1" applyAlignment="1" applyProtection="1">
      <alignment horizontal="right" vertical="center"/>
      <protection locked="0"/>
    </xf>
    <xf numFmtId="0" fontId="4" fillId="16" borderId="0" xfId="4" applyFont="1" applyFill="1" applyAlignment="1" applyProtection="1">
      <alignment horizontal="right" vertical="center"/>
      <protection locked="0"/>
    </xf>
    <xf numFmtId="0" fontId="4" fillId="16" borderId="35" xfId="4" applyFont="1" applyFill="1" applyBorder="1" applyAlignment="1" applyProtection="1">
      <alignment horizontal="center" vertical="center"/>
      <protection locked="0"/>
    </xf>
    <xf numFmtId="0" fontId="4" fillId="11" borderId="34" xfId="4" applyFont="1" applyFill="1" applyBorder="1" applyAlignment="1" applyProtection="1">
      <alignment horizontal="right" vertical="center"/>
      <protection locked="0"/>
    </xf>
    <xf numFmtId="0" fontId="4" fillId="11" borderId="0" xfId="4" applyFont="1" applyFill="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4" fillId="17" borderId="0" xfId="0" applyFont="1" applyFill="1"/>
    <xf numFmtId="0" fontId="5" fillId="17" borderId="0" xfId="0" applyFont="1" applyFill="1"/>
    <xf numFmtId="0" fontId="4" fillId="17" borderId="0" xfId="0" applyFont="1" applyFill="1" applyAlignment="1">
      <alignment vertical="center"/>
    </xf>
    <xf numFmtId="0" fontId="5" fillId="17" borderId="0" xfId="0" applyFont="1" applyFill="1" applyAlignment="1">
      <alignment horizontal="left" vertical="center"/>
    </xf>
    <xf numFmtId="0" fontId="5" fillId="17" borderId="0" xfId="0" applyFont="1" applyFill="1" applyAlignment="1">
      <alignment vertical="center"/>
    </xf>
    <xf numFmtId="0" fontId="5" fillId="17" borderId="0" xfId="0" applyFont="1" applyFill="1" applyAlignment="1">
      <alignment horizontal="justify" vertical="center"/>
    </xf>
    <xf numFmtId="0" fontId="5" fillId="17" borderId="0" xfId="0" applyFont="1" applyFill="1" applyAlignment="1">
      <alignment horizontal="left" vertical="center" wrapText="1"/>
    </xf>
    <xf numFmtId="0" fontId="36" fillId="17" borderId="0" xfId="0" applyFont="1" applyFill="1" applyAlignment="1">
      <alignment vertical="center" wrapText="1"/>
    </xf>
    <xf numFmtId="0" fontId="37" fillId="17" borderId="0" xfId="0" applyFont="1" applyFill="1" applyAlignment="1">
      <alignment horizontal="center" vertical="center" wrapText="1"/>
    </xf>
    <xf numFmtId="0" fontId="38" fillId="17" borderId="5" xfId="0" applyFont="1" applyFill="1" applyBorder="1" applyAlignment="1">
      <alignment horizontal="right" vertical="center" wrapText="1"/>
    </xf>
    <xf numFmtId="0" fontId="37" fillId="17" borderId="0" xfId="0" applyFont="1" applyFill="1" applyAlignment="1">
      <alignment vertical="center"/>
    </xf>
    <xf numFmtId="0" fontId="38" fillId="17" borderId="0" xfId="0" applyFont="1" applyFill="1" applyAlignment="1">
      <alignment vertical="center"/>
    </xf>
    <xf numFmtId="2" fontId="38" fillId="17" borderId="0" xfId="0" applyNumberFormat="1" applyFont="1" applyFill="1" applyAlignment="1">
      <alignment vertical="center" wrapText="1"/>
    </xf>
    <xf numFmtId="0" fontId="39" fillId="17" borderId="0" xfId="0" applyFont="1" applyFill="1" applyAlignment="1">
      <alignment vertical="center"/>
    </xf>
    <xf numFmtId="2" fontId="39" fillId="17" borderId="0" xfId="0" applyNumberFormat="1" applyFont="1" applyFill="1" applyAlignment="1">
      <alignment horizontal="right" vertical="center" wrapText="1"/>
    </xf>
    <xf numFmtId="2" fontId="38" fillId="17" borderId="0" xfId="0" applyNumberFormat="1" applyFont="1" applyFill="1" applyAlignment="1">
      <alignment horizontal="right" vertical="center" wrapText="1"/>
    </xf>
    <xf numFmtId="0" fontId="38" fillId="17" borderId="0" xfId="0" applyFont="1" applyFill="1" applyAlignment="1">
      <alignment horizontal="left" vertical="center" wrapText="1"/>
    </xf>
    <xf numFmtId="0" fontId="37" fillId="17" borderId="0" xfId="0" applyFont="1" applyFill="1" applyAlignment="1">
      <alignment horizontal="left" vertical="center"/>
    </xf>
    <xf numFmtId="0" fontId="38" fillId="17" borderId="0" xfId="0" applyFont="1" applyFill="1" applyAlignment="1">
      <alignment vertical="center" wrapText="1"/>
    </xf>
    <xf numFmtId="0" fontId="39" fillId="17" borderId="0" xfId="0" applyFont="1" applyFill="1" applyAlignment="1">
      <alignment horizontal="left" vertical="center" wrapText="1"/>
    </xf>
    <xf numFmtId="0" fontId="38" fillId="17" borderId="0" xfId="0" applyFont="1" applyFill="1" applyAlignment="1">
      <alignment horizontal="left" vertical="center"/>
    </xf>
    <xf numFmtId="0" fontId="38" fillId="17" borderId="0" xfId="0" applyFont="1" applyFill="1" applyAlignment="1">
      <alignment horizontal="center" vertical="center" wrapText="1"/>
    </xf>
    <xf numFmtId="0" fontId="38" fillId="17" borderId="0" xfId="0" applyFont="1" applyFill="1"/>
    <xf numFmtId="0" fontId="4" fillId="17" borderId="0" xfId="0" applyFont="1" applyFill="1" applyAlignment="1">
      <alignment horizontal="left" vertical="center" wrapText="1"/>
    </xf>
    <xf numFmtId="0" fontId="21" fillId="17" borderId="0" xfId="0" applyFont="1" applyFill="1" applyAlignment="1">
      <alignment vertical="center"/>
    </xf>
    <xf numFmtId="3" fontId="38" fillId="17" borderId="0" xfId="0" applyNumberFormat="1" applyFont="1" applyFill="1" applyAlignment="1">
      <alignment horizontal="right" wrapText="1"/>
    </xf>
    <xf numFmtId="0" fontId="38" fillId="17" borderId="2" xfId="0" applyFont="1" applyFill="1" applyBorder="1" applyAlignment="1">
      <alignment horizontal="right"/>
    </xf>
    <xf numFmtId="0" fontId="38" fillId="17" borderId="0" xfId="0" applyFont="1" applyFill="1" applyAlignment="1">
      <alignment horizontal="right"/>
    </xf>
    <xf numFmtId="166" fontId="37" fillId="17" borderId="0" xfId="0" applyNumberFormat="1" applyFont="1" applyFill="1"/>
    <xf numFmtId="166" fontId="38" fillId="17" borderId="0" xfId="0" applyNumberFormat="1" applyFont="1" applyFill="1"/>
    <xf numFmtId="166" fontId="37" fillId="17" borderId="2" xfId="0" applyNumberFormat="1" applyFont="1" applyFill="1" applyBorder="1"/>
    <xf numFmtId="0" fontId="37" fillId="17" borderId="0" xfId="0" applyFont="1" applyFill="1"/>
    <xf numFmtId="166" fontId="37" fillId="17" borderId="1" xfId="0" applyNumberFormat="1" applyFont="1" applyFill="1" applyBorder="1"/>
    <xf numFmtId="166" fontId="37" fillId="17" borderId="39" xfId="0" applyNumberFormat="1" applyFont="1" applyFill="1" applyBorder="1"/>
    <xf numFmtId="166" fontId="37" fillId="17" borderId="40" xfId="0" applyNumberFormat="1" applyFont="1" applyFill="1" applyBorder="1"/>
    <xf numFmtId="0" fontId="4" fillId="17" borderId="0" xfId="0" applyFont="1" applyFill="1" applyAlignment="1">
      <alignment horizontal="justify" vertical="center"/>
    </xf>
    <xf numFmtId="167" fontId="37" fillId="17" borderId="2" xfId="0" applyNumberFormat="1" applyFont="1" applyFill="1" applyBorder="1" applyAlignment="1">
      <alignment vertical="center"/>
    </xf>
    <xf numFmtId="3" fontId="38" fillId="17" borderId="0" xfId="0" applyNumberFormat="1" applyFont="1" applyFill="1" applyAlignment="1">
      <alignment horizontal="right" vertical="center" wrapText="1"/>
    </xf>
    <xf numFmtId="169" fontId="37" fillId="17" borderId="40" xfId="0" applyNumberFormat="1" applyFont="1" applyFill="1" applyBorder="1" applyAlignment="1">
      <alignment vertical="center"/>
    </xf>
    <xf numFmtId="0" fontId="5" fillId="17" borderId="0" xfId="0" applyFont="1" applyFill="1" applyAlignment="1">
      <alignment wrapText="1"/>
    </xf>
    <xf numFmtId="3" fontId="38" fillId="17" borderId="0" xfId="0" applyNumberFormat="1" applyFont="1" applyFill="1" applyAlignment="1">
      <alignment horizontal="right"/>
    </xf>
    <xf numFmtId="0" fontId="38" fillId="0" borderId="2" xfId="0" applyFont="1" applyBorder="1" applyAlignment="1">
      <alignment horizontal="right"/>
    </xf>
    <xf numFmtId="3" fontId="38" fillId="17" borderId="0" xfId="0" applyNumberFormat="1" applyFont="1" applyFill="1"/>
    <xf numFmtId="3" fontId="37" fillId="17" borderId="40" xfId="0" applyNumberFormat="1" applyFont="1" applyFill="1" applyBorder="1"/>
    <xf numFmtId="0" fontId="5" fillId="17" borderId="0" xfId="0" applyFont="1" applyFill="1" applyAlignment="1">
      <alignment horizontal="left" wrapText="1"/>
    </xf>
    <xf numFmtId="41" fontId="38" fillId="17" borderId="0" xfId="0" applyNumberFormat="1" applyFont="1" applyFill="1"/>
    <xf numFmtId="3" fontId="5" fillId="17" borderId="0" xfId="0" applyNumberFormat="1" applyFont="1" applyFill="1"/>
    <xf numFmtId="3" fontId="40" fillId="17" borderId="0" xfId="0" applyNumberFormat="1" applyFont="1" applyFill="1"/>
    <xf numFmtId="3" fontId="4" fillId="17" borderId="40" xfId="0" applyNumberFormat="1" applyFont="1" applyFill="1" applyBorder="1"/>
    <xf numFmtId="0" fontId="38" fillId="11" borderId="0" xfId="0" applyFont="1" applyFill="1"/>
    <xf numFmtId="167" fontId="37" fillId="11" borderId="2" xfId="0" applyNumberFormat="1" applyFont="1" applyFill="1" applyBorder="1" applyAlignment="1">
      <alignment vertical="center"/>
    </xf>
    <xf numFmtId="3" fontId="38" fillId="11" borderId="0" xfId="0" applyNumberFormat="1" applyFont="1" applyFill="1" applyAlignment="1">
      <alignment horizontal="right" vertical="center" wrapText="1"/>
    </xf>
    <xf numFmtId="168" fontId="37" fillId="11" borderId="40" xfId="0" applyNumberFormat="1" applyFont="1" applyFill="1" applyBorder="1" applyAlignment="1">
      <alignment vertical="center"/>
    </xf>
    <xf numFmtId="0" fontId="5" fillId="18" borderId="0" xfId="0" applyFont="1" applyFill="1"/>
    <xf numFmtId="0" fontId="2" fillId="0" borderId="0" xfId="0" applyFont="1"/>
    <xf numFmtId="0" fontId="38" fillId="11" borderId="2" xfId="0" applyFont="1" applyFill="1" applyBorder="1" applyAlignment="1">
      <alignment horizontal="right"/>
    </xf>
    <xf numFmtId="0" fontId="38" fillId="18" borderId="0" xfId="0" applyFont="1" applyFill="1"/>
    <xf numFmtId="3" fontId="38" fillId="18" borderId="0" xfId="0" applyNumberFormat="1" applyFont="1" applyFill="1"/>
    <xf numFmtId="3" fontId="37" fillId="18" borderId="40" xfId="0" applyNumberFormat="1" applyFont="1" applyFill="1" applyBorder="1"/>
    <xf numFmtId="3" fontId="38" fillId="11" borderId="0" xfId="0" applyNumberFormat="1" applyFont="1" applyFill="1"/>
    <xf numFmtId="3" fontId="37" fillId="11" borderId="40" xfId="0" applyNumberFormat="1" applyFont="1" applyFill="1" applyBorder="1"/>
    <xf numFmtId="41" fontId="38" fillId="11" borderId="0" xfId="0" applyNumberFormat="1" applyFont="1" applyFill="1"/>
    <xf numFmtId="41" fontId="37" fillId="11" borderId="40" xfId="0" applyNumberFormat="1" applyFont="1" applyFill="1" applyBorder="1"/>
    <xf numFmtId="3" fontId="38" fillId="11" borderId="0" xfId="0" applyNumberFormat="1" applyFont="1" applyFill="1" applyAlignment="1">
      <alignment horizontal="right" wrapText="1"/>
    </xf>
    <xf numFmtId="3" fontId="38" fillId="11" borderId="0" xfId="0" applyNumberFormat="1" applyFont="1" applyFill="1" applyAlignment="1">
      <alignment horizontal="right"/>
    </xf>
    <xf numFmtId="3" fontId="5" fillId="11" borderId="0" xfId="0" applyNumberFormat="1" applyFont="1" applyFill="1"/>
    <xf numFmtId="3" fontId="40" fillId="11" borderId="0" xfId="0" applyNumberFormat="1" applyFont="1" applyFill="1" applyAlignment="1">
      <alignment horizontal="right"/>
    </xf>
    <xf numFmtId="3" fontId="4" fillId="18" borderId="40" xfId="0" applyNumberFormat="1" applyFont="1"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5" fillId="17" borderId="0" xfId="0" applyFont="1" applyFill="1" applyAlignment="1">
      <alignment horizontal="left" vertical="center" wrapText="1"/>
    </xf>
    <xf numFmtId="0" fontId="5" fillId="0" borderId="0" xfId="0" applyFont="1" applyAlignment="1">
      <alignment horizontal="left" vertical="center" wrapText="1"/>
    </xf>
    <xf numFmtId="49" fontId="5" fillId="17" borderId="0" xfId="0" applyNumberFormat="1" applyFont="1" applyFill="1" applyAlignment="1">
      <alignment horizontal="left" vertical="top" wrapText="1"/>
    </xf>
    <xf numFmtId="49" fontId="5" fillId="17" borderId="0" xfId="0" applyNumberFormat="1" applyFont="1" applyFill="1" applyAlignment="1">
      <alignment horizontal="left" vertical="center" wrapText="1"/>
    </xf>
    <xf numFmtId="49" fontId="5" fillId="17" borderId="0" xfId="0" applyNumberFormat="1" applyFont="1" applyFill="1" applyAlignment="1">
      <alignment horizontal="left" vertical="center"/>
    </xf>
    <xf numFmtId="0" fontId="38" fillId="17" borderId="0" xfId="0" applyFont="1" applyFill="1" applyAlignment="1">
      <alignment horizontal="left" vertical="center" wrapText="1"/>
    </xf>
    <xf numFmtId="0" fontId="38" fillId="17" borderId="0" xfId="0" applyFont="1" applyFill="1" applyAlignment="1">
      <alignment vertical="center" wrapText="1"/>
    </xf>
    <xf numFmtId="0" fontId="4" fillId="17" borderId="0" xfId="0" applyFont="1" applyFill="1" applyAlignment="1">
      <alignment horizontal="left" vertical="center" wrapText="1"/>
    </xf>
    <xf numFmtId="0" fontId="5" fillId="17" borderId="0" xfId="0" applyFont="1" applyFill="1" applyAlignment="1">
      <alignment vertical="center" wrapText="1"/>
    </xf>
    <xf numFmtId="0" fontId="5" fillId="18" borderId="0" xfId="0" applyFont="1" applyFill="1" applyAlignment="1">
      <alignment horizontal="left" wrapText="1"/>
    </xf>
    <xf numFmtId="0" fontId="4" fillId="17" borderId="0" xfId="0" applyFont="1" applyFill="1" applyAlignment="1">
      <alignment horizontal="left" vertical="center"/>
    </xf>
    <xf numFmtId="0" fontId="5" fillId="18" borderId="0" xfId="0" applyFont="1" applyFill="1" applyAlignment="1">
      <alignment horizontal="left" vertical="center" wrapText="1"/>
    </xf>
    <xf numFmtId="0" fontId="38" fillId="0" borderId="0" xfId="0"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view="pageBreakPreview" topLeftCell="A15" zoomScaleNormal="100" zoomScaleSheetLayoutView="100" workbookViewId="0">
      <selection activeCell="D33" sqref="D33:G3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08" t="s">
        <v>307</v>
      </c>
      <c r="B1" s="209"/>
      <c r="C1" s="209"/>
      <c r="D1" s="95"/>
      <c r="E1" s="95"/>
      <c r="F1" s="95"/>
      <c r="G1" s="95"/>
      <c r="H1" s="95"/>
      <c r="I1" s="95"/>
      <c r="J1" s="96"/>
    </row>
    <row r="2" spans="1:20" ht="14.45" customHeight="1" x14ac:dyDescent="0.25">
      <c r="A2" s="210" t="s">
        <v>323</v>
      </c>
      <c r="B2" s="211"/>
      <c r="C2" s="211"/>
      <c r="D2" s="211"/>
      <c r="E2" s="211"/>
      <c r="F2" s="211"/>
      <c r="G2" s="211"/>
      <c r="H2" s="211"/>
      <c r="I2" s="211"/>
      <c r="J2" s="212"/>
      <c r="N2" s="73">
        <v>1</v>
      </c>
    </row>
    <row r="3" spans="1:20" x14ac:dyDescent="0.25">
      <c r="A3" s="97"/>
      <c r="B3" s="98"/>
      <c r="C3" s="98"/>
      <c r="D3" s="98"/>
      <c r="E3" s="98"/>
      <c r="F3" s="98"/>
      <c r="G3" s="98"/>
      <c r="H3" s="98"/>
      <c r="I3" s="98"/>
      <c r="J3" s="99"/>
      <c r="N3" s="73">
        <v>2</v>
      </c>
    </row>
    <row r="4" spans="1:20" ht="33.6" customHeight="1" x14ac:dyDescent="0.25">
      <c r="A4" s="213" t="s">
        <v>308</v>
      </c>
      <c r="B4" s="214"/>
      <c r="C4" s="214"/>
      <c r="D4" s="214"/>
      <c r="E4" s="215">
        <v>44927</v>
      </c>
      <c r="F4" s="216"/>
      <c r="G4" s="102" t="s">
        <v>0</v>
      </c>
      <c r="H4" s="215">
        <v>45016</v>
      </c>
      <c r="I4" s="216"/>
      <c r="J4" s="103"/>
      <c r="N4" s="73">
        <v>3</v>
      </c>
    </row>
    <row r="5" spans="1:20" s="72" customFormat="1" ht="10.15" customHeight="1" x14ac:dyDescent="0.25">
      <c r="A5" s="217"/>
      <c r="B5" s="218"/>
      <c r="C5" s="218"/>
      <c r="D5" s="218"/>
      <c r="E5" s="218"/>
      <c r="F5" s="218"/>
      <c r="G5" s="218"/>
      <c r="H5" s="218"/>
      <c r="I5" s="218"/>
      <c r="J5" s="219"/>
      <c r="N5" s="73">
        <v>4</v>
      </c>
    </row>
    <row r="6" spans="1:20" ht="20.45" customHeight="1" x14ac:dyDescent="0.25">
      <c r="A6" s="100"/>
      <c r="B6" s="104" t="s">
        <v>328</v>
      </c>
      <c r="C6" s="101"/>
      <c r="D6" s="101"/>
      <c r="E6" s="39">
        <v>2023</v>
      </c>
      <c r="F6" s="105"/>
      <c r="G6" s="102"/>
      <c r="H6" s="105"/>
      <c r="I6" s="106"/>
      <c r="J6" s="107"/>
    </row>
    <row r="7" spans="1:20" s="77" customFormat="1" ht="10.9" customHeight="1" x14ac:dyDescent="0.25">
      <c r="A7" s="100"/>
      <c r="B7" s="101"/>
      <c r="C7" s="101"/>
      <c r="D7" s="101"/>
      <c r="E7" s="108"/>
      <c r="F7" s="108"/>
      <c r="G7" s="102"/>
      <c r="H7" s="105"/>
      <c r="I7" s="106"/>
      <c r="J7" s="107"/>
      <c r="K7" s="75"/>
      <c r="L7" s="75"/>
      <c r="M7" s="75"/>
      <c r="N7" s="76"/>
      <c r="O7" s="75"/>
      <c r="P7" s="75"/>
      <c r="Q7" s="75"/>
      <c r="R7" s="75"/>
      <c r="S7" s="75"/>
      <c r="T7" s="75"/>
    </row>
    <row r="8" spans="1:20" ht="20.45" customHeight="1" x14ac:dyDescent="0.25">
      <c r="A8" s="100"/>
      <c r="B8" s="104" t="s">
        <v>329</v>
      </c>
      <c r="C8" s="101"/>
      <c r="D8" s="101"/>
      <c r="E8" s="39">
        <v>1</v>
      </c>
      <c r="F8" s="105"/>
      <c r="G8" s="102"/>
      <c r="H8" s="105"/>
      <c r="I8" s="106"/>
      <c r="J8" s="107"/>
    </row>
    <row r="9" spans="1:20" s="77" customFormat="1" ht="10.9" customHeight="1" x14ac:dyDescent="0.25">
      <c r="A9" s="100"/>
      <c r="B9" s="101"/>
      <c r="C9" s="101"/>
      <c r="D9" s="101"/>
      <c r="E9" s="108"/>
      <c r="F9" s="108"/>
      <c r="G9" s="102"/>
      <c r="H9" s="108"/>
      <c r="I9" s="109"/>
      <c r="J9" s="107"/>
      <c r="K9" s="75"/>
      <c r="L9" s="75"/>
      <c r="M9" s="75"/>
      <c r="N9" s="76"/>
      <c r="O9" s="75"/>
      <c r="P9" s="75"/>
      <c r="Q9" s="75"/>
      <c r="R9" s="75"/>
      <c r="S9" s="75"/>
      <c r="T9" s="75"/>
    </row>
    <row r="10" spans="1:20" ht="37.9" customHeight="1" x14ac:dyDescent="0.25">
      <c r="A10" s="227" t="s">
        <v>330</v>
      </c>
      <c r="B10" s="228"/>
      <c r="C10" s="228"/>
      <c r="D10" s="228"/>
      <c r="E10" s="228"/>
      <c r="F10" s="228"/>
      <c r="G10" s="228"/>
      <c r="H10" s="228"/>
      <c r="I10" s="228"/>
      <c r="J10" s="110"/>
    </row>
    <row r="11" spans="1:20" ht="24.6" customHeight="1" x14ac:dyDescent="0.25">
      <c r="A11" s="229" t="s">
        <v>309</v>
      </c>
      <c r="B11" s="230"/>
      <c r="C11" s="222" t="s">
        <v>447</v>
      </c>
      <c r="D11" s="223"/>
      <c r="E11" s="111"/>
      <c r="F11" s="231" t="s">
        <v>331</v>
      </c>
      <c r="G11" s="221"/>
      <c r="H11" s="232" t="s">
        <v>451</v>
      </c>
      <c r="I11" s="233"/>
      <c r="J11" s="113"/>
    </row>
    <row r="12" spans="1:20" ht="14.45" customHeight="1" x14ac:dyDescent="0.25">
      <c r="A12" s="114"/>
      <c r="B12" s="115"/>
      <c r="C12" s="115"/>
      <c r="D12" s="115"/>
      <c r="E12" s="225"/>
      <c r="F12" s="225"/>
      <c r="G12" s="225"/>
      <c r="H12" s="225"/>
      <c r="I12" s="116"/>
      <c r="J12" s="113"/>
    </row>
    <row r="13" spans="1:20" ht="21" customHeight="1" x14ac:dyDescent="0.25">
      <c r="A13" s="220" t="s">
        <v>324</v>
      </c>
      <c r="B13" s="221"/>
      <c r="C13" s="222" t="s">
        <v>448</v>
      </c>
      <c r="D13" s="223"/>
      <c r="E13" s="224"/>
      <c r="F13" s="225"/>
      <c r="G13" s="225"/>
      <c r="H13" s="225"/>
      <c r="I13" s="116"/>
      <c r="J13" s="113"/>
    </row>
    <row r="14" spans="1:20" ht="10.9" customHeight="1" x14ac:dyDescent="0.25">
      <c r="A14" s="111"/>
      <c r="B14" s="116"/>
      <c r="C14" s="88"/>
      <c r="D14" s="88"/>
      <c r="E14" s="226"/>
      <c r="F14" s="226"/>
      <c r="G14" s="226"/>
      <c r="H14" s="226"/>
      <c r="I14" s="115"/>
      <c r="J14" s="118"/>
    </row>
    <row r="15" spans="1:20" ht="22.9" customHeight="1" x14ac:dyDescent="0.25">
      <c r="A15" s="220" t="s">
        <v>310</v>
      </c>
      <c r="B15" s="221"/>
      <c r="C15" s="222" t="s">
        <v>449</v>
      </c>
      <c r="D15" s="223"/>
      <c r="E15" s="240"/>
      <c r="F15" s="241"/>
      <c r="G15" s="112" t="s">
        <v>332</v>
      </c>
      <c r="H15" s="232" t="s">
        <v>452</v>
      </c>
      <c r="I15" s="233"/>
      <c r="J15" s="120"/>
    </row>
    <row r="16" spans="1:20" ht="10.9" customHeight="1" x14ac:dyDescent="0.25">
      <c r="A16" s="111"/>
      <c r="B16" s="116"/>
      <c r="C16" s="115"/>
      <c r="D16" s="115"/>
      <c r="E16" s="226"/>
      <c r="F16" s="226"/>
      <c r="G16" s="242"/>
      <c r="H16" s="242"/>
      <c r="I16" s="115"/>
      <c r="J16" s="118"/>
    </row>
    <row r="17" spans="1:10" ht="22.9" customHeight="1" x14ac:dyDescent="0.25">
      <c r="A17" s="117"/>
      <c r="B17" s="112" t="s">
        <v>333</v>
      </c>
      <c r="C17" s="222" t="s">
        <v>450</v>
      </c>
      <c r="D17" s="223"/>
      <c r="E17" s="119"/>
      <c r="F17" s="119"/>
      <c r="G17" s="119"/>
      <c r="H17" s="119"/>
      <c r="I17" s="119"/>
      <c r="J17" s="120"/>
    </row>
    <row r="18" spans="1:10" x14ac:dyDescent="0.25">
      <c r="A18" s="234"/>
      <c r="B18" s="235"/>
      <c r="C18" s="226"/>
      <c r="D18" s="226"/>
      <c r="E18" s="226"/>
      <c r="F18" s="226"/>
      <c r="G18" s="226"/>
      <c r="H18" s="226"/>
      <c r="I18" s="115"/>
      <c r="J18" s="118"/>
    </row>
    <row r="19" spans="1:10" x14ac:dyDescent="0.25">
      <c r="A19" s="229" t="s">
        <v>311</v>
      </c>
      <c r="B19" s="236"/>
      <c r="C19" s="237" t="s">
        <v>453</v>
      </c>
      <c r="D19" s="238"/>
      <c r="E19" s="238"/>
      <c r="F19" s="238"/>
      <c r="G19" s="238"/>
      <c r="H19" s="238"/>
      <c r="I19" s="238"/>
      <c r="J19" s="239"/>
    </row>
    <row r="20" spans="1:10" x14ac:dyDescent="0.25">
      <c r="A20" s="114"/>
      <c r="B20" s="115"/>
      <c r="C20" s="121"/>
      <c r="D20" s="115"/>
      <c r="E20" s="226"/>
      <c r="F20" s="226"/>
      <c r="G20" s="226"/>
      <c r="H20" s="226"/>
      <c r="I20" s="115"/>
      <c r="J20" s="118"/>
    </row>
    <row r="21" spans="1:10" x14ac:dyDescent="0.25">
      <c r="A21" s="229" t="s">
        <v>312</v>
      </c>
      <c r="B21" s="236"/>
      <c r="C21" s="232">
        <v>10000</v>
      </c>
      <c r="D21" s="233"/>
      <c r="E21" s="226"/>
      <c r="F21" s="226"/>
      <c r="G21" s="237" t="s">
        <v>454</v>
      </c>
      <c r="H21" s="238"/>
      <c r="I21" s="238"/>
      <c r="J21" s="239"/>
    </row>
    <row r="22" spans="1:10" x14ac:dyDescent="0.25">
      <c r="A22" s="114"/>
      <c r="B22" s="115"/>
      <c r="C22" s="115"/>
      <c r="D22" s="115"/>
      <c r="E22" s="226"/>
      <c r="F22" s="226"/>
      <c r="G22" s="226"/>
      <c r="H22" s="226"/>
      <c r="I22" s="115"/>
      <c r="J22" s="118"/>
    </row>
    <row r="23" spans="1:10" x14ac:dyDescent="0.25">
      <c r="A23" s="229" t="s">
        <v>313</v>
      </c>
      <c r="B23" s="236"/>
      <c r="C23" s="237" t="s">
        <v>455</v>
      </c>
      <c r="D23" s="238"/>
      <c r="E23" s="238"/>
      <c r="F23" s="238"/>
      <c r="G23" s="238"/>
      <c r="H23" s="238"/>
      <c r="I23" s="238"/>
      <c r="J23" s="239"/>
    </row>
    <row r="24" spans="1:10" x14ac:dyDescent="0.25">
      <c r="A24" s="114"/>
      <c r="B24" s="115"/>
      <c r="C24" s="88"/>
      <c r="D24" s="115"/>
      <c r="E24" s="226"/>
      <c r="F24" s="226"/>
      <c r="G24" s="226"/>
      <c r="H24" s="226"/>
      <c r="I24" s="115"/>
      <c r="J24" s="118"/>
    </row>
    <row r="25" spans="1:10" x14ac:dyDescent="0.25">
      <c r="A25" s="229" t="s">
        <v>314</v>
      </c>
      <c r="B25" s="236"/>
      <c r="C25" s="244" t="s">
        <v>456</v>
      </c>
      <c r="D25" s="245"/>
      <c r="E25" s="245"/>
      <c r="F25" s="245"/>
      <c r="G25" s="245"/>
      <c r="H25" s="245"/>
      <c r="I25" s="245"/>
      <c r="J25" s="246"/>
    </row>
    <row r="26" spans="1:10" x14ac:dyDescent="0.25">
      <c r="A26" s="114"/>
      <c r="B26" s="115"/>
      <c r="C26" s="121"/>
      <c r="D26" s="115"/>
      <c r="E26" s="226"/>
      <c r="F26" s="226"/>
      <c r="G26" s="226"/>
      <c r="H26" s="226"/>
      <c r="I26" s="115"/>
      <c r="J26" s="118"/>
    </row>
    <row r="27" spans="1:10" x14ac:dyDescent="0.25">
      <c r="A27" s="229" t="s">
        <v>315</v>
      </c>
      <c r="B27" s="236"/>
      <c r="C27" s="244" t="s">
        <v>457</v>
      </c>
      <c r="D27" s="245"/>
      <c r="E27" s="245"/>
      <c r="F27" s="245"/>
      <c r="G27" s="245"/>
      <c r="H27" s="245"/>
      <c r="I27" s="245"/>
      <c r="J27" s="246"/>
    </row>
    <row r="28" spans="1:10" ht="13.9" customHeight="1" x14ac:dyDescent="0.25">
      <c r="A28" s="114"/>
      <c r="B28" s="115"/>
      <c r="C28" s="121"/>
      <c r="D28" s="115"/>
      <c r="E28" s="226"/>
      <c r="F28" s="226"/>
      <c r="G28" s="226"/>
      <c r="H28" s="226"/>
      <c r="I28" s="115"/>
      <c r="J28" s="118"/>
    </row>
    <row r="29" spans="1:10" ht="22.9" customHeight="1" x14ac:dyDescent="0.25">
      <c r="A29" s="220" t="s">
        <v>325</v>
      </c>
      <c r="B29" s="236"/>
      <c r="C29" s="40">
        <v>4845</v>
      </c>
      <c r="D29" s="122"/>
      <c r="E29" s="243"/>
      <c r="F29" s="243"/>
      <c r="G29" s="243"/>
      <c r="H29" s="243"/>
      <c r="I29" s="123"/>
      <c r="J29" s="124"/>
    </row>
    <row r="30" spans="1:10" x14ac:dyDescent="0.25">
      <c r="A30" s="114"/>
      <c r="B30" s="115"/>
      <c r="C30" s="115"/>
      <c r="D30" s="115"/>
      <c r="E30" s="226"/>
      <c r="F30" s="226"/>
      <c r="G30" s="226"/>
      <c r="H30" s="226"/>
      <c r="I30" s="123"/>
      <c r="J30" s="124"/>
    </row>
    <row r="31" spans="1:10" x14ac:dyDescent="0.25">
      <c r="A31" s="229" t="s">
        <v>316</v>
      </c>
      <c r="B31" s="236"/>
      <c r="C31" s="41" t="s">
        <v>336</v>
      </c>
      <c r="D31" s="247" t="s">
        <v>334</v>
      </c>
      <c r="E31" s="248"/>
      <c r="F31" s="248"/>
      <c r="G31" s="248"/>
      <c r="H31" s="115"/>
      <c r="I31" s="125" t="s">
        <v>335</v>
      </c>
      <c r="J31" s="126" t="s">
        <v>336</v>
      </c>
    </row>
    <row r="32" spans="1:10" x14ac:dyDescent="0.25">
      <c r="A32" s="229"/>
      <c r="B32" s="236"/>
      <c r="C32" s="127"/>
      <c r="D32" s="102"/>
      <c r="E32" s="241"/>
      <c r="F32" s="241"/>
      <c r="G32" s="241"/>
      <c r="H32" s="241"/>
      <c r="I32" s="123"/>
      <c r="J32" s="124"/>
    </row>
    <row r="33" spans="1:10" x14ac:dyDescent="0.25">
      <c r="A33" s="229" t="s">
        <v>326</v>
      </c>
      <c r="B33" s="236"/>
      <c r="C33" s="40" t="s">
        <v>338</v>
      </c>
      <c r="D33" s="247" t="s">
        <v>337</v>
      </c>
      <c r="E33" s="248"/>
      <c r="F33" s="248"/>
      <c r="G33" s="248"/>
      <c r="H33" s="119"/>
      <c r="I33" s="125" t="s">
        <v>338</v>
      </c>
      <c r="J33" s="126" t="s">
        <v>339</v>
      </c>
    </row>
    <row r="34" spans="1:10" x14ac:dyDescent="0.25">
      <c r="A34" s="114"/>
      <c r="B34" s="115"/>
      <c r="C34" s="115"/>
      <c r="D34" s="115"/>
      <c r="E34" s="226"/>
      <c r="F34" s="226"/>
      <c r="G34" s="226"/>
      <c r="H34" s="226"/>
      <c r="I34" s="115"/>
      <c r="J34" s="118"/>
    </row>
    <row r="35" spans="1:10" x14ac:dyDescent="0.25">
      <c r="A35" s="247" t="s">
        <v>327</v>
      </c>
      <c r="B35" s="248"/>
      <c r="C35" s="248"/>
      <c r="D35" s="248"/>
      <c r="E35" s="248" t="s">
        <v>317</v>
      </c>
      <c r="F35" s="248"/>
      <c r="G35" s="248"/>
      <c r="H35" s="248"/>
      <c r="I35" s="248"/>
      <c r="J35" s="128" t="s">
        <v>318</v>
      </c>
    </row>
    <row r="36" spans="1:10" x14ac:dyDescent="0.25">
      <c r="A36" s="114"/>
      <c r="B36" s="115"/>
      <c r="C36" s="115"/>
      <c r="D36" s="115"/>
      <c r="E36" s="226"/>
      <c r="F36" s="226"/>
      <c r="G36" s="226"/>
      <c r="H36" s="226"/>
      <c r="I36" s="115"/>
      <c r="J36" s="124"/>
    </row>
    <row r="37" spans="1:10" x14ac:dyDescent="0.25">
      <c r="A37" s="249" t="s">
        <v>463</v>
      </c>
      <c r="B37" s="250"/>
      <c r="C37" s="250"/>
      <c r="D37" s="250"/>
      <c r="E37" s="249" t="s">
        <v>464</v>
      </c>
      <c r="F37" s="250"/>
      <c r="G37" s="250"/>
      <c r="H37" s="250"/>
      <c r="I37" s="251"/>
      <c r="J37" s="89">
        <v>1343068</v>
      </c>
    </row>
    <row r="38" spans="1:10" x14ac:dyDescent="0.25">
      <c r="A38" s="78"/>
      <c r="B38" s="88"/>
      <c r="C38" s="91"/>
      <c r="D38" s="252"/>
      <c r="E38" s="252"/>
      <c r="F38" s="252"/>
      <c r="G38" s="252"/>
      <c r="H38" s="252"/>
      <c r="I38" s="252"/>
      <c r="J38" s="79"/>
    </row>
    <row r="39" spans="1:10" x14ac:dyDescent="0.25">
      <c r="A39" s="249" t="s">
        <v>465</v>
      </c>
      <c r="B39" s="250"/>
      <c r="C39" s="250"/>
      <c r="D39" s="251"/>
      <c r="E39" s="249" t="s">
        <v>464</v>
      </c>
      <c r="F39" s="250"/>
      <c r="G39" s="250"/>
      <c r="H39" s="250"/>
      <c r="I39" s="251"/>
      <c r="J39" s="40">
        <v>3645363</v>
      </c>
    </row>
    <row r="40" spans="1:10" x14ac:dyDescent="0.25">
      <c r="A40" s="78"/>
      <c r="B40" s="88"/>
      <c r="C40" s="91"/>
      <c r="D40" s="90"/>
      <c r="E40" s="252"/>
      <c r="F40" s="252"/>
      <c r="G40" s="252"/>
      <c r="H40" s="252"/>
      <c r="I40" s="87"/>
      <c r="J40" s="79"/>
    </row>
    <row r="41" spans="1:10" x14ac:dyDescent="0.25">
      <c r="A41" s="249" t="s">
        <v>466</v>
      </c>
      <c r="B41" s="250"/>
      <c r="C41" s="250"/>
      <c r="D41" s="251"/>
      <c r="E41" s="249" t="s">
        <v>464</v>
      </c>
      <c r="F41" s="250"/>
      <c r="G41" s="250"/>
      <c r="H41" s="250"/>
      <c r="I41" s="251"/>
      <c r="J41" s="40">
        <v>3282899</v>
      </c>
    </row>
    <row r="42" spans="1:10" x14ac:dyDescent="0.25">
      <c r="A42" s="78"/>
      <c r="B42" s="88"/>
      <c r="C42" s="91"/>
      <c r="D42" s="90"/>
      <c r="E42" s="252"/>
      <c r="F42" s="252"/>
      <c r="G42" s="252"/>
      <c r="H42" s="252"/>
      <c r="I42" s="87"/>
      <c r="J42" s="79"/>
    </row>
    <row r="43" spans="1:10" x14ac:dyDescent="0.25">
      <c r="A43" s="249" t="s">
        <v>467</v>
      </c>
      <c r="B43" s="250"/>
      <c r="C43" s="250"/>
      <c r="D43" s="251"/>
      <c r="E43" s="249" t="s">
        <v>464</v>
      </c>
      <c r="F43" s="250"/>
      <c r="G43" s="250"/>
      <c r="H43" s="250"/>
      <c r="I43" s="251"/>
      <c r="J43" s="40">
        <v>3282678</v>
      </c>
    </row>
    <row r="44" spans="1:10" x14ac:dyDescent="0.25">
      <c r="A44" s="134"/>
      <c r="B44" s="135"/>
      <c r="C44" s="135"/>
      <c r="D44" s="135"/>
      <c r="E44" s="135"/>
      <c r="F44" s="135"/>
      <c r="G44" s="135"/>
      <c r="H44" s="135"/>
      <c r="I44" s="135"/>
      <c r="J44" s="136"/>
    </row>
    <row r="45" spans="1:10" x14ac:dyDescent="0.25">
      <c r="A45" s="92"/>
      <c r="B45" s="93"/>
      <c r="C45" s="93"/>
      <c r="D45" s="94" t="s">
        <v>469</v>
      </c>
      <c r="E45" s="92"/>
      <c r="F45" s="93"/>
      <c r="G45" s="93"/>
      <c r="H45" s="93"/>
      <c r="I45" s="94" t="s">
        <v>464</v>
      </c>
      <c r="J45" s="40">
        <v>1356216</v>
      </c>
    </row>
    <row r="46" spans="1:10" x14ac:dyDescent="0.25">
      <c r="A46" s="80"/>
      <c r="B46" s="91"/>
      <c r="C46" s="254"/>
      <c r="D46" s="254"/>
      <c r="E46" s="242"/>
      <c r="F46" s="242"/>
      <c r="G46" s="254"/>
      <c r="H46" s="254"/>
      <c r="I46" s="254"/>
      <c r="J46" s="79"/>
    </row>
    <row r="47" spans="1:10" x14ac:dyDescent="0.25">
      <c r="A47" s="249" t="s">
        <v>468</v>
      </c>
      <c r="B47" s="250"/>
      <c r="C47" s="250"/>
      <c r="D47" s="251"/>
      <c r="E47" s="249" t="s">
        <v>464</v>
      </c>
      <c r="F47" s="250"/>
      <c r="G47" s="250"/>
      <c r="H47" s="250"/>
      <c r="I47" s="251"/>
      <c r="J47" s="40">
        <v>2435071</v>
      </c>
    </row>
    <row r="48" spans="1:10" x14ac:dyDescent="0.25">
      <c r="A48" s="80"/>
      <c r="B48" s="91"/>
      <c r="C48" s="91"/>
      <c r="D48" s="88"/>
      <c r="E48" s="242"/>
      <c r="F48" s="242"/>
      <c r="G48" s="254"/>
      <c r="H48" s="254"/>
      <c r="I48" s="88"/>
      <c r="J48" s="79"/>
    </row>
    <row r="49" spans="1:10" x14ac:dyDescent="0.25">
      <c r="A49" s="249" t="s">
        <v>470</v>
      </c>
      <c r="B49" s="250"/>
      <c r="C49" s="250"/>
      <c r="D49" s="251"/>
      <c r="E49" s="249" t="s">
        <v>464</v>
      </c>
      <c r="F49" s="250"/>
      <c r="G49" s="250"/>
      <c r="H49" s="250"/>
      <c r="I49" s="251"/>
      <c r="J49" s="40">
        <v>3654656</v>
      </c>
    </row>
    <row r="50" spans="1:10" x14ac:dyDescent="0.25">
      <c r="A50" s="137"/>
      <c r="B50" s="138"/>
      <c r="C50" s="138"/>
      <c r="D50" s="138"/>
      <c r="E50" s="138"/>
      <c r="F50" s="138"/>
      <c r="G50" s="138"/>
      <c r="H50" s="138"/>
      <c r="I50" s="138"/>
      <c r="J50" s="139"/>
    </row>
    <row r="51" spans="1:10" x14ac:dyDescent="0.25">
      <c r="A51" s="92"/>
      <c r="B51" s="93"/>
      <c r="C51" s="93"/>
      <c r="D51" s="94" t="s">
        <v>471</v>
      </c>
      <c r="E51" s="92"/>
      <c r="F51" s="93"/>
      <c r="G51" s="93"/>
      <c r="H51" s="93"/>
      <c r="I51" s="94" t="s">
        <v>464</v>
      </c>
      <c r="J51" s="40">
        <v>3654664</v>
      </c>
    </row>
    <row r="52" spans="1:10" x14ac:dyDescent="0.25">
      <c r="A52" s="80"/>
      <c r="B52" s="91"/>
      <c r="C52" s="91"/>
      <c r="D52" s="88"/>
      <c r="E52" s="88"/>
      <c r="F52" s="88"/>
      <c r="G52" s="91"/>
      <c r="H52" s="91"/>
      <c r="I52" s="88"/>
      <c r="J52" s="79"/>
    </row>
    <row r="53" spans="1:10" x14ac:dyDescent="0.25">
      <c r="A53" s="92"/>
      <c r="B53" s="93"/>
      <c r="C53" s="93"/>
      <c r="D53" s="94" t="s">
        <v>472</v>
      </c>
      <c r="E53" s="92"/>
      <c r="F53" s="93"/>
      <c r="G53" s="93"/>
      <c r="H53" s="93"/>
      <c r="I53" s="94" t="s">
        <v>464</v>
      </c>
      <c r="J53" s="40">
        <v>3641287</v>
      </c>
    </row>
    <row r="54" spans="1:10" x14ac:dyDescent="0.25">
      <c r="A54" s="80"/>
      <c r="B54" s="91"/>
      <c r="C54" s="91"/>
      <c r="D54" s="88"/>
      <c r="E54" s="88"/>
      <c r="F54" s="88"/>
      <c r="G54" s="91"/>
      <c r="H54" s="91"/>
      <c r="I54" s="88"/>
      <c r="J54" s="79"/>
    </row>
    <row r="55" spans="1:10" x14ac:dyDescent="0.25">
      <c r="A55" s="92"/>
      <c r="B55" s="93"/>
      <c r="C55" s="93"/>
      <c r="D55" s="94" t="s">
        <v>473</v>
      </c>
      <c r="E55" s="92"/>
      <c r="F55" s="93"/>
      <c r="G55" s="93"/>
      <c r="H55" s="93"/>
      <c r="I55" s="94" t="s">
        <v>464</v>
      </c>
      <c r="J55" s="40">
        <v>3282660</v>
      </c>
    </row>
    <row r="56" spans="1:10" x14ac:dyDescent="0.25">
      <c r="A56" s="80"/>
      <c r="B56" s="91"/>
      <c r="C56" s="91"/>
      <c r="D56" s="88"/>
      <c r="E56" s="88"/>
      <c r="F56" s="88"/>
      <c r="G56" s="91"/>
      <c r="H56" s="91"/>
      <c r="I56" s="88"/>
      <c r="J56" s="79"/>
    </row>
    <row r="57" spans="1:10" x14ac:dyDescent="0.25">
      <c r="A57" s="92"/>
      <c r="B57" s="93"/>
      <c r="C57" s="93"/>
      <c r="D57" s="94" t="s">
        <v>474</v>
      </c>
      <c r="E57" s="92"/>
      <c r="F57" s="93"/>
      <c r="G57" s="93"/>
      <c r="H57" s="93"/>
      <c r="I57" s="94" t="s">
        <v>464</v>
      </c>
      <c r="J57" s="40">
        <v>3654354</v>
      </c>
    </row>
    <row r="58" spans="1:10" x14ac:dyDescent="0.25">
      <c r="A58" s="80"/>
      <c r="B58" s="91"/>
      <c r="C58" s="91"/>
      <c r="D58" s="88"/>
      <c r="E58" s="88"/>
      <c r="F58" s="88"/>
      <c r="G58" s="91"/>
      <c r="H58" s="91"/>
      <c r="I58" s="88"/>
      <c r="J58" s="79"/>
    </row>
    <row r="59" spans="1:10" x14ac:dyDescent="0.25">
      <c r="A59" s="92"/>
      <c r="B59" s="93"/>
      <c r="C59" s="93"/>
      <c r="D59" s="94" t="s">
        <v>475</v>
      </c>
      <c r="E59" s="92"/>
      <c r="F59" s="93"/>
      <c r="G59" s="93"/>
      <c r="H59" s="93"/>
      <c r="I59" s="94" t="s">
        <v>464</v>
      </c>
      <c r="J59" s="40">
        <v>1114328</v>
      </c>
    </row>
    <row r="60" spans="1:10" x14ac:dyDescent="0.25">
      <c r="A60" s="80"/>
      <c r="B60" s="91"/>
      <c r="C60" s="91"/>
      <c r="D60" s="88"/>
      <c r="E60" s="88"/>
      <c r="F60" s="88"/>
      <c r="G60" s="91"/>
      <c r="H60" s="91"/>
      <c r="I60" s="88"/>
      <c r="J60" s="79"/>
    </row>
    <row r="61" spans="1:10" x14ac:dyDescent="0.25">
      <c r="A61" s="92"/>
      <c r="B61" s="93"/>
      <c r="C61" s="93"/>
      <c r="D61" s="94" t="s">
        <v>476</v>
      </c>
      <c r="E61" s="92"/>
      <c r="F61" s="93"/>
      <c r="G61" s="93"/>
      <c r="H61" s="93"/>
      <c r="I61" s="94" t="s">
        <v>464</v>
      </c>
      <c r="J61" s="40">
        <v>5423392</v>
      </c>
    </row>
    <row r="62" spans="1:10" x14ac:dyDescent="0.25">
      <c r="A62" s="80"/>
      <c r="B62" s="91"/>
      <c r="C62" s="91"/>
      <c r="D62" s="88"/>
      <c r="E62" s="88"/>
      <c r="F62" s="88"/>
      <c r="G62" s="91"/>
      <c r="H62" s="91"/>
      <c r="I62" s="88"/>
      <c r="J62" s="79"/>
    </row>
    <row r="63" spans="1:10" x14ac:dyDescent="0.25">
      <c r="A63" s="92"/>
      <c r="B63" s="93"/>
      <c r="C63" s="93"/>
      <c r="D63" s="94" t="s">
        <v>477</v>
      </c>
      <c r="E63" s="92"/>
      <c r="F63" s="93"/>
      <c r="G63" s="93"/>
      <c r="H63" s="93"/>
      <c r="I63" s="94" t="s">
        <v>464</v>
      </c>
      <c r="J63" s="40">
        <v>5478421</v>
      </c>
    </row>
    <row r="64" spans="1:10" x14ac:dyDescent="0.25">
      <c r="A64" s="129"/>
      <c r="B64" s="121"/>
      <c r="C64" s="121"/>
      <c r="D64" s="115"/>
      <c r="E64" s="226"/>
      <c r="F64" s="226"/>
      <c r="G64" s="253"/>
      <c r="H64" s="253"/>
      <c r="I64" s="115"/>
      <c r="J64" s="130" t="s">
        <v>340</v>
      </c>
    </row>
    <row r="65" spans="1:10" x14ac:dyDescent="0.25">
      <c r="A65" s="129"/>
      <c r="B65" s="121"/>
      <c r="C65" s="121"/>
      <c r="D65" s="115"/>
      <c r="E65" s="226"/>
      <c r="F65" s="226"/>
      <c r="G65" s="253"/>
      <c r="H65" s="253"/>
      <c r="I65" s="115"/>
      <c r="J65" s="130" t="s">
        <v>341</v>
      </c>
    </row>
    <row r="66" spans="1:10" ht="14.45" customHeight="1" x14ac:dyDescent="0.25">
      <c r="A66" s="220" t="s">
        <v>319</v>
      </c>
      <c r="B66" s="231"/>
      <c r="C66" s="232" t="s">
        <v>341</v>
      </c>
      <c r="D66" s="233"/>
      <c r="E66" s="259" t="s">
        <v>342</v>
      </c>
      <c r="F66" s="260"/>
      <c r="G66" s="237"/>
      <c r="H66" s="238"/>
      <c r="I66" s="238"/>
      <c r="J66" s="239"/>
    </row>
    <row r="67" spans="1:10" x14ac:dyDescent="0.25">
      <c r="A67" s="129"/>
      <c r="B67" s="121"/>
      <c r="C67" s="253"/>
      <c r="D67" s="253"/>
      <c r="E67" s="226"/>
      <c r="F67" s="226"/>
      <c r="G67" s="261" t="s">
        <v>343</v>
      </c>
      <c r="H67" s="261"/>
      <c r="I67" s="261"/>
      <c r="J67" s="107"/>
    </row>
    <row r="68" spans="1:10" ht="13.9" customHeight="1" x14ac:dyDescent="0.25">
      <c r="A68" s="220" t="s">
        <v>320</v>
      </c>
      <c r="B68" s="231"/>
      <c r="C68" s="237" t="s">
        <v>458</v>
      </c>
      <c r="D68" s="238"/>
      <c r="E68" s="238"/>
      <c r="F68" s="238"/>
      <c r="G68" s="238"/>
      <c r="H68" s="238"/>
      <c r="I68" s="238"/>
      <c r="J68" s="239"/>
    </row>
    <row r="69" spans="1:10" x14ac:dyDescent="0.25">
      <c r="A69" s="114"/>
      <c r="B69" s="115"/>
      <c r="C69" s="243" t="s">
        <v>321</v>
      </c>
      <c r="D69" s="243"/>
      <c r="E69" s="243"/>
      <c r="F69" s="243"/>
      <c r="G69" s="243"/>
      <c r="H69" s="243"/>
      <c r="I69" s="243"/>
      <c r="J69" s="118"/>
    </row>
    <row r="70" spans="1:10" x14ac:dyDescent="0.25">
      <c r="A70" s="220" t="s">
        <v>322</v>
      </c>
      <c r="B70" s="231"/>
      <c r="C70" s="255" t="s">
        <v>459</v>
      </c>
      <c r="D70" s="256"/>
      <c r="E70" s="257"/>
      <c r="F70" s="226"/>
      <c r="G70" s="226"/>
      <c r="H70" s="248"/>
      <c r="I70" s="248"/>
      <c r="J70" s="258"/>
    </row>
    <row r="71" spans="1:10" x14ac:dyDescent="0.25">
      <c r="A71" s="114"/>
      <c r="B71" s="115"/>
      <c r="C71" s="121"/>
      <c r="D71" s="115"/>
      <c r="E71" s="226"/>
      <c r="F71" s="226"/>
      <c r="G71" s="226"/>
      <c r="H71" s="226"/>
      <c r="I71" s="115"/>
      <c r="J71" s="118"/>
    </row>
    <row r="72" spans="1:10" ht="14.45" customHeight="1" x14ac:dyDescent="0.25">
      <c r="A72" s="220" t="s">
        <v>314</v>
      </c>
      <c r="B72" s="231"/>
      <c r="C72" s="262" t="s">
        <v>460</v>
      </c>
      <c r="D72" s="263"/>
      <c r="E72" s="263"/>
      <c r="F72" s="263"/>
      <c r="G72" s="263"/>
      <c r="H72" s="263"/>
      <c r="I72" s="263"/>
      <c r="J72" s="264"/>
    </row>
    <row r="73" spans="1:10" x14ac:dyDescent="0.25">
      <c r="A73" s="114"/>
      <c r="B73" s="115"/>
      <c r="C73" s="115"/>
      <c r="D73" s="115"/>
      <c r="E73" s="226"/>
      <c r="F73" s="226"/>
      <c r="G73" s="226"/>
      <c r="H73" s="226"/>
      <c r="I73" s="115"/>
      <c r="J73" s="118"/>
    </row>
    <row r="74" spans="1:10" x14ac:dyDescent="0.25">
      <c r="A74" s="220" t="s">
        <v>344</v>
      </c>
      <c r="B74" s="231"/>
      <c r="C74" s="262" t="s">
        <v>461</v>
      </c>
      <c r="D74" s="263"/>
      <c r="E74" s="263"/>
      <c r="F74" s="263"/>
      <c r="G74" s="263"/>
      <c r="H74" s="263"/>
      <c r="I74" s="263"/>
      <c r="J74" s="264"/>
    </row>
    <row r="75" spans="1:10" ht="14.45" customHeight="1" x14ac:dyDescent="0.25">
      <c r="A75" s="114"/>
      <c r="B75" s="115"/>
      <c r="C75" s="265" t="s">
        <v>345</v>
      </c>
      <c r="D75" s="265"/>
      <c r="E75" s="265"/>
      <c r="F75" s="265"/>
      <c r="G75" s="115"/>
      <c r="H75" s="115"/>
      <c r="I75" s="115"/>
      <c r="J75" s="118"/>
    </row>
    <row r="76" spans="1:10" x14ac:dyDescent="0.25">
      <c r="A76" s="220" t="s">
        <v>346</v>
      </c>
      <c r="B76" s="231"/>
      <c r="C76" s="262" t="s">
        <v>462</v>
      </c>
      <c r="D76" s="263"/>
      <c r="E76" s="263"/>
      <c r="F76" s="263"/>
      <c r="G76" s="263"/>
      <c r="H76" s="263"/>
      <c r="I76" s="263"/>
      <c r="J76" s="264"/>
    </row>
    <row r="77" spans="1:10" ht="14.45" customHeight="1" x14ac:dyDescent="0.25">
      <c r="A77" s="131"/>
      <c r="B77" s="132"/>
      <c r="C77" s="266" t="s">
        <v>347</v>
      </c>
      <c r="D77" s="266"/>
      <c r="E77" s="266"/>
      <c r="F77" s="266"/>
      <c r="G77" s="266"/>
      <c r="H77" s="132"/>
      <c r="I77" s="132"/>
      <c r="J77" s="133"/>
    </row>
    <row r="84" ht="27" customHeight="1" x14ac:dyDescent="0.25"/>
    <row r="88"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74:B74"/>
    <mergeCell ref="C74:J74"/>
    <mergeCell ref="C75:F75"/>
    <mergeCell ref="A76:B76"/>
    <mergeCell ref="C76:J76"/>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49:D49"/>
    <mergeCell ref="E49:I49"/>
    <mergeCell ref="E64:F64"/>
    <mergeCell ref="G64:H64"/>
    <mergeCell ref="E65:F65"/>
    <mergeCell ref="G65:H65"/>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6:D66" xr:uid="{00000000-0002-0000-0000-000000000000}">
      <formula1>$J$64:$J$65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86" sqref="I8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70" t="s">
        <v>1</v>
      </c>
      <c r="B1" s="271"/>
      <c r="C1" s="271"/>
      <c r="D1" s="271"/>
      <c r="E1" s="271"/>
      <c r="F1" s="271"/>
      <c r="G1" s="271"/>
      <c r="H1" s="271"/>
      <c r="I1" s="271"/>
    </row>
    <row r="2" spans="1:9" x14ac:dyDescent="0.2">
      <c r="A2" s="272" t="s">
        <v>480</v>
      </c>
      <c r="B2" s="273"/>
      <c r="C2" s="273"/>
      <c r="D2" s="273"/>
      <c r="E2" s="273"/>
      <c r="F2" s="273"/>
      <c r="G2" s="273"/>
      <c r="H2" s="273"/>
      <c r="I2" s="273"/>
    </row>
    <row r="3" spans="1:9" x14ac:dyDescent="0.2">
      <c r="A3" s="274" t="s">
        <v>446</v>
      </c>
      <c r="B3" s="274"/>
      <c r="C3" s="274"/>
      <c r="D3" s="274"/>
      <c r="E3" s="274"/>
      <c r="F3" s="274"/>
      <c r="G3" s="274"/>
      <c r="H3" s="274"/>
      <c r="I3" s="274"/>
    </row>
    <row r="4" spans="1:9" x14ac:dyDescent="0.2">
      <c r="A4" s="275" t="s">
        <v>478</v>
      </c>
      <c r="B4" s="276"/>
      <c r="C4" s="276"/>
      <c r="D4" s="276"/>
      <c r="E4" s="276"/>
      <c r="F4" s="276"/>
      <c r="G4" s="276"/>
      <c r="H4" s="276"/>
      <c r="I4" s="277"/>
    </row>
    <row r="5" spans="1:9" ht="45" x14ac:dyDescent="0.2">
      <c r="A5" s="280" t="s">
        <v>2</v>
      </c>
      <c r="B5" s="281"/>
      <c r="C5" s="281"/>
      <c r="D5" s="281"/>
      <c r="E5" s="281"/>
      <c r="F5" s="281"/>
      <c r="G5" s="86" t="s">
        <v>101</v>
      </c>
      <c r="H5" s="10" t="s">
        <v>296</v>
      </c>
      <c r="I5" s="10" t="s">
        <v>297</v>
      </c>
    </row>
    <row r="6" spans="1:9" x14ac:dyDescent="0.2">
      <c r="A6" s="278">
        <v>1</v>
      </c>
      <c r="B6" s="279"/>
      <c r="C6" s="279"/>
      <c r="D6" s="279"/>
      <c r="E6" s="279"/>
      <c r="F6" s="279"/>
      <c r="G6" s="85">
        <v>2</v>
      </c>
      <c r="H6" s="10">
        <v>3</v>
      </c>
      <c r="I6" s="10">
        <v>4</v>
      </c>
    </row>
    <row r="7" spans="1:9" x14ac:dyDescent="0.2">
      <c r="A7" s="282"/>
      <c r="B7" s="282"/>
      <c r="C7" s="282"/>
      <c r="D7" s="282"/>
      <c r="E7" s="282"/>
      <c r="F7" s="282"/>
      <c r="G7" s="282"/>
      <c r="H7" s="282"/>
      <c r="I7" s="282"/>
    </row>
    <row r="8" spans="1:9" ht="12.75" customHeight="1" x14ac:dyDescent="0.2">
      <c r="A8" s="283" t="s">
        <v>4</v>
      </c>
      <c r="B8" s="283"/>
      <c r="C8" s="283"/>
      <c r="D8" s="283"/>
      <c r="E8" s="283"/>
      <c r="F8" s="283"/>
      <c r="G8" s="11">
        <v>1</v>
      </c>
      <c r="H8" s="18">
        <v>0</v>
      </c>
      <c r="I8" s="18">
        <v>0</v>
      </c>
    </row>
    <row r="9" spans="1:9" ht="12.75" customHeight="1" x14ac:dyDescent="0.2">
      <c r="A9" s="269" t="s">
        <v>302</v>
      </c>
      <c r="B9" s="269"/>
      <c r="C9" s="269"/>
      <c r="D9" s="269"/>
      <c r="E9" s="269"/>
      <c r="F9" s="269"/>
      <c r="G9" s="12">
        <v>2</v>
      </c>
      <c r="H9" s="82">
        <f>H10+H17+H27+H38+H43</f>
        <v>262540875</v>
      </c>
      <c r="I9" s="82">
        <f>I10+I17+I27+I38+I43</f>
        <v>282846656</v>
      </c>
    </row>
    <row r="10" spans="1:9" ht="12.75" customHeight="1" x14ac:dyDescent="0.2">
      <c r="A10" s="268" t="s">
        <v>5</v>
      </c>
      <c r="B10" s="268"/>
      <c r="C10" s="268"/>
      <c r="D10" s="268"/>
      <c r="E10" s="268"/>
      <c r="F10" s="268"/>
      <c r="G10" s="12">
        <v>3</v>
      </c>
      <c r="H10" s="82">
        <f>H11+H12+H13+H14+H15+H16</f>
        <v>11794794</v>
      </c>
      <c r="I10" s="82">
        <f>I11+I12+I13+I14+I15+I16</f>
        <v>23633775</v>
      </c>
    </row>
    <row r="11" spans="1:9" ht="12.75" customHeight="1" x14ac:dyDescent="0.2">
      <c r="A11" s="267" t="s">
        <v>6</v>
      </c>
      <c r="B11" s="267"/>
      <c r="C11" s="267"/>
      <c r="D11" s="267"/>
      <c r="E11" s="267"/>
      <c r="F11" s="267"/>
      <c r="G11" s="11">
        <v>4</v>
      </c>
      <c r="H11" s="18">
        <v>2931309</v>
      </c>
      <c r="I11" s="18">
        <v>3176033</v>
      </c>
    </row>
    <row r="12" spans="1:9" ht="22.9" customHeight="1" x14ac:dyDescent="0.2">
      <c r="A12" s="267" t="s">
        <v>7</v>
      </c>
      <c r="B12" s="267"/>
      <c r="C12" s="267"/>
      <c r="D12" s="267"/>
      <c r="E12" s="267"/>
      <c r="F12" s="267"/>
      <c r="G12" s="11">
        <v>5</v>
      </c>
      <c r="H12" s="18">
        <v>3456994</v>
      </c>
      <c r="I12" s="18">
        <v>3401729</v>
      </c>
    </row>
    <row r="13" spans="1:9" ht="12.75" customHeight="1" x14ac:dyDescent="0.2">
      <c r="A13" s="267" t="s">
        <v>8</v>
      </c>
      <c r="B13" s="267"/>
      <c r="C13" s="267"/>
      <c r="D13" s="267"/>
      <c r="E13" s="267"/>
      <c r="F13" s="267"/>
      <c r="G13" s="11">
        <v>6</v>
      </c>
      <c r="H13" s="18">
        <v>1135920</v>
      </c>
      <c r="I13" s="18">
        <v>12964135</v>
      </c>
    </row>
    <row r="14" spans="1:9" ht="12.75" customHeight="1" x14ac:dyDescent="0.2">
      <c r="A14" s="267" t="s">
        <v>9</v>
      </c>
      <c r="B14" s="267"/>
      <c r="C14" s="267"/>
      <c r="D14" s="267"/>
      <c r="E14" s="267"/>
      <c r="F14" s="267"/>
      <c r="G14" s="11">
        <v>7</v>
      </c>
      <c r="H14" s="18">
        <v>0</v>
      </c>
      <c r="I14" s="18">
        <v>0</v>
      </c>
    </row>
    <row r="15" spans="1:9" ht="12.75" customHeight="1" x14ac:dyDescent="0.2">
      <c r="A15" s="267" t="s">
        <v>10</v>
      </c>
      <c r="B15" s="267"/>
      <c r="C15" s="267"/>
      <c r="D15" s="267"/>
      <c r="E15" s="267"/>
      <c r="F15" s="267"/>
      <c r="G15" s="11">
        <v>8</v>
      </c>
      <c r="H15" s="18">
        <v>4267838</v>
      </c>
      <c r="I15" s="18">
        <v>4089487</v>
      </c>
    </row>
    <row r="16" spans="1:9" ht="12.75" customHeight="1" x14ac:dyDescent="0.2">
      <c r="A16" s="267" t="s">
        <v>11</v>
      </c>
      <c r="B16" s="267"/>
      <c r="C16" s="267"/>
      <c r="D16" s="267"/>
      <c r="E16" s="267"/>
      <c r="F16" s="267"/>
      <c r="G16" s="11">
        <v>9</v>
      </c>
      <c r="H16" s="18">
        <v>2733</v>
      </c>
      <c r="I16" s="18">
        <v>2391</v>
      </c>
    </row>
    <row r="17" spans="1:9" ht="12.75" customHeight="1" x14ac:dyDescent="0.2">
      <c r="A17" s="268" t="s">
        <v>12</v>
      </c>
      <c r="B17" s="268"/>
      <c r="C17" s="268"/>
      <c r="D17" s="268"/>
      <c r="E17" s="268"/>
      <c r="F17" s="268"/>
      <c r="G17" s="12">
        <v>10</v>
      </c>
      <c r="H17" s="82">
        <f>H18+H19+H20+H21+H22+H23+H24+H25+H26</f>
        <v>202746228</v>
      </c>
      <c r="I17" s="82">
        <f>I18+I19+I20+I21+I22+I23+I24+I25+I26</f>
        <v>207390746</v>
      </c>
    </row>
    <row r="18" spans="1:9" ht="12.75" customHeight="1" x14ac:dyDescent="0.2">
      <c r="A18" s="267" t="s">
        <v>13</v>
      </c>
      <c r="B18" s="267"/>
      <c r="C18" s="267"/>
      <c r="D18" s="267"/>
      <c r="E18" s="267"/>
      <c r="F18" s="267"/>
      <c r="G18" s="11">
        <v>11</v>
      </c>
      <c r="H18" s="18">
        <v>39517143</v>
      </c>
      <c r="I18" s="18">
        <v>40264231</v>
      </c>
    </row>
    <row r="19" spans="1:9" ht="12.75" customHeight="1" x14ac:dyDescent="0.2">
      <c r="A19" s="267" t="s">
        <v>14</v>
      </c>
      <c r="B19" s="267"/>
      <c r="C19" s="267"/>
      <c r="D19" s="267"/>
      <c r="E19" s="267"/>
      <c r="F19" s="267"/>
      <c r="G19" s="11">
        <v>12</v>
      </c>
      <c r="H19" s="18">
        <v>63068977</v>
      </c>
      <c r="I19" s="18">
        <v>71451044</v>
      </c>
    </row>
    <row r="20" spans="1:9" ht="12.75" customHeight="1" x14ac:dyDescent="0.2">
      <c r="A20" s="267" t="s">
        <v>15</v>
      </c>
      <c r="B20" s="267"/>
      <c r="C20" s="267"/>
      <c r="D20" s="267"/>
      <c r="E20" s="267"/>
      <c r="F20" s="267"/>
      <c r="G20" s="11">
        <v>13</v>
      </c>
      <c r="H20" s="18">
        <v>53837485</v>
      </c>
      <c r="I20" s="18">
        <v>53434088</v>
      </c>
    </row>
    <row r="21" spans="1:9" ht="12.75" customHeight="1" x14ac:dyDescent="0.2">
      <c r="A21" s="267" t="s">
        <v>16</v>
      </c>
      <c r="B21" s="267"/>
      <c r="C21" s="267"/>
      <c r="D21" s="267"/>
      <c r="E21" s="267"/>
      <c r="F21" s="267"/>
      <c r="G21" s="11">
        <v>14</v>
      </c>
      <c r="H21" s="18">
        <v>12015966</v>
      </c>
      <c r="I21" s="18">
        <v>12263977</v>
      </c>
    </row>
    <row r="22" spans="1:9" ht="12.75" customHeight="1" x14ac:dyDescent="0.2">
      <c r="A22" s="267" t="s">
        <v>17</v>
      </c>
      <c r="B22" s="267"/>
      <c r="C22" s="267"/>
      <c r="D22" s="267"/>
      <c r="E22" s="267"/>
      <c r="F22" s="267"/>
      <c r="G22" s="11">
        <v>15</v>
      </c>
      <c r="H22" s="18">
        <v>0</v>
      </c>
      <c r="I22" s="18">
        <v>0</v>
      </c>
    </row>
    <row r="23" spans="1:9" ht="12.75" customHeight="1" x14ac:dyDescent="0.2">
      <c r="A23" s="267" t="s">
        <v>18</v>
      </c>
      <c r="B23" s="267"/>
      <c r="C23" s="267"/>
      <c r="D23" s="267"/>
      <c r="E23" s="267"/>
      <c r="F23" s="267"/>
      <c r="G23" s="11">
        <v>16</v>
      </c>
      <c r="H23" s="18">
        <v>6588811</v>
      </c>
      <c r="I23" s="18">
        <v>6970412</v>
      </c>
    </row>
    <row r="24" spans="1:9" ht="12.75" customHeight="1" x14ac:dyDescent="0.2">
      <c r="A24" s="267" t="s">
        <v>19</v>
      </c>
      <c r="B24" s="267"/>
      <c r="C24" s="267"/>
      <c r="D24" s="267"/>
      <c r="E24" s="267"/>
      <c r="F24" s="267"/>
      <c r="G24" s="11">
        <v>17</v>
      </c>
      <c r="H24" s="18">
        <v>11165793</v>
      </c>
      <c r="I24" s="18">
        <v>7147280</v>
      </c>
    </row>
    <row r="25" spans="1:9" ht="12.75" customHeight="1" x14ac:dyDescent="0.2">
      <c r="A25" s="267" t="s">
        <v>20</v>
      </c>
      <c r="B25" s="267"/>
      <c r="C25" s="267"/>
      <c r="D25" s="267"/>
      <c r="E25" s="267"/>
      <c r="F25" s="267"/>
      <c r="G25" s="11">
        <v>18</v>
      </c>
      <c r="H25" s="18">
        <v>316047</v>
      </c>
      <c r="I25" s="18">
        <v>315964</v>
      </c>
    </row>
    <row r="26" spans="1:9" ht="12.75" customHeight="1" x14ac:dyDescent="0.2">
      <c r="A26" s="267" t="s">
        <v>21</v>
      </c>
      <c r="B26" s="267"/>
      <c r="C26" s="267"/>
      <c r="D26" s="267"/>
      <c r="E26" s="267"/>
      <c r="F26" s="267"/>
      <c r="G26" s="11">
        <v>19</v>
      </c>
      <c r="H26" s="18">
        <v>16236006</v>
      </c>
      <c r="I26" s="18">
        <v>15543750</v>
      </c>
    </row>
    <row r="27" spans="1:9" ht="12.75" customHeight="1" x14ac:dyDescent="0.2">
      <c r="A27" s="268" t="s">
        <v>22</v>
      </c>
      <c r="B27" s="268"/>
      <c r="C27" s="268"/>
      <c r="D27" s="268"/>
      <c r="E27" s="268"/>
      <c r="F27" s="268"/>
      <c r="G27" s="12">
        <v>20</v>
      </c>
      <c r="H27" s="82">
        <f>SUM(H28:H37)</f>
        <v>35453356</v>
      </c>
      <c r="I27" s="82">
        <f>SUM(I28:I37)</f>
        <v>36808351</v>
      </c>
    </row>
    <row r="28" spans="1:9" ht="12.75" customHeight="1" x14ac:dyDescent="0.2">
      <c r="A28" s="267" t="s">
        <v>23</v>
      </c>
      <c r="B28" s="267"/>
      <c r="C28" s="267"/>
      <c r="D28" s="267"/>
      <c r="E28" s="267"/>
      <c r="F28" s="267"/>
      <c r="G28" s="11">
        <v>21</v>
      </c>
      <c r="H28" s="18">
        <v>10921</v>
      </c>
      <c r="I28" s="18">
        <v>8269</v>
      </c>
    </row>
    <row r="29" spans="1:9" ht="12.75" customHeight="1" x14ac:dyDescent="0.2">
      <c r="A29" s="267" t="s">
        <v>24</v>
      </c>
      <c r="B29" s="267"/>
      <c r="C29" s="267"/>
      <c r="D29" s="267"/>
      <c r="E29" s="267"/>
      <c r="F29" s="267"/>
      <c r="G29" s="11">
        <v>22</v>
      </c>
      <c r="H29" s="18">
        <v>0</v>
      </c>
      <c r="I29" s="18">
        <v>0</v>
      </c>
    </row>
    <row r="30" spans="1:9" ht="12.75" customHeight="1" x14ac:dyDescent="0.2">
      <c r="A30" s="267" t="s">
        <v>25</v>
      </c>
      <c r="B30" s="267"/>
      <c r="C30" s="267"/>
      <c r="D30" s="267"/>
      <c r="E30" s="267"/>
      <c r="F30" s="267"/>
      <c r="G30" s="11">
        <v>23</v>
      </c>
      <c r="H30" s="18">
        <v>0</v>
      </c>
      <c r="I30" s="18">
        <v>0</v>
      </c>
    </row>
    <row r="31" spans="1:9" ht="24" customHeight="1" x14ac:dyDescent="0.2">
      <c r="A31" s="267" t="s">
        <v>26</v>
      </c>
      <c r="B31" s="267"/>
      <c r="C31" s="267"/>
      <c r="D31" s="267"/>
      <c r="E31" s="267"/>
      <c r="F31" s="267"/>
      <c r="G31" s="11">
        <v>24</v>
      </c>
      <c r="H31" s="18">
        <v>29022513</v>
      </c>
      <c r="I31" s="18">
        <v>31157583</v>
      </c>
    </row>
    <row r="32" spans="1:9" ht="23.45" customHeight="1" x14ac:dyDescent="0.2">
      <c r="A32" s="267" t="s">
        <v>27</v>
      </c>
      <c r="B32" s="267"/>
      <c r="C32" s="267"/>
      <c r="D32" s="267"/>
      <c r="E32" s="267"/>
      <c r="F32" s="267"/>
      <c r="G32" s="11">
        <v>25</v>
      </c>
      <c r="H32" s="18">
        <v>0</v>
      </c>
      <c r="I32" s="18">
        <v>0</v>
      </c>
    </row>
    <row r="33" spans="1:9" ht="21.6" customHeight="1" x14ac:dyDescent="0.2">
      <c r="A33" s="267" t="s">
        <v>28</v>
      </c>
      <c r="B33" s="267"/>
      <c r="C33" s="267"/>
      <c r="D33" s="267"/>
      <c r="E33" s="267"/>
      <c r="F33" s="267"/>
      <c r="G33" s="11">
        <v>26</v>
      </c>
      <c r="H33" s="18">
        <v>0</v>
      </c>
      <c r="I33" s="18">
        <v>0</v>
      </c>
    </row>
    <row r="34" spans="1:9" ht="12.75" customHeight="1" x14ac:dyDescent="0.2">
      <c r="A34" s="267" t="s">
        <v>29</v>
      </c>
      <c r="B34" s="267"/>
      <c r="C34" s="267"/>
      <c r="D34" s="267"/>
      <c r="E34" s="267"/>
      <c r="F34" s="267"/>
      <c r="G34" s="11">
        <v>27</v>
      </c>
      <c r="H34" s="18">
        <v>322839</v>
      </c>
      <c r="I34" s="18">
        <v>403453</v>
      </c>
    </row>
    <row r="35" spans="1:9" ht="12.75" customHeight="1" x14ac:dyDescent="0.2">
      <c r="A35" s="267" t="s">
        <v>30</v>
      </c>
      <c r="B35" s="267"/>
      <c r="C35" s="267"/>
      <c r="D35" s="267"/>
      <c r="E35" s="267"/>
      <c r="F35" s="267"/>
      <c r="G35" s="11">
        <v>28</v>
      </c>
      <c r="H35" s="18">
        <v>2242527</v>
      </c>
      <c r="I35" s="18">
        <v>1282844</v>
      </c>
    </row>
    <row r="36" spans="1:9" ht="12.75" customHeight="1" x14ac:dyDescent="0.2">
      <c r="A36" s="267" t="s">
        <v>31</v>
      </c>
      <c r="B36" s="267"/>
      <c r="C36" s="267"/>
      <c r="D36" s="267"/>
      <c r="E36" s="267"/>
      <c r="F36" s="267"/>
      <c r="G36" s="11">
        <v>29</v>
      </c>
      <c r="H36" s="18">
        <v>3100603</v>
      </c>
      <c r="I36" s="18">
        <v>3199388</v>
      </c>
    </row>
    <row r="37" spans="1:9" ht="12.75" customHeight="1" x14ac:dyDescent="0.2">
      <c r="A37" s="267" t="s">
        <v>32</v>
      </c>
      <c r="B37" s="267"/>
      <c r="C37" s="267"/>
      <c r="D37" s="267"/>
      <c r="E37" s="267"/>
      <c r="F37" s="267"/>
      <c r="G37" s="11">
        <v>30</v>
      </c>
      <c r="H37" s="18">
        <v>753953</v>
      </c>
      <c r="I37" s="18">
        <v>756814</v>
      </c>
    </row>
    <row r="38" spans="1:9" ht="12.75" customHeight="1" x14ac:dyDescent="0.2">
      <c r="A38" s="268" t="s">
        <v>33</v>
      </c>
      <c r="B38" s="268"/>
      <c r="C38" s="268"/>
      <c r="D38" s="268"/>
      <c r="E38" s="268"/>
      <c r="F38" s="268"/>
      <c r="G38" s="12">
        <v>31</v>
      </c>
      <c r="H38" s="82">
        <f>H39+H40+H41+H42</f>
        <v>6319888</v>
      </c>
      <c r="I38" s="82">
        <f>I39+I40+I41+I42</f>
        <v>8903856</v>
      </c>
    </row>
    <row r="39" spans="1:9" ht="12.75" customHeight="1" x14ac:dyDescent="0.2">
      <c r="A39" s="267" t="s">
        <v>34</v>
      </c>
      <c r="B39" s="267"/>
      <c r="C39" s="267"/>
      <c r="D39" s="267"/>
      <c r="E39" s="267"/>
      <c r="F39" s="267"/>
      <c r="G39" s="11">
        <v>32</v>
      </c>
      <c r="H39" s="18">
        <v>0</v>
      </c>
      <c r="I39" s="18">
        <v>0</v>
      </c>
    </row>
    <row r="40" spans="1:9" ht="12.75" customHeight="1" x14ac:dyDescent="0.2">
      <c r="A40" s="267" t="s">
        <v>35</v>
      </c>
      <c r="B40" s="267"/>
      <c r="C40" s="267"/>
      <c r="D40" s="267"/>
      <c r="E40" s="267"/>
      <c r="F40" s="267"/>
      <c r="G40" s="11">
        <v>33</v>
      </c>
      <c r="H40" s="18">
        <v>0</v>
      </c>
      <c r="I40" s="18">
        <v>0</v>
      </c>
    </row>
    <row r="41" spans="1:9" ht="12.75" customHeight="1" x14ac:dyDescent="0.2">
      <c r="A41" s="267" t="s">
        <v>36</v>
      </c>
      <c r="B41" s="267"/>
      <c r="C41" s="267"/>
      <c r="D41" s="267"/>
      <c r="E41" s="267"/>
      <c r="F41" s="267"/>
      <c r="G41" s="11">
        <v>34</v>
      </c>
      <c r="H41" s="18">
        <v>1582841</v>
      </c>
      <c r="I41" s="18">
        <v>1976800</v>
      </c>
    </row>
    <row r="42" spans="1:9" ht="12.75" customHeight="1" x14ac:dyDescent="0.2">
      <c r="A42" s="267" t="s">
        <v>37</v>
      </c>
      <c r="B42" s="267"/>
      <c r="C42" s="267"/>
      <c r="D42" s="267"/>
      <c r="E42" s="267"/>
      <c r="F42" s="267"/>
      <c r="G42" s="11">
        <v>35</v>
      </c>
      <c r="H42" s="18">
        <v>4737047</v>
      </c>
      <c r="I42" s="18">
        <v>6927056</v>
      </c>
    </row>
    <row r="43" spans="1:9" ht="12.75" customHeight="1" x14ac:dyDescent="0.2">
      <c r="A43" s="267" t="s">
        <v>38</v>
      </c>
      <c r="B43" s="267"/>
      <c r="C43" s="267"/>
      <c r="D43" s="267"/>
      <c r="E43" s="267"/>
      <c r="F43" s="267"/>
      <c r="G43" s="11">
        <v>36</v>
      </c>
      <c r="H43" s="18">
        <v>6226609</v>
      </c>
      <c r="I43" s="18">
        <v>6109928</v>
      </c>
    </row>
    <row r="44" spans="1:9" ht="12.75" customHeight="1" x14ac:dyDescent="0.2">
      <c r="A44" s="269" t="s">
        <v>303</v>
      </c>
      <c r="B44" s="269"/>
      <c r="C44" s="269"/>
      <c r="D44" s="269"/>
      <c r="E44" s="269"/>
      <c r="F44" s="269"/>
      <c r="G44" s="12">
        <v>37</v>
      </c>
      <c r="H44" s="82">
        <f>H45+H53+H60+H70</f>
        <v>532673104</v>
      </c>
      <c r="I44" s="82">
        <f>I45+I53+I60+I70</f>
        <v>539726903</v>
      </c>
    </row>
    <row r="45" spans="1:9" ht="12.75" customHeight="1" x14ac:dyDescent="0.2">
      <c r="A45" s="268" t="s">
        <v>39</v>
      </c>
      <c r="B45" s="268"/>
      <c r="C45" s="268"/>
      <c r="D45" s="268"/>
      <c r="E45" s="268"/>
      <c r="F45" s="268"/>
      <c r="G45" s="12">
        <v>38</v>
      </c>
      <c r="H45" s="82">
        <f>SUM(H46:H52)</f>
        <v>191523077</v>
      </c>
      <c r="I45" s="82">
        <f>SUM(I46:I52)</f>
        <v>212246934</v>
      </c>
    </row>
    <row r="46" spans="1:9" ht="12.75" customHeight="1" x14ac:dyDescent="0.2">
      <c r="A46" s="267" t="s">
        <v>40</v>
      </c>
      <c r="B46" s="267"/>
      <c r="C46" s="267"/>
      <c r="D46" s="267"/>
      <c r="E46" s="267"/>
      <c r="F46" s="267"/>
      <c r="G46" s="11">
        <v>39</v>
      </c>
      <c r="H46" s="18">
        <v>114009424</v>
      </c>
      <c r="I46" s="18">
        <v>113937176</v>
      </c>
    </row>
    <row r="47" spans="1:9" ht="12.75" customHeight="1" x14ac:dyDescent="0.2">
      <c r="A47" s="267" t="s">
        <v>41</v>
      </c>
      <c r="B47" s="267"/>
      <c r="C47" s="267"/>
      <c r="D47" s="267"/>
      <c r="E47" s="267"/>
      <c r="F47" s="267"/>
      <c r="G47" s="11">
        <v>40</v>
      </c>
      <c r="H47" s="18">
        <v>41355158</v>
      </c>
      <c r="I47" s="18">
        <v>55459148</v>
      </c>
    </row>
    <row r="48" spans="1:9" ht="12.75" customHeight="1" x14ac:dyDescent="0.2">
      <c r="A48" s="267" t="s">
        <v>42</v>
      </c>
      <c r="B48" s="267"/>
      <c r="C48" s="267"/>
      <c r="D48" s="267"/>
      <c r="E48" s="267"/>
      <c r="F48" s="267"/>
      <c r="G48" s="11">
        <v>41</v>
      </c>
      <c r="H48" s="18">
        <v>24260460</v>
      </c>
      <c r="I48" s="18">
        <v>30992323</v>
      </c>
    </row>
    <row r="49" spans="1:9" ht="12.75" customHeight="1" x14ac:dyDescent="0.2">
      <c r="A49" s="267" t="s">
        <v>43</v>
      </c>
      <c r="B49" s="267"/>
      <c r="C49" s="267"/>
      <c r="D49" s="267"/>
      <c r="E49" s="267"/>
      <c r="F49" s="267"/>
      <c r="G49" s="11">
        <v>42</v>
      </c>
      <c r="H49" s="18">
        <v>806136</v>
      </c>
      <c r="I49" s="18">
        <v>2039534</v>
      </c>
    </row>
    <row r="50" spans="1:9" ht="12.75" customHeight="1" x14ac:dyDescent="0.2">
      <c r="A50" s="267" t="s">
        <v>44</v>
      </c>
      <c r="B50" s="267"/>
      <c r="C50" s="267"/>
      <c r="D50" s="267"/>
      <c r="E50" s="267"/>
      <c r="F50" s="267"/>
      <c r="G50" s="11">
        <v>43</v>
      </c>
      <c r="H50" s="18">
        <v>9026043</v>
      </c>
      <c r="I50" s="18">
        <v>7752908</v>
      </c>
    </row>
    <row r="51" spans="1:9" ht="12.75" customHeight="1" x14ac:dyDescent="0.2">
      <c r="A51" s="267" t="s">
        <v>45</v>
      </c>
      <c r="B51" s="267"/>
      <c r="C51" s="267"/>
      <c r="D51" s="267"/>
      <c r="E51" s="267"/>
      <c r="F51" s="267"/>
      <c r="G51" s="11">
        <v>44</v>
      </c>
      <c r="H51" s="18">
        <v>2065856</v>
      </c>
      <c r="I51" s="18">
        <v>2065845</v>
      </c>
    </row>
    <row r="52" spans="1:9" ht="12.75" customHeight="1" x14ac:dyDescent="0.2">
      <c r="A52" s="267" t="s">
        <v>46</v>
      </c>
      <c r="B52" s="267"/>
      <c r="C52" s="267"/>
      <c r="D52" s="267"/>
      <c r="E52" s="267"/>
      <c r="F52" s="267"/>
      <c r="G52" s="11">
        <v>45</v>
      </c>
      <c r="H52" s="18">
        <v>0</v>
      </c>
      <c r="I52" s="18">
        <v>0</v>
      </c>
    </row>
    <row r="53" spans="1:9" ht="12.75" customHeight="1" x14ac:dyDescent="0.2">
      <c r="A53" s="268" t="s">
        <v>47</v>
      </c>
      <c r="B53" s="268"/>
      <c r="C53" s="268"/>
      <c r="D53" s="268"/>
      <c r="E53" s="268"/>
      <c r="F53" s="268"/>
      <c r="G53" s="12">
        <v>46</v>
      </c>
      <c r="H53" s="82">
        <f>SUM(H54:H59)</f>
        <v>280904899</v>
      </c>
      <c r="I53" s="82">
        <f>SUM(I54:I59)</f>
        <v>241658211</v>
      </c>
    </row>
    <row r="54" spans="1:9" ht="12.75" customHeight="1" x14ac:dyDescent="0.2">
      <c r="A54" s="267" t="s">
        <v>48</v>
      </c>
      <c r="B54" s="267"/>
      <c r="C54" s="267"/>
      <c r="D54" s="267"/>
      <c r="E54" s="267"/>
      <c r="F54" s="267"/>
      <c r="G54" s="11">
        <v>47</v>
      </c>
      <c r="H54" s="18">
        <v>0</v>
      </c>
      <c r="I54" s="18">
        <v>0</v>
      </c>
    </row>
    <row r="55" spans="1:9" ht="12.75" customHeight="1" x14ac:dyDescent="0.2">
      <c r="A55" s="267" t="s">
        <v>49</v>
      </c>
      <c r="B55" s="267"/>
      <c r="C55" s="267"/>
      <c r="D55" s="267"/>
      <c r="E55" s="267"/>
      <c r="F55" s="267"/>
      <c r="G55" s="11">
        <v>48</v>
      </c>
      <c r="H55" s="18">
        <v>8458383</v>
      </c>
      <c r="I55" s="18">
        <v>5133164</v>
      </c>
    </row>
    <row r="56" spans="1:9" ht="12.75" customHeight="1" x14ac:dyDescent="0.2">
      <c r="A56" s="267" t="s">
        <v>50</v>
      </c>
      <c r="B56" s="267"/>
      <c r="C56" s="267"/>
      <c r="D56" s="267"/>
      <c r="E56" s="267"/>
      <c r="F56" s="267"/>
      <c r="G56" s="11">
        <v>49</v>
      </c>
      <c r="H56" s="18">
        <v>237067484</v>
      </c>
      <c r="I56" s="18">
        <v>206925183</v>
      </c>
    </row>
    <row r="57" spans="1:9" ht="12.75" customHeight="1" x14ac:dyDescent="0.2">
      <c r="A57" s="267" t="s">
        <v>51</v>
      </c>
      <c r="B57" s="267"/>
      <c r="C57" s="267"/>
      <c r="D57" s="267"/>
      <c r="E57" s="267"/>
      <c r="F57" s="267"/>
      <c r="G57" s="11">
        <v>50</v>
      </c>
      <c r="H57" s="18">
        <v>81354</v>
      </c>
      <c r="I57" s="18">
        <v>206533</v>
      </c>
    </row>
    <row r="58" spans="1:9" ht="12.75" customHeight="1" x14ac:dyDescent="0.2">
      <c r="A58" s="267" t="s">
        <v>52</v>
      </c>
      <c r="B58" s="267"/>
      <c r="C58" s="267"/>
      <c r="D58" s="267"/>
      <c r="E58" s="267"/>
      <c r="F58" s="267"/>
      <c r="G58" s="11">
        <v>51</v>
      </c>
      <c r="H58" s="18">
        <v>9817351</v>
      </c>
      <c r="I58" s="18">
        <v>9547536</v>
      </c>
    </row>
    <row r="59" spans="1:9" ht="12.75" customHeight="1" x14ac:dyDescent="0.2">
      <c r="A59" s="267" t="s">
        <v>53</v>
      </c>
      <c r="B59" s="267"/>
      <c r="C59" s="267"/>
      <c r="D59" s="267"/>
      <c r="E59" s="267"/>
      <c r="F59" s="267"/>
      <c r="G59" s="11">
        <v>52</v>
      </c>
      <c r="H59" s="18">
        <v>25480327</v>
      </c>
      <c r="I59" s="18">
        <v>19845795</v>
      </c>
    </row>
    <row r="60" spans="1:9" ht="12.75" customHeight="1" x14ac:dyDescent="0.2">
      <c r="A60" s="268" t="s">
        <v>54</v>
      </c>
      <c r="B60" s="268"/>
      <c r="C60" s="268"/>
      <c r="D60" s="268"/>
      <c r="E60" s="268"/>
      <c r="F60" s="268"/>
      <c r="G60" s="12">
        <v>53</v>
      </c>
      <c r="H60" s="82">
        <f>SUM(H61:H69)</f>
        <v>2982425</v>
      </c>
      <c r="I60" s="82">
        <f>SUM(I61:I69)</f>
        <v>2963545</v>
      </c>
    </row>
    <row r="61" spans="1:9" ht="12.75" customHeight="1" x14ac:dyDescent="0.2">
      <c r="A61" s="267" t="s">
        <v>23</v>
      </c>
      <c r="B61" s="267"/>
      <c r="C61" s="267"/>
      <c r="D61" s="267"/>
      <c r="E61" s="267"/>
      <c r="F61" s="267"/>
      <c r="G61" s="11">
        <v>54</v>
      </c>
      <c r="H61" s="18">
        <v>0</v>
      </c>
      <c r="I61" s="18">
        <v>0</v>
      </c>
    </row>
    <row r="62" spans="1:9" ht="27.6" customHeight="1" x14ac:dyDescent="0.2">
      <c r="A62" s="267" t="s">
        <v>24</v>
      </c>
      <c r="B62" s="267"/>
      <c r="C62" s="267"/>
      <c r="D62" s="267"/>
      <c r="E62" s="267"/>
      <c r="F62" s="267"/>
      <c r="G62" s="11">
        <v>55</v>
      </c>
      <c r="H62" s="18">
        <v>0</v>
      </c>
      <c r="I62" s="18">
        <v>0</v>
      </c>
    </row>
    <row r="63" spans="1:9" ht="12.75" customHeight="1" x14ac:dyDescent="0.2">
      <c r="A63" s="267" t="s">
        <v>25</v>
      </c>
      <c r="B63" s="267"/>
      <c r="C63" s="267"/>
      <c r="D63" s="267"/>
      <c r="E63" s="267"/>
      <c r="F63" s="267"/>
      <c r="G63" s="11">
        <v>56</v>
      </c>
      <c r="H63" s="18">
        <v>0</v>
      </c>
      <c r="I63" s="18">
        <v>0</v>
      </c>
    </row>
    <row r="64" spans="1:9" ht="25.9" customHeight="1" x14ac:dyDescent="0.2">
      <c r="A64" s="267" t="s">
        <v>55</v>
      </c>
      <c r="B64" s="267"/>
      <c r="C64" s="267"/>
      <c r="D64" s="267"/>
      <c r="E64" s="267"/>
      <c r="F64" s="267"/>
      <c r="G64" s="11">
        <v>57</v>
      </c>
      <c r="H64" s="18">
        <v>0</v>
      </c>
      <c r="I64" s="18">
        <v>0</v>
      </c>
    </row>
    <row r="65" spans="1:9" ht="21.6" customHeight="1" x14ac:dyDescent="0.2">
      <c r="A65" s="267" t="s">
        <v>27</v>
      </c>
      <c r="B65" s="267"/>
      <c r="C65" s="267"/>
      <c r="D65" s="267"/>
      <c r="E65" s="267"/>
      <c r="F65" s="267"/>
      <c r="G65" s="11">
        <v>58</v>
      </c>
      <c r="H65" s="18">
        <v>0</v>
      </c>
      <c r="I65" s="18">
        <v>0</v>
      </c>
    </row>
    <row r="66" spans="1:9" ht="21.6" customHeight="1" x14ac:dyDescent="0.2">
      <c r="A66" s="267" t="s">
        <v>28</v>
      </c>
      <c r="B66" s="267"/>
      <c r="C66" s="267"/>
      <c r="D66" s="267"/>
      <c r="E66" s="267"/>
      <c r="F66" s="267"/>
      <c r="G66" s="11">
        <v>59</v>
      </c>
      <c r="H66" s="18">
        <v>0</v>
      </c>
      <c r="I66" s="18">
        <v>0</v>
      </c>
    </row>
    <row r="67" spans="1:9" ht="12.75" customHeight="1" x14ac:dyDescent="0.2">
      <c r="A67" s="267" t="s">
        <v>29</v>
      </c>
      <c r="B67" s="267"/>
      <c r="C67" s="267"/>
      <c r="D67" s="267"/>
      <c r="E67" s="267"/>
      <c r="F67" s="267"/>
      <c r="G67" s="11">
        <v>60</v>
      </c>
      <c r="H67" s="18">
        <v>0</v>
      </c>
      <c r="I67" s="18">
        <v>0</v>
      </c>
    </row>
    <row r="68" spans="1:9" ht="12.75" customHeight="1" x14ac:dyDescent="0.2">
      <c r="A68" s="267" t="s">
        <v>30</v>
      </c>
      <c r="B68" s="267"/>
      <c r="C68" s="267"/>
      <c r="D68" s="267"/>
      <c r="E68" s="267"/>
      <c r="F68" s="267"/>
      <c r="G68" s="11">
        <v>61</v>
      </c>
      <c r="H68" s="18">
        <v>2078807</v>
      </c>
      <c r="I68" s="18">
        <v>2216813</v>
      </c>
    </row>
    <row r="69" spans="1:9" ht="12.75" customHeight="1" x14ac:dyDescent="0.2">
      <c r="A69" s="267" t="s">
        <v>56</v>
      </c>
      <c r="B69" s="267"/>
      <c r="C69" s="267"/>
      <c r="D69" s="267"/>
      <c r="E69" s="267"/>
      <c r="F69" s="267"/>
      <c r="G69" s="11">
        <v>62</v>
      </c>
      <c r="H69" s="18">
        <v>903618</v>
      </c>
      <c r="I69" s="18">
        <v>746732</v>
      </c>
    </row>
    <row r="70" spans="1:9" ht="12.75" customHeight="1" x14ac:dyDescent="0.2">
      <c r="A70" s="267" t="s">
        <v>57</v>
      </c>
      <c r="B70" s="267"/>
      <c r="C70" s="267"/>
      <c r="D70" s="267"/>
      <c r="E70" s="267"/>
      <c r="F70" s="267"/>
      <c r="G70" s="11">
        <v>63</v>
      </c>
      <c r="H70" s="18">
        <v>57262703</v>
      </c>
      <c r="I70" s="18">
        <v>82858213</v>
      </c>
    </row>
    <row r="71" spans="1:9" ht="12.75" customHeight="1" x14ac:dyDescent="0.2">
      <c r="A71" s="283" t="s">
        <v>58</v>
      </c>
      <c r="B71" s="283"/>
      <c r="C71" s="283"/>
      <c r="D71" s="283"/>
      <c r="E71" s="283"/>
      <c r="F71" s="283"/>
      <c r="G71" s="11">
        <v>64</v>
      </c>
      <c r="H71" s="18">
        <v>6184248</v>
      </c>
      <c r="I71" s="18">
        <v>14682146</v>
      </c>
    </row>
    <row r="72" spans="1:9" ht="12.75" customHeight="1" x14ac:dyDescent="0.2">
      <c r="A72" s="269" t="s">
        <v>304</v>
      </c>
      <c r="B72" s="269"/>
      <c r="C72" s="269"/>
      <c r="D72" s="269"/>
      <c r="E72" s="269"/>
      <c r="F72" s="269"/>
      <c r="G72" s="12">
        <v>65</v>
      </c>
      <c r="H72" s="82">
        <f>H8+H9+H44+H71</f>
        <v>801398227</v>
      </c>
      <c r="I72" s="82">
        <f>I8+I9+I44+I71</f>
        <v>837255705</v>
      </c>
    </row>
    <row r="73" spans="1:9" ht="12.75" customHeight="1" x14ac:dyDescent="0.2">
      <c r="A73" s="283" t="s">
        <v>59</v>
      </c>
      <c r="B73" s="283"/>
      <c r="C73" s="283"/>
      <c r="D73" s="283"/>
      <c r="E73" s="283"/>
      <c r="F73" s="283"/>
      <c r="G73" s="11">
        <v>66</v>
      </c>
      <c r="H73" s="18">
        <v>606800054</v>
      </c>
      <c r="I73" s="18">
        <v>606108120</v>
      </c>
    </row>
    <row r="74" spans="1:9" x14ac:dyDescent="0.2">
      <c r="A74" s="285" t="s">
        <v>60</v>
      </c>
      <c r="B74" s="286"/>
      <c r="C74" s="286"/>
      <c r="D74" s="286"/>
      <c r="E74" s="286"/>
      <c r="F74" s="286"/>
      <c r="G74" s="286"/>
      <c r="H74" s="286"/>
      <c r="I74" s="286"/>
    </row>
    <row r="75" spans="1:9" ht="12.75" customHeight="1" x14ac:dyDescent="0.2">
      <c r="A75" s="269" t="s">
        <v>352</v>
      </c>
      <c r="B75" s="269"/>
      <c r="C75" s="269"/>
      <c r="D75" s="269"/>
      <c r="E75" s="269"/>
      <c r="F75" s="269"/>
      <c r="G75" s="12">
        <v>67</v>
      </c>
      <c r="H75" s="83">
        <f>H76+H77+H78+H84+H85+H91+H94+H97</f>
        <v>460468534</v>
      </c>
      <c r="I75" s="83">
        <f>I76+I77+I78+I84+I85+I91+I94+I97</f>
        <v>470719746</v>
      </c>
    </row>
    <row r="76" spans="1:9" ht="12.75" customHeight="1" x14ac:dyDescent="0.2">
      <c r="A76" s="267" t="s">
        <v>61</v>
      </c>
      <c r="B76" s="267"/>
      <c r="C76" s="267"/>
      <c r="D76" s="267"/>
      <c r="E76" s="267"/>
      <c r="F76" s="267"/>
      <c r="G76" s="11">
        <v>68</v>
      </c>
      <c r="H76" s="18">
        <v>160448063</v>
      </c>
      <c r="I76" s="18">
        <v>160448063</v>
      </c>
    </row>
    <row r="77" spans="1:9" ht="12.75" customHeight="1" x14ac:dyDescent="0.2">
      <c r="A77" s="267" t="s">
        <v>62</v>
      </c>
      <c r="B77" s="267"/>
      <c r="C77" s="267"/>
      <c r="D77" s="267"/>
      <c r="E77" s="267"/>
      <c r="F77" s="267"/>
      <c r="G77" s="11">
        <v>69</v>
      </c>
      <c r="H77" s="18">
        <v>95505</v>
      </c>
      <c r="I77" s="18">
        <v>95505</v>
      </c>
    </row>
    <row r="78" spans="1:9" ht="12.75" customHeight="1" x14ac:dyDescent="0.2">
      <c r="A78" s="268" t="s">
        <v>63</v>
      </c>
      <c r="B78" s="268"/>
      <c r="C78" s="268"/>
      <c r="D78" s="268"/>
      <c r="E78" s="268"/>
      <c r="F78" s="268"/>
      <c r="G78" s="12">
        <v>70</v>
      </c>
      <c r="H78" s="83">
        <f>SUM(H79:H83)</f>
        <v>111871146</v>
      </c>
      <c r="I78" s="83">
        <f>SUM(I79:I83)</f>
        <v>112063797</v>
      </c>
    </row>
    <row r="79" spans="1:9" ht="12.75" customHeight="1" x14ac:dyDescent="0.2">
      <c r="A79" s="267" t="s">
        <v>64</v>
      </c>
      <c r="B79" s="267"/>
      <c r="C79" s="267"/>
      <c r="D79" s="267"/>
      <c r="E79" s="267"/>
      <c r="F79" s="267"/>
      <c r="G79" s="11">
        <v>71</v>
      </c>
      <c r="H79" s="18">
        <v>9662202</v>
      </c>
      <c r="I79" s="18">
        <v>9676559</v>
      </c>
    </row>
    <row r="80" spans="1:9" ht="12.75" customHeight="1" x14ac:dyDescent="0.2">
      <c r="A80" s="267" t="s">
        <v>65</v>
      </c>
      <c r="B80" s="267"/>
      <c r="C80" s="267"/>
      <c r="D80" s="267"/>
      <c r="E80" s="267"/>
      <c r="F80" s="267"/>
      <c r="G80" s="11">
        <v>72</v>
      </c>
      <c r="H80" s="18">
        <v>4526798</v>
      </c>
      <c r="I80" s="18">
        <v>4526798</v>
      </c>
    </row>
    <row r="81" spans="1:9" ht="12.75" customHeight="1" x14ac:dyDescent="0.2">
      <c r="A81" s="267" t="s">
        <v>66</v>
      </c>
      <c r="B81" s="267"/>
      <c r="C81" s="267"/>
      <c r="D81" s="267"/>
      <c r="E81" s="267"/>
      <c r="F81" s="267"/>
      <c r="G81" s="11">
        <v>73</v>
      </c>
      <c r="H81" s="18">
        <v>-2051700</v>
      </c>
      <c r="I81" s="18">
        <v>-2051700</v>
      </c>
    </row>
    <row r="82" spans="1:9" ht="12.75" customHeight="1" x14ac:dyDescent="0.2">
      <c r="A82" s="267" t="s">
        <v>67</v>
      </c>
      <c r="B82" s="267"/>
      <c r="C82" s="267"/>
      <c r="D82" s="267"/>
      <c r="E82" s="267"/>
      <c r="F82" s="267"/>
      <c r="G82" s="11">
        <v>74</v>
      </c>
      <c r="H82" s="18">
        <v>67872168</v>
      </c>
      <c r="I82" s="18">
        <v>67872171</v>
      </c>
    </row>
    <row r="83" spans="1:9" ht="12.75" customHeight="1" x14ac:dyDescent="0.2">
      <c r="A83" s="267" t="s">
        <v>68</v>
      </c>
      <c r="B83" s="267"/>
      <c r="C83" s="267"/>
      <c r="D83" s="267"/>
      <c r="E83" s="267"/>
      <c r="F83" s="267"/>
      <c r="G83" s="11">
        <v>75</v>
      </c>
      <c r="H83" s="18">
        <v>31861678</v>
      </c>
      <c r="I83" s="18">
        <v>32039969</v>
      </c>
    </row>
    <row r="84" spans="1:9" ht="12.75" customHeight="1" x14ac:dyDescent="0.2">
      <c r="A84" s="284" t="s">
        <v>69</v>
      </c>
      <c r="B84" s="284"/>
      <c r="C84" s="284"/>
      <c r="D84" s="284"/>
      <c r="E84" s="284"/>
      <c r="F84" s="284"/>
      <c r="G84" s="42">
        <v>76</v>
      </c>
      <c r="H84" s="43">
        <v>0</v>
      </c>
      <c r="I84" s="43">
        <v>0</v>
      </c>
    </row>
    <row r="85" spans="1:9" ht="12.75" customHeight="1" x14ac:dyDescent="0.2">
      <c r="A85" s="268" t="s">
        <v>444</v>
      </c>
      <c r="B85" s="268"/>
      <c r="C85" s="268"/>
      <c r="D85" s="268"/>
      <c r="E85" s="268"/>
      <c r="F85" s="268"/>
      <c r="G85" s="12">
        <v>77</v>
      </c>
      <c r="H85" s="82">
        <f>H86+H87+H88+H89+H90</f>
        <v>-29495</v>
      </c>
      <c r="I85" s="82">
        <f>I86+I87+I88+I89+I90</f>
        <v>97207</v>
      </c>
    </row>
    <row r="86" spans="1:9" ht="25.5" customHeight="1" x14ac:dyDescent="0.2">
      <c r="A86" s="267" t="s">
        <v>445</v>
      </c>
      <c r="B86" s="267"/>
      <c r="C86" s="267"/>
      <c r="D86" s="267"/>
      <c r="E86" s="267"/>
      <c r="F86" s="267"/>
      <c r="G86" s="11">
        <v>78</v>
      </c>
      <c r="H86" s="18">
        <v>0</v>
      </c>
      <c r="I86" s="18">
        <v>0</v>
      </c>
    </row>
    <row r="87" spans="1:9" ht="12.75" customHeight="1" x14ac:dyDescent="0.2">
      <c r="A87" s="267" t="s">
        <v>70</v>
      </c>
      <c r="B87" s="267"/>
      <c r="C87" s="267"/>
      <c r="D87" s="267"/>
      <c r="E87" s="267"/>
      <c r="F87" s="267"/>
      <c r="G87" s="11">
        <v>79</v>
      </c>
      <c r="H87" s="18">
        <v>0</v>
      </c>
      <c r="I87" s="18">
        <v>0</v>
      </c>
    </row>
    <row r="88" spans="1:9" ht="12.75" customHeight="1" x14ac:dyDescent="0.2">
      <c r="A88" s="267" t="s">
        <v>71</v>
      </c>
      <c r="B88" s="267"/>
      <c r="C88" s="267"/>
      <c r="D88" s="267"/>
      <c r="E88" s="267"/>
      <c r="F88" s="267"/>
      <c r="G88" s="11">
        <v>80</v>
      </c>
      <c r="H88" s="18">
        <v>0</v>
      </c>
      <c r="I88" s="18">
        <v>0</v>
      </c>
    </row>
    <row r="89" spans="1:9" ht="12.75" customHeight="1" x14ac:dyDescent="0.2">
      <c r="A89" s="267" t="s">
        <v>348</v>
      </c>
      <c r="B89" s="267"/>
      <c r="C89" s="267"/>
      <c r="D89" s="267"/>
      <c r="E89" s="267"/>
      <c r="F89" s="267"/>
      <c r="G89" s="11">
        <v>81</v>
      </c>
      <c r="H89" s="18">
        <v>-13351</v>
      </c>
      <c r="I89" s="18">
        <v>0</v>
      </c>
    </row>
    <row r="90" spans="1:9" ht="12.75" customHeight="1" x14ac:dyDescent="0.2">
      <c r="A90" s="267" t="s">
        <v>349</v>
      </c>
      <c r="B90" s="267"/>
      <c r="C90" s="267"/>
      <c r="D90" s="267"/>
      <c r="E90" s="267"/>
      <c r="F90" s="267"/>
      <c r="G90" s="11">
        <v>82</v>
      </c>
      <c r="H90" s="18">
        <v>-16144</v>
      </c>
      <c r="I90" s="18">
        <v>97207</v>
      </c>
    </row>
    <row r="91" spans="1:9" ht="12.75" customHeight="1" x14ac:dyDescent="0.2">
      <c r="A91" s="268" t="s">
        <v>350</v>
      </c>
      <c r="B91" s="268"/>
      <c r="C91" s="268"/>
      <c r="D91" s="268"/>
      <c r="E91" s="268"/>
      <c r="F91" s="268"/>
      <c r="G91" s="12">
        <v>83</v>
      </c>
      <c r="H91" s="82">
        <f>H92-H93</f>
        <v>58812800</v>
      </c>
      <c r="I91" s="82">
        <f>I92-I93</f>
        <v>90197385</v>
      </c>
    </row>
    <row r="92" spans="1:9" ht="12.75" customHeight="1" x14ac:dyDescent="0.2">
      <c r="A92" s="267" t="s">
        <v>72</v>
      </c>
      <c r="B92" s="267"/>
      <c r="C92" s="267"/>
      <c r="D92" s="267"/>
      <c r="E92" s="267"/>
      <c r="F92" s="267"/>
      <c r="G92" s="11">
        <v>84</v>
      </c>
      <c r="H92" s="18">
        <v>58812800</v>
      </c>
      <c r="I92" s="18">
        <v>90197385</v>
      </c>
    </row>
    <row r="93" spans="1:9" ht="12.75" customHeight="1" x14ac:dyDescent="0.2">
      <c r="A93" s="267" t="s">
        <v>73</v>
      </c>
      <c r="B93" s="267"/>
      <c r="C93" s="267"/>
      <c r="D93" s="267"/>
      <c r="E93" s="267"/>
      <c r="F93" s="267"/>
      <c r="G93" s="11">
        <v>85</v>
      </c>
      <c r="H93" s="18">
        <v>0</v>
      </c>
      <c r="I93" s="18">
        <v>0</v>
      </c>
    </row>
    <row r="94" spans="1:9" ht="12.75" customHeight="1" x14ac:dyDescent="0.2">
      <c r="A94" s="268" t="s">
        <v>351</v>
      </c>
      <c r="B94" s="268"/>
      <c r="C94" s="268"/>
      <c r="D94" s="268"/>
      <c r="E94" s="268"/>
      <c r="F94" s="268"/>
      <c r="G94" s="12">
        <v>86</v>
      </c>
      <c r="H94" s="82">
        <f>H95-H96</f>
        <v>34568528</v>
      </c>
      <c r="I94" s="82">
        <f>I95-I96</f>
        <v>7465795</v>
      </c>
    </row>
    <row r="95" spans="1:9" ht="12.75" customHeight="1" x14ac:dyDescent="0.2">
      <c r="A95" s="267" t="s">
        <v>74</v>
      </c>
      <c r="B95" s="267"/>
      <c r="C95" s="267"/>
      <c r="D95" s="267"/>
      <c r="E95" s="267"/>
      <c r="F95" s="267"/>
      <c r="G95" s="11">
        <v>87</v>
      </c>
      <c r="H95" s="18">
        <v>34568528</v>
      </c>
      <c r="I95" s="18">
        <v>7465795</v>
      </c>
    </row>
    <row r="96" spans="1:9" ht="12.75" customHeight="1" x14ac:dyDescent="0.2">
      <c r="A96" s="267" t="s">
        <v>75</v>
      </c>
      <c r="B96" s="267"/>
      <c r="C96" s="267"/>
      <c r="D96" s="267"/>
      <c r="E96" s="267"/>
      <c r="F96" s="267"/>
      <c r="G96" s="11">
        <v>88</v>
      </c>
      <c r="H96" s="18">
        <v>0</v>
      </c>
      <c r="I96" s="18">
        <v>0</v>
      </c>
    </row>
    <row r="97" spans="1:9" ht="12.75" customHeight="1" x14ac:dyDescent="0.2">
      <c r="A97" s="267" t="s">
        <v>76</v>
      </c>
      <c r="B97" s="267"/>
      <c r="C97" s="267"/>
      <c r="D97" s="267"/>
      <c r="E97" s="267"/>
      <c r="F97" s="267"/>
      <c r="G97" s="11">
        <v>89</v>
      </c>
      <c r="H97" s="18">
        <v>94701987</v>
      </c>
      <c r="I97" s="18">
        <v>100351994</v>
      </c>
    </row>
    <row r="98" spans="1:9" ht="12.75" customHeight="1" x14ac:dyDescent="0.2">
      <c r="A98" s="269" t="s">
        <v>353</v>
      </c>
      <c r="B98" s="269"/>
      <c r="C98" s="269"/>
      <c r="D98" s="269"/>
      <c r="E98" s="269"/>
      <c r="F98" s="269"/>
      <c r="G98" s="12">
        <v>90</v>
      </c>
      <c r="H98" s="82">
        <f>SUM(H99:H104)</f>
        <v>25364022</v>
      </c>
      <c r="I98" s="82">
        <f>SUM(I99:I104)</f>
        <v>26986705</v>
      </c>
    </row>
    <row r="99" spans="1:9" ht="12.75" customHeight="1" x14ac:dyDescent="0.2">
      <c r="A99" s="267" t="s">
        <v>77</v>
      </c>
      <c r="B99" s="267"/>
      <c r="C99" s="267"/>
      <c r="D99" s="267"/>
      <c r="E99" s="267"/>
      <c r="F99" s="267"/>
      <c r="G99" s="11">
        <v>91</v>
      </c>
      <c r="H99" s="18">
        <v>4781289</v>
      </c>
      <c r="I99" s="18">
        <v>5545609</v>
      </c>
    </row>
    <row r="100" spans="1:9" ht="12.75" customHeight="1" x14ac:dyDescent="0.2">
      <c r="A100" s="267" t="s">
        <v>78</v>
      </c>
      <c r="B100" s="267"/>
      <c r="C100" s="267"/>
      <c r="D100" s="267"/>
      <c r="E100" s="267"/>
      <c r="F100" s="267"/>
      <c r="G100" s="11">
        <v>92</v>
      </c>
      <c r="H100" s="18">
        <v>0</v>
      </c>
      <c r="I100" s="18">
        <v>40360</v>
      </c>
    </row>
    <row r="101" spans="1:9" ht="12.75" customHeight="1" x14ac:dyDescent="0.2">
      <c r="A101" s="267" t="s">
        <v>79</v>
      </c>
      <c r="B101" s="267"/>
      <c r="C101" s="267"/>
      <c r="D101" s="267"/>
      <c r="E101" s="267"/>
      <c r="F101" s="267"/>
      <c r="G101" s="11">
        <v>93</v>
      </c>
      <c r="H101" s="18">
        <v>3402745</v>
      </c>
      <c r="I101" s="18">
        <v>2941473</v>
      </c>
    </row>
    <row r="102" spans="1:9" ht="12.75" customHeight="1" x14ac:dyDescent="0.2">
      <c r="A102" s="267" t="s">
        <v>80</v>
      </c>
      <c r="B102" s="267"/>
      <c r="C102" s="267"/>
      <c r="D102" s="267"/>
      <c r="E102" s="267"/>
      <c r="F102" s="267"/>
      <c r="G102" s="11">
        <v>94</v>
      </c>
      <c r="H102" s="18">
        <v>837337</v>
      </c>
      <c r="I102" s="18">
        <v>837337</v>
      </c>
    </row>
    <row r="103" spans="1:9" ht="12.75" customHeight="1" x14ac:dyDescent="0.2">
      <c r="A103" s="267" t="s">
        <v>81</v>
      </c>
      <c r="B103" s="267"/>
      <c r="C103" s="267"/>
      <c r="D103" s="267"/>
      <c r="E103" s="267"/>
      <c r="F103" s="267"/>
      <c r="G103" s="11">
        <v>95</v>
      </c>
      <c r="H103" s="18">
        <v>16302287</v>
      </c>
      <c r="I103" s="18">
        <v>17260662</v>
      </c>
    </row>
    <row r="104" spans="1:9" ht="12.75" customHeight="1" x14ac:dyDescent="0.2">
      <c r="A104" s="267" t="s">
        <v>82</v>
      </c>
      <c r="B104" s="267"/>
      <c r="C104" s="267"/>
      <c r="D104" s="267"/>
      <c r="E104" s="267"/>
      <c r="F104" s="267"/>
      <c r="G104" s="11">
        <v>96</v>
      </c>
      <c r="H104" s="18">
        <v>40364</v>
      </c>
      <c r="I104" s="18">
        <v>361264</v>
      </c>
    </row>
    <row r="105" spans="1:9" ht="12.75" customHeight="1" x14ac:dyDescent="0.2">
      <c r="A105" s="269" t="s">
        <v>354</v>
      </c>
      <c r="B105" s="269"/>
      <c r="C105" s="269"/>
      <c r="D105" s="269"/>
      <c r="E105" s="269"/>
      <c r="F105" s="269"/>
      <c r="G105" s="12">
        <v>97</v>
      </c>
      <c r="H105" s="82">
        <f>SUM(H106:H116)</f>
        <v>30301402</v>
      </c>
      <c r="I105" s="82">
        <f>SUM(I106:I116)</f>
        <v>36463609</v>
      </c>
    </row>
    <row r="106" spans="1:9" ht="12.75" customHeight="1" x14ac:dyDescent="0.2">
      <c r="A106" s="267" t="s">
        <v>83</v>
      </c>
      <c r="B106" s="267"/>
      <c r="C106" s="267"/>
      <c r="D106" s="267"/>
      <c r="E106" s="267"/>
      <c r="F106" s="267"/>
      <c r="G106" s="11">
        <v>98</v>
      </c>
      <c r="H106" s="18">
        <v>0</v>
      </c>
      <c r="I106" s="18">
        <v>0</v>
      </c>
    </row>
    <row r="107" spans="1:9" ht="24.6" customHeight="1" x14ac:dyDescent="0.2">
      <c r="A107" s="267" t="s">
        <v>84</v>
      </c>
      <c r="B107" s="267"/>
      <c r="C107" s="267"/>
      <c r="D107" s="267"/>
      <c r="E107" s="267"/>
      <c r="F107" s="267"/>
      <c r="G107" s="11">
        <v>99</v>
      </c>
      <c r="H107" s="18">
        <v>0</v>
      </c>
      <c r="I107" s="18">
        <v>0</v>
      </c>
    </row>
    <row r="108" spans="1:9" ht="12.75" customHeight="1" x14ac:dyDescent="0.2">
      <c r="A108" s="267" t="s">
        <v>85</v>
      </c>
      <c r="B108" s="267"/>
      <c r="C108" s="267"/>
      <c r="D108" s="267"/>
      <c r="E108" s="267"/>
      <c r="F108" s="267"/>
      <c r="G108" s="11">
        <v>100</v>
      </c>
      <c r="H108" s="18">
        <v>0</v>
      </c>
      <c r="I108" s="18">
        <v>0</v>
      </c>
    </row>
    <row r="109" spans="1:9" ht="21.6" customHeight="1" x14ac:dyDescent="0.2">
      <c r="A109" s="267" t="s">
        <v>86</v>
      </c>
      <c r="B109" s="267"/>
      <c r="C109" s="267"/>
      <c r="D109" s="267"/>
      <c r="E109" s="267"/>
      <c r="F109" s="267"/>
      <c r="G109" s="11">
        <v>101</v>
      </c>
      <c r="H109" s="18">
        <v>0</v>
      </c>
      <c r="I109" s="18">
        <v>0</v>
      </c>
    </row>
    <row r="110" spans="1:9" ht="12.75" customHeight="1" x14ac:dyDescent="0.2">
      <c r="A110" s="267" t="s">
        <v>87</v>
      </c>
      <c r="B110" s="267"/>
      <c r="C110" s="267"/>
      <c r="D110" s="267"/>
      <c r="E110" s="267"/>
      <c r="F110" s="267"/>
      <c r="G110" s="11">
        <v>102</v>
      </c>
      <c r="H110" s="18">
        <v>46453</v>
      </c>
      <c r="I110" s="18">
        <v>46453</v>
      </c>
    </row>
    <row r="111" spans="1:9" ht="12.75" customHeight="1" x14ac:dyDescent="0.2">
      <c r="A111" s="267" t="s">
        <v>88</v>
      </c>
      <c r="B111" s="267"/>
      <c r="C111" s="267"/>
      <c r="D111" s="267"/>
      <c r="E111" s="267"/>
      <c r="F111" s="267"/>
      <c r="G111" s="11">
        <v>103</v>
      </c>
      <c r="H111" s="18">
        <v>22533270</v>
      </c>
      <c r="I111" s="18">
        <v>22991145</v>
      </c>
    </row>
    <row r="112" spans="1:9" ht="12.75" customHeight="1" x14ac:dyDescent="0.2">
      <c r="A112" s="267" t="s">
        <v>89</v>
      </c>
      <c r="B112" s="267"/>
      <c r="C112" s="267"/>
      <c r="D112" s="267"/>
      <c r="E112" s="267"/>
      <c r="F112" s="267"/>
      <c r="G112" s="11">
        <v>104</v>
      </c>
      <c r="H112" s="18">
        <v>0</v>
      </c>
      <c r="I112" s="18">
        <v>0</v>
      </c>
    </row>
    <row r="113" spans="1:9" ht="12.75" customHeight="1" x14ac:dyDescent="0.2">
      <c r="A113" s="267" t="s">
        <v>90</v>
      </c>
      <c r="B113" s="267"/>
      <c r="C113" s="267"/>
      <c r="D113" s="267"/>
      <c r="E113" s="267"/>
      <c r="F113" s="267"/>
      <c r="G113" s="11">
        <v>105</v>
      </c>
      <c r="H113" s="18">
        <v>0</v>
      </c>
      <c r="I113" s="18">
        <v>0</v>
      </c>
    </row>
    <row r="114" spans="1:9" ht="12.75" customHeight="1" x14ac:dyDescent="0.2">
      <c r="A114" s="267" t="s">
        <v>91</v>
      </c>
      <c r="B114" s="267"/>
      <c r="C114" s="267"/>
      <c r="D114" s="267"/>
      <c r="E114" s="267"/>
      <c r="F114" s="267"/>
      <c r="G114" s="11">
        <v>106</v>
      </c>
      <c r="H114" s="18">
        <v>1540381</v>
      </c>
      <c r="I114" s="18">
        <v>1540442</v>
      </c>
    </row>
    <row r="115" spans="1:9" ht="12.75" customHeight="1" x14ac:dyDescent="0.2">
      <c r="A115" s="267" t="s">
        <v>92</v>
      </c>
      <c r="B115" s="267"/>
      <c r="C115" s="267"/>
      <c r="D115" s="267"/>
      <c r="E115" s="267"/>
      <c r="F115" s="267"/>
      <c r="G115" s="11">
        <v>107</v>
      </c>
      <c r="H115" s="18">
        <v>3755328</v>
      </c>
      <c r="I115" s="18">
        <v>9462972</v>
      </c>
    </row>
    <row r="116" spans="1:9" ht="12.75" customHeight="1" x14ac:dyDescent="0.2">
      <c r="A116" s="267" t="s">
        <v>93</v>
      </c>
      <c r="B116" s="267"/>
      <c r="C116" s="267"/>
      <c r="D116" s="267"/>
      <c r="E116" s="267"/>
      <c r="F116" s="267"/>
      <c r="G116" s="11">
        <v>108</v>
      </c>
      <c r="H116" s="18">
        <v>2425970</v>
      </c>
      <c r="I116" s="18">
        <v>2422597</v>
      </c>
    </row>
    <row r="117" spans="1:9" ht="12.75" customHeight="1" x14ac:dyDescent="0.2">
      <c r="A117" s="269" t="s">
        <v>355</v>
      </c>
      <c r="B117" s="269"/>
      <c r="C117" s="269"/>
      <c r="D117" s="269"/>
      <c r="E117" s="269"/>
      <c r="F117" s="269"/>
      <c r="G117" s="12">
        <v>109</v>
      </c>
      <c r="H117" s="82">
        <f>SUM(H118:H131)</f>
        <v>259980794</v>
      </c>
      <c r="I117" s="82">
        <f>SUM(I118:I131)</f>
        <v>275592603</v>
      </c>
    </row>
    <row r="118" spans="1:9" ht="12.75" customHeight="1" x14ac:dyDescent="0.2">
      <c r="A118" s="267" t="s">
        <v>83</v>
      </c>
      <c r="B118" s="267"/>
      <c r="C118" s="267"/>
      <c r="D118" s="267"/>
      <c r="E118" s="267"/>
      <c r="F118" s="267"/>
      <c r="G118" s="11">
        <v>110</v>
      </c>
      <c r="H118" s="18">
        <v>0</v>
      </c>
      <c r="I118" s="18">
        <v>0</v>
      </c>
    </row>
    <row r="119" spans="1:9" ht="22.15" customHeight="1" x14ac:dyDescent="0.2">
      <c r="A119" s="267" t="s">
        <v>84</v>
      </c>
      <c r="B119" s="267"/>
      <c r="C119" s="267"/>
      <c r="D119" s="267"/>
      <c r="E119" s="267"/>
      <c r="F119" s="267"/>
      <c r="G119" s="11">
        <v>111</v>
      </c>
      <c r="H119" s="18">
        <v>0</v>
      </c>
      <c r="I119" s="18">
        <v>0</v>
      </c>
    </row>
    <row r="120" spans="1:9" ht="12.75" customHeight="1" x14ac:dyDescent="0.2">
      <c r="A120" s="267" t="s">
        <v>85</v>
      </c>
      <c r="B120" s="267"/>
      <c r="C120" s="267"/>
      <c r="D120" s="267"/>
      <c r="E120" s="267"/>
      <c r="F120" s="267"/>
      <c r="G120" s="11">
        <v>112</v>
      </c>
      <c r="H120" s="18">
        <v>9390355</v>
      </c>
      <c r="I120" s="18">
        <v>6015824</v>
      </c>
    </row>
    <row r="121" spans="1:9" ht="23.45" customHeight="1" x14ac:dyDescent="0.2">
      <c r="A121" s="267" t="s">
        <v>86</v>
      </c>
      <c r="B121" s="267"/>
      <c r="C121" s="267"/>
      <c r="D121" s="267"/>
      <c r="E121" s="267"/>
      <c r="F121" s="267"/>
      <c r="G121" s="11">
        <v>113</v>
      </c>
      <c r="H121" s="18">
        <v>0</v>
      </c>
      <c r="I121" s="18">
        <v>0</v>
      </c>
    </row>
    <row r="122" spans="1:9" ht="12.75" customHeight="1" x14ac:dyDescent="0.2">
      <c r="A122" s="267" t="s">
        <v>87</v>
      </c>
      <c r="B122" s="267"/>
      <c r="C122" s="267"/>
      <c r="D122" s="267"/>
      <c r="E122" s="267"/>
      <c r="F122" s="267"/>
      <c r="G122" s="11">
        <v>114</v>
      </c>
      <c r="H122" s="18">
        <v>0</v>
      </c>
      <c r="I122" s="18">
        <v>14600</v>
      </c>
    </row>
    <row r="123" spans="1:9" ht="12.75" customHeight="1" x14ac:dyDescent="0.2">
      <c r="A123" s="267" t="s">
        <v>88</v>
      </c>
      <c r="B123" s="267"/>
      <c r="C123" s="267"/>
      <c r="D123" s="267"/>
      <c r="E123" s="267"/>
      <c r="F123" s="267"/>
      <c r="G123" s="11">
        <v>115</v>
      </c>
      <c r="H123" s="18">
        <v>52334533</v>
      </c>
      <c r="I123" s="18">
        <v>45710522</v>
      </c>
    </row>
    <row r="124" spans="1:9" ht="12.75" customHeight="1" x14ac:dyDescent="0.2">
      <c r="A124" s="267" t="s">
        <v>89</v>
      </c>
      <c r="B124" s="267"/>
      <c r="C124" s="267"/>
      <c r="D124" s="267"/>
      <c r="E124" s="267"/>
      <c r="F124" s="267"/>
      <c r="G124" s="11">
        <v>116</v>
      </c>
      <c r="H124" s="18">
        <v>45502012</v>
      </c>
      <c r="I124" s="18">
        <v>71589858</v>
      </c>
    </row>
    <row r="125" spans="1:9" ht="12.75" customHeight="1" x14ac:dyDescent="0.2">
      <c r="A125" s="267" t="s">
        <v>90</v>
      </c>
      <c r="B125" s="267"/>
      <c r="C125" s="267"/>
      <c r="D125" s="267"/>
      <c r="E125" s="267"/>
      <c r="F125" s="267"/>
      <c r="G125" s="11">
        <v>117</v>
      </c>
      <c r="H125" s="18">
        <v>110720056</v>
      </c>
      <c r="I125" s="18">
        <v>106460285</v>
      </c>
    </row>
    <row r="126" spans="1:9" x14ac:dyDescent="0.2">
      <c r="A126" s="267" t="s">
        <v>91</v>
      </c>
      <c r="B126" s="267"/>
      <c r="C126" s="267"/>
      <c r="D126" s="267"/>
      <c r="E126" s="267"/>
      <c r="F126" s="267"/>
      <c r="G126" s="11">
        <v>118</v>
      </c>
      <c r="H126" s="18">
        <v>187537</v>
      </c>
      <c r="I126" s="18">
        <v>0</v>
      </c>
    </row>
    <row r="127" spans="1:9" x14ac:dyDescent="0.2">
      <c r="A127" s="267" t="s">
        <v>94</v>
      </c>
      <c r="B127" s="267"/>
      <c r="C127" s="267"/>
      <c r="D127" s="267"/>
      <c r="E127" s="267"/>
      <c r="F127" s="267"/>
      <c r="G127" s="11">
        <v>119</v>
      </c>
      <c r="H127" s="18">
        <v>9213419</v>
      </c>
      <c r="I127" s="18">
        <v>10938283</v>
      </c>
    </row>
    <row r="128" spans="1:9" x14ac:dyDescent="0.2">
      <c r="A128" s="267" t="s">
        <v>95</v>
      </c>
      <c r="B128" s="267"/>
      <c r="C128" s="267"/>
      <c r="D128" s="267"/>
      <c r="E128" s="267"/>
      <c r="F128" s="267"/>
      <c r="G128" s="11">
        <v>120</v>
      </c>
      <c r="H128" s="18">
        <v>17022118</v>
      </c>
      <c r="I128" s="18">
        <v>14901302</v>
      </c>
    </row>
    <row r="129" spans="1:9" x14ac:dyDescent="0.2">
      <c r="A129" s="267" t="s">
        <v>96</v>
      </c>
      <c r="B129" s="267"/>
      <c r="C129" s="267"/>
      <c r="D129" s="267"/>
      <c r="E129" s="267"/>
      <c r="F129" s="267"/>
      <c r="G129" s="11">
        <v>121</v>
      </c>
      <c r="H129" s="18">
        <v>97265</v>
      </c>
      <c r="I129" s="18">
        <v>93688</v>
      </c>
    </row>
    <row r="130" spans="1:9" x14ac:dyDescent="0.2">
      <c r="A130" s="267" t="s">
        <v>97</v>
      </c>
      <c r="B130" s="267"/>
      <c r="C130" s="267"/>
      <c r="D130" s="267"/>
      <c r="E130" s="267"/>
      <c r="F130" s="267"/>
      <c r="G130" s="11">
        <v>122</v>
      </c>
      <c r="H130" s="18">
        <v>119185</v>
      </c>
      <c r="I130" s="18">
        <v>119233</v>
      </c>
    </row>
    <row r="131" spans="1:9" x14ac:dyDescent="0.2">
      <c r="A131" s="267" t="s">
        <v>98</v>
      </c>
      <c r="B131" s="267"/>
      <c r="C131" s="267"/>
      <c r="D131" s="267"/>
      <c r="E131" s="267"/>
      <c r="F131" s="267"/>
      <c r="G131" s="11">
        <v>123</v>
      </c>
      <c r="H131" s="18">
        <v>15394314</v>
      </c>
      <c r="I131" s="18">
        <v>19749008</v>
      </c>
    </row>
    <row r="132" spans="1:9" ht="22.15" customHeight="1" x14ac:dyDescent="0.2">
      <c r="A132" s="283" t="s">
        <v>99</v>
      </c>
      <c r="B132" s="283"/>
      <c r="C132" s="283"/>
      <c r="D132" s="283"/>
      <c r="E132" s="283"/>
      <c r="F132" s="283"/>
      <c r="G132" s="11">
        <v>124</v>
      </c>
      <c r="H132" s="18">
        <v>25283483</v>
      </c>
      <c r="I132" s="18">
        <v>27493042</v>
      </c>
    </row>
    <row r="133" spans="1:9" ht="12.75" customHeight="1" x14ac:dyDescent="0.2">
      <c r="A133" s="269" t="s">
        <v>356</v>
      </c>
      <c r="B133" s="269"/>
      <c r="C133" s="269"/>
      <c r="D133" s="269"/>
      <c r="E133" s="269"/>
      <c r="F133" s="269"/>
      <c r="G133" s="12">
        <v>125</v>
      </c>
      <c r="H133" s="82">
        <f>H75+H98+H105+H117+H132</f>
        <v>801398235</v>
      </c>
      <c r="I133" s="82">
        <f>I75+I98+I105+I117+I132</f>
        <v>837255705</v>
      </c>
    </row>
    <row r="134" spans="1:9" x14ac:dyDescent="0.2">
      <c r="A134" s="283" t="s">
        <v>100</v>
      </c>
      <c r="B134" s="283"/>
      <c r="C134" s="283"/>
      <c r="D134" s="283"/>
      <c r="E134" s="283"/>
      <c r="F134" s="283"/>
      <c r="G134" s="11">
        <v>126</v>
      </c>
      <c r="H134" s="18">
        <v>606800054</v>
      </c>
      <c r="I134" s="18">
        <v>606108120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2" zoomScale="85" zoomScaleNormal="85" zoomScaleSheetLayoutView="110" workbookViewId="0">
      <selection activeCell="U102" sqref="U10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87" t="s">
        <v>102</v>
      </c>
      <c r="B1" s="288"/>
      <c r="C1" s="288"/>
      <c r="D1" s="288"/>
      <c r="E1" s="288"/>
      <c r="F1" s="288"/>
      <c r="G1" s="288"/>
      <c r="H1" s="288"/>
      <c r="I1" s="288"/>
    </row>
    <row r="2" spans="1:11" x14ac:dyDescent="0.2">
      <c r="A2" s="289" t="s">
        <v>481</v>
      </c>
      <c r="B2" s="290"/>
      <c r="C2" s="290"/>
      <c r="D2" s="290"/>
      <c r="E2" s="290"/>
      <c r="F2" s="290"/>
      <c r="G2" s="290"/>
      <c r="H2" s="290"/>
      <c r="I2" s="290"/>
    </row>
    <row r="3" spans="1:11" x14ac:dyDescent="0.2">
      <c r="A3" s="291" t="s">
        <v>446</v>
      </c>
      <c r="B3" s="292"/>
      <c r="C3" s="292"/>
      <c r="D3" s="292"/>
      <c r="E3" s="292"/>
      <c r="F3" s="292"/>
      <c r="G3" s="292"/>
      <c r="H3" s="292"/>
      <c r="I3" s="292"/>
      <c r="J3" s="293"/>
      <c r="K3" s="293"/>
    </row>
    <row r="4" spans="1:11" x14ac:dyDescent="0.2">
      <c r="A4" s="294" t="s">
        <v>479</v>
      </c>
      <c r="B4" s="295"/>
      <c r="C4" s="295"/>
      <c r="D4" s="295"/>
      <c r="E4" s="295"/>
      <c r="F4" s="295"/>
      <c r="G4" s="295"/>
      <c r="H4" s="295"/>
      <c r="I4" s="295"/>
      <c r="J4" s="296"/>
      <c r="K4" s="296"/>
    </row>
    <row r="5" spans="1:11" ht="22.15" customHeight="1" x14ac:dyDescent="0.2">
      <c r="A5" s="297" t="s">
        <v>2</v>
      </c>
      <c r="B5" s="298"/>
      <c r="C5" s="298"/>
      <c r="D5" s="298"/>
      <c r="E5" s="298"/>
      <c r="F5" s="298"/>
      <c r="G5" s="297" t="s">
        <v>103</v>
      </c>
      <c r="H5" s="299" t="s">
        <v>301</v>
      </c>
      <c r="I5" s="300"/>
      <c r="J5" s="299" t="s">
        <v>279</v>
      </c>
      <c r="K5" s="300"/>
    </row>
    <row r="6" spans="1:11" x14ac:dyDescent="0.2">
      <c r="A6" s="298"/>
      <c r="B6" s="298"/>
      <c r="C6" s="298"/>
      <c r="D6" s="298"/>
      <c r="E6" s="298"/>
      <c r="F6" s="298"/>
      <c r="G6" s="298"/>
      <c r="H6" s="46" t="s">
        <v>294</v>
      </c>
      <c r="I6" s="46" t="s">
        <v>295</v>
      </c>
      <c r="J6" s="46" t="s">
        <v>294</v>
      </c>
      <c r="K6" s="46" t="s">
        <v>295</v>
      </c>
    </row>
    <row r="7" spans="1:11" x14ac:dyDescent="0.2">
      <c r="A7" s="303">
        <v>1</v>
      </c>
      <c r="B7" s="304"/>
      <c r="C7" s="304"/>
      <c r="D7" s="304"/>
      <c r="E7" s="304"/>
      <c r="F7" s="304"/>
      <c r="G7" s="47">
        <v>2</v>
      </c>
      <c r="H7" s="46">
        <v>3</v>
      </c>
      <c r="I7" s="46">
        <v>4</v>
      </c>
      <c r="J7" s="46">
        <v>5</v>
      </c>
      <c r="K7" s="46">
        <v>6</v>
      </c>
    </row>
    <row r="8" spans="1:11" ht="12.75" customHeight="1" x14ac:dyDescent="0.2">
      <c r="A8" s="301" t="s">
        <v>357</v>
      </c>
      <c r="B8" s="301"/>
      <c r="C8" s="301"/>
      <c r="D8" s="301"/>
      <c r="E8" s="301"/>
      <c r="F8" s="301"/>
      <c r="G8" s="12">
        <v>1</v>
      </c>
      <c r="H8" s="48">
        <f>SUM(H9:H13)</f>
        <v>126549118</v>
      </c>
      <c r="I8" s="48">
        <f>SUM(I9:I13)</f>
        <v>126549118</v>
      </c>
      <c r="J8" s="48">
        <f>SUM(J9:J13)</f>
        <v>175970801</v>
      </c>
      <c r="K8" s="48">
        <f>SUM(K9:K13)</f>
        <v>175970801</v>
      </c>
    </row>
    <row r="9" spans="1:11" ht="12.75" customHeight="1" x14ac:dyDescent="0.2">
      <c r="A9" s="267" t="s">
        <v>115</v>
      </c>
      <c r="B9" s="267"/>
      <c r="C9" s="267"/>
      <c r="D9" s="267"/>
      <c r="E9" s="267"/>
      <c r="F9" s="267"/>
      <c r="G9" s="11">
        <v>2</v>
      </c>
      <c r="H9" s="49">
        <v>0</v>
      </c>
      <c r="I9" s="49">
        <v>0</v>
      </c>
      <c r="J9" s="49">
        <v>0</v>
      </c>
      <c r="K9" s="49">
        <v>0</v>
      </c>
    </row>
    <row r="10" spans="1:11" ht="12.75" customHeight="1" x14ac:dyDescent="0.2">
      <c r="A10" s="267" t="s">
        <v>116</v>
      </c>
      <c r="B10" s="267"/>
      <c r="C10" s="267"/>
      <c r="D10" s="267"/>
      <c r="E10" s="267"/>
      <c r="F10" s="267"/>
      <c r="G10" s="11">
        <v>3</v>
      </c>
      <c r="H10" s="49">
        <v>117285066</v>
      </c>
      <c r="I10" s="49">
        <v>117285066</v>
      </c>
      <c r="J10" s="49">
        <v>171525781</v>
      </c>
      <c r="K10" s="49">
        <v>171525781</v>
      </c>
    </row>
    <row r="11" spans="1:11" ht="12.75" customHeight="1" x14ac:dyDescent="0.2">
      <c r="A11" s="267" t="s">
        <v>117</v>
      </c>
      <c r="B11" s="267"/>
      <c r="C11" s="267"/>
      <c r="D11" s="267"/>
      <c r="E11" s="267"/>
      <c r="F11" s="267"/>
      <c r="G11" s="11">
        <v>4</v>
      </c>
      <c r="H11" s="49">
        <v>0</v>
      </c>
      <c r="I11" s="49">
        <v>0</v>
      </c>
      <c r="J11" s="49">
        <v>0</v>
      </c>
      <c r="K11" s="49">
        <v>0</v>
      </c>
    </row>
    <row r="12" spans="1:11" ht="12.75" customHeight="1" x14ac:dyDescent="0.2">
      <c r="A12" s="267" t="s">
        <v>118</v>
      </c>
      <c r="B12" s="267"/>
      <c r="C12" s="267"/>
      <c r="D12" s="267"/>
      <c r="E12" s="267"/>
      <c r="F12" s="267"/>
      <c r="G12" s="11">
        <v>5</v>
      </c>
      <c r="H12" s="49">
        <v>0</v>
      </c>
      <c r="I12" s="49">
        <v>0</v>
      </c>
      <c r="J12" s="49">
        <v>0</v>
      </c>
      <c r="K12" s="49">
        <v>0</v>
      </c>
    </row>
    <row r="13" spans="1:11" ht="12.75" customHeight="1" x14ac:dyDescent="0.2">
      <c r="A13" s="267" t="s">
        <v>119</v>
      </c>
      <c r="B13" s="267"/>
      <c r="C13" s="267"/>
      <c r="D13" s="267"/>
      <c r="E13" s="267"/>
      <c r="F13" s="267"/>
      <c r="G13" s="11">
        <v>6</v>
      </c>
      <c r="H13" s="49">
        <v>9264052</v>
      </c>
      <c r="I13" s="49">
        <v>9264052</v>
      </c>
      <c r="J13" s="49">
        <v>4445020</v>
      </c>
      <c r="K13" s="49">
        <v>4445020</v>
      </c>
    </row>
    <row r="14" spans="1:11" ht="12.75" customHeight="1" x14ac:dyDescent="0.2">
      <c r="A14" s="301" t="s">
        <v>358</v>
      </c>
      <c r="B14" s="301"/>
      <c r="C14" s="301"/>
      <c r="D14" s="301"/>
      <c r="E14" s="301"/>
      <c r="F14" s="301"/>
      <c r="G14" s="12">
        <v>7</v>
      </c>
      <c r="H14" s="48">
        <f>H15+H16+H20+H24+H25+H26+H29+H36</f>
        <v>111475864</v>
      </c>
      <c r="I14" s="48">
        <f>I15+I16+I20+I24+I25+I26+I29+I36</f>
        <v>111475864</v>
      </c>
      <c r="J14" s="48">
        <f>J15+J16+J20+J24+J25+J26+J29+J36</f>
        <v>165234615</v>
      </c>
      <c r="K14" s="48">
        <f>K15+K16+K20+K24+K25+K26+K29+K36</f>
        <v>165234615</v>
      </c>
    </row>
    <row r="15" spans="1:11" ht="12.75" customHeight="1" x14ac:dyDescent="0.2">
      <c r="A15" s="267" t="s">
        <v>104</v>
      </c>
      <c r="B15" s="267"/>
      <c r="C15" s="267"/>
      <c r="D15" s="267"/>
      <c r="E15" s="267"/>
      <c r="F15" s="267"/>
      <c r="G15" s="11">
        <v>8</v>
      </c>
      <c r="H15" s="49">
        <v>-12651676</v>
      </c>
      <c r="I15" s="49">
        <v>-12651676</v>
      </c>
      <c r="J15" s="49">
        <v>-20804797</v>
      </c>
      <c r="K15" s="49">
        <v>-20804797</v>
      </c>
    </row>
    <row r="16" spans="1:11" ht="12.75" customHeight="1" x14ac:dyDescent="0.2">
      <c r="A16" s="268" t="s">
        <v>438</v>
      </c>
      <c r="B16" s="268"/>
      <c r="C16" s="268"/>
      <c r="D16" s="268"/>
      <c r="E16" s="268"/>
      <c r="F16" s="268"/>
      <c r="G16" s="12">
        <v>9</v>
      </c>
      <c r="H16" s="48">
        <f>SUM(H17:H19)</f>
        <v>91587027</v>
      </c>
      <c r="I16" s="48">
        <f>SUM(I17:I19)</f>
        <v>91587027</v>
      </c>
      <c r="J16" s="48">
        <f>SUM(J17:J19)</f>
        <v>138274335</v>
      </c>
      <c r="K16" s="48">
        <f>SUM(K17:K19)</f>
        <v>138274335</v>
      </c>
    </row>
    <row r="17" spans="1:11" ht="12.75" customHeight="1" x14ac:dyDescent="0.2">
      <c r="A17" s="302" t="s">
        <v>120</v>
      </c>
      <c r="B17" s="302"/>
      <c r="C17" s="302"/>
      <c r="D17" s="302"/>
      <c r="E17" s="302"/>
      <c r="F17" s="302"/>
      <c r="G17" s="11">
        <v>10</v>
      </c>
      <c r="H17" s="49">
        <v>80855864</v>
      </c>
      <c r="I17" s="49">
        <v>80855864</v>
      </c>
      <c r="J17" s="49">
        <v>111695366</v>
      </c>
      <c r="K17" s="49">
        <v>111695366</v>
      </c>
    </row>
    <row r="18" spans="1:11" ht="12.75" customHeight="1" x14ac:dyDescent="0.2">
      <c r="A18" s="302" t="s">
        <v>121</v>
      </c>
      <c r="B18" s="302"/>
      <c r="C18" s="302"/>
      <c r="D18" s="302"/>
      <c r="E18" s="302"/>
      <c r="F18" s="302"/>
      <c r="G18" s="11">
        <v>11</v>
      </c>
      <c r="H18" s="49">
        <v>2161068</v>
      </c>
      <c r="I18" s="49">
        <v>2161068</v>
      </c>
      <c r="J18" s="49">
        <v>9363963</v>
      </c>
      <c r="K18" s="49">
        <v>9363963</v>
      </c>
    </row>
    <row r="19" spans="1:11" ht="12.75" customHeight="1" x14ac:dyDescent="0.2">
      <c r="A19" s="302" t="s">
        <v>122</v>
      </c>
      <c r="B19" s="302"/>
      <c r="C19" s="302"/>
      <c r="D19" s="302"/>
      <c r="E19" s="302"/>
      <c r="F19" s="302"/>
      <c r="G19" s="11">
        <v>12</v>
      </c>
      <c r="H19" s="49">
        <v>8570095</v>
      </c>
      <c r="I19" s="49">
        <v>8570095</v>
      </c>
      <c r="J19" s="49">
        <v>17215006</v>
      </c>
      <c r="K19" s="49">
        <v>17215006</v>
      </c>
    </row>
    <row r="20" spans="1:11" ht="12.75" customHeight="1" x14ac:dyDescent="0.2">
      <c r="A20" s="268" t="s">
        <v>439</v>
      </c>
      <c r="B20" s="268"/>
      <c r="C20" s="268"/>
      <c r="D20" s="268"/>
      <c r="E20" s="268"/>
      <c r="F20" s="268"/>
      <c r="G20" s="12">
        <v>13</v>
      </c>
      <c r="H20" s="48">
        <f>SUM(H21:H23)</f>
        <v>22882893</v>
      </c>
      <c r="I20" s="48">
        <f>SUM(I21:I23)</f>
        <v>22882893</v>
      </c>
      <c r="J20" s="48">
        <f>SUM(J21:J23)</f>
        <v>32861891</v>
      </c>
      <c r="K20" s="48">
        <f>SUM(K21:K23)</f>
        <v>32861891</v>
      </c>
    </row>
    <row r="21" spans="1:11" ht="12.75" customHeight="1" x14ac:dyDescent="0.2">
      <c r="A21" s="302" t="s">
        <v>105</v>
      </c>
      <c r="B21" s="302"/>
      <c r="C21" s="302"/>
      <c r="D21" s="302"/>
      <c r="E21" s="302"/>
      <c r="F21" s="302"/>
      <c r="G21" s="11">
        <v>14</v>
      </c>
      <c r="H21" s="49">
        <v>14009698</v>
      </c>
      <c r="I21" s="49">
        <v>14009698</v>
      </c>
      <c r="J21" s="49">
        <v>20450237</v>
      </c>
      <c r="K21" s="49">
        <v>20450237</v>
      </c>
    </row>
    <row r="22" spans="1:11" ht="12.75" customHeight="1" x14ac:dyDescent="0.2">
      <c r="A22" s="302" t="s">
        <v>106</v>
      </c>
      <c r="B22" s="302"/>
      <c r="C22" s="302"/>
      <c r="D22" s="302"/>
      <c r="E22" s="302"/>
      <c r="F22" s="302"/>
      <c r="G22" s="11">
        <v>15</v>
      </c>
      <c r="H22" s="49">
        <v>5816057</v>
      </c>
      <c r="I22" s="49">
        <v>5816057</v>
      </c>
      <c r="J22" s="49">
        <v>8342608</v>
      </c>
      <c r="K22" s="49">
        <v>8342608</v>
      </c>
    </row>
    <row r="23" spans="1:11" ht="12.75" customHeight="1" x14ac:dyDescent="0.2">
      <c r="A23" s="302" t="s">
        <v>107</v>
      </c>
      <c r="B23" s="302"/>
      <c r="C23" s="302"/>
      <c r="D23" s="302"/>
      <c r="E23" s="302"/>
      <c r="F23" s="302"/>
      <c r="G23" s="11">
        <v>16</v>
      </c>
      <c r="H23" s="49">
        <v>3057138</v>
      </c>
      <c r="I23" s="49">
        <v>3057138</v>
      </c>
      <c r="J23" s="49">
        <v>4069046</v>
      </c>
      <c r="K23" s="49">
        <v>4069046</v>
      </c>
    </row>
    <row r="24" spans="1:11" ht="12.75" customHeight="1" x14ac:dyDescent="0.2">
      <c r="A24" s="267" t="s">
        <v>108</v>
      </c>
      <c r="B24" s="267"/>
      <c r="C24" s="267"/>
      <c r="D24" s="267"/>
      <c r="E24" s="267"/>
      <c r="F24" s="267"/>
      <c r="G24" s="11">
        <v>17</v>
      </c>
      <c r="H24" s="49">
        <v>3400046</v>
      </c>
      <c r="I24" s="49">
        <v>3400046</v>
      </c>
      <c r="J24" s="49">
        <v>4936966</v>
      </c>
      <c r="K24" s="49">
        <v>4936966</v>
      </c>
    </row>
    <row r="25" spans="1:11" ht="12.75" customHeight="1" x14ac:dyDescent="0.2">
      <c r="A25" s="267" t="s">
        <v>109</v>
      </c>
      <c r="B25" s="267"/>
      <c r="C25" s="267"/>
      <c r="D25" s="267"/>
      <c r="E25" s="267"/>
      <c r="F25" s="267"/>
      <c r="G25" s="11">
        <v>18</v>
      </c>
      <c r="H25" s="49">
        <v>5806369</v>
      </c>
      <c r="I25" s="49">
        <v>5806369</v>
      </c>
      <c r="J25" s="49">
        <v>8771128</v>
      </c>
      <c r="K25" s="49">
        <v>8771128</v>
      </c>
    </row>
    <row r="26" spans="1:11" ht="12.75" customHeight="1" x14ac:dyDescent="0.2">
      <c r="A26" s="268" t="s">
        <v>440</v>
      </c>
      <c r="B26" s="268"/>
      <c r="C26" s="268"/>
      <c r="D26" s="268"/>
      <c r="E26" s="268"/>
      <c r="F26" s="268"/>
      <c r="G26" s="12">
        <v>19</v>
      </c>
      <c r="H26" s="48">
        <f>H27+H28</f>
        <v>169240</v>
      </c>
      <c r="I26" s="48">
        <f>I27+I28</f>
        <v>169240</v>
      </c>
      <c r="J26" s="48">
        <f>J27+J28</f>
        <v>71680</v>
      </c>
      <c r="K26" s="48">
        <f>K27+K28</f>
        <v>71680</v>
      </c>
    </row>
    <row r="27" spans="1:11" ht="12.75" customHeight="1" x14ac:dyDescent="0.2">
      <c r="A27" s="302" t="s">
        <v>123</v>
      </c>
      <c r="B27" s="302"/>
      <c r="C27" s="302"/>
      <c r="D27" s="302"/>
      <c r="E27" s="302"/>
      <c r="F27" s="302"/>
      <c r="G27" s="11">
        <v>20</v>
      </c>
      <c r="H27" s="49">
        <v>0</v>
      </c>
      <c r="I27" s="49">
        <v>0</v>
      </c>
      <c r="J27" s="49">
        <v>0</v>
      </c>
      <c r="K27" s="49">
        <v>0</v>
      </c>
    </row>
    <row r="28" spans="1:11" ht="12.75" customHeight="1" x14ac:dyDescent="0.2">
      <c r="A28" s="302" t="s">
        <v>124</v>
      </c>
      <c r="B28" s="302"/>
      <c r="C28" s="302"/>
      <c r="D28" s="302"/>
      <c r="E28" s="302"/>
      <c r="F28" s="302"/>
      <c r="G28" s="11">
        <v>21</v>
      </c>
      <c r="H28" s="49">
        <v>169240</v>
      </c>
      <c r="I28" s="49">
        <v>169240</v>
      </c>
      <c r="J28" s="49">
        <v>71680</v>
      </c>
      <c r="K28" s="49">
        <v>71680</v>
      </c>
    </row>
    <row r="29" spans="1:11" ht="12.75" customHeight="1" x14ac:dyDescent="0.2">
      <c r="A29" s="268" t="s">
        <v>441</v>
      </c>
      <c r="B29" s="268"/>
      <c r="C29" s="268"/>
      <c r="D29" s="268"/>
      <c r="E29" s="268"/>
      <c r="F29" s="268"/>
      <c r="G29" s="12">
        <v>22</v>
      </c>
      <c r="H29" s="48">
        <f>SUM(H30:H35)</f>
        <v>0</v>
      </c>
      <c r="I29" s="48">
        <f>SUM(I30:I35)</f>
        <v>0</v>
      </c>
      <c r="J29" s="48">
        <f>SUM(J30:J35)</f>
        <v>0</v>
      </c>
      <c r="K29" s="48">
        <f>SUM(K30:K35)</f>
        <v>0</v>
      </c>
    </row>
    <row r="30" spans="1:11" ht="12.75" customHeight="1" x14ac:dyDescent="0.2">
      <c r="A30" s="302" t="s">
        <v>125</v>
      </c>
      <c r="B30" s="302"/>
      <c r="C30" s="302"/>
      <c r="D30" s="302"/>
      <c r="E30" s="302"/>
      <c r="F30" s="302"/>
      <c r="G30" s="11">
        <v>23</v>
      </c>
      <c r="H30" s="49">
        <v>0</v>
      </c>
      <c r="I30" s="49">
        <v>0</v>
      </c>
      <c r="J30" s="49">
        <v>0</v>
      </c>
      <c r="K30" s="49">
        <v>0</v>
      </c>
    </row>
    <row r="31" spans="1:11" ht="12.75" customHeight="1" x14ac:dyDescent="0.2">
      <c r="A31" s="302" t="s">
        <v>126</v>
      </c>
      <c r="B31" s="302"/>
      <c r="C31" s="302"/>
      <c r="D31" s="302"/>
      <c r="E31" s="302"/>
      <c r="F31" s="302"/>
      <c r="G31" s="11">
        <v>24</v>
      </c>
      <c r="H31" s="49">
        <v>0</v>
      </c>
      <c r="I31" s="49">
        <v>0</v>
      </c>
      <c r="J31" s="49">
        <v>0</v>
      </c>
      <c r="K31" s="49">
        <v>0</v>
      </c>
    </row>
    <row r="32" spans="1:11" ht="12.75" customHeight="1" x14ac:dyDescent="0.2">
      <c r="A32" s="302" t="s">
        <v>127</v>
      </c>
      <c r="B32" s="302"/>
      <c r="C32" s="302"/>
      <c r="D32" s="302"/>
      <c r="E32" s="302"/>
      <c r="F32" s="302"/>
      <c r="G32" s="11">
        <v>25</v>
      </c>
      <c r="H32" s="49">
        <v>0</v>
      </c>
      <c r="I32" s="49">
        <v>0</v>
      </c>
      <c r="J32" s="49">
        <v>0</v>
      </c>
      <c r="K32" s="49">
        <v>0</v>
      </c>
    </row>
    <row r="33" spans="1:11" ht="12.75" customHeight="1" x14ac:dyDescent="0.2">
      <c r="A33" s="302" t="s">
        <v>128</v>
      </c>
      <c r="B33" s="302"/>
      <c r="C33" s="302"/>
      <c r="D33" s="302"/>
      <c r="E33" s="302"/>
      <c r="F33" s="302"/>
      <c r="G33" s="11">
        <v>26</v>
      </c>
      <c r="H33" s="49">
        <v>0</v>
      </c>
      <c r="I33" s="49">
        <v>0</v>
      </c>
      <c r="J33" s="49">
        <v>0</v>
      </c>
      <c r="K33" s="49">
        <v>0</v>
      </c>
    </row>
    <row r="34" spans="1:11" ht="12.75" customHeight="1" x14ac:dyDescent="0.2">
      <c r="A34" s="302" t="s">
        <v>129</v>
      </c>
      <c r="B34" s="302"/>
      <c r="C34" s="302"/>
      <c r="D34" s="302"/>
      <c r="E34" s="302"/>
      <c r="F34" s="302"/>
      <c r="G34" s="11">
        <v>27</v>
      </c>
      <c r="H34" s="49">
        <v>0</v>
      </c>
      <c r="I34" s="49">
        <v>0</v>
      </c>
      <c r="J34" s="49">
        <v>0</v>
      </c>
      <c r="K34" s="49">
        <v>0</v>
      </c>
    </row>
    <row r="35" spans="1:11" ht="12.75" customHeight="1" x14ac:dyDescent="0.2">
      <c r="A35" s="302" t="s">
        <v>130</v>
      </c>
      <c r="B35" s="302"/>
      <c r="C35" s="302"/>
      <c r="D35" s="302"/>
      <c r="E35" s="302"/>
      <c r="F35" s="302"/>
      <c r="G35" s="11">
        <v>28</v>
      </c>
      <c r="H35" s="49">
        <v>0</v>
      </c>
      <c r="I35" s="49">
        <v>0</v>
      </c>
      <c r="J35" s="49">
        <v>0</v>
      </c>
      <c r="K35" s="49">
        <v>0</v>
      </c>
    </row>
    <row r="36" spans="1:11" ht="12.75" customHeight="1" x14ac:dyDescent="0.2">
      <c r="A36" s="267" t="s">
        <v>110</v>
      </c>
      <c r="B36" s="267"/>
      <c r="C36" s="267"/>
      <c r="D36" s="267"/>
      <c r="E36" s="267"/>
      <c r="F36" s="267"/>
      <c r="G36" s="11">
        <v>29</v>
      </c>
      <c r="H36" s="49">
        <v>281965</v>
      </c>
      <c r="I36" s="49">
        <v>281965</v>
      </c>
      <c r="J36" s="49">
        <v>1123412</v>
      </c>
      <c r="K36" s="49">
        <v>1123412</v>
      </c>
    </row>
    <row r="37" spans="1:11" ht="12.75" customHeight="1" x14ac:dyDescent="0.2">
      <c r="A37" s="301" t="s">
        <v>359</v>
      </c>
      <c r="B37" s="301"/>
      <c r="C37" s="301"/>
      <c r="D37" s="301"/>
      <c r="E37" s="301"/>
      <c r="F37" s="301"/>
      <c r="G37" s="12">
        <v>30</v>
      </c>
      <c r="H37" s="48">
        <f>SUM(H38:H47)</f>
        <v>452118</v>
      </c>
      <c r="I37" s="48">
        <f>SUM(I38:I47)</f>
        <v>452118</v>
      </c>
      <c r="J37" s="48">
        <f>SUM(J38:J47)</f>
        <v>258646</v>
      </c>
      <c r="K37" s="48">
        <f>SUM(K38:K47)</f>
        <v>258646</v>
      </c>
    </row>
    <row r="38" spans="1:11" ht="12.75" customHeight="1" x14ac:dyDescent="0.2">
      <c r="A38" s="267" t="s">
        <v>131</v>
      </c>
      <c r="B38" s="267"/>
      <c r="C38" s="267"/>
      <c r="D38" s="267"/>
      <c r="E38" s="267"/>
      <c r="F38" s="267"/>
      <c r="G38" s="11">
        <v>31</v>
      </c>
      <c r="H38" s="49">
        <v>0</v>
      </c>
      <c r="I38" s="49">
        <v>0</v>
      </c>
      <c r="J38" s="49">
        <v>0</v>
      </c>
      <c r="K38" s="49">
        <v>0</v>
      </c>
    </row>
    <row r="39" spans="1:11" ht="25.15" customHeight="1" x14ac:dyDescent="0.2">
      <c r="A39" s="267" t="s">
        <v>132</v>
      </c>
      <c r="B39" s="267"/>
      <c r="C39" s="267"/>
      <c r="D39" s="267"/>
      <c r="E39" s="267"/>
      <c r="F39" s="267"/>
      <c r="G39" s="11">
        <v>32</v>
      </c>
      <c r="H39" s="49">
        <v>0</v>
      </c>
      <c r="I39" s="49">
        <v>0</v>
      </c>
      <c r="J39" s="49">
        <v>0</v>
      </c>
      <c r="K39" s="49">
        <v>0</v>
      </c>
    </row>
    <row r="40" spans="1:11" ht="25.15" customHeight="1" x14ac:dyDescent="0.2">
      <c r="A40" s="267" t="s">
        <v>133</v>
      </c>
      <c r="B40" s="267"/>
      <c r="C40" s="267"/>
      <c r="D40" s="267"/>
      <c r="E40" s="267"/>
      <c r="F40" s="267"/>
      <c r="G40" s="11">
        <v>33</v>
      </c>
      <c r="H40" s="49">
        <v>0</v>
      </c>
      <c r="I40" s="49">
        <v>0</v>
      </c>
      <c r="J40" s="49">
        <v>0</v>
      </c>
      <c r="K40" s="49">
        <v>0</v>
      </c>
    </row>
    <row r="41" spans="1:11" ht="25.15" customHeight="1" x14ac:dyDescent="0.2">
      <c r="A41" s="267" t="s">
        <v>134</v>
      </c>
      <c r="B41" s="267"/>
      <c r="C41" s="267"/>
      <c r="D41" s="267"/>
      <c r="E41" s="267"/>
      <c r="F41" s="267"/>
      <c r="G41" s="11">
        <v>34</v>
      </c>
      <c r="H41" s="49">
        <v>0</v>
      </c>
      <c r="I41" s="49">
        <v>0</v>
      </c>
      <c r="J41" s="49">
        <v>0</v>
      </c>
      <c r="K41" s="49">
        <v>0</v>
      </c>
    </row>
    <row r="42" spans="1:11" ht="25.15" customHeight="1" x14ac:dyDescent="0.2">
      <c r="A42" s="267" t="s">
        <v>135</v>
      </c>
      <c r="B42" s="267"/>
      <c r="C42" s="267"/>
      <c r="D42" s="267"/>
      <c r="E42" s="267"/>
      <c r="F42" s="267"/>
      <c r="G42" s="11">
        <v>35</v>
      </c>
      <c r="H42" s="49">
        <v>0</v>
      </c>
      <c r="I42" s="49">
        <v>0</v>
      </c>
      <c r="J42" s="49">
        <v>0</v>
      </c>
      <c r="K42" s="49">
        <v>0</v>
      </c>
    </row>
    <row r="43" spans="1:11" ht="12.75" customHeight="1" x14ac:dyDescent="0.2">
      <c r="A43" s="267" t="s">
        <v>136</v>
      </c>
      <c r="B43" s="267"/>
      <c r="C43" s="267"/>
      <c r="D43" s="267"/>
      <c r="E43" s="267"/>
      <c r="F43" s="267"/>
      <c r="G43" s="11">
        <v>36</v>
      </c>
      <c r="H43" s="49">
        <v>75329</v>
      </c>
      <c r="I43" s="49">
        <v>75329</v>
      </c>
      <c r="J43" s="49">
        <v>23210</v>
      </c>
      <c r="K43" s="49">
        <v>23210</v>
      </c>
    </row>
    <row r="44" spans="1:11" ht="12.75" customHeight="1" x14ac:dyDescent="0.2">
      <c r="A44" s="267" t="s">
        <v>137</v>
      </c>
      <c r="B44" s="267"/>
      <c r="C44" s="267"/>
      <c r="D44" s="267"/>
      <c r="E44" s="267"/>
      <c r="F44" s="267"/>
      <c r="G44" s="11">
        <v>37</v>
      </c>
      <c r="H44" s="49">
        <v>162252</v>
      </c>
      <c r="I44" s="49">
        <v>162252</v>
      </c>
      <c r="J44" s="49">
        <v>135106</v>
      </c>
      <c r="K44" s="49">
        <v>135106</v>
      </c>
    </row>
    <row r="45" spans="1:11" ht="12.75" customHeight="1" x14ac:dyDescent="0.2">
      <c r="A45" s="267" t="s">
        <v>138</v>
      </c>
      <c r="B45" s="267"/>
      <c r="C45" s="267"/>
      <c r="D45" s="267"/>
      <c r="E45" s="267"/>
      <c r="F45" s="267"/>
      <c r="G45" s="11">
        <v>38</v>
      </c>
      <c r="H45" s="49">
        <v>149206</v>
      </c>
      <c r="I45" s="49">
        <v>149206</v>
      </c>
      <c r="J45" s="49">
        <v>115</v>
      </c>
      <c r="K45" s="49">
        <v>115</v>
      </c>
    </row>
    <row r="46" spans="1:11" ht="12.75" customHeight="1" x14ac:dyDescent="0.2">
      <c r="A46" s="267" t="s">
        <v>139</v>
      </c>
      <c r="B46" s="267"/>
      <c r="C46" s="267"/>
      <c r="D46" s="267"/>
      <c r="E46" s="267"/>
      <c r="F46" s="267"/>
      <c r="G46" s="11">
        <v>39</v>
      </c>
      <c r="H46" s="49">
        <v>25310</v>
      </c>
      <c r="I46" s="49">
        <v>25310</v>
      </c>
      <c r="J46" s="49">
        <v>84417</v>
      </c>
      <c r="K46" s="49">
        <v>84417</v>
      </c>
    </row>
    <row r="47" spans="1:11" ht="12.75" customHeight="1" x14ac:dyDescent="0.2">
      <c r="A47" s="267" t="s">
        <v>140</v>
      </c>
      <c r="B47" s="267"/>
      <c r="C47" s="267"/>
      <c r="D47" s="267"/>
      <c r="E47" s="267"/>
      <c r="F47" s="267"/>
      <c r="G47" s="11">
        <v>40</v>
      </c>
      <c r="H47" s="49">
        <v>40021</v>
      </c>
      <c r="I47" s="49">
        <v>40021</v>
      </c>
      <c r="J47" s="49">
        <v>15798</v>
      </c>
      <c r="K47" s="49">
        <v>15798</v>
      </c>
    </row>
    <row r="48" spans="1:11" ht="12.75" customHeight="1" x14ac:dyDescent="0.2">
      <c r="A48" s="301" t="s">
        <v>360</v>
      </c>
      <c r="B48" s="301"/>
      <c r="C48" s="301"/>
      <c r="D48" s="301"/>
      <c r="E48" s="301"/>
      <c r="F48" s="301"/>
      <c r="G48" s="12">
        <v>41</v>
      </c>
      <c r="H48" s="48">
        <f>SUM(H49:H55)</f>
        <v>250624</v>
      </c>
      <c r="I48" s="48">
        <f>SUM(I49:I55)</f>
        <v>250624</v>
      </c>
      <c r="J48" s="48">
        <f>SUM(J49:J55)</f>
        <v>1199595</v>
      </c>
      <c r="K48" s="48">
        <f>SUM(K49:K55)</f>
        <v>1199595</v>
      </c>
    </row>
    <row r="49" spans="1:11" ht="25.15" customHeight="1" x14ac:dyDescent="0.2">
      <c r="A49" s="267" t="s">
        <v>141</v>
      </c>
      <c r="B49" s="267"/>
      <c r="C49" s="267"/>
      <c r="D49" s="267"/>
      <c r="E49" s="267"/>
      <c r="F49" s="267"/>
      <c r="G49" s="11">
        <v>42</v>
      </c>
      <c r="H49" s="49">
        <v>0</v>
      </c>
      <c r="I49" s="49">
        <v>0</v>
      </c>
      <c r="J49" s="49">
        <v>0</v>
      </c>
      <c r="K49" s="49">
        <v>0</v>
      </c>
    </row>
    <row r="50" spans="1:11" ht="12.75" customHeight="1" x14ac:dyDescent="0.2">
      <c r="A50" s="305" t="s">
        <v>142</v>
      </c>
      <c r="B50" s="305"/>
      <c r="C50" s="305"/>
      <c r="D50" s="305"/>
      <c r="E50" s="305"/>
      <c r="F50" s="305"/>
      <c r="G50" s="11">
        <v>43</v>
      </c>
      <c r="H50" s="49">
        <v>0</v>
      </c>
      <c r="I50" s="49">
        <v>0</v>
      </c>
      <c r="J50" s="49">
        <v>0</v>
      </c>
      <c r="K50" s="49">
        <v>0</v>
      </c>
    </row>
    <row r="51" spans="1:11" ht="12.75" customHeight="1" x14ac:dyDescent="0.2">
      <c r="A51" s="305" t="s">
        <v>143</v>
      </c>
      <c r="B51" s="305"/>
      <c r="C51" s="305"/>
      <c r="D51" s="305"/>
      <c r="E51" s="305"/>
      <c r="F51" s="305"/>
      <c r="G51" s="11">
        <v>44</v>
      </c>
      <c r="H51" s="49">
        <v>240149</v>
      </c>
      <c r="I51" s="49">
        <v>240149</v>
      </c>
      <c r="J51" s="49">
        <v>607201</v>
      </c>
      <c r="K51" s="49">
        <v>607201</v>
      </c>
    </row>
    <row r="52" spans="1:11" ht="12.75" customHeight="1" x14ac:dyDescent="0.2">
      <c r="A52" s="305" t="s">
        <v>144</v>
      </c>
      <c r="B52" s="305"/>
      <c r="C52" s="305"/>
      <c r="D52" s="305"/>
      <c r="E52" s="305"/>
      <c r="F52" s="305"/>
      <c r="G52" s="11">
        <v>45</v>
      </c>
      <c r="H52" s="49">
        <v>0</v>
      </c>
      <c r="I52" s="49">
        <v>0</v>
      </c>
      <c r="J52" s="49">
        <v>591392</v>
      </c>
      <c r="K52" s="49">
        <v>591392</v>
      </c>
    </row>
    <row r="53" spans="1:11" ht="12.75" customHeight="1" x14ac:dyDescent="0.2">
      <c r="A53" s="305" t="s">
        <v>145</v>
      </c>
      <c r="B53" s="305"/>
      <c r="C53" s="305"/>
      <c r="D53" s="305"/>
      <c r="E53" s="305"/>
      <c r="F53" s="305"/>
      <c r="G53" s="11">
        <v>46</v>
      </c>
      <c r="H53" s="49">
        <v>0</v>
      </c>
      <c r="I53" s="49">
        <v>0</v>
      </c>
      <c r="J53" s="49">
        <v>0</v>
      </c>
      <c r="K53" s="49">
        <v>0</v>
      </c>
    </row>
    <row r="54" spans="1:11" ht="12.75" customHeight="1" x14ac:dyDescent="0.2">
      <c r="A54" s="305" t="s">
        <v>146</v>
      </c>
      <c r="B54" s="305"/>
      <c r="C54" s="305"/>
      <c r="D54" s="305"/>
      <c r="E54" s="305"/>
      <c r="F54" s="305"/>
      <c r="G54" s="11">
        <v>47</v>
      </c>
      <c r="H54" s="49">
        <v>0</v>
      </c>
      <c r="I54" s="49">
        <v>0</v>
      </c>
      <c r="J54" s="49">
        <v>0</v>
      </c>
      <c r="K54" s="49">
        <v>0</v>
      </c>
    </row>
    <row r="55" spans="1:11" ht="12.75" customHeight="1" x14ac:dyDescent="0.2">
      <c r="A55" s="305" t="s">
        <v>147</v>
      </c>
      <c r="B55" s="305"/>
      <c r="C55" s="305"/>
      <c r="D55" s="305"/>
      <c r="E55" s="305"/>
      <c r="F55" s="305"/>
      <c r="G55" s="11">
        <v>48</v>
      </c>
      <c r="H55" s="49">
        <v>10475</v>
      </c>
      <c r="I55" s="49">
        <v>10475</v>
      </c>
      <c r="J55" s="49">
        <v>1002</v>
      </c>
      <c r="K55" s="49">
        <v>1002</v>
      </c>
    </row>
    <row r="56" spans="1:11" ht="22.15" customHeight="1" x14ac:dyDescent="0.2">
      <c r="A56" s="307" t="s">
        <v>148</v>
      </c>
      <c r="B56" s="307"/>
      <c r="C56" s="307"/>
      <c r="D56" s="307"/>
      <c r="E56" s="307"/>
      <c r="F56" s="307"/>
      <c r="G56" s="11">
        <v>49</v>
      </c>
      <c r="H56" s="49">
        <v>873582</v>
      </c>
      <c r="I56" s="49">
        <v>873582</v>
      </c>
      <c r="J56" s="49">
        <v>2135070</v>
      </c>
      <c r="K56" s="49">
        <v>2135070</v>
      </c>
    </row>
    <row r="57" spans="1:11" ht="12.75" customHeight="1" x14ac:dyDescent="0.2">
      <c r="A57" s="307" t="s">
        <v>149</v>
      </c>
      <c r="B57" s="307"/>
      <c r="C57" s="307"/>
      <c r="D57" s="307"/>
      <c r="E57" s="307"/>
      <c r="F57" s="307"/>
      <c r="G57" s="11">
        <v>50</v>
      </c>
      <c r="H57" s="49">
        <v>132140</v>
      </c>
      <c r="I57" s="49">
        <v>132140</v>
      </c>
      <c r="J57" s="49">
        <v>101858</v>
      </c>
      <c r="K57" s="49">
        <v>101858</v>
      </c>
    </row>
    <row r="58" spans="1:11" ht="24.6" customHeight="1" x14ac:dyDescent="0.2">
      <c r="A58" s="307" t="s">
        <v>150</v>
      </c>
      <c r="B58" s="307"/>
      <c r="C58" s="307"/>
      <c r="D58" s="307"/>
      <c r="E58" s="307"/>
      <c r="F58" s="307"/>
      <c r="G58" s="11">
        <v>51</v>
      </c>
      <c r="H58" s="49">
        <v>0</v>
      </c>
      <c r="I58" s="49">
        <v>0</v>
      </c>
      <c r="J58" s="49">
        <v>0</v>
      </c>
      <c r="K58" s="49">
        <v>0</v>
      </c>
    </row>
    <row r="59" spans="1:11" ht="12.75" customHeight="1" x14ac:dyDescent="0.2">
      <c r="A59" s="307" t="s">
        <v>151</v>
      </c>
      <c r="B59" s="307"/>
      <c r="C59" s="307"/>
      <c r="D59" s="307"/>
      <c r="E59" s="307"/>
      <c r="F59" s="307"/>
      <c r="G59" s="11">
        <v>52</v>
      </c>
      <c r="H59" s="49">
        <v>3070</v>
      </c>
      <c r="I59" s="49">
        <v>3070</v>
      </c>
      <c r="J59" s="49">
        <v>3073</v>
      </c>
      <c r="K59" s="49">
        <v>3073</v>
      </c>
    </row>
    <row r="60" spans="1:11" ht="12.75" customHeight="1" x14ac:dyDescent="0.2">
      <c r="A60" s="301" t="s">
        <v>361</v>
      </c>
      <c r="B60" s="301"/>
      <c r="C60" s="301"/>
      <c r="D60" s="301"/>
      <c r="E60" s="301"/>
      <c r="F60" s="301"/>
      <c r="G60" s="12">
        <v>53</v>
      </c>
      <c r="H60" s="48">
        <f>H8+H37+H56+H57</f>
        <v>128006958</v>
      </c>
      <c r="I60" s="48">
        <f t="shared" ref="I60:K60" si="0">I8+I37+I56+I57</f>
        <v>128006958</v>
      </c>
      <c r="J60" s="48">
        <f t="shared" si="0"/>
        <v>178466375</v>
      </c>
      <c r="K60" s="48">
        <f t="shared" si="0"/>
        <v>178466375</v>
      </c>
    </row>
    <row r="61" spans="1:11" ht="12.75" customHeight="1" x14ac:dyDescent="0.2">
      <c r="A61" s="301" t="s">
        <v>362</v>
      </c>
      <c r="B61" s="301"/>
      <c r="C61" s="301"/>
      <c r="D61" s="301"/>
      <c r="E61" s="301"/>
      <c r="F61" s="301"/>
      <c r="G61" s="12">
        <v>54</v>
      </c>
      <c r="H61" s="48">
        <f>H14+H48+H58+H59</f>
        <v>111729558</v>
      </c>
      <c r="I61" s="48">
        <f t="shared" ref="I61:K61" si="1">I14+I48+I58+I59</f>
        <v>111729558</v>
      </c>
      <c r="J61" s="48">
        <f t="shared" si="1"/>
        <v>166437283</v>
      </c>
      <c r="K61" s="48">
        <f t="shared" si="1"/>
        <v>166437283</v>
      </c>
    </row>
    <row r="62" spans="1:11" ht="12.75" customHeight="1" x14ac:dyDescent="0.2">
      <c r="A62" s="301" t="s">
        <v>363</v>
      </c>
      <c r="B62" s="301"/>
      <c r="C62" s="301"/>
      <c r="D62" s="301"/>
      <c r="E62" s="301"/>
      <c r="F62" s="301"/>
      <c r="G62" s="12">
        <v>55</v>
      </c>
      <c r="H62" s="48">
        <f>H60-H61</f>
        <v>16277400</v>
      </c>
      <c r="I62" s="48">
        <f t="shared" ref="I62:K62" si="2">I60-I61</f>
        <v>16277400</v>
      </c>
      <c r="J62" s="48">
        <f t="shared" si="2"/>
        <v>12029092</v>
      </c>
      <c r="K62" s="48">
        <f t="shared" si="2"/>
        <v>12029092</v>
      </c>
    </row>
    <row r="63" spans="1:11" ht="12.75" customHeight="1" x14ac:dyDescent="0.2">
      <c r="A63" s="306" t="s">
        <v>364</v>
      </c>
      <c r="B63" s="306"/>
      <c r="C63" s="306"/>
      <c r="D63" s="306"/>
      <c r="E63" s="306"/>
      <c r="F63" s="306"/>
      <c r="G63" s="12">
        <v>56</v>
      </c>
      <c r="H63" s="48">
        <f>+IF((H60-H61)&gt;0,(H60-H61),0)</f>
        <v>16277400</v>
      </c>
      <c r="I63" s="48">
        <f t="shared" ref="I63:K63" si="3">+IF((I60-I61)&gt;0,(I60-I61),0)</f>
        <v>16277400</v>
      </c>
      <c r="J63" s="48">
        <f t="shared" si="3"/>
        <v>12029092</v>
      </c>
      <c r="K63" s="48">
        <f t="shared" si="3"/>
        <v>12029092</v>
      </c>
    </row>
    <row r="64" spans="1:11" ht="12.75" customHeight="1" x14ac:dyDescent="0.2">
      <c r="A64" s="306" t="s">
        <v>365</v>
      </c>
      <c r="B64" s="306"/>
      <c r="C64" s="306"/>
      <c r="D64" s="306"/>
      <c r="E64" s="306"/>
      <c r="F64" s="306"/>
      <c r="G64" s="12">
        <v>57</v>
      </c>
      <c r="H64" s="48">
        <f>+IF((H60-H61)&lt;0,(H60-H61),0)</f>
        <v>0</v>
      </c>
      <c r="I64" s="48">
        <f t="shared" ref="I64:K64" si="4">+IF((I60-I61)&lt;0,(I60-I61),0)</f>
        <v>0</v>
      </c>
      <c r="J64" s="48">
        <f t="shared" si="4"/>
        <v>0</v>
      </c>
      <c r="K64" s="48">
        <f t="shared" si="4"/>
        <v>0</v>
      </c>
    </row>
    <row r="65" spans="1:11" ht="12.75" customHeight="1" x14ac:dyDescent="0.2">
      <c r="A65" s="307" t="s">
        <v>111</v>
      </c>
      <c r="B65" s="307"/>
      <c r="C65" s="307"/>
      <c r="D65" s="307"/>
      <c r="E65" s="307"/>
      <c r="F65" s="307"/>
      <c r="G65" s="11">
        <v>58</v>
      </c>
      <c r="H65" s="49">
        <v>1393895</v>
      </c>
      <c r="I65" s="49">
        <v>1393895</v>
      </c>
      <c r="J65" s="49">
        <v>1702185</v>
      </c>
      <c r="K65" s="49">
        <v>1702185</v>
      </c>
    </row>
    <row r="66" spans="1:11" ht="12.75" customHeight="1" x14ac:dyDescent="0.2">
      <c r="A66" s="301" t="s">
        <v>366</v>
      </c>
      <c r="B66" s="301"/>
      <c r="C66" s="301"/>
      <c r="D66" s="301"/>
      <c r="E66" s="301"/>
      <c r="F66" s="301"/>
      <c r="G66" s="12">
        <v>59</v>
      </c>
      <c r="H66" s="48">
        <f>H62-H65</f>
        <v>14883505</v>
      </c>
      <c r="I66" s="48">
        <f t="shared" ref="I66:K66" si="5">I62-I65</f>
        <v>14883505</v>
      </c>
      <c r="J66" s="48">
        <f t="shared" si="5"/>
        <v>10326907</v>
      </c>
      <c r="K66" s="48">
        <f t="shared" si="5"/>
        <v>10326907</v>
      </c>
    </row>
    <row r="67" spans="1:11" ht="12.75" customHeight="1" x14ac:dyDescent="0.2">
      <c r="A67" s="306" t="s">
        <v>367</v>
      </c>
      <c r="B67" s="306"/>
      <c r="C67" s="306"/>
      <c r="D67" s="306"/>
      <c r="E67" s="306"/>
      <c r="F67" s="306"/>
      <c r="G67" s="12">
        <v>60</v>
      </c>
      <c r="H67" s="48">
        <f>+IF((H62-H65)&gt;0,(H62-H65),0)</f>
        <v>14883505</v>
      </c>
      <c r="I67" s="48">
        <f t="shared" ref="I67:K67" si="6">+IF((I62-I65)&gt;0,(I62-I65),0)</f>
        <v>14883505</v>
      </c>
      <c r="J67" s="48">
        <f t="shared" si="6"/>
        <v>10326907</v>
      </c>
      <c r="K67" s="48">
        <f t="shared" si="6"/>
        <v>10326907</v>
      </c>
    </row>
    <row r="68" spans="1:11" ht="12.75" customHeight="1" x14ac:dyDescent="0.2">
      <c r="A68" s="306" t="s">
        <v>368</v>
      </c>
      <c r="B68" s="306"/>
      <c r="C68" s="306"/>
      <c r="D68" s="306"/>
      <c r="E68" s="306"/>
      <c r="F68" s="306"/>
      <c r="G68" s="12">
        <v>61</v>
      </c>
      <c r="H68" s="48">
        <f>+IF((H62-H65)&lt;0,(H62-H65),0)</f>
        <v>0</v>
      </c>
      <c r="I68" s="48">
        <f t="shared" ref="I68:K68" si="7">+IF((I62-I65)&lt;0,(I62-I65),0)</f>
        <v>0</v>
      </c>
      <c r="J68" s="48">
        <f t="shared" si="7"/>
        <v>0</v>
      </c>
      <c r="K68" s="48">
        <f t="shared" si="7"/>
        <v>0</v>
      </c>
    </row>
    <row r="69" spans="1:11" x14ac:dyDescent="0.2">
      <c r="A69" s="308" t="s">
        <v>152</v>
      </c>
      <c r="B69" s="308"/>
      <c r="C69" s="308"/>
      <c r="D69" s="308"/>
      <c r="E69" s="308"/>
      <c r="F69" s="308"/>
      <c r="G69" s="309"/>
      <c r="H69" s="309"/>
      <c r="I69" s="309"/>
      <c r="J69" s="310"/>
      <c r="K69" s="310"/>
    </row>
    <row r="70" spans="1:11" ht="22.15" customHeight="1" x14ac:dyDescent="0.2">
      <c r="A70" s="301" t="s">
        <v>369</v>
      </c>
      <c r="B70" s="301"/>
      <c r="C70" s="301"/>
      <c r="D70" s="301"/>
      <c r="E70" s="301"/>
      <c r="F70" s="301"/>
      <c r="G70" s="12">
        <v>62</v>
      </c>
      <c r="H70" s="48">
        <f>H71-H72</f>
        <v>0</v>
      </c>
      <c r="I70" s="48">
        <f>I71-I72</f>
        <v>0</v>
      </c>
      <c r="J70" s="48">
        <f>J71-J72</f>
        <v>0</v>
      </c>
      <c r="K70" s="48">
        <f>K71-K72</f>
        <v>0</v>
      </c>
    </row>
    <row r="71" spans="1:11" ht="12.75" customHeight="1" x14ac:dyDescent="0.2">
      <c r="A71" s="305" t="s">
        <v>153</v>
      </c>
      <c r="B71" s="305"/>
      <c r="C71" s="305"/>
      <c r="D71" s="305"/>
      <c r="E71" s="305"/>
      <c r="F71" s="305"/>
      <c r="G71" s="11">
        <v>63</v>
      </c>
      <c r="H71" s="49">
        <v>0</v>
      </c>
      <c r="I71" s="49">
        <v>0</v>
      </c>
      <c r="J71" s="49">
        <v>0</v>
      </c>
      <c r="K71" s="49">
        <v>0</v>
      </c>
    </row>
    <row r="72" spans="1:11" ht="12.75" customHeight="1" x14ac:dyDescent="0.2">
      <c r="A72" s="305" t="s">
        <v>154</v>
      </c>
      <c r="B72" s="305"/>
      <c r="C72" s="305"/>
      <c r="D72" s="305"/>
      <c r="E72" s="305"/>
      <c r="F72" s="305"/>
      <c r="G72" s="11">
        <v>64</v>
      </c>
      <c r="H72" s="49">
        <v>0</v>
      </c>
      <c r="I72" s="49">
        <v>0</v>
      </c>
      <c r="J72" s="49">
        <v>0</v>
      </c>
      <c r="K72" s="49">
        <v>0</v>
      </c>
    </row>
    <row r="73" spans="1:11" ht="12.75" customHeight="1" x14ac:dyDescent="0.2">
      <c r="A73" s="307" t="s">
        <v>155</v>
      </c>
      <c r="B73" s="307"/>
      <c r="C73" s="307"/>
      <c r="D73" s="307"/>
      <c r="E73" s="307"/>
      <c r="F73" s="307"/>
      <c r="G73" s="11">
        <v>65</v>
      </c>
      <c r="H73" s="49">
        <v>0</v>
      </c>
      <c r="I73" s="49">
        <v>0</v>
      </c>
      <c r="J73" s="49">
        <v>0</v>
      </c>
      <c r="K73" s="49">
        <v>0</v>
      </c>
    </row>
    <row r="74" spans="1:11" ht="12.75" customHeight="1" x14ac:dyDescent="0.2">
      <c r="A74" s="306" t="s">
        <v>370</v>
      </c>
      <c r="B74" s="306"/>
      <c r="C74" s="306"/>
      <c r="D74" s="306"/>
      <c r="E74" s="306"/>
      <c r="F74" s="306"/>
      <c r="G74" s="12">
        <v>66</v>
      </c>
      <c r="H74" s="71">
        <v>0</v>
      </c>
      <c r="I74" s="71">
        <v>0</v>
      </c>
      <c r="J74" s="71">
        <v>0</v>
      </c>
      <c r="K74" s="71">
        <v>0</v>
      </c>
    </row>
    <row r="75" spans="1:11" ht="12.75" customHeight="1" x14ac:dyDescent="0.2">
      <c r="A75" s="306" t="s">
        <v>371</v>
      </c>
      <c r="B75" s="306"/>
      <c r="C75" s="306"/>
      <c r="D75" s="306"/>
      <c r="E75" s="306"/>
      <c r="F75" s="306"/>
      <c r="G75" s="12">
        <v>67</v>
      </c>
      <c r="H75" s="71">
        <v>0</v>
      </c>
      <c r="I75" s="71">
        <v>0</v>
      </c>
      <c r="J75" s="71">
        <v>0</v>
      </c>
      <c r="K75" s="71">
        <v>0</v>
      </c>
    </row>
    <row r="76" spans="1:11" x14ac:dyDescent="0.2">
      <c r="A76" s="308" t="s">
        <v>156</v>
      </c>
      <c r="B76" s="308"/>
      <c r="C76" s="308"/>
      <c r="D76" s="308"/>
      <c r="E76" s="308"/>
      <c r="F76" s="308"/>
      <c r="G76" s="309"/>
      <c r="H76" s="309"/>
      <c r="I76" s="309"/>
      <c r="J76" s="310"/>
      <c r="K76" s="310"/>
    </row>
    <row r="77" spans="1:11" ht="12.75" customHeight="1" x14ac:dyDescent="0.2">
      <c r="A77" s="301" t="s">
        <v>372</v>
      </c>
      <c r="B77" s="301"/>
      <c r="C77" s="301"/>
      <c r="D77" s="301"/>
      <c r="E77" s="301"/>
      <c r="F77" s="301"/>
      <c r="G77" s="12">
        <v>68</v>
      </c>
      <c r="H77" s="71">
        <v>0</v>
      </c>
      <c r="I77" s="71">
        <v>0</v>
      </c>
      <c r="J77" s="71">
        <v>0</v>
      </c>
      <c r="K77" s="71">
        <v>0</v>
      </c>
    </row>
    <row r="78" spans="1:11" ht="12.75" customHeight="1" x14ac:dyDescent="0.2">
      <c r="A78" s="311" t="s">
        <v>373</v>
      </c>
      <c r="B78" s="311"/>
      <c r="C78" s="311"/>
      <c r="D78" s="311"/>
      <c r="E78" s="311"/>
      <c r="F78" s="311"/>
      <c r="G78" s="42">
        <v>69</v>
      </c>
      <c r="H78" s="50">
        <v>0</v>
      </c>
      <c r="I78" s="50">
        <v>0</v>
      </c>
      <c r="J78" s="50">
        <v>0</v>
      </c>
      <c r="K78" s="50">
        <v>0</v>
      </c>
    </row>
    <row r="79" spans="1:11" ht="12.75" customHeight="1" x14ac:dyDescent="0.2">
      <c r="A79" s="311" t="s">
        <v>374</v>
      </c>
      <c r="B79" s="311"/>
      <c r="C79" s="311"/>
      <c r="D79" s="311"/>
      <c r="E79" s="311"/>
      <c r="F79" s="311"/>
      <c r="G79" s="42">
        <v>70</v>
      </c>
      <c r="H79" s="50">
        <v>0</v>
      </c>
      <c r="I79" s="50">
        <v>0</v>
      </c>
      <c r="J79" s="50">
        <v>0</v>
      </c>
      <c r="K79" s="50">
        <v>0</v>
      </c>
    </row>
    <row r="80" spans="1:11" ht="12.75" customHeight="1" x14ac:dyDescent="0.2">
      <c r="A80" s="301" t="s">
        <v>375</v>
      </c>
      <c r="B80" s="301"/>
      <c r="C80" s="301"/>
      <c r="D80" s="301"/>
      <c r="E80" s="301"/>
      <c r="F80" s="301"/>
      <c r="G80" s="12">
        <v>71</v>
      </c>
      <c r="H80" s="71">
        <v>0</v>
      </c>
      <c r="I80" s="71">
        <v>0</v>
      </c>
      <c r="J80" s="71">
        <v>0</v>
      </c>
      <c r="K80" s="71">
        <v>0</v>
      </c>
    </row>
    <row r="81" spans="1:11" ht="12.75" customHeight="1" x14ac:dyDescent="0.2">
      <c r="A81" s="301" t="s">
        <v>376</v>
      </c>
      <c r="B81" s="301"/>
      <c r="C81" s="301"/>
      <c r="D81" s="301"/>
      <c r="E81" s="301"/>
      <c r="F81" s="301"/>
      <c r="G81" s="12">
        <v>72</v>
      </c>
      <c r="H81" s="71">
        <v>0</v>
      </c>
      <c r="I81" s="71">
        <v>0</v>
      </c>
      <c r="J81" s="71">
        <v>0</v>
      </c>
      <c r="K81" s="71">
        <v>0</v>
      </c>
    </row>
    <row r="82" spans="1:11" ht="12.75" customHeight="1" x14ac:dyDescent="0.2">
      <c r="A82" s="306" t="s">
        <v>377</v>
      </c>
      <c r="B82" s="306"/>
      <c r="C82" s="306"/>
      <c r="D82" s="306"/>
      <c r="E82" s="306"/>
      <c r="F82" s="306"/>
      <c r="G82" s="12">
        <v>73</v>
      </c>
      <c r="H82" s="71">
        <v>0</v>
      </c>
      <c r="I82" s="71">
        <v>0</v>
      </c>
      <c r="J82" s="71">
        <v>0</v>
      </c>
      <c r="K82" s="71">
        <v>0</v>
      </c>
    </row>
    <row r="83" spans="1:11" ht="12.75" customHeight="1" x14ac:dyDescent="0.2">
      <c r="A83" s="306" t="s">
        <v>378</v>
      </c>
      <c r="B83" s="306"/>
      <c r="C83" s="306"/>
      <c r="D83" s="306"/>
      <c r="E83" s="306"/>
      <c r="F83" s="306"/>
      <c r="G83" s="12">
        <v>74</v>
      </c>
      <c r="H83" s="71">
        <v>0</v>
      </c>
      <c r="I83" s="71">
        <v>0</v>
      </c>
      <c r="J83" s="71">
        <v>0</v>
      </c>
      <c r="K83" s="71">
        <v>0</v>
      </c>
    </row>
    <row r="84" spans="1:11" x14ac:dyDescent="0.2">
      <c r="A84" s="308" t="s">
        <v>112</v>
      </c>
      <c r="B84" s="308"/>
      <c r="C84" s="308"/>
      <c r="D84" s="308"/>
      <c r="E84" s="308"/>
      <c r="F84" s="308"/>
      <c r="G84" s="309"/>
      <c r="H84" s="309"/>
      <c r="I84" s="309"/>
      <c r="J84" s="310"/>
      <c r="K84" s="310"/>
    </row>
    <row r="85" spans="1:11" ht="12.75" customHeight="1" x14ac:dyDescent="0.2">
      <c r="A85" s="312" t="s">
        <v>379</v>
      </c>
      <c r="B85" s="312"/>
      <c r="C85" s="312"/>
      <c r="D85" s="312"/>
      <c r="E85" s="312"/>
      <c r="F85" s="312"/>
      <c r="G85" s="12">
        <v>75</v>
      </c>
      <c r="H85" s="51">
        <f>H86+H87</f>
        <v>14883505</v>
      </c>
      <c r="I85" s="51">
        <f>I86+I87</f>
        <v>14883505</v>
      </c>
      <c r="J85" s="51">
        <f>J86+J87</f>
        <v>10326907</v>
      </c>
      <c r="K85" s="51">
        <f>K86+K87</f>
        <v>10326907</v>
      </c>
    </row>
    <row r="86" spans="1:11" ht="12.75" customHeight="1" x14ac:dyDescent="0.2">
      <c r="A86" s="313" t="s">
        <v>157</v>
      </c>
      <c r="B86" s="313"/>
      <c r="C86" s="313"/>
      <c r="D86" s="313"/>
      <c r="E86" s="313"/>
      <c r="F86" s="313"/>
      <c r="G86" s="11">
        <v>76</v>
      </c>
      <c r="H86" s="52">
        <v>13071740</v>
      </c>
      <c r="I86" s="52">
        <v>13071740</v>
      </c>
      <c r="J86" s="52">
        <v>7465795</v>
      </c>
      <c r="K86" s="52">
        <v>7465795</v>
      </c>
    </row>
    <row r="87" spans="1:11" ht="12.75" customHeight="1" x14ac:dyDescent="0.2">
      <c r="A87" s="313" t="s">
        <v>158</v>
      </c>
      <c r="B87" s="313"/>
      <c r="C87" s="313"/>
      <c r="D87" s="313"/>
      <c r="E87" s="313"/>
      <c r="F87" s="313"/>
      <c r="G87" s="11">
        <v>77</v>
      </c>
      <c r="H87" s="52">
        <v>1811765</v>
      </c>
      <c r="I87" s="52">
        <v>1811765</v>
      </c>
      <c r="J87" s="52">
        <v>2861112</v>
      </c>
      <c r="K87" s="52">
        <v>2861112</v>
      </c>
    </row>
    <row r="88" spans="1:11" x14ac:dyDescent="0.2">
      <c r="A88" s="314" t="s">
        <v>114</v>
      </c>
      <c r="B88" s="314"/>
      <c r="C88" s="314"/>
      <c r="D88" s="314"/>
      <c r="E88" s="314"/>
      <c r="F88" s="314"/>
      <c r="G88" s="315"/>
      <c r="H88" s="315"/>
      <c r="I88" s="315"/>
      <c r="J88" s="310"/>
      <c r="K88" s="310"/>
    </row>
    <row r="89" spans="1:11" ht="12.75" customHeight="1" x14ac:dyDescent="0.2">
      <c r="A89" s="283" t="s">
        <v>159</v>
      </c>
      <c r="B89" s="283"/>
      <c r="C89" s="283"/>
      <c r="D89" s="283"/>
      <c r="E89" s="283"/>
      <c r="F89" s="283"/>
      <c r="G89" s="11">
        <v>78</v>
      </c>
      <c r="H89" s="52">
        <v>14883505</v>
      </c>
      <c r="I89" s="52">
        <v>14883505</v>
      </c>
      <c r="J89" s="52">
        <v>10326907</v>
      </c>
      <c r="K89" s="52">
        <v>10326907</v>
      </c>
    </row>
    <row r="90" spans="1:11" ht="24" customHeight="1" x14ac:dyDescent="0.2">
      <c r="A90" s="269" t="s">
        <v>435</v>
      </c>
      <c r="B90" s="269"/>
      <c r="C90" s="269"/>
      <c r="D90" s="269"/>
      <c r="E90" s="269"/>
      <c r="F90" s="269"/>
      <c r="G90" s="12">
        <v>79</v>
      </c>
      <c r="H90" s="69">
        <f>H91+H98</f>
        <v>-185386</v>
      </c>
      <c r="I90" s="69">
        <f>I91+I98</f>
        <v>-185386</v>
      </c>
      <c r="J90" s="69">
        <f t="shared" ref="J90:K90" si="8">J91+J98</f>
        <v>202438</v>
      </c>
      <c r="K90" s="69">
        <f t="shared" si="8"/>
        <v>202438</v>
      </c>
    </row>
    <row r="91" spans="1:11" ht="24" customHeight="1" x14ac:dyDescent="0.2">
      <c r="A91" s="316" t="s">
        <v>442</v>
      </c>
      <c r="B91" s="316"/>
      <c r="C91" s="316"/>
      <c r="D91" s="316"/>
      <c r="E91" s="316"/>
      <c r="F91" s="316"/>
      <c r="G91" s="12">
        <v>80</v>
      </c>
      <c r="H91" s="69">
        <f>SUM(H92:H96)</f>
        <v>0</v>
      </c>
      <c r="I91" s="69">
        <f>SUM(I92:I96)</f>
        <v>0</v>
      </c>
      <c r="J91" s="69">
        <f t="shared" ref="J91:K91" si="9">SUM(J92:J96)</f>
        <v>0</v>
      </c>
      <c r="K91" s="69">
        <f t="shared" si="9"/>
        <v>0</v>
      </c>
    </row>
    <row r="92" spans="1:11" ht="25.5" customHeight="1" x14ac:dyDescent="0.2">
      <c r="A92" s="305" t="s">
        <v>380</v>
      </c>
      <c r="B92" s="305"/>
      <c r="C92" s="305"/>
      <c r="D92" s="305"/>
      <c r="E92" s="305"/>
      <c r="F92" s="305"/>
      <c r="G92" s="12">
        <v>81</v>
      </c>
      <c r="H92" s="52">
        <v>0</v>
      </c>
      <c r="I92" s="52">
        <v>0</v>
      </c>
      <c r="J92" s="52">
        <v>0</v>
      </c>
      <c r="K92" s="52">
        <v>0</v>
      </c>
    </row>
    <row r="93" spans="1:11" ht="38.25" customHeight="1" x14ac:dyDescent="0.2">
      <c r="A93" s="305" t="s">
        <v>381</v>
      </c>
      <c r="B93" s="305"/>
      <c r="C93" s="305"/>
      <c r="D93" s="305"/>
      <c r="E93" s="305"/>
      <c r="F93" s="305"/>
      <c r="G93" s="12">
        <v>82</v>
      </c>
      <c r="H93" s="52">
        <v>0</v>
      </c>
      <c r="I93" s="52">
        <v>0</v>
      </c>
      <c r="J93" s="52">
        <v>0</v>
      </c>
      <c r="K93" s="52">
        <v>0</v>
      </c>
    </row>
    <row r="94" spans="1:11" ht="38.25" customHeight="1" x14ac:dyDescent="0.2">
      <c r="A94" s="305" t="s">
        <v>382</v>
      </c>
      <c r="B94" s="305"/>
      <c r="C94" s="305"/>
      <c r="D94" s="305"/>
      <c r="E94" s="305"/>
      <c r="F94" s="305"/>
      <c r="G94" s="12">
        <v>83</v>
      </c>
      <c r="H94" s="52">
        <v>0</v>
      </c>
      <c r="I94" s="52">
        <v>0</v>
      </c>
      <c r="J94" s="52">
        <v>0</v>
      </c>
      <c r="K94" s="52">
        <v>0</v>
      </c>
    </row>
    <row r="95" spans="1:11" x14ac:dyDescent="0.2">
      <c r="A95" s="305" t="s">
        <v>383</v>
      </c>
      <c r="B95" s="305"/>
      <c r="C95" s="305"/>
      <c r="D95" s="305"/>
      <c r="E95" s="305"/>
      <c r="F95" s="305"/>
      <c r="G95" s="12">
        <v>84</v>
      </c>
      <c r="H95" s="52">
        <v>0</v>
      </c>
      <c r="I95" s="52">
        <v>0</v>
      </c>
      <c r="J95" s="52">
        <v>0</v>
      </c>
      <c r="K95" s="52">
        <v>0</v>
      </c>
    </row>
    <row r="96" spans="1:11" x14ac:dyDescent="0.2">
      <c r="A96" s="305" t="s">
        <v>384</v>
      </c>
      <c r="B96" s="305"/>
      <c r="C96" s="305"/>
      <c r="D96" s="305"/>
      <c r="E96" s="305"/>
      <c r="F96" s="305"/>
      <c r="G96" s="12">
        <v>85</v>
      </c>
      <c r="H96" s="52">
        <v>0</v>
      </c>
      <c r="I96" s="52">
        <v>0</v>
      </c>
      <c r="J96" s="52">
        <v>0</v>
      </c>
      <c r="K96" s="52">
        <v>0</v>
      </c>
    </row>
    <row r="97" spans="1:11" ht="26.25" customHeight="1" x14ac:dyDescent="0.2">
      <c r="A97" s="305" t="s">
        <v>385</v>
      </c>
      <c r="B97" s="305"/>
      <c r="C97" s="305"/>
      <c r="D97" s="305"/>
      <c r="E97" s="305"/>
      <c r="F97" s="305"/>
      <c r="G97" s="12">
        <v>86</v>
      </c>
      <c r="H97" s="52">
        <v>0</v>
      </c>
      <c r="I97" s="52">
        <v>0</v>
      </c>
      <c r="J97" s="52">
        <v>0</v>
      </c>
      <c r="K97" s="52">
        <v>0</v>
      </c>
    </row>
    <row r="98" spans="1:11" ht="25.5" customHeight="1" x14ac:dyDescent="0.2">
      <c r="A98" s="316" t="s">
        <v>436</v>
      </c>
      <c r="B98" s="316"/>
      <c r="C98" s="316"/>
      <c r="D98" s="316"/>
      <c r="E98" s="316"/>
      <c r="F98" s="316"/>
      <c r="G98" s="12">
        <v>87</v>
      </c>
      <c r="H98" s="69">
        <f>SUM(H99:H106)</f>
        <v>-185386</v>
      </c>
      <c r="I98" s="69">
        <f>SUM(I99:I106)</f>
        <v>-185386</v>
      </c>
      <c r="J98" s="69">
        <f t="shared" ref="J98:K98" si="10">SUM(J99:J106)</f>
        <v>202438</v>
      </c>
      <c r="K98" s="69">
        <f t="shared" si="10"/>
        <v>202438</v>
      </c>
    </row>
    <row r="99" spans="1:11" x14ac:dyDescent="0.2">
      <c r="A99" s="317" t="s">
        <v>160</v>
      </c>
      <c r="B99" s="317"/>
      <c r="C99" s="317"/>
      <c r="D99" s="317"/>
      <c r="E99" s="317"/>
      <c r="F99" s="317"/>
      <c r="G99" s="11">
        <v>88</v>
      </c>
      <c r="H99" s="52">
        <v>-185386</v>
      </c>
      <c r="I99" s="52">
        <v>-185386</v>
      </c>
      <c r="J99" s="52">
        <v>202438</v>
      </c>
      <c r="K99" s="52">
        <v>202438</v>
      </c>
    </row>
    <row r="100" spans="1:11" ht="36" customHeight="1" x14ac:dyDescent="0.2">
      <c r="A100" s="305" t="s">
        <v>386</v>
      </c>
      <c r="B100" s="305"/>
      <c r="C100" s="305"/>
      <c r="D100" s="305"/>
      <c r="E100" s="305"/>
      <c r="F100" s="305"/>
      <c r="G100" s="11">
        <v>89</v>
      </c>
      <c r="H100" s="52">
        <v>0</v>
      </c>
      <c r="I100" s="52">
        <v>0</v>
      </c>
      <c r="J100" s="52">
        <v>0</v>
      </c>
      <c r="K100" s="52">
        <v>0</v>
      </c>
    </row>
    <row r="101" spans="1:11" ht="22.15" customHeight="1" x14ac:dyDescent="0.2">
      <c r="A101" s="317" t="s">
        <v>161</v>
      </c>
      <c r="B101" s="317"/>
      <c r="C101" s="317"/>
      <c r="D101" s="317"/>
      <c r="E101" s="317"/>
      <c r="F101" s="317"/>
      <c r="G101" s="11">
        <v>90</v>
      </c>
      <c r="H101" s="52">
        <v>0</v>
      </c>
      <c r="I101" s="52">
        <v>0</v>
      </c>
      <c r="J101" s="52">
        <v>0</v>
      </c>
      <c r="K101" s="52">
        <v>0</v>
      </c>
    </row>
    <row r="102" spans="1:11" ht="22.15" customHeight="1" x14ac:dyDescent="0.2">
      <c r="A102" s="317" t="s">
        <v>162</v>
      </c>
      <c r="B102" s="317"/>
      <c r="C102" s="317"/>
      <c r="D102" s="317"/>
      <c r="E102" s="317"/>
      <c r="F102" s="317"/>
      <c r="G102" s="11">
        <v>91</v>
      </c>
      <c r="H102" s="52">
        <v>0</v>
      </c>
      <c r="I102" s="52">
        <v>0</v>
      </c>
      <c r="J102" s="52">
        <v>0</v>
      </c>
      <c r="K102" s="52">
        <v>0</v>
      </c>
    </row>
    <row r="103" spans="1:11" ht="22.15" customHeight="1" x14ac:dyDescent="0.2">
      <c r="A103" s="317" t="s">
        <v>163</v>
      </c>
      <c r="B103" s="317"/>
      <c r="C103" s="317"/>
      <c r="D103" s="317"/>
      <c r="E103" s="317"/>
      <c r="F103" s="317"/>
      <c r="G103" s="11">
        <v>92</v>
      </c>
      <c r="H103" s="52">
        <v>0</v>
      </c>
      <c r="I103" s="52">
        <v>0</v>
      </c>
      <c r="J103" s="52">
        <v>0</v>
      </c>
      <c r="K103" s="52">
        <v>0</v>
      </c>
    </row>
    <row r="104" spans="1:11" ht="12.75" customHeight="1" x14ac:dyDescent="0.2">
      <c r="A104" s="305" t="s">
        <v>387</v>
      </c>
      <c r="B104" s="305"/>
      <c r="C104" s="305"/>
      <c r="D104" s="305"/>
      <c r="E104" s="305"/>
      <c r="F104" s="305"/>
      <c r="G104" s="11">
        <v>93</v>
      </c>
      <c r="H104" s="52">
        <v>0</v>
      </c>
      <c r="I104" s="52">
        <v>0</v>
      </c>
      <c r="J104" s="52">
        <v>0</v>
      </c>
      <c r="K104" s="52">
        <v>0</v>
      </c>
    </row>
    <row r="105" spans="1:11" ht="26.25" customHeight="1" x14ac:dyDescent="0.2">
      <c r="A105" s="305" t="s">
        <v>388</v>
      </c>
      <c r="B105" s="305"/>
      <c r="C105" s="305"/>
      <c r="D105" s="305"/>
      <c r="E105" s="305"/>
      <c r="F105" s="305"/>
      <c r="G105" s="11">
        <v>94</v>
      </c>
      <c r="H105" s="52">
        <v>0</v>
      </c>
      <c r="I105" s="52">
        <v>0</v>
      </c>
      <c r="J105" s="52">
        <v>0</v>
      </c>
      <c r="K105" s="52">
        <v>0</v>
      </c>
    </row>
    <row r="106" spans="1:11" x14ac:dyDescent="0.2">
      <c r="A106" s="305" t="s">
        <v>389</v>
      </c>
      <c r="B106" s="305"/>
      <c r="C106" s="305"/>
      <c r="D106" s="305"/>
      <c r="E106" s="305"/>
      <c r="F106" s="305"/>
      <c r="G106" s="11">
        <v>95</v>
      </c>
      <c r="H106" s="52">
        <v>0</v>
      </c>
      <c r="I106" s="52">
        <v>0</v>
      </c>
      <c r="J106" s="52">
        <v>0</v>
      </c>
      <c r="K106" s="52">
        <v>0</v>
      </c>
    </row>
    <row r="107" spans="1:11" ht="24.75" customHeight="1" x14ac:dyDescent="0.2">
      <c r="A107" s="305" t="s">
        <v>390</v>
      </c>
      <c r="B107" s="305"/>
      <c r="C107" s="305"/>
      <c r="D107" s="305"/>
      <c r="E107" s="305"/>
      <c r="F107" s="305"/>
      <c r="G107" s="11">
        <v>96</v>
      </c>
      <c r="H107" s="52">
        <v>0</v>
      </c>
      <c r="I107" s="52">
        <v>0</v>
      </c>
      <c r="J107" s="52">
        <v>0</v>
      </c>
      <c r="K107" s="52">
        <v>0</v>
      </c>
    </row>
    <row r="108" spans="1:11" ht="22.9" customHeight="1" x14ac:dyDescent="0.2">
      <c r="A108" s="269" t="s">
        <v>437</v>
      </c>
      <c r="B108" s="269"/>
      <c r="C108" s="269"/>
      <c r="D108" s="269"/>
      <c r="E108" s="269"/>
      <c r="F108" s="269"/>
      <c r="G108" s="12">
        <v>97</v>
      </c>
      <c r="H108" s="69">
        <f>H91+H98-H107-H97</f>
        <v>-185386</v>
      </c>
      <c r="I108" s="69">
        <f>I91+I98-I107-I97</f>
        <v>-185386</v>
      </c>
      <c r="J108" s="69">
        <f t="shared" ref="J108:K108" si="11">J91+J98-J107-J97</f>
        <v>202438</v>
      </c>
      <c r="K108" s="69">
        <f t="shared" si="11"/>
        <v>202438</v>
      </c>
    </row>
    <row r="109" spans="1:11" ht="12.75" customHeight="1" x14ac:dyDescent="0.2">
      <c r="A109" s="269" t="s">
        <v>391</v>
      </c>
      <c r="B109" s="269"/>
      <c r="C109" s="269"/>
      <c r="D109" s="269"/>
      <c r="E109" s="269"/>
      <c r="F109" s="269"/>
      <c r="G109" s="12">
        <v>98</v>
      </c>
      <c r="H109" s="51">
        <f>H89+H108</f>
        <v>14698119</v>
      </c>
      <c r="I109" s="51">
        <f>I89+I108</f>
        <v>14698119</v>
      </c>
      <c r="J109" s="51">
        <f t="shared" ref="J109:K109" si="12">J89+J108</f>
        <v>10529345</v>
      </c>
      <c r="K109" s="51">
        <f t="shared" si="12"/>
        <v>10529345</v>
      </c>
    </row>
    <row r="110" spans="1:11" x14ac:dyDescent="0.2">
      <c r="A110" s="308" t="s">
        <v>164</v>
      </c>
      <c r="B110" s="308"/>
      <c r="C110" s="308"/>
      <c r="D110" s="308"/>
      <c r="E110" s="308"/>
      <c r="F110" s="308"/>
      <c r="G110" s="309"/>
      <c r="H110" s="309"/>
      <c r="I110" s="309"/>
      <c r="J110" s="310"/>
      <c r="K110" s="310"/>
    </row>
    <row r="111" spans="1:11" ht="12.75" customHeight="1" x14ac:dyDescent="0.2">
      <c r="A111" s="312" t="s">
        <v>392</v>
      </c>
      <c r="B111" s="312"/>
      <c r="C111" s="312"/>
      <c r="D111" s="312"/>
      <c r="E111" s="312"/>
      <c r="F111" s="312"/>
      <c r="G111" s="12">
        <v>99</v>
      </c>
      <c r="H111" s="51">
        <f>H112+H113</f>
        <v>14698119</v>
      </c>
      <c r="I111" s="51">
        <f>I112+I113</f>
        <v>14698119</v>
      </c>
      <c r="J111" s="51">
        <f>J112+J113</f>
        <v>10529345</v>
      </c>
      <c r="K111" s="51">
        <f>K112+K113</f>
        <v>10529345</v>
      </c>
    </row>
    <row r="112" spans="1:11" ht="12.75" customHeight="1" x14ac:dyDescent="0.2">
      <c r="A112" s="313" t="s">
        <v>113</v>
      </c>
      <c r="B112" s="313"/>
      <c r="C112" s="313"/>
      <c r="D112" s="313"/>
      <c r="E112" s="313"/>
      <c r="F112" s="313"/>
      <c r="G112" s="11">
        <v>100</v>
      </c>
      <c r="H112" s="52">
        <v>12973986</v>
      </c>
      <c r="I112" s="52">
        <v>12973986</v>
      </c>
      <c r="J112" s="52">
        <v>7572540</v>
      </c>
      <c r="K112" s="52">
        <v>7572540</v>
      </c>
    </row>
    <row r="113" spans="1:11" ht="12.75" customHeight="1" x14ac:dyDescent="0.2">
      <c r="A113" s="313" t="s">
        <v>165</v>
      </c>
      <c r="B113" s="313"/>
      <c r="C113" s="313"/>
      <c r="D113" s="313"/>
      <c r="E113" s="313"/>
      <c r="F113" s="313"/>
      <c r="G113" s="11">
        <v>101</v>
      </c>
      <c r="H113" s="52">
        <v>1724133</v>
      </c>
      <c r="I113" s="52">
        <v>1724133</v>
      </c>
      <c r="J113" s="52">
        <v>2956805</v>
      </c>
      <c r="K113" s="52">
        <v>2956805</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85" zoomScaleNormal="100" zoomScaleSheetLayoutView="85" workbookViewId="0">
      <selection activeCell="H49" sqref="H49:I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18" t="s">
        <v>166</v>
      </c>
      <c r="B1" s="319"/>
      <c r="C1" s="319"/>
      <c r="D1" s="319"/>
      <c r="E1" s="319"/>
      <c r="F1" s="319"/>
      <c r="G1" s="319"/>
      <c r="H1" s="319"/>
      <c r="I1" s="319"/>
    </row>
    <row r="2" spans="1:9" x14ac:dyDescent="0.2">
      <c r="A2" s="320" t="s">
        <v>481</v>
      </c>
      <c r="B2" s="273"/>
      <c r="C2" s="273"/>
      <c r="D2" s="273"/>
      <c r="E2" s="273"/>
      <c r="F2" s="273"/>
      <c r="G2" s="273"/>
      <c r="H2" s="273"/>
      <c r="I2" s="273"/>
    </row>
    <row r="3" spans="1:9" x14ac:dyDescent="0.2">
      <c r="A3" s="322" t="s">
        <v>446</v>
      </c>
      <c r="B3" s="323"/>
      <c r="C3" s="323"/>
      <c r="D3" s="323"/>
      <c r="E3" s="323"/>
      <c r="F3" s="323"/>
      <c r="G3" s="323"/>
      <c r="H3" s="323"/>
      <c r="I3" s="323"/>
    </row>
    <row r="4" spans="1:9" x14ac:dyDescent="0.2">
      <c r="A4" s="321" t="s">
        <v>479</v>
      </c>
      <c r="B4" s="276"/>
      <c r="C4" s="276"/>
      <c r="D4" s="276"/>
      <c r="E4" s="276"/>
      <c r="F4" s="276"/>
      <c r="G4" s="276"/>
      <c r="H4" s="276"/>
      <c r="I4" s="277"/>
    </row>
    <row r="5" spans="1:9" ht="23.25" x14ac:dyDescent="0.2">
      <c r="A5" s="326" t="s">
        <v>2</v>
      </c>
      <c r="B5" s="281"/>
      <c r="C5" s="281"/>
      <c r="D5" s="281"/>
      <c r="E5" s="281"/>
      <c r="F5" s="281"/>
      <c r="G5" s="60" t="s">
        <v>103</v>
      </c>
      <c r="H5" s="61" t="s">
        <v>301</v>
      </c>
      <c r="I5" s="61" t="s">
        <v>279</v>
      </c>
    </row>
    <row r="6" spans="1:9" x14ac:dyDescent="0.2">
      <c r="A6" s="327">
        <v>1</v>
      </c>
      <c r="B6" s="281"/>
      <c r="C6" s="281"/>
      <c r="D6" s="281"/>
      <c r="E6" s="281"/>
      <c r="F6" s="281"/>
      <c r="G6" s="62">
        <v>2</v>
      </c>
      <c r="H6" s="61" t="s">
        <v>167</v>
      </c>
      <c r="I6" s="61" t="s">
        <v>168</v>
      </c>
    </row>
    <row r="7" spans="1:9" x14ac:dyDescent="0.2">
      <c r="A7" s="328" t="s">
        <v>169</v>
      </c>
      <c r="B7" s="328"/>
      <c r="C7" s="328"/>
      <c r="D7" s="328"/>
      <c r="E7" s="328"/>
      <c r="F7" s="328"/>
      <c r="G7" s="328"/>
      <c r="H7" s="328"/>
      <c r="I7" s="328"/>
    </row>
    <row r="8" spans="1:9" ht="12.75" customHeight="1" x14ac:dyDescent="0.2">
      <c r="A8" s="267" t="s">
        <v>170</v>
      </c>
      <c r="B8" s="267"/>
      <c r="C8" s="267"/>
      <c r="D8" s="267"/>
      <c r="E8" s="267"/>
      <c r="F8" s="267"/>
      <c r="G8" s="63">
        <v>1</v>
      </c>
      <c r="H8" s="64">
        <v>0</v>
      </c>
      <c r="I8" s="64">
        <v>0</v>
      </c>
    </row>
    <row r="9" spans="1:9" ht="12.75" customHeight="1" x14ac:dyDescent="0.2">
      <c r="A9" s="325" t="s">
        <v>171</v>
      </c>
      <c r="B9" s="325"/>
      <c r="C9" s="325"/>
      <c r="D9" s="325"/>
      <c r="E9" s="325"/>
      <c r="F9" s="325"/>
      <c r="G9" s="65">
        <v>2</v>
      </c>
      <c r="H9" s="66">
        <f>H10+H11+H12+H13+H14+H15+H16+H17</f>
        <v>0</v>
      </c>
      <c r="I9" s="66">
        <f>I10+I11+I12+I13+I14+I15+I16+I17</f>
        <v>0</v>
      </c>
    </row>
    <row r="10" spans="1:9" ht="12.75" customHeight="1" x14ac:dyDescent="0.2">
      <c r="A10" s="302" t="s">
        <v>172</v>
      </c>
      <c r="B10" s="302"/>
      <c r="C10" s="302"/>
      <c r="D10" s="302"/>
      <c r="E10" s="302"/>
      <c r="F10" s="302"/>
      <c r="G10" s="63">
        <v>3</v>
      </c>
      <c r="H10" s="64">
        <v>0</v>
      </c>
      <c r="I10" s="64">
        <v>0</v>
      </c>
    </row>
    <row r="11" spans="1:9" ht="22.15" customHeight="1" x14ac:dyDescent="0.2">
      <c r="A11" s="302" t="s">
        <v>173</v>
      </c>
      <c r="B11" s="302"/>
      <c r="C11" s="302"/>
      <c r="D11" s="302"/>
      <c r="E11" s="302"/>
      <c r="F11" s="302"/>
      <c r="G11" s="63">
        <v>4</v>
      </c>
      <c r="H11" s="64">
        <v>0</v>
      </c>
      <c r="I11" s="64">
        <v>0</v>
      </c>
    </row>
    <row r="12" spans="1:9" ht="23.45" customHeight="1" x14ac:dyDescent="0.2">
      <c r="A12" s="302" t="s">
        <v>174</v>
      </c>
      <c r="B12" s="302"/>
      <c r="C12" s="302"/>
      <c r="D12" s="302"/>
      <c r="E12" s="302"/>
      <c r="F12" s="302"/>
      <c r="G12" s="63">
        <v>5</v>
      </c>
      <c r="H12" s="64">
        <v>0</v>
      </c>
      <c r="I12" s="64">
        <v>0</v>
      </c>
    </row>
    <row r="13" spans="1:9" ht="12.75" customHeight="1" x14ac:dyDescent="0.2">
      <c r="A13" s="302" t="s">
        <v>175</v>
      </c>
      <c r="B13" s="302"/>
      <c r="C13" s="302"/>
      <c r="D13" s="302"/>
      <c r="E13" s="302"/>
      <c r="F13" s="302"/>
      <c r="G13" s="63">
        <v>6</v>
      </c>
      <c r="H13" s="64">
        <v>0</v>
      </c>
      <c r="I13" s="64">
        <v>0</v>
      </c>
    </row>
    <row r="14" spans="1:9" ht="12.75" customHeight="1" x14ac:dyDescent="0.2">
      <c r="A14" s="302" t="s">
        <v>176</v>
      </c>
      <c r="B14" s="302"/>
      <c r="C14" s="302"/>
      <c r="D14" s="302"/>
      <c r="E14" s="302"/>
      <c r="F14" s="302"/>
      <c r="G14" s="63">
        <v>7</v>
      </c>
      <c r="H14" s="64">
        <v>0</v>
      </c>
      <c r="I14" s="64">
        <v>0</v>
      </c>
    </row>
    <row r="15" spans="1:9" ht="12.75" customHeight="1" x14ac:dyDescent="0.2">
      <c r="A15" s="302" t="s">
        <v>177</v>
      </c>
      <c r="B15" s="302"/>
      <c r="C15" s="302"/>
      <c r="D15" s="302"/>
      <c r="E15" s="302"/>
      <c r="F15" s="302"/>
      <c r="G15" s="63">
        <v>8</v>
      </c>
      <c r="H15" s="64">
        <v>0</v>
      </c>
      <c r="I15" s="64">
        <v>0</v>
      </c>
    </row>
    <row r="16" spans="1:9" ht="12.75" customHeight="1" x14ac:dyDescent="0.2">
      <c r="A16" s="302" t="s">
        <v>178</v>
      </c>
      <c r="B16" s="302"/>
      <c r="C16" s="302"/>
      <c r="D16" s="302"/>
      <c r="E16" s="302"/>
      <c r="F16" s="302"/>
      <c r="G16" s="63">
        <v>9</v>
      </c>
      <c r="H16" s="64">
        <v>0</v>
      </c>
      <c r="I16" s="64">
        <v>0</v>
      </c>
    </row>
    <row r="17" spans="1:9" ht="25.15" customHeight="1" x14ac:dyDescent="0.2">
      <c r="A17" s="302" t="s">
        <v>179</v>
      </c>
      <c r="B17" s="302"/>
      <c r="C17" s="302"/>
      <c r="D17" s="302"/>
      <c r="E17" s="302"/>
      <c r="F17" s="302"/>
      <c r="G17" s="63">
        <v>10</v>
      </c>
      <c r="H17" s="64">
        <v>0</v>
      </c>
      <c r="I17" s="64">
        <v>0</v>
      </c>
    </row>
    <row r="18" spans="1:9" ht="28.15" customHeight="1" x14ac:dyDescent="0.2">
      <c r="A18" s="324" t="s">
        <v>306</v>
      </c>
      <c r="B18" s="324"/>
      <c r="C18" s="324"/>
      <c r="D18" s="324"/>
      <c r="E18" s="324"/>
      <c r="F18" s="324"/>
      <c r="G18" s="65">
        <v>11</v>
      </c>
      <c r="H18" s="66">
        <f>H8+H9</f>
        <v>0</v>
      </c>
      <c r="I18" s="66">
        <f>I8+I9</f>
        <v>0</v>
      </c>
    </row>
    <row r="19" spans="1:9" ht="12.75" customHeight="1" x14ac:dyDescent="0.2">
      <c r="A19" s="325" t="s">
        <v>180</v>
      </c>
      <c r="B19" s="325"/>
      <c r="C19" s="325"/>
      <c r="D19" s="325"/>
      <c r="E19" s="325"/>
      <c r="F19" s="325"/>
      <c r="G19" s="65">
        <v>12</v>
      </c>
      <c r="H19" s="66">
        <f>H20+H21+H22+H23</f>
        <v>0</v>
      </c>
      <c r="I19" s="66">
        <f>I20+I21+I22+I23</f>
        <v>0</v>
      </c>
    </row>
    <row r="20" spans="1:9" ht="12.75" customHeight="1" x14ac:dyDescent="0.2">
      <c r="A20" s="302" t="s">
        <v>181</v>
      </c>
      <c r="B20" s="302"/>
      <c r="C20" s="302"/>
      <c r="D20" s="302"/>
      <c r="E20" s="302"/>
      <c r="F20" s="302"/>
      <c r="G20" s="63">
        <v>13</v>
      </c>
      <c r="H20" s="64">
        <v>0</v>
      </c>
      <c r="I20" s="64">
        <v>0</v>
      </c>
    </row>
    <row r="21" spans="1:9" ht="12.75" customHeight="1" x14ac:dyDescent="0.2">
      <c r="A21" s="302" t="s">
        <v>182</v>
      </c>
      <c r="B21" s="302"/>
      <c r="C21" s="302"/>
      <c r="D21" s="302"/>
      <c r="E21" s="302"/>
      <c r="F21" s="302"/>
      <c r="G21" s="63">
        <v>14</v>
      </c>
      <c r="H21" s="64">
        <v>0</v>
      </c>
      <c r="I21" s="64">
        <v>0</v>
      </c>
    </row>
    <row r="22" spans="1:9" ht="12.75" customHeight="1" x14ac:dyDescent="0.2">
      <c r="A22" s="302" t="s">
        <v>183</v>
      </c>
      <c r="B22" s="302"/>
      <c r="C22" s="302"/>
      <c r="D22" s="302"/>
      <c r="E22" s="302"/>
      <c r="F22" s="302"/>
      <c r="G22" s="63">
        <v>15</v>
      </c>
      <c r="H22" s="64">
        <v>0</v>
      </c>
      <c r="I22" s="64">
        <v>0</v>
      </c>
    </row>
    <row r="23" spans="1:9" ht="12.75" customHeight="1" x14ac:dyDescent="0.2">
      <c r="A23" s="302" t="s">
        <v>184</v>
      </c>
      <c r="B23" s="302"/>
      <c r="C23" s="302"/>
      <c r="D23" s="302"/>
      <c r="E23" s="302"/>
      <c r="F23" s="302"/>
      <c r="G23" s="63">
        <v>16</v>
      </c>
      <c r="H23" s="64">
        <v>0</v>
      </c>
      <c r="I23" s="64">
        <v>0</v>
      </c>
    </row>
    <row r="24" spans="1:9" ht="12.75" customHeight="1" x14ac:dyDescent="0.2">
      <c r="A24" s="324" t="s">
        <v>185</v>
      </c>
      <c r="B24" s="324"/>
      <c r="C24" s="324"/>
      <c r="D24" s="324"/>
      <c r="E24" s="324"/>
      <c r="F24" s="324"/>
      <c r="G24" s="65">
        <v>17</v>
      </c>
      <c r="H24" s="66">
        <f>H18+H19</f>
        <v>0</v>
      </c>
      <c r="I24" s="66">
        <f>I18+I19</f>
        <v>0</v>
      </c>
    </row>
    <row r="25" spans="1:9" ht="12.75" customHeight="1" x14ac:dyDescent="0.2">
      <c r="A25" s="267" t="s">
        <v>186</v>
      </c>
      <c r="B25" s="267"/>
      <c r="C25" s="267"/>
      <c r="D25" s="267"/>
      <c r="E25" s="267"/>
      <c r="F25" s="267"/>
      <c r="G25" s="63">
        <v>18</v>
      </c>
      <c r="H25" s="64">
        <v>0</v>
      </c>
      <c r="I25" s="64">
        <v>0</v>
      </c>
    </row>
    <row r="26" spans="1:9" ht="12.75" customHeight="1" x14ac:dyDescent="0.2">
      <c r="A26" s="267" t="s">
        <v>187</v>
      </c>
      <c r="B26" s="267"/>
      <c r="C26" s="267"/>
      <c r="D26" s="267"/>
      <c r="E26" s="267"/>
      <c r="F26" s="267"/>
      <c r="G26" s="63">
        <v>19</v>
      </c>
      <c r="H26" s="64">
        <v>0</v>
      </c>
      <c r="I26" s="64">
        <v>0</v>
      </c>
    </row>
    <row r="27" spans="1:9" ht="25.9" customHeight="1" x14ac:dyDescent="0.2">
      <c r="A27" s="329" t="s">
        <v>188</v>
      </c>
      <c r="B27" s="329"/>
      <c r="C27" s="329"/>
      <c r="D27" s="329"/>
      <c r="E27" s="329"/>
      <c r="F27" s="329"/>
      <c r="G27" s="65">
        <v>20</v>
      </c>
      <c r="H27" s="66">
        <f>H24+H25+H26</f>
        <v>0</v>
      </c>
      <c r="I27" s="66">
        <f>I24+I25+I26</f>
        <v>0</v>
      </c>
    </row>
    <row r="28" spans="1:9" x14ac:dyDescent="0.2">
      <c r="A28" s="328" t="s">
        <v>189</v>
      </c>
      <c r="B28" s="328"/>
      <c r="C28" s="328"/>
      <c r="D28" s="328"/>
      <c r="E28" s="328"/>
      <c r="F28" s="328"/>
      <c r="G28" s="328"/>
      <c r="H28" s="328"/>
      <c r="I28" s="328"/>
    </row>
    <row r="29" spans="1:9" ht="30.6" customHeight="1" x14ac:dyDescent="0.2">
      <c r="A29" s="267" t="s">
        <v>190</v>
      </c>
      <c r="B29" s="267"/>
      <c r="C29" s="267"/>
      <c r="D29" s="267"/>
      <c r="E29" s="267"/>
      <c r="F29" s="267"/>
      <c r="G29" s="63">
        <v>21</v>
      </c>
      <c r="H29" s="67">
        <v>0</v>
      </c>
      <c r="I29" s="67">
        <v>0</v>
      </c>
    </row>
    <row r="30" spans="1:9" ht="12.75" customHeight="1" x14ac:dyDescent="0.2">
      <c r="A30" s="267" t="s">
        <v>191</v>
      </c>
      <c r="B30" s="267"/>
      <c r="C30" s="267"/>
      <c r="D30" s="267"/>
      <c r="E30" s="267"/>
      <c r="F30" s="267"/>
      <c r="G30" s="63">
        <v>22</v>
      </c>
      <c r="H30" s="67">
        <v>0</v>
      </c>
      <c r="I30" s="67">
        <v>0</v>
      </c>
    </row>
    <row r="31" spans="1:9" ht="12.75" customHeight="1" x14ac:dyDescent="0.2">
      <c r="A31" s="267" t="s">
        <v>192</v>
      </c>
      <c r="B31" s="267"/>
      <c r="C31" s="267"/>
      <c r="D31" s="267"/>
      <c r="E31" s="267"/>
      <c r="F31" s="267"/>
      <c r="G31" s="63">
        <v>23</v>
      </c>
      <c r="H31" s="67">
        <v>0</v>
      </c>
      <c r="I31" s="67">
        <v>0</v>
      </c>
    </row>
    <row r="32" spans="1:9" ht="12.75" customHeight="1" x14ac:dyDescent="0.2">
      <c r="A32" s="267" t="s">
        <v>193</v>
      </c>
      <c r="B32" s="267"/>
      <c r="C32" s="267"/>
      <c r="D32" s="267"/>
      <c r="E32" s="267"/>
      <c r="F32" s="267"/>
      <c r="G32" s="63">
        <v>24</v>
      </c>
      <c r="H32" s="67">
        <v>0</v>
      </c>
      <c r="I32" s="67">
        <v>0</v>
      </c>
    </row>
    <row r="33" spans="1:9" ht="12.75" customHeight="1" x14ac:dyDescent="0.2">
      <c r="A33" s="267" t="s">
        <v>194</v>
      </c>
      <c r="B33" s="267"/>
      <c r="C33" s="267"/>
      <c r="D33" s="267"/>
      <c r="E33" s="267"/>
      <c r="F33" s="267"/>
      <c r="G33" s="63">
        <v>25</v>
      </c>
      <c r="H33" s="67">
        <v>0</v>
      </c>
      <c r="I33" s="67">
        <v>0</v>
      </c>
    </row>
    <row r="34" spans="1:9" ht="12.75" customHeight="1" x14ac:dyDescent="0.2">
      <c r="A34" s="267" t="s">
        <v>195</v>
      </c>
      <c r="B34" s="267"/>
      <c r="C34" s="267"/>
      <c r="D34" s="267"/>
      <c r="E34" s="267"/>
      <c r="F34" s="267"/>
      <c r="G34" s="63">
        <v>26</v>
      </c>
      <c r="H34" s="67">
        <v>0</v>
      </c>
      <c r="I34" s="67">
        <v>0</v>
      </c>
    </row>
    <row r="35" spans="1:9" ht="26.45" customHeight="1" x14ac:dyDescent="0.2">
      <c r="A35" s="324" t="s">
        <v>196</v>
      </c>
      <c r="B35" s="324"/>
      <c r="C35" s="324"/>
      <c r="D35" s="324"/>
      <c r="E35" s="324"/>
      <c r="F35" s="324"/>
      <c r="G35" s="65">
        <v>27</v>
      </c>
      <c r="H35" s="68">
        <f>H29+H30+H31+H32+H33+H34</f>
        <v>0</v>
      </c>
      <c r="I35" s="68">
        <f>I29+I30+I31+I32+I33+I34</f>
        <v>0</v>
      </c>
    </row>
    <row r="36" spans="1:9" ht="22.9" customHeight="1" x14ac:dyDescent="0.2">
      <c r="A36" s="267" t="s">
        <v>197</v>
      </c>
      <c r="B36" s="267"/>
      <c r="C36" s="267"/>
      <c r="D36" s="267"/>
      <c r="E36" s="267"/>
      <c r="F36" s="267"/>
      <c r="G36" s="63">
        <v>28</v>
      </c>
      <c r="H36" s="67">
        <v>0</v>
      </c>
      <c r="I36" s="67">
        <v>0</v>
      </c>
    </row>
    <row r="37" spans="1:9" ht="12.75" customHeight="1" x14ac:dyDescent="0.2">
      <c r="A37" s="267" t="s">
        <v>198</v>
      </c>
      <c r="B37" s="267"/>
      <c r="C37" s="267"/>
      <c r="D37" s="267"/>
      <c r="E37" s="267"/>
      <c r="F37" s="267"/>
      <c r="G37" s="63">
        <v>29</v>
      </c>
      <c r="H37" s="67">
        <v>0</v>
      </c>
      <c r="I37" s="67">
        <v>0</v>
      </c>
    </row>
    <row r="38" spans="1:9" ht="12.75" customHeight="1" x14ac:dyDescent="0.2">
      <c r="A38" s="267" t="s">
        <v>199</v>
      </c>
      <c r="B38" s="267"/>
      <c r="C38" s="267"/>
      <c r="D38" s="267"/>
      <c r="E38" s="267"/>
      <c r="F38" s="267"/>
      <c r="G38" s="63">
        <v>30</v>
      </c>
      <c r="H38" s="67">
        <v>0</v>
      </c>
      <c r="I38" s="67">
        <v>0</v>
      </c>
    </row>
    <row r="39" spans="1:9" ht="12.75" customHeight="1" x14ac:dyDescent="0.2">
      <c r="A39" s="267" t="s">
        <v>200</v>
      </c>
      <c r="B39" s="267"/>
      <c r="C39" s="267"/>
      <c r="D39" s="267"/>
      <c r="E39" s="267"/>
      <c r="F39" s="267"/>
      <c r="G39" s="63">
        <v>31</v>
      </c>
      <c r="H39" s="67">
        <v>0</v>
      </c>
      <c r="I39" s="67">
        <v>0</v>
      </c>
    </row>
    <row r="40" spans="1:9" ht="12.75" customHeight="1" x14ac:dyDescent="0.2">
      <c r="A40" s="267" t="s">
        <v>201</v>
      </c>
      <c r="B40" s="267"/>
      <c r="C40" s="267"/>
      <c r="D40" s="267"/>
      <c r="E40" s="267"/>
      <c r="F40" s="267"/>
      <c r="G40" s="63">
        <v>32</v>
      </c>
      <c r="H40" s="67">
        <v>0</v>
      </c>
      <c r="I40" s="67">
        <v>0</v>
      </c>
    </row>
    <row r="41" spans="1:9" ht="24" customHeight="1" x14ac:dyDescent="0.2">
      <c r="A41" s="324" t="s">
        <v>202</v>
      </c>
      <c r="B41" s="324"/>
      <c r="C41" s="324"/>
      <c r="D41" s="324"/>
      <c r="E41" s="324"/>
      <c r="F41" s="324"/>
      <c r="G41" s="65">
        <v>33</v>
      </c>
      <c r="H41" s="68">
        <f>H36+H37+H38+H39+H40</f>
        <v>0</v>
      </c>
      <c r="I41" s="68">
        <f>I36+I37+I38+I39+I40</f>
        <v>0</v>
      </c>
    </row>
    <row r="42" spans="1:9" ht="29.45" customHeight="1" x14ac:dyDescent="0.2">
      <c r="A42" s="329" t="s">
        <v>203</v>
      </c>
      <c r="B42" s="329"/>
      <c r="C42" s="329"/>
      <c r="D42" s="329"/>
      <c r="E42" s="329"/>
      <c r="F42" s="329"/>
      <c r="G42" s="65">
        <v>34</v>
      </c>
      <c r="H42" s="68">
        <f>H35+H41</f>
        <v>0</v>
      </c>
      <c r="I42" s="68">
        <f>I35+I41</f>
        <v>0</v>
      </c>
    </row>
    <row r="43" spans="1:9" x14ac:dyDescent="0.2">
      <c r="A43" s="328" t="s">
        <v>204</v>
      </c>
      <c r="B43" s="328"/>
      <c r="C43" s="328"/>
      <c r="D43" s="328"/>
      <c r="E43" s="328"/>
      <c r="F43" s="328"/>
      <c r="G43" s="328"/>
      <c r="H43" s="328"/>
      <c r="I43" s="328"/>
    </row>
    <row r="44" spans="1:9" ht="12.75" customHeight="1" x14ac:dyDescent="0.2">
      <c r="A44" s="267" t="s">
        <v>205</v>
      </c>
      <c r="B44" s="267"/>
      <c r="C44" s="267"/>
      <c r="D44" s="267"/>
      <c r="E44" s="267"/>
      <c r="F44" s="267"/>
      <c r="G44" s="63">
        <v>35</v>
      </c>
      <c r="H44" s="67">
        <v>0</v>
      </c>
      <c r="I44" s="67">
        <v>0</v>
      </c>
    </row>
    <row r="45" spans="1:9" ht="25.15" customHeight="1" x14ac:dyDescent="0.2">
      <c r="A45" s="267" t="s">
        <v>206</v>
      </c>
      <c r="B45" s="267"/>
      <c r="C45" s="267"/>
      <c r="D45" s="267"/>
      <c r="E45" s="267"/>
      <c r="F45" s="267"/>
      <c r="G45" s="63">
        <v>36</v>
      </c>
      <c r="H45" s="67">
        <v>0</v>
      </c>
      <c r="I45" s="67">
        <v>0</v>
      </c>
    </row>
    <row r="46" spans="1:9" ht="12.75" customHeight="1" x14ac:dyDescent="0.2">
      <c r="A46" s="267" t="s">
        <v>207</v>
      </c>
      <c r="B46" s="267"/>
      <c r="C46" s="267"/>
      <c r="D46" s="267"/>
      <c r="E46" s="267"/>
      <c r="F46" s="267"/>
      <c r="G46" s="63">
        <v>37</v>
      </c>
      <c r="H46" s="67">
        <v>0</v>
      </c>
      <c r="I46" s="67">
        <v>0</v>
      </c>
    </row>
    <row r="47" spans="1:9" ht="12.75" customHeight="1" x14ac:dyDescent="0.2">
      <c r="A47" s="267" t="s">
        <v>208</v>
      </c>
      <c r="B47" s="267"/>
      <c r="C47" s="267"/>
      <c r="D47" s="267"/>
      <c r="E47" s="267"/>
      <c r="F47" s="267"/>
      <c r="G47" s="63">
        <v>38</v>
      </c>
      <c r="H47" s="67">
        <v>0</v>
      </c>
      <c r="I47" s="67">
        <v>0</v>
      </c>
    </row>
    <row r="48" spans="1:9" ht="22.15" customHeight="1" x14ac:dyDescent="0.2">
      <c r="A48" s="324" t="s">
        <v>209</v>
      </c>
      <c r="B48" s="324"/>
      <c r="C48" s="324"/>
      <c r="D48" s="324"/>
      <c r="E48" s="324"/>
      <c r="F48" s="324"/>
      <c r="G48" s="65">
        <v>39</v>
      </c>
      <c r="H48" s="68">
        <f>H44+H45+H46+H47</f>
        <v>0</v>
      </c>
      <c r="I48" s="68">
        <f>I44+I45+I46+I47</f>
        <v>0</v>
      </c>
    </row>
    <row r="49" spans="1:9" ht="24.6" customHeight="1" x14ac:dyDescent="0.2">
      <c r="A49" s="267" t="s">
        <v>305</v>
      </c>
      <c r="B49" s="267"/>
      <c r="C49" s="267"/>
      <c r="D49" s="267"/>
      <c r="E49" s="267"/>
      <c r="F49" s="267"/>
      <c r="G49" s="63">
        <v>40</v>
      </c>
      <c r="H49" s="67">
        <v>0</v>
      </c>
      <c r="I49" s="67">
        <v>0</v>
      </c>
    </row>
    <row r="50" spans="1:9" ht="12.75" customHeight="1" x14ac:dyDescent="0.2">
      <c r="A50" s="267" t="s">
        <v>210</v>
      </c>
      <c r="B50" s="267"/>
      <c r="C50" s="267"/>
      <c r="D50" s="267"/>
      <c r="E50" s="267"/>
      <c r="F50" s="267"/>
      <c r="G50" s="63">
        <v>41</v>
      </c>
      <c r="H50" s="67">
        <v>0</v>
      </c>
      <c r="I50" s="67">
        <v>0</v>
      </c>
    </row>
    <row r="51" spans="1:9" ht="12.75" customHeight="1" x14ac:dyDescent="0.2">
      <c r="A51" s="267" t="s">
        <v>211</v>
      </c>
      <c r="B51" s="267"/>
      <c r="C51" s="267"/>
      <c r="D51" s="267"/>
      <c r="E51" s="267"/>
      <c r="F51" s="267"/>
      <c r="G51" s="63">
        <v>42</v>
      </c>
      <c r="H51" s="67">
        <v>0</v>
      </c>
      <c r="I51" s="67">
        <v>0</v>
      </c>
    </row>
    <row r="52" spans="1:9" ht="22.9" customHeight="1" x14ac:dyDescent="0.2">
      <c r="A52" s="267" t="s">
        <v>212</v>
      </c>
      <c r="B52" s="267"/>
      <c r="C52" s="267"/>
      <c r="D52" s="267"/>
      <c r="E52" s="267"/>
      <c r="F52" s="267"/>
      <c r="G52" s="63">
        <v>43</v>
      </c>
      <c r="H52" s="67">
        <v>0</v>
      </c>
      <c r="I52" s="67">
        <v>0</v>
      </c>
    </row>
    <row r="53" spans="1:9" ht="12.75" customHeight="1" x14ac:dyDescent="0.2">
      <c r="A53" s="267" t="s">
        <v>213</v>
      </c>
      <c r="B53" s="267"/>
      <c r="C53" s="267"/>
      <c r="D53" s="267"/>
      <c r="E53" s="267"/>
      <c r="F53" s="267"/>
      <c r="G53" s="63">
        <v>44</v>
      </c>
      <c r="H53" s="67">
        <v>0</v>
      </c>
      <c r="I53" s="67">
        <v>0</v>
      </c>
    </row>
    <row r="54" spans="1:9" ht="30.6" customHeight="1" x14ac:dyDescent="0.2">
      <c r="A54" s="324" t="s">
        <v>214</v>
      </c>
      <c r="B54" s="324"/>
      <c r="C54" s="324"/>
      <c r="D54" s="324"/>
      <c r="E54" s="324"/>
      <c r="F54" s="324"/>
      <c r="G54" s="65">
        <v>45</v>
      </c>
      <c r="H54" s="68">
        <f>H49+H50+H51+H52+H53</f>
        <v>0</v>
      </c>
      <c r="I54" s="68">
        <f>I49+I50+I51+I52+I53</f>
        <v>0</v>
      </c>
    </row>
    <row r="55" spans="1:9" ht="29.45" customHeight="1" x14ac:dyDescent="0.2">
      <c r="A55" s="329" t="s">
        <v>215</v>
      </c>
      <c r="B55" s="329"/>
      <c r="C55" s="329"/>
      <c r="D55" s="329"/>
      <c r="E55" s="329"/>
      <c r="F55" s="329"/>
      <c r="G55" s="65">
        <v>46</v>
      </c>
      <c r="H55" s="68">
        <f>H48+H54</f>
        <v>0</v>
      </c>
      <c r="I55" s="68">
        <f>I48+I54</f>
        <v>0</v>
      </c>
    </row>
    <row r="56" spans="1:9" x14ac:dyDescent="0.2">
      <c r="A56" s="267" t="s">
        <v>216</v>
      </c>
      <c r="B56" s="267"/>
      <c r="C56" s="267"/>
      <c r="D56" s="267"/>
      <c r="E56" s="267"/>
      <c r="F56" s="267"/>
      <c r="G56" s="63">
        <v>47</v>
      </c>
      <c r="H56" s="67">
        <v>0</v>
      </c>
      <c r="I56" s="67">
        <v>0</v>
      </c>
    </row>
    <row r="57" spans="1:9" ht="26.45" customHeight="1" x14ac:dyDescent="0.2">
      <c r="A57" s="329" t="s">
        <v>217</v>
      </c>
      <c r="B57" s="329"/>
      <c r="C57" s="329"/>
      <c r="D57" s="329"/>
      <c r="E57" s="329"/>
      <c r="F57" s="329"/>
      <c r="G57" s="65">
        <v>48</v>
      </c>
      <c r="H57" s="68">
        <f>H27+H42+H55+H56</f>
        <v>0</v>
      </c>
      <c r="I57" s="68">
        <f>I27+I42+I55+I56</f>
        <v>0</v>
      </c>
    </row>
    <row r="58" spans="1:9" x14ac:dyDescent="0.2">
      <c r="A58" s="330" t="s">
        <v>218</v>
      </c>
      <c r="B58" s="330"/>
      <c r="C58" s="330"/>
      <c r="D58" s="330"/>
      <c r="E58" s="330"/>
      <c r="F58" s="330"/>
      <c r="G58" s="63">
        <v>49</v>
      </c>
      <c r="H58" s="67">
        <v>0</v>
      </c>
      <c r="I58" s="67">
        <v>0</v>
      </c>
    </row>
    <row r="59" spans="1:9" ht="31.15" customHeight="1" x14ac:dyDescent="0.2">
      <c r="A59" s="329" t="s">
        <v>219</v>
      </c>
      <c r="B59" s="329"/>
      <c r="C59" s="329"/>
      <c r="D59" s="329"/>
      <c r="E59" s="329"/>
      <c r="F59" s="329"/>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3"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18" t="s">
        <v>220</v>
      </c>
      <c r="B1" s="319"/>
      <c r="C1" s="319"/>
      <c r="D1" s="319"/>
      <c r="E1" s="319"/>
      <c r="F1" s="319"/>
      <c r="G1" s="319"/>
      <c r="H1" s="319"/>
      <c r="I1" s="319"/>
    </row>
    <row r="2" spans="1:9" ht="12.75" customHeight="1" x14ac:dyDescent="0.2">
      <c r="A2" s="320" t="s">
        <v>481</v>
      </c>
      <c r="B2" s="273"/>
      <c r="C2" s="273"/>
      <c r="D2" s="273"/>
      <c r="E2" s="273"/>
      <c r="F2" s="273"/>
      <c r="G2" s="273"/>
      <c r="H2" s="273"/>
      <c r="I2" s="273"/>
    </row>
    <row r="3" spans="1:9" x14ac:dyDescent="0.2">
      <c r="A3" s="344" t="s">
        <v>446</v>
      </c>
      <c r="B3" s="345"/>
      <c r="C3" s="345"/>
      <c r="D3" s="345"/>
      <c r="E3" s="345"/>
      <c r="F3" s="345"/>
      <c r="G3" s="345"/>
      <c r="H3" s="345"/>
      <c r="I3" s="345"/>
    </row>
    <row r="4" spans="1:9" x14ac:dyDescent="0.2">
      <c r="A4" s="321" t="s">
        <v>479</v>
      </c>
      <c r="B4" s="276"/>
      <c r="C4" s="276"/>
      <c r="D4" s="276"/>
      <c r="E4" s="276"/>
      <c r="F4" s="276"/>
      <c r="G4" s="276"/>
      <c r="H4" s="276"/>
      <c r="I4" s="277"/>
    </row>
    <row r="5" spans="1:9" ht="24" thickBot="1" x14ac:dyDescent="0.25">
      <c r="A5" s="331" t="s">
        <v>2</v>
      </c>
      <c r="B5" s="332"/>
      <c r="C5" s="332"/>
      <c r="D5" s="332"/>
      <c r="E5" s="332"/>
      <c r="F5" s="333"/>
      <c r="G5" s="14" t="s">
        <v>103</v>
      </c>
      <c r="H5" s="20" t="s">
        <v>301</v>
      </c>
      <c r="I5" s="20" t="s">
        <v>279</v>
      </c>
    </row>
    <row r="6" spans="1:9" x14ac:dyDescent="0.2">
      <c r="A6" s="348">
        <v>1</v>
      </c>
      <c r="B6" s="349"/>
      <c r="C6" s="349"/>
      <c r="D6" s="349"/>
      <c r="E6" s="349"/>
      <c r="F6" s="350"/>
      <c r="G6" s="15">
        <v>2</v>
      </c>
      <c r="H6" s="21" t="s">
        <v>167</v>
      </c>
      <c r="I6" s="21" t="s">
        <v>168</v>
      </c>
    </row>
    <row r="7" spans="1:9" x14ac:dyDescent="0.2">
      <c r="A7" s="338" t="s">
        <v>169</v>
      </c>
      <c r="B7" s="339"/>
      <c r="C7" s="339"/>
      <c r="D7" s="339"/>
      <c r="E7" s="339"/>
      <c r="F7" s="339"/>
      <c r="G7" s="339"/>
      <c r="H7" s="339"/>
      <c r="I7" s="340"/>
    </row>
    <row r="8" spans="1:9" x14ac:dyDescent="0.2">
      <c r="A8" s="342" t="s">
        <v>221</v>
      </c>
      <c r="B8" s="342"/>
      <c r="C8" s="342"/>
      <c r="D8" s="342"/>
      <c r="E8" s="342"/>
      <c r="F8" s="342"/>
      <c r="G8" s="16">
        <v>1</v>
      </c>
      <c r="H8" s="23">
        <v>127840720</v>
      </c>
      <c r="I8" s="23">
        <v>239139372</v>
      </c>
    </row>
    <row r="9" spans="1:9" x14ac:dyDescent="0.2">
      <c r="A9" s="335" t="s">
        <v>222</v>
      </c>
      <c r="B9" s="335"/>
      <c r="C9" s="335"/>
      <c r="D9" s="335"/>
      <c r="E9" s="335"/>
      <c r="F9" s="335"/>
      <c r="G9" s="17">
        <v>2</v>
      </c>
      <c r="H9" s="24">
        <v>0</v>
      </c>
      <c r="I9" s="24">
        <v>0</v>
      </c>
    </row>
    <row r="10" spans="1:9" x14ac:dyDescent="0.2">
      <c r="A10" s="335" t="s">
        <v>223</v>
      </c>
      <c r="B10" s="335"/>
      <c r="C10" s="335"/>
      <c r="D10" s="335"/>
      <c r="E10" s="335"/>
      <c r="F10" s="335"/>
      <c r="G10" s="17">
        <v>3</v>
      </c>
      <c r="H10" s="24">
        <v>290723</v>
      </c>
      <c r="I10" s="24">
        <v>117416</v>
      </c>
    </row>
    <row r="11" spans="1:9" x14ac:dyDescent="0.2">
      <c r="A11" s="335" t="s">
        <v>224</v>
      </c>
      <c r="B11" s="335"/>
      <c r="C11" s="335"/>
      <c r="D11" s="335"/>
      <c r="E11" s="335"/>
      <c r="F11" s="335"/>
      <c r="G11" s="17">
        <v>4</v>
      </c>
      <c r="H11" s="24">
        <v>4508603</v>
      </c>
      <c r="I11" s="24">
        <v>6366454</v>
      </c>
    </row>
    <row r="12" spans="1:9" x14ac:dyDescent="0.2">
      <c r="A12" s="335" t="s">
        <v>393</v>
      </c>
      <c r="B12" s="335"/>
      <c r="C12" s="335"/>
      <c r="D12" s="335"/>
      <c r="E12" s="335"/>
      <c r="F12" s="335"/>
      <c r="G12" s="17">
        <v>5</v>
      </c>
      <c r="H12" s="24">
        <v>1216638</v>
      </c>
      <c r="I12" s="24">
        <v>2382477</v>
      </c>
    </row>
    <row r="13" spans="1:9" x14ac:dyDescent="0.2">
      <c r="A13" s="343" t="s">
        <v>394</v>
      </c>
      <c r="B13" s="343"/>
      <c r="C13" s="343"/>
      <c r="D13" s="343"/>
      <c r="E13" s="343"/>
      <c r="F13" s="343"/>
      <c r="G13" s="53">
        <v>6</v>
      </c>
      <c r="H13" s="56">
        <f>SUM(H8:H12)</f>
        <v>133856684</v>
      </c>
      <c r="I13" s="56">
        <f>SUM(I8:I12)</f>
        <v>248005719</v>
      </c>
    </row>
    <row r="14" spans="1:9" ht="12.75" customHeight="1" x14ac:dyDescent="0.2">
      <c r="A14" s="335" t="s">
        <v>395</v>
      </c>
      <c r="B14" s="335"/>
      <c r="C14" s="335"/>
      <c r="D14" s="335"/>
      <c r="E14" s="335"/>
      <c r="F14" s="335"/>
      <c r="G14" s="17">
        <v>7</v>
      </c>
      <c r="H14" s="24">
        <v>-96913361</v>
      </c>
      <c r="I14" s="24">
        <v>-150655481</v>
      </c>
    </row>
    <row r="15" spans="1:9" ht="12.75" customHeight="1" x14ac:dyDescent="0.2">
      <c r="A15" s="335" t="s">
        <v>396</v>
      </c>
      <c r="B15" s="335"/>
      <c r="C15" s="335"/>
      <c r="D15" s="335"/>
      <c r="E15" s="335"/>
      <c r="F15" s="335"/>
      <c r="G15" s="17">
        <v>8</v>
      </c>
      <c r="H15" s="24">
        <v>-21985769</v>
      </c>
      <c r="I15" s="24">
        <v>-33829104</v>
      </c>
    </row>
    <row r="16" spans="1:9" ht="12.75" customHeight="1" x14ac:dyDescent="0.2">
      <c r="A16" s="335" t="s">
        <v>397</v>
      </c>
      <c r="B16" s="335"/>
      <c r="C16" s="335"/>
      <c r="D16" s="335"/>
      <c r="E16" s="335"/>
      <c r="F16" s="335"/>
      <c r="G16" s="17">
        <v>9</v>
      </c>
      <c r="H16" s="24">
        <v>-328164</v>
      </c>
      <c r="I16" s="24">
        <v>-312292</v>
      </c>
    </row>
    <row r="17" spans="1:9" ht="12.75" customHeight="1" x14ac:dyDescent="0.2">
      <c r="A17" s="335" t="s">
        <v>398</v>
      </c>
      <c r="B17" s="335"/>
      <c r="C17" s="335"/>
      <c r="D17" s="335"/>
      <c r="E17" s="335"/>
      <c r="F17" s="335"/>
      <c r="G17" s="17">
        <v>10</v>
      </c>
      <c r="H17" s="24">
        <v>-106129</v>
      </c>
      <c r="I17" s="24">
        <v>-327428</v>
      </c>
    </row>
    <row r="18" spans="1:9" ht="12.75" customHeight="1" x14ac:dyDescent="0.2">
      <c r="A18" s="335" t="s">
        <v>399</v>
      </c>
      <c r="B18" s="335"/>
      <c r="C18" s="335"/>
      <c r="D18" s="335"/>
      <c r="E18" s="335"/>
      <c r="F18" s="335"/>
      <c r="G18" s="17">
        <v>11</v>
      </c>
      <c r="H18" s="24">
        <v>-544680</v>
      </c>
      <c r="I18" s="24">
        <v>-1488163</v>
      </c>
    </row>
    <row r="19" spans="1:9" ht="12.75" customHeight="1" x14ac:dyDescent="0.2">
      <c r="A19" s="335" t="s">
        <v>400</v>
      </c>
      <c r="B19" s="335"/>
      <c r="C19" s="335"/>
      <c r="D19" s="335"/>
      <c r="E19" s="335"/>
      <c r="F19" s="335"/>
      <c r="G19" s="17">
        <v>12</v>
      </c>
      <c r="H19" s="24">
        <v>-7444221</v>
      </c>
      <c r="I19" s="24">
        <v>-18392832</v>
      </c>
    </row>
    <row r="20" spans="1:9" ht="26.25" customHeight="1" x14ac:dyDescent="0.2">
      <c r="A20" s="343" t="s">
        <v>401</v>
      </c>
      <c r="B20" s="343"/>
      <c r="C20" s="343"/>
      <c r="D20" s="343"/>
      <c r="E20" s="343"/>
      <c r="F20" s="343"/>
      <c r="G20" s="53">
        <v>13</v>
      </c>
      <c r="H20" s="56">
        <f>SUM(H14:H19)</f>
        <v>-127322324</v>
      </c>
      <c r="I20" s="56">
        <f>SUM(I14:I19)</f>
        <v>-205005300</v>
      </c>
    </row>
    <row r="21" spans="1:9" ht="27.6" customHeight="1" x14ac:dyDescent="0.2">
      <c r="A21" s="341" t="s">
        <v>402</v>
      </c>
      <c r="B21" s="341"/>
      <c r="C21" s="341"/>
      <c r="D21" s="341"/>
      <c r="E21" s="341"/>
      <c r="F21" s="341"/>
      <c r="G21" s="54">
        <v>14</v>
      </c>
      <c r="H21" s="25">
        <f>H13+H20</f>
        <v>6534360</v>
      </c>
      <c r="I21" s="25">
        <f>I13+I20</f>
        <v>43000419</v>
      </c>
    </row>
    <row r="22" spans="1:9" x14ac:dyDescent="0.2">
      <c r="A22" s="338" t="s">
        <v>189</v>
      </c>
      <c r="B22" s="339"/>
      <c r="C22" s="339"/>
      <c r="D22" s="339"/>
      <c r="E22" s="339"/>
      <c r="F22" s="339"/>
      <c r="G22" s="339"/>
      <c r="H22" s="339"/>
      <c r="I22" s="340"/>
    </row>
    <row r="23" spans="1:9" ht="26.45" customHeight="1" x14ac:dyDescent="0.2">
      <c r="A23" s="342" t="s">
        <v>225</v>
      </c>
      <c r="B23" s="342"/>
      <c r="C23" s="342"/>
      <c r="D23" s="342"/>
      <c r="E23" s="342"/>
      <c r="F23" s="342"/>
      <c r="G23" s="16">
        <v>15</v>
      </c>
      <c r="H23" s="23">
        <v>1031978</v>
      </c>
      <c r="I23" s="23">
        <v>91505</v>
      </c>
    </row>
    <row r="24" spans="1:9" ht="12.75" customHeight="1" x14ac:dyDescent="0.2">
      <c r="A24" s="335" t="s">
        <v>226</v>
      </c>
      <c r="B24" s="335"/>
      <c r="C24" s="335"/>
      <c r="D24" s="335"/>
      <c r="E24" s="335"/>
      <c r="F24" s="335"/>
      <c r="G24" s="16">
        <v>16</v>
      </c>
      <c r="H24" s="24">
        <v>0</v>
      </c>
      <c r="I24" s="24">
        <v>0</v>
      </c>
    </row>
    <row r="25" spans="1:9" ht="12.75" customHeight="1" x14ac:dyDescent="0.2">
      <c r="A25" s="335" t="s">
        <v>227</v>
      </c>
      <c r="B25" s="335"/>
      <c r="C25" s="335"/>
      <c r="D25" s="335"/>
      <c r="E25" s="335"/>
      <c r="F25" s="335"/>
      <c r="G25" s="16">
        <v>17</v>
      </c>
      <c r="H25" s="24">
        <v>284275</v>
      </c>
      <c r="I25" s="24">
        <v>15486</v>
      </c>
    </row>
    <row r="26" spans="1:9" ht="12.75" customHeight="1" x14ac:dyDescent="0.2">
      <c r="A26" s="335" t="s">
        <v>228</v>
      </c>
      <c r="B26" s="335"/>
      <c r="C26" s="335"/>
      <c r="D26" s="335"/>
      <c r="E26" s="335"/>
      <c r="F26" s="335"/>
      <c r="G26" s="16">
        <v>18</v>
      </c>
      <c r="H26" s="24">
        <v>4613817</v>
      </c>
      <c r="I26" s="24">
        <v>5065285</v>
      </c>
    </row>
    <row r="27" spans="1:9" ht="12.75" customHeight="1" x14ac:dyDescent="0.2">
      <c r="A27" s="335" t="s">
        <v>229</v>
      </c>
      <c r="B27" s="335"/>
      <c r="C27" s="335"/>
      <c r="D27" s="335"/>
      <c r="E27" s="335"/>
      <c r="F27" s="335"/>
      <c r="G27" s="16">
        <v>19</v>
      </c>
      <c r="H27" s="24">
        <v>4100</v>
      </c>
      <c r="I27" s="24">
        <v>1597</v>
      </c>
    </row>
    <row r="28" spans="1:9" ht="12.75" customHeight="1" x14ac:dyDescent="0.2">
      <c r="A28" s="335" t="s">
        <v>230</v>
      </c>
      <c r="B28" s="335"/>
      <c r="C28" s="335"/>
      <c r="D28" s="335"/>
      <c r="E28" s="335"/>
      <c r="F28" s="335"/>
      <c r="G28" s="16">
        <v>20</v>
      </c>
      <c r="H28" s="24">
        <v>15112361</v>
      </c>
      <c r="I28" s="24">
        <v>0</v>
      </c>
    </row>
    <row r="29" spans="1:9" ht="24" customHeight="1" x14ac:dyDescent="0.2">
      <c r="A29" s="336" t="s">
        <v>403</v>
      </c>
      <c r="B29" s="336"/>
      <c r="C29" s="336"/>
      <c r="D29" s="336"/>
      <c r="E29" s="336"/>
      <c r="F29" s="336"/>
      <c r="G29" s="53">
        <v>21</v>
      </c>
      <c r="H29" s="57">
        <f>SUM(H23:H28)</f>
        <v>21046531</v>
      </c>
      <c r="I29" s="57">
        <f>SUM(I23:I28)</f>
        <v>5173873</v>
      </c>
    </row>
    <row r="30" spans="1:9" ht="27" customHeight="1" x14ac:dyDescent="0.2">
      <c r="A30" s="335" t="s">
        <v>231</v>
      </c>
      <c r="B30" s="335"/>
      <c r="C30" s="335"/>
      <c r="D30" s="335"/>
      <c r="E30" s="335"/>
      <c r="F30" s="335"/>
      <c r="G30" s="17">
        <v>22</v>
      </c>
      <c r="H30" s="24">
        <v>-3999111</v>
      </c>
      <c r="I30" s="24">
        <v>-5244480</v>
      </c>
    </row>
    <row r="31" spans="1:9" ht="12.75" customHeight="1" x14ac:dyDescent="0.2">
      <c r="A31" s="335" t="s">
        <v>232</v>
      </c>
      <c r="B31" s="335"/>
      <c r="C31" s="335"/>
      <c r="D31" s="335"/>
      <c r="E31" s="335"/>
      <c r="F31" s="335"/>
      <c r="G31" s="17">
        <v>23</v>
      </c>
      <c r="H31" s="24">
        <v>-213260</v>
      </c>
      <c r="I31" s="24">
        <v>-5839804</v>
      </c>
    </row>
    <row r="32" spans="1:9" ht="12.75" customHeight="1" x14ac:dyDescent="0.2">
      <c r="A32" s="335" t="s">
        <v>404</v>
      </c>
      <c r="B32" s="335"/>
      <c r="C32" s="335"/>
      <c r="D32" s="335"/>
      <c r="E32" s="335"/>
      <c r="F32" s="335"/>
      <c r="G32" s="17">
        <v>24</v>
      </c>
      <c r="H32" s="24">
        <v>-503014</v>
      </c>
      <c r="I32" s="24">
        <v>-195950</v>
      </c>
    </row>
    <row r="33" spans="1:9" ht="12.75" customHeight="1" x14ac:dyDescent="0.2">
      <c r="A33" s="335" t="s">
        <v>233</v>
      </c>
      <c r="B33" s="335"/>
      <c r="C33" s="335"/>
      <c r="D33" s="335"/>
      <c r="E33" s="335"/>
      <c r="F33" s="335"/>
      <c r="G33" s="17">
        <v>25</v>
      </c>
      <c r="H33" s="24">
        <v>-41122523</v>
      </c>
      <c r="I33" s="24">
        <v>0</v>
      </c>
    </row>
    <row r="34" spans="1:9" ht="12.75" customHeight="1" x14ac:dyDescent="0.2">
      <c r="A34" s="335" t="s">
        <v>234</v>
      </c>
      <c r="B34" s="335"/>
      <c r="C34" s="335"/>
      <c r="D34" s="335"/>
      <c r="E34" s="335"/>
      <c r="F34" s="335"/>
      <c r="G34" s="17">
        <v>26</v>
      </c>
      <c r="H34" s="24">
        <v>-239</v>
      </c>
      <c r="I34" s="24">
        <v>0</v>
      </c>
    </row>
    <row r="35" spans="1:9" ht="25.9" customHeight="1" x14ac:dyDescent="0.2">
      <c r="A35" s="336" t="s">
        <v>405</v>
      </c>
      <c r="B35" s="336"/>
      <c r="C35" s="336"/>
      <c r="D35" s="336"/>
      <c r="E35" s="336"/>
      <c r="F35" s="336"/>
      <c r="G35" s="53">
        <v>27</v>
      </c>
      <c r="H35" s="57">
        <f>SUM(H30:H34)</f>
        <v>-45838147</v>
      </c>
      <c r="I35" s="57">
        <f>SUM(I30:I34)</f>
        <v>-11280234</v>
      </c>
    </row>
    <row r="36" spans="1:9" ht="28.15" customHeight="1" x14ac:dyDescent="0.2">
      <c r="A36" s="341" t="s">
        <v>406</v>
      </c>
      <c r="B36" s="341"/>
      <c r="C36" s="341"/>
      <c r="D36" s="341"/>
      <c r="E36" s="341"/>
      <c r="F36" s="341"/>
      <c r="G36" s="54">
        <v>28</v>
      </c>
      <c r="H36" s="58">
        <f>H29+H35</f>
        <v>-24791616</v>
      </c>
      <c r="I36" s="58">
        <f>I29+I35</f>
        <v>-6106361</v>
      </c>
    </row>
    <row r="37" spans="1:9" x14ac:dyDescent="0.2">
      <c r="A37" s="338" t="s">
        <v>204</v>
      </c>
      <c r="B37" s="339"/>
      <c r="C37" s="339"/>
      <c r="D37" s="339"/>
      <c r="E37" s="339"/>
      <c r="F37" s="339"/>
      <c r="G37" s="339">
        <v>0</v>
      </c>
      <c r="H37" s="339"/>
      <c r="I37" s="340"/>
    </row>
    <row r="38" spans="1:9" ht="12.75" customHeight="1" x14ac:dyDescent="0.2">
      <c r="A38" s="337" t="s">
        <v>235</v>
      </c>
      <c r="B38" s="337"/>
      <c r="C38" s="337"/>
      <c r="D38" s="337"/>
      <c r="E38" s="337"/>
      <c r="F38" s="337"/>
      <c r="G38" s="16">
        <v>29</v>
      </c>
      <c r="H38" s="23">
        <v>0</v>
      </c>
      <c r="I38" s="23">
        <v>0</v>
      </c>
    </row>
    <row r="39" spans="1:9" ht="25.15" customHeight="1" x14ac:dyDescent="0.2">
      <c r="A39" s="334" t="s">
        <v>236</v>
      </c>
      <c r="B39" s="334"/>
      <c r="C39" s="334"/>
      <c r="D39" s="334"/>
      <c r="E39" s="334"/>
      <c r="F39" s="334"/>
      <c r="G39" s="17">
        <v>30</v>
      </c>
      <c r="H39" s="24">
        <v>0</v>
      </c>
      <c r="I39" s="24">
        <v>0</v>
      </c>
    </row>
    <row r="40" spans="1:9" ht="12.75" customHeight="1" x14ac:dyDescent="0.2">
      <c r="A40" s="334" t="s">
        <v>237</v>
      </c>
      <c r="B40" s="334"/>
      <c r="C40" s="334"/>
      <c r="D40" s="334"/>
      <c r="E40" s="334"/>
      <c r="F40" s="334"/>
      <c r="G40" s="17">
        <v>31</v>
      </c>
      <c r="H40" s="24">
        <v>48136725</v>
      </c>
      <c r="I40" s="24">
        <v>2180403</v>
      </c>
    </row>
    <row r="41" spans="1:9" ht="12.75" customHeight="1" x14ac:dyDescent="0.2">
      <c r="A41" s="334" t="s">
        <v>238</v>
      </c>
      <c r="B41" s="334"/>
      <c r="C41" s="334"/>
      <c r="D41" s="334"/>
      <c r="E41" s="334"/>
      <c r="F41" s="334"/>
      <c r="G41" s="17">
        <v>32</v>
      </c>
      <c r="H41" s="24">
        <v>21067</v>
      </c>
      <c r="I41" s="24">
        <v>324518</v>
      </c>
    </row>
    <row r="42" spans="1:9" ht="25.9" customHeight="1" x14ac:dyDescent="0.2">
      <c r="A42" s="336" t="s">
        <v>407</v>
      </c>
      <c r="B42" s="336"/>
      <c r="C42" s="336"/>
      <c r="D42" s="336"/>
      <c r="E42" s="336"/>
      <c r="F42" s="336"/>
      <c r="G42" s="53">
        <v>33</v>
      </c>
      <c r="H42" s="57">
        <f>H41+H40+H39+H38</f>
        <v>48157792</v>
      </c>
      <c r="I42" s="57">
        <f>I41+I40+I39+I38</f>
        <v>2504921</v>
      </c>
    </row>
    <row r="43" spans="1:9" ht="24.6" customHeight="1" x14ac:dyDescent="0.2">
      <c r="A43" s="334" t="s">
        <v>239</v>
      </c>
      <c r="B43" s="334"/>
      <c r="C43" s="334"/>
      <c r="D43" s="334"/>
      <c r="E43" s="334"/>
      <c r="F43" s="334"/>
      <c r="G43" s="17">
        <v>34</v>
      </c>
      <c r="H43" s="24">
        <v>-6567731</v>
      </c>
      <c r="I43" s="24">
        <v>-11295901</v>
      </c>
    </row>
    <row r="44" spans="1:9" ht="12.75" customHeight="1" x14ac:dyDescent="0.2">
      <c r="A44" s="334" t="s">
        <v>240</v>
      </c>
      <c r="B44" s="334"/>
      <c r="C44" s="334"/>
      <c r="D44" s="334"/>
      <c r="E44" s="334"/>
      <c r="F44" s="334"/>
      <c r="G44" s="17">
        <v>35</v>
      </c>
      <c r="H44" s="24">
        <v>-1945</v>
      </c>
      <c r="I44" s="24">
        <v>-3576</v>
      </c>
    </row>
    <row r="45" spans="1:9" ht="12.75" customHeight="1" x14ac:dyDescent="0.2">
      <c r="A45" s="334" t="s">
        <v>241</v>
      </c>
      <c r="B45" s="334"/>
      <c r="C45" s="334"/>
      <c r="D45" s="334"/>
      <c r="E45" s="334"/>
      <c r="F45" s="334"/>
      <c r="G45" s="17">
        <v>36</v>
      </c>
      <c r="H45" s="24">
        <v>-21157</v>
      </c>
      <c r="I45" s="24">
        <v>-386594</v>
      </c>
    </row>
    <row r="46" spans="1:9" ht="21" customHeight="1" x14ac:dyDescent="0.2">
      <c r="A46" s="334" t="s">
        <v>242</v>
      </c>
      <c r="B46" s="334"/>
      <c r="C46" s="334"/>
      <c r="D46" s="334"/>
      <c r="E46" s="334"/>
      <c r="F46" s="334"/>
      <c r="G46" s="17">
        <v>37</v>
      </c>
      <c r="H46" s="24">
        <v>0</v>
      </c>
      <c r="I46" s="24">
        <v>0</v>
      </c>
    </row>
    <row r="47" spans="1:9" ht="12.75" customHeight="1" x14ac:dyDescent="0.2">
      <c r="A47" s="334" t="s">
        <v>243</v>
      </c>
      <c r="B47" s="334"/>
      <c r="C47" s="334"/>
      <c r="D47" s="334"/>
      <c r="E47" s="334"/>
      <c r="F47" s="334"/>
      <c r="G47" s="17">
        <v>38</v>
      </c>
      <c r="H47" s="24">
        <v>-155327</v>
      </c>
      <c r="I47" s="24">
        <v>-1979283</v>
      </c>
    </row>
    <row r="48" spans="1:9" ht="22.9" customHeight="1" x14ac:dyDescent="0.2">
      <c r="A48" s="336" t="s">
        <v>408</v>
      </c>
      <c r="B48" s="336"/>
      <c r="C48" s="336"/>
      <c r="D48" s="336"/>
      <c r="E48" s="336"/>
      <c r="F48" s="336"/>
      <c r="G48" s="53">
        <v>39</v>
      </c>
      <c r="H48" s="57">
        <f>H47+H46+H45+H44+H43</f>
        <v>-6746160</v>
      </c>
      <c r="I48" s="57">
        <f>I47+I46+I45+I44+I43</f>
        <v>-13665354</v>
      </c>
    </row>
    <row r="49" spans="1:9" ht="25.9" customHeight="1" x14ac:dyDescent="0.2">
      <c r="A49" s="347" t="s">
        <v>443</v>
      </c>
      <c r="B49" s="347"/>
      <c r="C49" s="347"/>
      <c r="D49" s="347"/>
      <c r="E49" s="347"/>
      <c r="F49" s="347"/>
      <c r="G49" s="53">
        <v>40</v>
      </c>
      <c r="H49" s="57">
        <f>H48+H42</f>
        <v>41411632</v>
      </c>
      <c r="I49" s="57">
        <f>I48+I42</f>
        <v>-11160433</v>
      </c>
    </row>
    <row r="50" spans="1:9" ht="12.75" customHeight="1" x14ac:dyDescent="0.2">
      <c r="A50" s="335" t="s">
        <v>244</v>
      </c>
      <c r="B50" s="335"/>
      <c r="C50" s="335"/>
      <c r="D50" s="335"/>
      <c r="E50" s="335"/>
      <c r="F50" s="335"/>
      <c r="G50" s="17">
        <v>41</v>
      </c>
      <c r="H50" s="24">
        <v>169640</v>
      </c>
      <c r="I50" s="24">
        <v>-138115</v>
      </c>
    </row>
    <row r="51" spans="1:9" ht="25.9" customHeight="1" x14ac:dyDescent="0.2">
      <c r="A51" s="347" t="s">
        <v>409</v>
      </c>
      <c r="B51" s="347"/>
      <c r="C51" s="347"/>
      <c r="D51" s="347"/>
      <c r="E51" s="347"/>
      <c r="F51" s="347"/>
      <c r="G51" s="53">
        <v>42</v>
      </c>
      <c r="H51" s="57">
        <f>H21+H36+H49+H50</f>
        <v>23324016</v>
      </c>
      <c r="I51" s="57">
        <f>I21+I36+I49+I50</f>
        <v>25595510</v>
      </c>
    </row>
    <row r="52" spans="1:9" ht="12.75" customHeight="1" x14ac:dyDescent="0.2">
      <c r="A52" s="351" t="s">
        <v>218</v>
      </c>
      <c r="B52" s="351"/>
      <c r="C52" s="351"/>
      <c r="D52" s="351"/>
      <c r="E52" s="351"/>
      <c r="F52" s="351"/>
      <c r="G52" s="17">
        <v>43</v>
      </c>
      <c r="H52" s="24">
        <v>56222556</v>
      </c>
      <c r="I52" s="24">
        <v>57262703</v>
      </c>
    </row>
    <row r="53" spans="1:9" ht="31.9" customHeight="1" x14ac:dyDescent="0.2">
      <c r="A53" s="346" t="s">
        <v>410</v>
      </c>
      <c r="B53" s="346"/>
      <c r="C53" s="346"/>
      <c r="D53" s="346"/>
      <c r="E53" s="346"/>
      <c r="F53" s="346"/>
      <c r="G53" s="55">
        <v>44</v>
      </c>
      <c r="H53" s="59">
        <f>H52+H51</f>
        <v>79546572</v>
      </c>
      <c r="I53" s="59">
        <f>I52+I51</f>
        <v>82858213</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0.7"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xSplit="6" ySplit="6" topLeftCell="G33" activePane="bottomRight" state="frozen"/>
      <selection pane="topRight" activeCell="G1" sqref="G1"/>
      <selection pane="bottomLeft" activeCell="A7" sqref="A7"/>
      <selection pane="bottomRight" activeCell="U24" sqref="U2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2" t="s">
        <v>245</v>
      </c>
      <c r="B1" s="353"/>
      <c r="C1" s="353"/>
      <c r="D1" s="353"/>
      <c r="E1" s="353"/>
      <c r="F1" s="353"/>
      <c r="G1" s="353"/>
      <c r="H1" s="353"/>
      <c r="I1" s="353"/>
      <c r="J1" s="353"/>
      <c r="K1" s="26"/>
    </row>
    <row r="2" spans="1:25" ht="15.75" x14ac:dyDescent="0.2">
      <c r="A2" s="2"/>
      <c r="B2" s="3"/>
      <c r="C2" s="354" t="s">
        <v>246</v>
      </c>
      <c r="D2" s="354"/>
      <c r="E2" s="9">
        <v>44927</v>
      </c>
      <c r="F2" s="4" t="s">
        <v>0</v>
      </c>
      <c r="G2" s="9">
        <v>45016</v>
      </c>
      <c r="H2" s="27"/>
      <c r="I2" s="27"/>
      <c r="J2" s="27"/>
      <c r="K2" s="26"/>
      <c r="X2" s="28" t="s">
        <v>446</v>
      </c>
    </row>
    <row r="3" spans="1:25" ht="13.5" customHeight="1" thickBot="1" x14ac:dyDescent="0.25">
      <c r="A3" s="357" t="s">
        <v>247</v>
      </c>
      <c r="B3" s="358"/>
      <c r="C3" s="358"/>
      <c r="D3" s="358"/>
      <c r="E3" s="358"/>
      <c r="F3" s="358"/>
      <c r="G3" s="361" t="s">
        <v>3</v>
      </c>
      <c r="H3" s="363" t="s">
        <v>248</v>
      </c>
      <c r="I3" s="363"/>
      <c r="J3" s="363"/>
      <c r="K3" s="363"/>
      <c r="L3" s="363"/>
      <c r="M3" s="363"/>
      <c r="N3" s="363"/>
      <c r="O3" s="363"/>
      <c r="P3" s="363"/>
      <c r="Q3" s="363"/>
      <c r="R3" s="363"/>
      <c r="S3" s="363"/>
      <c r="T3" s="363"/>
      <c r="U3" s="363"/>
      <c r="V3" s="363"/>
      <c r="W3" s="363"/>
      <c r="X3" s="363" t="s">
        <v>249</v>
      </c>
      <c r="Y3" s="365" t="s">
        <v>250</v>
      </c>
    </row>
    <row r="4" spans="1:25" ht="90.75" thickBot="1" x14ac:dyDescent="0.25">
      <c r="A4" s="359"/>
      <c r="B4" s="360"/>
      <c r="C4" s="360"/>
      <c r="D4" s="360"/>
      <c r="E4" s="360"/>
      <c r="F4" s="360"/>
      <c r="G4" s="36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64"/>
      <c r="Y4" s="366"/>
    </row>
    <row r="5" spans="1:25" ht="22.5" x14ac:dyDescent="0.2">
      <c r="A5" s="367">
        <v>1</v>
      </c>
      <c r="B5" s="368"/>
      <c r="C5" s="368"/>
      <c r="D5" s="368"/>
      <c r="E5" s="368"/>
      <c r="F5" s="36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69" t="s">
        <v>264</v>
      </c>
      <c r="B6" s="369"/>
      <c r="C6" s="369"/>
      <c r="D6" s="369"/>
      <c r="E6" s="369"/>
      <c r="F6" s="369"/>
      <c r="G6" s="369"/>
      <c r="H6" s="369"/>
      <c r="I6" s="369"/>
      <c r="J6" s="369"/>
      <c r="K6" s="369"/>
      <c r="L6" s="369"/>
      <c r="M6" s="369"/>
      <c r="N6" s="370"/>
      <c r="O6" s="370"/>
      <c r="P6" s="370"/>
      <c r="Q6" s="370"/>
      <c r="R6" s="370"/>
      <c r="S6" s="370"/>
      <c r="T6" s="370"/>
      <c r="U6" s="370"/>
      <c r="V6" s="370"/>
      <c r="W6" s="370"/>
      <c r="X6" s="370"/>
      <c r="Y6" s="371"/>
    </row>
    <row r="7" spans="1:25" x14ac:dyDescent="0.2">
      <c r="A7" s="372" t="s">
        <v>298</v>
      </c>
      <c r="B7" s="372"/>
      <c r="C7" s="372"/>
      <c r="D7" s="372"/>
      <c r="E7" s="372"/>
      <c r="F7" s="372"/>
      <c r="G7" s="6">
        <v>1</v>
      </c>
      <c r="H7" s="33">
        <v>160448063</v>
      </c>
      <c r="I7" s="33">
        <v>95505</v>
      </c>
      <c r="J7" s="33">
        <v>9326668</v>
      </c>
      <c r="K7" s="33">
        <v>4581370</v>
      </c>
      <c r="L7" s="33">
        <v>2106272</v>
      </c>
      <c r="M7" s="33">
        <v>63724452</v>
      </c>
      <c r="N7" s="33">
        <v>31359234</v>
      </c>
      <c r="O7" s="33">
        <v>0</v>
      </c>
      <c r="P7" s="33">
        <v>0</v>
      </c>
      <c r="Q7" s="33">
        <v>0</v>
      </c>
      <c r="R7" s="33">
        <v>0</v>
      </c>
      <c r="S7" s="33">
        <v>0</v>
      </c>
      <c r="T7" s="33">
        <v>-15218</v>
      </c>
      <c r="U7" s="33">
        <v>46344816</v>
      </c>
      <c r="V7" s="33">
        <v>21759267</v>
      </c>
      <c r="W7" s="34">
        <f>H7+I7+J7+K7-L7+M7+N7+O7+P7+Q7+R7+U7+V7+S7+T7</f>
        <v>335517885</v>
      </c>
      <c r="X7" s="33">
        <v>41862190</v>
      </c>
      <c r="Y7" s="34">
        <f>W7+X7</f>
        <v>377380075</v>
      </c>
    </row>
    <row r="8" spans="1:25" x14ac:dyDescent="0.2">
      <c r="A8" s="355" t="s">
        <v>265</v>
      </c>
      <c r="B8" s="355"/>
      <c r="C8" s="355"/>
      <c r="D8" s="355"/>
      <c r="E8" s="355"/>
      <c r="F8" s="35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55" t="s">
        <v>266</v>
      </c>
      <c r="B9" s="355"/>
      <c r="C9" s="355"/>
      <c r="D9" s="355"/>
      <c r="E9" s="355"/>
      <c r="F9" s="35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56" t="s">
        <v>299</v>
      </c>
      <c r="B10" s="356"/>
      <c r="C10" s="356"/>
      <c r="D10" s="356"/>
      <c r="E10" s="356"/>
      <c r="F10" s="356"/>
      <c r="G10" s="7">
        <v>4</v>
      </c>
      <c r="H10" s="34">
        <f>H7+H8+H9</f>
        <v>160448063</v>
      </c>
      <c r="I10" s="34">
        <f t="shared" ref="I10:Y10" si="2">I7+I8+I9</f>
        <v>95505</v>
      </c>
      <c r="J10" s="34">
        <f t="shared" si="2"/>
        <v>9326668</v>
      </c>
      <c r="K10" s="34">
        <f>K7+K8+K9</f>
        <v>4581370</v>
      </c>
      <c r="L10" s="34">
        <f t="shared" si="2"/>
        <v>2106272</v>
      </c>
      <c r="M10" s="34">
        <f t="shared" si="2"/>
        <v>63724452</v>
      </c>
      <c r="N10" s="34">
        <f t="shared" si="2"/>
        <v>31359234</v>
      </c>
      <c r="O10" s="34">
        <f t="shared" si="2"/>
        <v>0</v>
      </c>
      <c r="P10" s="34">
        <f t="shared" si="2"/>
        <v>0</v>
      </c>
      <c r="Q10" s="34">
        <f t="shared" si="2"/>
        <v>0</v>
      </c>
      <c r="R10" s="34">
        <f t="shared" si="2"/>
        <v>0</v>
      </c>
      <c r="S10" s="34">
        <f t="shared" si="2"/>
        <v>0</v>
      </c>
      <c r="T10" s="34">
        <f t="shared" si="2"/>
        <v>-15218</v>
      </c>
      <c r="U10" s="34">
        <f t="shared" si="2"/>
        <v>46344816</v>
      </c>
      <c r="V10" s="34">
        <f t="shared" si="2"/>
        <v>21759267</v>
      </c>
      <c r="W10" s="34">
        <f t="shared" si="2"/>
        <v>335517885</v>
      </c>
      <c r="X10" s="34">
        <f t="shared" si="2"/>
        <v>41862190</v>
      </c>
      <c r="Y10" s="34">
        <f t="shared" si="2"/>
        <v>377380075</v>
      </c>
    </row>
    <row r="11" spans="1:25" x14ac:dyDescent="0.2">
      <c r="A11" s="355" t="s">
        <v>267</v>
      </c>
      <c r="B11" s="355"/>
      <c r="C11" s="355"/>
      <c r="D11" s="355"/>
      <c r="E11" s="355"/>
      <c r="F11" s="355"/>
      <c r="G11" s="6">
        <v>5</v>
      </c>
      <c r="H11" s="35">
        <v>0</v>
      </c>
      <c r="I11" s="35">
        <v>0</v>
      </c>
      <c r="J11" s="35">
        <v>0</v>
      </c>
      <c r="K11" s="35">
        <v>0</v>
      </c>
      <c r="L11" s="35">
        <v>0</v>
      </c>
      <c r="M11" s="35">
        <v>0</v>
      </c>
      <c r="N11" s="35">
        <v>0</v>
      </c>
      <c r="O11" s="35">
        <v>0</v>
      </c>
      <c r="P11" s="35">
        <v>0</v>
      </c>
      <c r="Q11" s="35">
        <v>0</v>
      </c>
      <c r="R11" s="35">
        <v>0</v>
      </c>
      <c r="S11" s="33">
        <v>0</v>
      </c>
      <c r="T11" s="33">
        <v>0</v>
      </c>
      <c r="U11" s="35">
        <v>0</v>
      </c>
      <c r="V11" s="33">
        <v>34568528</v>
      </c>
      <c r="W11" s="34">
        <f t="shared" ref="W11:W29" si="3">H11+I11+J11+K11-L11+M11+N11+O11+P11+Q11+R11+U11+V11+S11+T11</f>
        <v>34568528</v>
      </c>
      <c r="X11" s="33">
        <v>14578442</v>
      </c>
      <c r="Y11" s="34">
        <f t="shared" ref="Y11:Y29" si="4">W11+X11</f>
        <v>49146970</v>
      </c>
    </row>
    <row r="12" spans="1:25" x14ac:dyDescent="0.2">
      <c r="A12" s="355" t="s">
        <v>268</v>
      </c>
      <c r="B12" s="355"/>
      <c r="C12" s="355"/>
      <c r="D12" s="355"/>
      <c r="E12" s="355"/>
      <c r="F12" s="355"/>
      <c r="G12" s="6">
        <v>6</v>
      </c>
      <c r="H12" s="35">
        <v>0</v>
      </c>
      <c r="I12" s="35">
        <v>0</v>
      </c>
      <c r="J12" s="35">
        <v>0</v>
      </c>
      <c r="K12" s="35">
        <v>0</v>
      </c>
      <c r="L12" s="35">
        <v>0</v>
      </c>
      <c r="M12" s="35">
        <v>0</v>
      </c>
      <c r="N12" s="33">
        <v>0</v>
      </c>
      <c r="O12" s="35">
        <v>0</v>
      </c>
      <c r="P12" s="35">
        <v>0</v>
      </c>
      <c r="Q12" s="35">
        <v>0</v>
      </c>
      <c r="R12" s="35">
        <v>0</v>
      </c>
      <c r="S12" s="33">
        <v>-13351</v>
      </c>
      <c r="T12" s="33">
        <v>-926</v>
      </c>
      <c r="U12" s="35">
        <v>0</v>
      </c>
      <c r="V12" s="35">
        <v>0</v>
      </c>
      <c r="W12" s="34">
        <f t="shared" si="3"/>
        <v>-14277</v>
      </c>
      <c r="X12" s="33">
        <v>-11165</v>
      </c>
      <c r="Y12" s="34">
        <f t="shared" si="4"/>
        <v>-25442</v>
      </c>
    </row>
    <row r="13" spans="1:25" ht="26.25" customHeight="1" x14ac:dyDescent="0.2">
      <c r="A13" s="355" t="s">
        <v>269</v>
      </c>
      <c r="B13" s="355"/>
      <c r="C13" s="355"/>
      <c r="D13" s="355"/>
      <c r="E13" s="355"/>
      <c r="F13" s="35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55" t="s">
        <v>417</v>
      </c>
      <c r="B14" s="355"/>
      <c r="C14" s="355"/>
      <c r="D14" s="355"/>
      <c r="E14" s="355"/>
      <c r="F14" s="35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55" t="s">
        <v>270</v>
      </c>
      <c r="B15" s="355"/>
      <c r="C15" s="355"/>
      <c r="D15" s="355"/>
      <c r="E15" s="355"/>
      <c r="F15" s="35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55" t="s">
        <v>271</v>
      </c>
      <c r="B16" s="355"/>
      <c r="C16" s="355"/>
      <c r="D16" s="355"/>
      <c r="E16" s="355"/>
      <c r="F16" s="35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55" t="s">
        <v>272</v>
      </c>
      <c r="B17" s="355"/>
      <c r="C17" s="355"/>
      <c r="D17" s="355"/>
      <c r="E17" s="355"/>
      <c r="F17" s="35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55" t="s">
        <v>273</v>
      </c>
      <c r="B18" s="355"/>
      <c r="C18" s="355"/>
      <c r="D18" s="355"/>
      <c r="E18" s="355"/>
      <c r="F18" s="35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55" t="s">
        <v>274</v>
      </c>
      <c r="B19" s="355"/>
      <c r="C19" s="355"/>
      <c r="D19" s="355"/>
      <c r="E19" s="355"/>
      <c r="F19" s="35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41278579</v>
      </c>
      <c r="Y19" s="34">
        <f t="shared" si="4"/>
        <v>41278579</v>
      </c>
    </row>
    <row r="20" spans="1:25" x14ac:dyDescent="0.2">
      <c r="A20" s="355" t="s">
        <v>275</v>
      </c>
      <c r="B20" s="355"/>
      <c r="C20" s="355"/>
      <c r="D20" s="355"/>
      <c r="E20" s="355"/>
      <c r="F20" s="35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55" t="s">
        <v>418</v>
      </c>
      <c r="B21" s="355"/>
      <c r="C21" s="355"/>
      <c r="D21" s="355"/>
      <c r="E21" s="355"/>
      <c r="F21" s="35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55" t="s">
        <v>419</v>
      </c>
      <c r="B22" s="355"/>
      <c r="C22" s="355"/>
      <c r="D22" s="355"/>
      <c r="E22" s="355"/>
      <c r="F22" s="35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55" t="s">
        <v>420</v>
      </c>
      <c r="B23" s="355"/>
      <c r="C23" s="355"/>
      <c r="D23" s="355"/>
      <c r="E23" s="355"/>
      <c r="F23" s="35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55" t="s">
        <v>276</v>
      </c>
      <c r="B24" s="355"/>
      <c r="C24" s="355"/>
      <c r="D24" s="355"/>
      <c r="E24" s="355"/>
      <c r="F24" s="35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55" t="s">
        <v>421</v>
      </c>
      <c r="B25" s="355"/>
      <c r="C25" s="355"/>
      <c r="D25" s="355"/>
      <c r="E25" s="355"/>
      <c r="F25" s="35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55" t="s">
        <v>429</v>
      </c>
      <c r="B26" s="355"/>
      <c r="C26" s="355"/>
      <c r="D26" s="355"/>
      <c r="E26" s="355"/>
      <c r="F26" s="355"/>
      <c r="G26" s="6">
        <v>20</v>
      </c>
      <c r="H26" s="33">
        <v>0</v>
      </c>
      <c r="I26" s="33">
        <v>0</v>
      </c>
      <c r="J26" s="33">
        <v>0</v>
      </c>
      <c r="K26" s="33">
        <v>0</v>
      </c>
      <c r="L26" s="33">
        <v>0</v>
      </c>
      <c r="M26" s="33">
        <v>0</v>
      </c>
      <c r="N26" s="33">
        <v>0</v>
      </c>
      <c r="O26" s="33">
        <v>0</v>
      </c>
      <c r="P26" s="33">
        <v>0</v>
      </c>
      <c r="Q26" s="33">
        <v>0</v>
      </c>
      <c r="R26" s="33">
        <v>0</v>
      </c>
      <c r="S26" s="33">
        <v>0</v>
      </c>
      <c r="T26" s="33">
        <v>0</v>
      </c>
      <c r="U26" s="33">
        <v>-4391909</v>
      </c>
      <c r="V26" s="33">
        <v>0</v>
      </c>
      <c r="W26" s="34">
        <f t="shared" si="3"/>
        <v>-4391909</v>
      </c>
      <c r="X26" s="33">
        <v>-2793210</v>
      </c>
      <c r="Y26" s="34">
        <f t="shared" si="4"/>
        <v>-7185119</v>
      </c>
    </row>
    <row r="27" spans="1:25" ht="12.75" customHeight="1" x14ac:dyDescent="0.2">
      <c r="A27" s="355" t="s">
        <v>422</v>
      </c>
      <c r="B27" s="355"/>
      <c r="C27" s="355"/>
      <c r="D27" s="355"/>
      <c r="E27" s="355"/>
      <c r="F27" s="355"/>
      <c r="G27" s="6">
        <v>21</v>
      </c>
      <c r="H27" s="33">
        <v>0</v>
      </c>
      <c r="I27" s="33">
        <v>0</v>
      </c>
      <c r="J27" s="33">
        <v>0</v>
      </c>
      <c r="K27" s="33">
        <v>-54572</v>
      </c>
      <c r="L27" s="33">
        <v>-54572</v>
      </c>
      <c r="M27" s="33">
        <v>0</v>
      </c>
      <c r="N27" s="33">
        <v>-37222</v>
      </c>
      <c r="O27" s="33">
        <v>0</v>
      </c>
      <c r="P27" s="33">
        <v>0</v>
      </c>
      <c r="Q27" s="33">
        <v>0</v>
      </c>
      <c r="R27" s="33">
        <v>0</v>
      </c>
      <c r="S27" s="33">
        <v>0</v>
      </c>
      <c r="T27" s="33">
        <v>0</v>
      </c>
      <c r="U27" s="33">
        <v>87540</v>
      </c>
      <c r="V27" s="33">
        <v>0</v>
      </c>
      <c r="W27" s="34">
        <f t="shared" si="3"/>
        <v>50318</v>
      </c>
      <c r="X27" s="33">
        <v>-212849</v>
      </c>
      <c r="Y27" s="34">
        <f t="shared" si="4"/>
        <v>-162531</v>
      </c>
    </row>
    <row r="28" spans="1:25" ht="12.75" customHeight="1" x14ac:dyDescent="0.2">
      <c r="A28" s="355" t="s">
        <v>423</v>
      </c>
      <c r="B28" s="355"/>
      <c r="C28" s="355"/>
      <c r="D28" s="355"/>
      <c r="E28" s="355"/>
      <c r="F28" s="355"/>
      <c r="G28" s="6">
        <v>22</v>
      </c>
      <c r="H28" s="33">
        <v>0</v>
      </c>
      <c r="I28" s="33">
        <v>0</v>
      </c>
      <c r="J28" s="33">
        <v>299534</v>
      </c>
      <c r="K28" s="33">
        <v>0</v>
      </c>
      <c r="L28" s="33">
        <v>0</v>
      </c>
      <c r="M28" s="33">
        <v>4147716</v>
      </c>
      <c r="N28" s="33">
        <v>539666</v>
      </c>
      <c r="O28" s="33">
        <v>0</v>
      </c>
      <c r="P28" s="33">
        <v>0</v>
      </c>
      <c r="Q28" s="33">
        <v>0</v>
      </c>
      <c r="R28" s="33">
        <v>0</v>
      </c>
      <c r="S28" s="33">
        <v>0</v>
      </c>
      <c r="T28" s="33">
        <v>0</v>
      </c>
      <c r="U28" s="33">
        <v>16772353</v>
      </c>
      <c r="V28" s="33">
        <v>-21759267</v>
      </c>
      <c r="W28" s="34">
        <f t="shared" si="3"/>
        <v>2</v>
      </c>
      <c r="X28" s="33">
        <v>0</v>
      </c>
      <c r="Y28" s="34">
        <f t="shared" si="4"/>
        <v>2</v>
      </c>
    </row>
    <row r="29" spans="1:25" ht="12.75" customHeight="1" x14ac:dyDescent="0.2">
      <c r="A29" s="355" t="s">
        <v>424</v>
      </c>
      <c r="B29" s="355"/>
      <c r="C29" s="355"/>
      <c r="D29" s="355"/>
      <c r="E29" s="355"/>
      <c r="F29" s="35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73" t="s">
        <v>425</v>
      </c>
      <c r="B30" s="373"/>
      <c r="C30" s="373"/>
      <c r="D30" s="373"/>
      <c r="E30" s="373"/>
      <c r="F30" s="373"/>
      <c r="G30" s="8">
        <v>24</v>
      </c>
      <c r="H30" s="36">
        <f>SUM(H10:H29)</f>
        <v>160448063</v>
      </c>
      <c r="I30" s="36">
        <f t="shared" ref="I30:Y30" si="5">SUM(I10:I29)</f>
        <v>95505</v>
      </c>
      <c r="J30" s="36">
        <f t="shared" si="5"/>
        <v>9626202</v>
      </c>
      <c r="K30" s="36">
        <f t="shared" si="5"/>
        <v>4526798</v>
      </c>
      <c r="L30" s="36">
        <f t="shared" si="5"/>
        <v>2051700</v>
      </c>
      <c r="M30" s="36">
        <f t="shared" si="5"/>
        <v>67872168</v>
      </c>
      <c r="N30" s="36">
        <f t="shared" si="5"/>
        <v>31861678</v>
      </c>
      <c r="O30" s="36">
        <f t="shared" si="5"/>
        <v>0</v>
      </c>
      <c r="P30" s="36">
        <f t="shared" si="5"/>
        <v>0</v>
      </c>
      <c r="Q30" s="36">
        <f t="shared" si="5"/>
        <v>0</v>
      </c>
      <c r="R30" s="36">
        <f t="shared" si="5"/>
        <v>0</v>
      </c>
      <c r="S30" s="36">
        <f t="shared" si="5"/>
        <v>-13351</v>
      </c>
      <c r="T30" s="36">
        <f t="shared" si="5"/>
        <v>-16144</v>
      </c>
      <c r="U30" s="36">
        <f t="shared" si="5"/>
        <v>58812800</v>
      </c>
      <c r="V30" s="36">
        <f t="shared" si="5"/>
        <v>34568528</v>
      </c>
      <c r="W30" s="36">
        <f t="shared" si="5"/>
        <v>365730547</v>
      </c>
      <c r="X30" s="36">
        <f t="shared" si="5"/>
        <v>94701987</v>
      </c>
      <c r="Y30" s="36">
        <f t="shared" si="5"/>
        <v>460432534</v>
      </c>
    </row>
    <row r="31" spans="1:25" x14ac:dyDescent="0.2">
      <c r="A31" s="374" t="s">
        <v>277</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row>
    <row r="32" spans="1:25" ht="36.75" customHeight="1" x14ac:dyDescent="0.2">
      <c r="A32" s="376" t="s">
        <v>278</v>
      </c>
      <c r="B32" s="376"/>
      <c r="C32" s="376"/>
      <c r="D32" s="376"/>
      <c r="E32" s="376"/>
      <c r="F32" s="37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-13351</v>
      </c>
      <c r="T32" s="34">
        <f t="shared" si="7"/>
        <v>-926</v>
      </c>
      <c r="U32" s="34">
        <f t="shared" si="6"/>
        <v>0</v>
      </c>
      <c r="V32" s="34">
        <f t="shared" si="6"/>
        <v>0</v>
      </c>
      <c r="W32" s="34">
        <f t="shared" si="6"/>
        <v>-14277</v>
      </c>
      <c r="X32" s="34">
        <f t="shared" si="6"/>
        <v>41267414</v>
      </c>
      <c r="Y32" s="34">
        <f t="shared" si="6"/>
        <v>41253137</v>
      </c>
    </row>
    <row r="33" spans="1:25" ht="31.5" customHeight="1" x14ac:dyDescent="0.2">
      <c r="A33" s="376" t="s">
        <v>426</v>
      </c>
      <c r="B33" s="376"/>
      <c r="C33" s="376"/>
      <c r="D33" s="376"/>
      <c r="E33" s="376"/>
      <c r="F33" s="37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-13351</v>
      </c>
      <c r="T33" s="34">
        <f t="shared" si="9"/>
        <v>-926</v>
      </c>
      <c r="U33" s="34">
        <f t="shared" si="8"/>
        <v>0</v>
      </c>
      <c r="V33" s="34">
        <f t="shared" si="8"/>
        <v>34568528</v>
      </c>
      <c r="W33" s="34">
        <f t="shared" si="8"/>
        <v>34554251</v>
      </c>
      <c r="X33" s="34">
        <f t="shared" si="8"/>
        <v>55845856</v>
      </c>
      <c r="Y33" s="34">
        <f t="shared" si="8"/>
        <v>90400107</v>
      </c>
    </row>
    <row r="34" spans="1:25" ht="30.75" customHeight="1" x14ac:dyDescent="0.2">
      <c r="A34" s="377" t="s">
        <v>427</v>
      </c>
      <c r="B34" s="377"/>
      <c r="C34" s="377"/>
      <c r="D34" s="377"/>
      <c r="E34" s="377"/>
      <c r="F34" s="377"/>
      <c r="G34" s="8">
        <v>27</v>
      </c>
      <c r="H34" s="36">
        <f>SUM(H21:H29)</f>
        <v>0</v>
      </c>
      <c r="I34" s="36">
        <f t="shared" ref="I34:Y34" si="10">SUM(I21:I29)</f>
        <v>0</v>
      </c>
      <c r="J34" s="36">
        <f t="shared" si="10"/>
        <v>299534</v>
      </c>
      <c r="K34" s="36">
        <f t="shared" si="10"/>
        <v>-54572</v>
      </c>
      <c r="L34" s="36">
        <f t="shared" si="10"/>
        <v>-54572</v>
      </c>
      <c r="M34" s="36">
        <f t="shared" si="10"/>
        <v>4147716</v>
      </c>
      <c r="N34" s="36">
        <f t="shared" si="10"/>
        <v>502444</v>
      </c>
      <c r="O34" s="36">
        <f t="shared" si="10"/>
        <v>0</v>
      </c>
      <c r="P34" s="36">
        <f t="shared" si="10"/>
        <v>0</v>
      </c>
      <c r="Q34" s="36">
        <f t="shared" si="10"/>
        <v>0</v>
      </c>
      <c r="R34" s="36">
        <f t="shared" si="10"/>
        <v>0</v>
      </c>
      <c r="S34" s="36">
        <f t="shared" ref="S34:T34" si="11">SUM(S21:S29)</f>
        <v>0</v>
      </c>
      <c r="T34" s="36">
        <f t="shared" si="11"/>
        <v>0</v>
      </c>
      <c r="U34" s="36">
        <f t="shared" si="10"/>
        <v>12467984</v>
      </c>
      <c r="V34" s="36">
        <f t="shared" si="10"/>
        <v>-21759267</v>
      </c>
      <c r="W34" s="36">
        <f t="shared" si="10"/>
        <v>-4341589</v>
      </c>
      <c r="X34" s="36">
        <f t="shared" si="10"/>
        <v>-3006059</v>
      </c>
      <c r="Y34" s="36">
        <f t="shared" si="10"/>
        <v>-7347648</v>
      </c>
    </row>
    <row r="35" spans="1:25" x14ac:dyDescent="0.2">
      <c r="A35" s="374" t="s">
        <v>279</v>
      </c>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row>
    <row r="36" spans="1:25" ht="12.75" customHeight="1" x14ac:dyDescent="0.2">
      <c r="A36" s="372" t="s">
        <v>300</v>
      </c>
      <c r="B36" s="372"/>
      <c r="C36" s="372"/>
      <c r="D36" s="372"/>
      <c r="E36" s="372"/>
      <c r="F36" s="372"/>
      <c r="G36" s="6">
        <v>28</v>
      </c>
      <c r="H36" s="33">
        <v>160448063</v>
      </c>
      <c r="I36" s="33">
        <v>95505</v>
      </c>
      <c r="J36" s="33">
        <v>9626202</v>
      </c>
      <c r="K36" s="33">
        <v>4526798</v>
      </c>
      <c r="L36" s="33">
        <v>2051700</v>
      </c>
      <c r="M36" s="33">
        <v>67872168</v>
      </c>
      <c r="N36" s="33">
        <v>31861678</v>
      </c>
      <c r="O36" s="33">
        <v>0</v>
      </c>
      <c r="P36" s="33">
        <v>0</v>
      </c>
      <c r="Q36" s="33">
        <v>0</v>
      </c>
      <c r="R36" s="33">
        <v>0</v>
      </c>
      <c r="S36" s="33">
        <v>0</v>
      </c>
      <c r="T36" s="33">
        <v>-16144</v>
      </c>
      <c r="U36" s="33">
        <v>58799449</v>
      </c>
      <c r="V36" s="33">
        <v>34568528</v>
      </c>
      <c r="W36" s="37">
        <f>H36+I36+J36+K36-L36+M36+N36+O36+P36+Q36+R36+U36+V36+S36+T36</f>
        <v>365730547</v>
      </c>
      <c r="X36" s="33">
        <v>94701987</v>
      </c>
      <c r="Y36" s="37">
        <f t="shared" ref="Y36:Y38" si="12">W36+X36</f>
        <v>460432534</v>
      </c>
    </row>
    <row r="37" spans="1:25" ht="12.75" customHeight="1" x14ac:dyDescent="0.2">
      <c r="A37" s="355" t="s">
        <v>265</v>
      </c>
      <c r="B37" s="355"/>
      <c r="C37" s="355"/>
      <c r="D37" s="355"/>
      <c r="E37" s="355"/>
      <c r="F37" s="35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55" t="s">
        <v>266</v>
      </c>
      <c r="B38" s="355"/>
      <c r="C38" s="355"/>
      <c r="D38" s="355"/>
      <c r="E38" s="355"/>
      <c r="F38" s="35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56" t="s">
        <v>428</v>
      </c>
      <c r="B39" s="356"/>
      <c r="C39" s="356"/>
      <c r="D39" s="356"/>
      <c r="E39" s="356"/>
      <c r="F39" s="356"/>
      <c r="G39" s="7">
        <v>31</v>
      </c>
      <c r="H39" s="34">
        <f>H36+H37+H38</f>
        <v>160448063</v>
      </c>
      <c r="I39" s="34">
        <f t="shared" ref="I39:Y39" si="14">I36+I37+I38</f>
        <v>95505</v>
      </c>
      <c r="J39" s="34">
        <f t="shared" si="14"/>
        <v>9626202</v>
      </c>
      <c r="K39" s="34">
        <f t="shared" si="14"/>
        <v>4526798</v>
      </c>
      <c r="L39" s="34">
        <f t="shared" si="14"/>
        <v>2051700</v>
      </c>
      <c r="M39" s="34">
        <f t="shared" si="14"/>
        <v>67872168</v>
      </c>
      <c r="N39" s="34">
        <f t="shared" si="14"/>
        <v>31861678</v>
      </c>
      <c r="O39" s="34">
        <f t="shared" si="14"/>
        <v>0</v>
      </c>
      <c r="P39" s="34">
        <f t="shared" si="14"/>
        <v>0</v>
      </c>
      <c r="Q39" s="34">
        <f t="shared" si="14"/>
        <v>0</v>
      </c>
      <c r="R39" s="34">
        <f t="shared" si="14"/>
        <v>0</v>
      </c>
      <c r="S39" s="34">
        <f t="shared" si="14"/>
        <v>0</v>
      </c>
      <c r="T39" s="34">
        <f t="shared" si="14"/>
        <v>-16144</v>
      </c>
      <c r="U39" s="34">
        <f t="shared" si="14"/>
        <v>58799449</v>
      </c>
      <c r="V39" s="34">
        <f t="shared" si="14"/>
        <v>34568528</v>
      </c>
      <c r="W39" s="34">
        <f t="shared" si="14"/>
        <v>365730547</v>
      </c>
      <c r="X39" s="34">
        <f t="shared" si="14"/>
        <v>94701987</v>
      </c>
      <c r="Y39" s="34">
        <f t="shared" si="14"/>
        <v>460432534</v>
      </c>
    </row>
    <row r="40" spans="1:25" ht="12.75" customHeight="1" x14ac:dyDescent="0.2">
      <c r="A40" s="355" t="s">
        <v>267</v>
      </c>
      <c r="B40" s="355"/>
      <c r="C40" s="355"/>
      <c r="D40" s="355"/>
      <c r="E40" s="355"/>
      <c r="F40" s="355"/>
      <c r="G40" s="6">
        <v>32</v>
      </c>
      <c r="H40" s="35">
        <v>0</v>
      </c>
      <c r="I40" s="35">
        <v>0</v>
      </c>
      <c r="J40" s="35">
        <v>0</v>
      </c>
      <c r="K40" s="35">
        <v>0</v>
      </c>
      <c r="L40" s="35">
        <v>0</v>
      </c>
      <c r="M40" s="35">
        <v>0</v>
      </c>
      <c r="N40" s="35">
        <v>0</v>
      </c>
      <c r="O40" s="35">
        <v>0</v>
      </c>
      <c r="P40" s="35">
        <v>0</v>
      </c>
      <c r="Q40" s="35">
        <v>0</v>
      </c>
      <c r="R40" s="35">
        <v>0</v>
      </c>
      <c r="S40" s="33">
        <v>0</v>
      </c>
      <c r="T40" s="33">
        <v>0</v>
      </c>
      <c r="U40" s="35">
        <v>0</v>
      </c>
      <c r="V40" s="33">
        <v>7465795</v>
      </c>
      <c r="W40" s="37">
        <f t="shared" ref="W40:W58" si="15">H40+I40+J40+K40-L40+M40+N40+O40+P40+Q40+R40+U40+V40+S40+T40</f>
        <v>7465795</v>
      </c>
      <c r="X40" s="33">
        <v>2861112</v>
      </c>
      <c r="Y40" s="37">
        <f t="shared" ref="Y40:Y58" si="16">W40+X40</f>
        <v>10326907</v>
      </c>
    </row>
    <row r="41" spans="1:25" ht="12.75" customHeight="1" x14ac:dyDescent="0.2">
      <c r="A41" s="355" t="s">
        <v>268</v>
      </c>
      <c r="B41" s="355"/>
      <c r="C41" s="355"/>
      <c r="D41" s="355"/>
      <c r="E41" s="355"/>
      <c r="F41" s="355"/>
      <c r="G41" s="6">
        <v>33</v>
      </c>
      <c r="H41" s="35">
        <v>0</v>
      </c>
      <c r="I41" s="35">
        <v>0</v>
      </c>
      <c r="J41" s="35">
        <v>0</v>
      </c>
      <c r="K41" s="35">
        <v>0</v>
      </c>
      <c r="L41" s="35">
        <v>0</v>
      </c>
      <c r="M41" s="35">
        <v>0</v>
      </c>
      <c r="N41" s="33">
        <v>0</v>
      </c>
      <c r="O41" s="35">
        <v>0</v>
      </c>
      <c r="P41" s="35">
        <v>0</v>
      </c>
      <c r="Q41" s="35">
        <v>0</v>
      </c>
      <c r="R41" s="35">
        <v>0</v>
      </c>
      <c r="S41" s="33">
        <v>0</v>
      </c>
      <c r="T41" s="33">
        <v>113351</v>
      </c>
      <c r="U41" s="35">
        <v>0</v>
      </c>
      <c r="V41" s="35">
        <v>0</v>
      </c>
      <c r="W41" s="37">
        <f t="shared" si="15"/>
        <v>113351</v>
      </c>
      <c r="X41" s="33">
        <v>89087</v>
      </c>
      <c r="Y41" s="37">
        <f t="shared" si="16"/>
        <v>202438</v>
      </c>
    </row>
    <row r="42" spans="1:25" ht="27" customHeight="1" x14ac:dyDescent="0.2">
      <c r="A42" s="355" t="s">
        <v>280</v>
      </c>
      <c r="B42" s="355"/>
      <c r="C42" s="355"/>
      <c r="D42" s="355"/>
      <c r="E42" s="355"/>
      <c r="F42" s="35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55" t="s">
        <v>417</v>
      </c>
      <c r="B43" s="355"/>
      <c r="C43" s="355"/>
      <c r="D43" s="355"/>
      <c r="E43" s="355"/>
      <c r="F43" s="35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55" t="s">
        <v>270</v>
      </c>
      <c r="B44" s="355"/>
      <c r="C44" s="355"/>
      <c r="D44" s="355"/>
      <c r="E44" s="355"/>
      <c r="F44" s="35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55" t="s">
        <v>271</v>
      </c>
      <c r="B45" s="355"/>
      <c r="C45" s="355"/>
      <c r="D45" s="355"/>
      <c r="E45" s="355"/>
      <c r="F45" s="35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55" t="s">
        <v>281</v>
      </c>
      <c r="B46" s="355"/>
      <c r="C46" s="355"/>
      <c r="D46" s="355"/>
      <c r="E46" s="355"/>
      <c r="F46" s="35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55" t="s">
        <v>273</v>
      </c>
      <c r="B47" s="355"/>
      <c r="C47" s="355"/>
      <c r="D47" s="355"/>
      <c r="E47" s="355"/>
      <c r="F47" s="35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55" t="s">
        <v>274</v>
      </c>
      <c r="B48" s="355"/>
      <c r="C48" s="355"/>
      <c r="D48" s="355"/>
      <c r="E48" s="355"/>
      <c r="F48" s="35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55" t="s">
        <v>275</v>
      </c>
      <c r="B49" s="355"/>
      <c r="C49" s="355"/>
      <c r="D49" s="355"/>
      <c r="E49" s="355"/>
      <c r="F49" s="35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55" t="s">
        <v>418</v>
      </c>
      <c r="B50" s="355"/>
      <c r="C50" s="355"/>
      <c r="D50" s="355"/>
      <c r="E50" s="355"/>
      <c r="F50" s="35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55" t="s">
        <v>419</v>
      </c>
      <c r="B51" s="355"/>
      <c r="C51" s="355"/>
      <c r="D51" s="355"/>
      <c r="E51" s="355"/>
      <c r="F51" s="35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55" t="s">
        <v>420</v>
      </c>
      <c r="B52" s="355"/>
      <c r="C52" s="355"/>
      <c r="D52" s="355"/>
      <c r="E52" s="355"/>
      <c r="F52" s="35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55" t="s">
        <v>276</v>
      </c>
      <c r="B53" s="355"/>
      <c r="C53" s="355"/>
      <c r="D53" s="355"/>
      <c r="E53" s="355"/>
      <c r="F53" s="35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55" t="s">
        <v>421</v>
      </c>
      <c r="B54" s="355"/>
      <c r="C54" s="355"/>
      <c r="D54" s="355"/>
      <c r="E54" s="355"/>
      <c r="F54" s="35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55" t="s">
        <v>429</v>
      </c>
      <c r="B55" s="355"/>
      <c r="C55" s="355"/>
      <c r="D55" s="355"/>
      <c r="E55" s="355"/>
      <c r="F55" s="35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55" t="s">
        <v>422</v>
      </c>
      <c r="B56" s="355"/>
      <c r="C56" s="355"/>
      <c r="D56" s="355"/>
      <c r="E56" s="355"/>
      <c r="F56" s="355"/>
      <c r="G56" s="6">
        <v>48</v>
      </c>
      <c r="H56" s="33">
        <v>0</v>
      </c>
      <c r="I56" s="33">
        <v>0</v>
      </c>
      <c r="J56" s="33">
        <v>0</v>
      </c>
      <c r="K56" s="33">
        <v>0</v>
      </c>
      <c r="L56" s="33">
        <v>0</v>
      </c>
      <c r="M56" s="33">
        <v>0</v>
      </c>
      <c r="N56" s="33">
        <v>0</v>
      </c>
      <c r="O56" s="33">
        <v>0</v>
      </c>
      <c r="P56" s="33">
        <v>0</v>
      </c>
      <c r="Q56" s="33">
        <v>0</v>
      </c>
      <c r="R56" s="33">
        <v>0</v>
      </c>
      <c r="S56" s="33">
        <v>0</v>
      </c>
      <c r="T56" s="33">
        <v>0</v>
      </c>
      <c r="U56" s="33">
        <v>-2941944</v>
      </c>
      <c r="V56" s="33">
        <v>0</v>
      </c>
      <c r="W56" s="37">
        <f t="shared" si="15"/>
        <v>-2941944</v>
      </c>
      <c r="X56" s="33">
        <v>2699808</v>
      </c>
      <c r="Y56" s="37">
        <f t="shared" si="16"/>
        <v>-242136</v>
      </c>
    </row>
    <row r="57" spans="1:25" ht="12.75" customHeight="1" x14ac:dyDescent="0.2">
      <c r="A57" s="355" t="s">
        <v>430</v>
      </c>
      <c r="B57" s="355"/>
      <c r="C57" s="355"/>
      <c r="D57" s="355"/>
      <c r="E57" s="355"/>
      <c r="F57" s="355"/>
      <c r="G57" s="6">
        <v>49</v>
      </c>
      <c r="H57" s="33">
        <v>0</v>
      </c>
      <c r="I57" s="33">
        <v>0</v>
      </c>
      <c r="J57" s="33">
        <v>50357</v>
      </c>
      <c r="K57" s="33">
        <v>0</v>
      </c>
      <c r="L57" s="33">
        <v>0</v>
      </c>
      <c r="M57" s="33">
        <v>3</v>
      </c>
      <c r="N57" s="33">
        <v>178291</v>
      </c>
      <c r="O57" s="33">
        <v>0</v>
      </c>
      <c r="P57" s="33">
        <v>0</v>
      </c>
      <c r="Q57" s="33">
        <v>0</v>
      </c>
      <c r="R57" s="33">
        <v>0</v>
      </c>
      <c r="S57" s="33">
        <v>0</v>
      </c>
      <c r="T57" s="33">
        <v>0</v>
      </c>
      <c r="U57" s="33">
        <v>34339880</v>
      </c>
      <c r="V57" s="33">
        <v>-34568528</v>
      </c>
      <c r="W57" s="37">
        <f t="shared" si="15"/>
        <v>3</v>
      </c>
      <c r="X57" s="33">
        <v>0</v>
      </c>
      <c r="Y57" s="37">
        <f t="shared" si="16"/>
        <v>3</v>
      </c>
    </row>
    <row r="58" spans="1:25" ht="12.75" customHeight="1" x14ac:dyDescent="0.2">
      <c r="A58" s="355" t="s">
        <v>424</v>
      </c>
      <c r="B58" s="355"/>
      <c r="C58" s="355"/>
      <c r="D58" s="355"/>
      <c r="E58" s="355"/>
      <c r="F58" s="35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73" t="s">
        <v>431</v>
      </c>
      <c r="B59" s="373"/>
      <c r="C59" s="373"/>
      <c r="D59" s="373"/>
      <c r="E59" s="373"/>
      <c r="F59" s="373"/>
      <c r="G59" s="8">
        <v>51</v>
      </c>
      <c r="H59" s="36">
        <f>SUM(H39:H58)</f>
        <v>160448063</v>
      </c>
      <c r="I59" s="36">
        <f t="shared" ref="I59:Y59" si="17">SUM(I39:I58)</f>
        <v>95505</v>
      </c>
      <c r="J59" s="36">
        <f t="shared" si="17"/>
        <v>9676559</v>
      </c>
      <c r="K59" s="36">
        <f t="shared" si="17"/>
        <v>4526798</v>
      </c>
      <c r="L59" s="36">
        <f t="shared" si="17"/>
        <v>2051700</v>
      </c>
      <c r="M59" s="36">
        <f t="shared" si="17"/>
        <v>67872171</v>
      </c>
      <c r="N59" s="36">
        <f t="shared" si="17"/>
        <v>32039969</v>
      </c>
      <c r="O59" s="36">
        <f t="shared" si="17"/>
        <v>0</v>
      </c>
      <c r="P59" s="36">
        <f t="shared" si="17"/>
        <v>0</v>
      </c>
      <c r="Q59" s="36">
        <f t="shared" si="17"/>
        <v>0</v>
      </c>
      <c r="R59" s="36">
        <f t="shared" si="17"/>
        <v>0</v>
      </c>
      <c r="S59" s="36">
        <f t="shared" si="17"/>
        <v>0</v>
      </c>
      <c r="T59" s="36">
        <f t="shared" si="17"/>
        <v>97207</v>
      </c>
      <c r="U59" s="36">
        <f t="shared" si="17"/>
        <v>90197385</v>
      </c>
      <c r="V59" s="36">
        <f t="shared" si="17"/>
        <v>7465795</v>
      </c>
      <c r="W59" s="36">
        <f t="shared" si="17"/>
        <v>370367752</v>
      </c>
      <c r="X59" s="36">
        <f t="shared" si="17"/>
        <v>100351994</v>
      </c>
      <c r="Y59" s="36">
        <f t="shared" si="17"/>
        <v>470719746</v>
      </c>
    </row>
    <row r="60" spans="1:25" x14ac:dyDescent="0.2">
      <c r="A60" s="374" t="s">
        <v>277</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row>
    <row r="61" spans="1:25" ht="31.5" customHeight="1" x14ac:dyDescent="0.2">
      <c r="A61" s="376" t="s">
        <v>432</v>
      </c>
      <c r="B61" s="376"/>
      <c r="C61" s="376"/>
      <c r="D61" s="376"/>
      <c r="E61" s="376"/>
      <c r="F61" s="37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113351</v>
      </c>
      <c r="U61" s="37">
        <f t="shared" si="18"/>
        <v>0</v>
      </c>
      <c r="V61" s="37">
        <f t="shared" si="18"/>
        <v>0</v>
      </c>
      <c r="W61" s="37">
        <f t="shared" si="18"/>
        <v>113351</v>
      </c>
      <c r="X61" s="37">
        <f t="shared" si="18"/>
        <v>89087</v>
      </c>
      <c r="Y61" s="37">
        <f t="shared" si="18"/>
        <v>202438</v>
      </c>
    </row>
    <row r="62" spans="1:25" ht="27.75" customHeight="1" x14ac:dyDescent="0.2">
      <c r="A62" s="376" t="s">
        <v>433</v>
      </c>
      <c r="B62" s="376"/>
      <c r="C62" s="376"/>
      <c r="D62" s="376"/>
      <c r="E62" s="376"/>
      <c r="F62" s="37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113351</v>
      </c>
      <c r="U62" s="37">
        <f t="shared" si="20"/>
        <v>0</v>
      </c>
      <c r="V62" s="37">
        <f t="shared" si="20"/>
        <v>7465795</v>
      </c>
      <c r="W62" s="37">
        <f t="shared" si="20"/>
        <v>7579146</v>
      </c>
      <c r="X62" s="37">
        <f t="shared" si="20"/>
        <v>2950199</v>
      </c>
      <c r="Y62" s="37">
        <f t="shared" si="20"/>
        <v>10529345</v>
      </c>
    </row>
    <row r="63" spans="1:25" ht="29.25" customHeight="1" x14ac:dyDescent="0.2">
      <c r="A63" s="377" t="s">
        <v>434</v>
      </c>
      <c r="B63" s="377"/>
      <c r="C63" s="377"/>
      <c r="D63" s="377"/>
      <c r="E63" s="377"/>
      <c r="F63" s="377"/>
      <c r="G63" s="8">
        <v>54</v>
      </c>
      <c r="H63" s="38">
        <f>SUM(H50:H58)</f>
        <v>0</v>
      </c>
      <c r="I63" s="38">
        <f t="shared" ref="I63:Y63" si="22">SUM(I50:I58)</f>
        <v>0</v>
      </c>
      <c r="J63" s="38">
        <f t="shared" si="22"/>
        <v>50357</v>
      </c>
      <c r="K63" s="38">
        <f t="shared" si="22"/>
        <v>0</v>
      </c>
      <c r="L63" s="38">
        <f t="shared" si="22"/>
        <v>0</v>
      </c>
      <c r="M63" s="38">
        <f t="shared" si="22"/>
        <v>3</v>
      </c>
      <c r="N63" s="38">
        <f t="shared" si="22"/>
        <v>178291</v>
      </c>
      <c r="O63" s="38">
        <f t="shared" si="22"/>
        <v>0</v>
      </c>
      <c r="P63" s="38">
        <f t="shared" si="22"/>
        <v>0</v>
      </c>
      <c r="Q63" s="38">
        <f t="shared" si="22"/>
        <v>0</v>
      </c>
      <c r="R63" s="38">
        <f t="shared" si="22"/>
        <v>0</v>
      </c>
      <c r="S63" s="38">
        <f t="shared" ref="S63:T63" si="23">SUM(S50:S58)</f>
        <v>0</v>
      </c>
      <c r="T63" s="38">
        <f t="shared" si="23"/>
        <v>0</v>
      </c>
      <c r="U63" s="38">
        <f t="shared" si="22"/>
        <v>31397936</v>
      </c>
      <c r="V63" s="38">
        <f t="shared" si="22"/>
        <v>-34568528</v>
      </c>
      <c r="W63" s="38">
        <f t="shared" si="22"/>
        <v>-2941941</v>
      </c>
      <c r="X63" s="38">
        <f t="shared" si="22"/>
        <v>2699808</v>
      </c>
      <c r="Y63" s="38">
        <f t="shared" si="22"/>
        <v>-242133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7559055118110237" right="0.31496062992125984" top="0.98425196850393704" bottom="0.98425196850393704"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9"/>
  <sheetViews>
    <sheetView tabSelected="1" topLeftCell="A128" zoomScaleNormal="100" workbookViewId="0">
      <selection activeCell="D202" sqref="D202:D203"/>
    </sheetView>
  </sheetViews>
  <sheetFormatPr defaultRowHeight="12.75" x14ac:dyDescent="0.2"/>
  <cols>
    <col min="1" max="1" width="49" customWidth="1"/>
    <col min="2" max="2" width="18.42578125" customWidth="1"/>
    <col min="3" max="3" width="2.85546875" customWidth="1"/>
    <col min="4" max="4" width="18.42578125" customWidth="1"/>
  </cols>
  <sheetData>
    <row r="1" spans="1:4" x14ac:dyDescent="0.2">
      <c r="A1" s="140" t="s">
        <v>482</v>
      </c>
      <c r="B1" s="141"/>
      <c r="C1" s="141"/>
      <c r="D1" s="141"/>
    </row>
    <row r="2" spans="1:4" x14ac:dyDescent="0.2">
      <c r="A2" s="141"/>
      <c r="B2" s="141"/>
      <c r="C2" s="141"/>
      <c r="D2" s="141"/>
    </row>
    <row r="3" spans="1:4" x14ac:dyDescent="0.2">
      <c r="A3" s="140" t="s">
        <v>483</v>
      </c>
      <c r="B3" s="141"/>
      <c r="C3" s="141"/>
      <c r="D3" s="141"/>
    </row>
    <row r="4" spans="1:4" x14ac:dyDescent="0.2">
      <c r="A4" s="141" t="s">
        <v>484</v>
      </c>
      <c r="B4" s="141"/>
      <c r="C4" s="141"/>
      <c r="D4" s="141"/>
    </row>
    <row r="5" spans="1:4" x14ac:dyDescent="0.2">
      <c r="A5" s="141"/>
      <c r="B5" s="141"/>
      <c r="C5" s="141"/>
      <c r="D5" s="141"/>
    </row>
    <row r="6" spans="1:4" x14ac:dyDescent="0.2">
      <c r="A6" s="140" t="s">
        <v>485</v>
      </c>
      <c r="B6" s="141"/>
      <c r="C6" s="141"/>
      <c r="D6" s="141"/>
    </row>
    <row r="7" spans="1:4" x14ac:dyDescent="0.2">
      <c r="A7" s="141"/>
      <c r="B7" s="141"/>
      <c r="C7" s="141"/>
      <c r="D7" s="141"/>
    </row>
    <row r="8" spans="1:4" x14ac:dyDescent="0.2">
      <c r="A8" s="142" t="s">
        <v>486</v>
      </c>
      <c r="B8" s="141"/>
      <c r="C8" s="141"/>
      <c r="D8" s="141"/>
    </row>
    <row r="9" spans="1:4" x14ac:dyDescent="0.2">
      <c r="A9" s="142"/>
      <c r="B9" s="141"/>
      <c r="C9" s="141"/>
      <c r="D9" s="141"/>
    </row>
    <row r="10" spans="1:4" x14ac:dyDescent="0.2">
      <c r="A10" s="142" t="s">
        <v>487</v>
      </c>
      <c r="B10" s="141"/>
      <c r="C10" s="141"/>
      <c r="D10" s="141"/>
    </row>
    <row r="11" spans="1:4" ht="12.75" customHeight="1" x14ac:dyDescent="0.2">
      <c r="A11" s="381" t="s">
        <v>488</v>
      </c>
      <c r="B11" s="381"/>
      <c r="C11" s="381"/>
      <c r="D11" s="381"/>
    </row>
    <row r="12" spans="1:4" x14ac:dyDescent="0.2">
      <c r="A12" s="382" t="s">
        <v>489</v>
      </c>
      <c r="B12" s="382"/>
      <c r="C12" s="382"/>
      <c r="D12" s="382"/>
    </row>
    <row r="13" spans="1:4" x14ac:dyDescent="0.2">
      <c r="A13" s="382" t="s">
        <v>490</v>
      </c>
      <c r="B13" s="382"/>
      <c r="C13" s="382"/>
      <c r="D13" s="382"/>
    </row>
    <row r="14" spans="1:4" x14ac:dyDescent="0.2">
      <c r="A14" s="382" t="s">
        <v>491</v>
      </c>
      <c r="B14" s="382"/>
      <c r="C14" s="382"/>
      <c r="D14" s="382"/>
    </row>
    <row r="15" spans="1:4" x14ac:dyDescent="0.2">
      <c r="A15" s="383" t="s">
        <v>492</v>
      </c>
      <c r="B15" s="383"/>
      <c r="C15" s="383"/>
      <c r="D15" s="383"/>
    </row>
    <row r="16" spans="1:4" x14ac:dyDescent="0.2">
      <c r="A16" s="143"/>
      <c r="B16" s="143"/>
      <c r="C16" s="143"/>
      <c r="D16" s="143"/>
    </row>
    <row r="17" spans="1:4" x14ac:dyDescent="0.2">
      <c r="A17" s="142" t="s">
        <v>493</v>
      </c>
      <c r="B17" s="142"/>
      <c r="C17" s="142"/>
      <c r="D17" s="142"/>
    </row>
    <row r="18" spans="1:4" ht="37.5" customHeight="1" x14ac:dyDescent="0.2">
      <c r="A18" s="380" t="s">
        <v>623</v>
      </c>
      <c r="B18" s="380"/>
      <c r="C18" s="380"/>
      <c r="D18" s="380"/>
    </row>
    <row r="19" spans="1:4" x14ac:dyDescent="0.2">
      <c r="A19" s="380" t="s">
        <v>494</v>
      </c>
      <c r="B19" s="380"/>
      <c r="C19" s="380"/>
      <c r="D19" s="380"/>
    </row>
    <row r="20" spans="1:4" ht="25.5" customHeight="1" x14ac:dyDescent="0.2">
      <c r="A20" s="380" t="s">
        <v>495</v>
      </c>
      <c r="B20" s="380"/>
      <c r="C20" s="380"/>
      <c r="D20" s="380"/>
    </row>
    <row r="21" spans="1:4" x14ac:dyDescent="0.2">
      <c r="A21" s="144" t="s">
        <v>496</v>
      </c>
      <c r="B21" s="144"/>
      <c r="C21" s="144"/>
      <c r="D21" s="144"/>
    </row>
    <row r="22" spans="1:4" x14ac:dyDescent="0.2">
      <c r="A22" s="144"/>
      <c r="B22" s="144"/>
      <c r="C22" s="144"/>
      <c r="D22" s="144"/>
    </row>
    <row r="23" spans="1:4" x14ac:dyDescent="0.2">
      <c r="A23" s="142" t="s">
        <v>497</v>
      </c>
      <c r="B23" s="142"/>
      <c r="C23" s="142"/>
      <c r="D23" s="142"/>
    </row>
    <row r="24" spans="1:4" ht="26.25" customHeight="1" x14ac:dyDescent="0.2">
      <c r="A24" s="380" t="s">
        <v>615</v>
      </c>
      <c r="B24" s="380"/>
      <c r="C24" s="380"/>
      <c r="D24" s="380"/>
    </row>
    <row r="25" spans="1:4" ht="12.75" customHeight="1" x14ac:dyDescent="0.2">
      <c r="A25" s="380" t="s">
        <v>616</v>
      </c>
      <c r="B25" s="380"/>
      <c r="C25" s="380"/>
      <c r="D25" s="380"/>
    </row>
    <row r="26" spans="1:4" x14ac:dyDescent="0.2">
      <c r="A26" s="145"/>
      <c r="B26" s="141"/>
      <c r="C26" s="141"/>
      <c r="D26" s="141"/>
    </row>
    <row r="27" spans="1:4" x14ac:dyDescent="0.2">
      <c r="A27" s="142" t="s">
        <v>498</v>
      </c>
      <c r="B27" s="142"/>
      <c r="C27" s="142"/>
      <c r="D27" s="142"/>
    </row>
    <row r="28" spans="1:4" x14ac:dyDescent="0.2">
      <c r="A28" s="142"/>
      <c r="B28" s="142"/>
      <c r="C28" s="142"/>
      <c r="D28" s="142"/>
    </row>
    <row r="29" spans="1:4" x14ac:dyDescent="0.2">
      <c r="A29" s="142" t="s">
        <v>499</v>
      </c>
      <c r="B29" s="142"/>
      <c r="C29" s="142"/>
      <c r="D29" s="142"/>
    </row>
    <row r="30" spans="1:4" ht="39" customHeight="1" x14ac:dyDescent="0.2">
      <c r="A30" s="379" t="s">
        <v>500</v>
      </c>
      <c r="B30" s="379"/>
      <c r="C30" s="379"/>
      <c r="D30" s="379"/>
    </row>
    <row r="31" spans="1:4" ht="52.5" customHeight="1" x14ac:dyDescent="0.2">
      <c r="A31" s="379" t="s">
        <v>501</v>
      </c>
      <c r="B31" s="379"/>
      <c r="C31" s="379"/>
      <c r="D31" s="379"/>
    </row>
    <row r="32" spans="1:4" ht="25.5" customHeight="1" x14ac:dyDescent="0.2">
      <c r="A32" s="379" t="s">
        <v>502</v>
      </c>
      <c r="B32" s="379"/>
      <c r="C32" s="379"/>
      <c r="D32" s="379"/>
    </row>
    <row r="33" spans="1:4" x14ac:dyDescent="0.2">
      <c r="A33" s="146"/>
      <c r="B33" s="146"/>
      <c r="C33" s="146"/>
      <c r="D33" s="146"/>
    </row>
    <row r="34" spans="1:4" x14ac:dyDescent="0.2">
      <c r="A34" s="142" t="s">
        <v>503</v>
      </c>
      <c r="B34" s="142"/>
      <c r="C34" s="142"/>
      <c r="D34" s="142"/>
    </row>
    <row r="35" spans="1:4" ht="38.25" customHeight="1" x14ac:dyDescent="0.2">
      <c r="A35" s="379" t="s">
        <v>504</v>
      </c>
      <c r="B35" s="379"/>
      <c r="C35" s="379"/>
      <c r="D35" s="379"/>
    </row>
    <row r="36" spans="1:4" x14ac:dyDescent="0.2">
      <c r="A36" s="146"/>
      <c r="B36" s="146"/>
      <c r="C36" s="146"/>
      <c r="D36" s="146"/>
    </row>
    <row r="37" spans="1:4" x14ac:dyDescent="0.2">
      <c r="A37" s="142" t="s">
        <v>505</v>
      </c>
      <c r="B37" s="142"/>
      <c r="C37" s="142"/>
      <c r="D37" s="142"/>
    </row>
    <row r="38" spans="1:4" ht="38.25" customHeight="1" x14ac:dyDescent="0.2">
      <c r="A38" s="379" t="s">
        <v>506</v>
      </c>
      <c r="B38" s="379"/>
      <c r="C38" s="379"/>
      <c r="D38" s="379"/>
    </row>
    <row r="39" spans="1:4" x14ac:dyDescent="0.2">
      <c r="A39" s="143"/>
      <c r="B39" s="146"/>
      <c r="C39" s="146"/>
      <c r="D39" s="146"/>
    </row>
    <row r="40" spans="1:4" x14ac:dyDescent="0.2">
      <c r="A40" s="142" t="s">
        <v>507</v>
      </c>
      <c r="B40" s="142"/>
      <c r="C40" s="142"/>
      <c r="D40" s="142"/>
    </row>
    <row r="41" spans="1:4" ht="52.5" customHeight="1" x14ac:dyDescent="0.2">
      <c r="A41" s="379" t="s">
        <v>508</v>
      </c>
      <c r="B41" s="379"/>
      <c r="C41" s="379"/>
      <c r="D41" s="379"/>
    </row>
    <row r="42" spans="1:4" x14ac:dyDescent="0.2">
      <c r="A42" s="146"/>
      <c r="B42" s="146"/>
      <c r="C42" s="146"/>
      <c r="D42" s="146"/>
    </row>
    <row r="43" spans="1:4" x14ac:dyDescent="0.2">
      <c r="A43" s="142" t="s">
        <v>509</v>
      </c>
      <c r="B43" s="142"/>
      <c r="C43" s="142"/>
      <c r="D43" s="142"/>
    </row>
    <row r="44" spans="1:4" ht="12.75" customHeight="1" x14ac:dyDescent="0.2">
      <c r="A44" s="379" t="s">
        <v>510</v>
      </c>
      <c r="B44" s="379"/>
      <c r="C44" s="379"/>
      <c r="D44" s="379"/>
    </row>
    <row r="45" spans="1:4" x14ac:dyDescent="0.2">
      <c r="A45" s="141"/>
      <c r="B45" s="141"/>
      <c r="C45" s="141"/>
      <c r="D45" s="141"/>
    </row>
    <row r="46" spans="1:4" x14ac:dyDescent="0.2">
      <c r="A46" s="142" t="s">
        <v>511</v>
      </c>
      <c r="B46" s="142"/>
      <c r="C46" s="142"/>
      <c r="D46" s="142"/>
    </row>
    <row r="47" spans="1:4" x14ac:dyDescent="0.2">
      <c r="A47" s="141"/>
      <c r="B47" s="141"/>
      <c r="C47" s="141"/>
      <c r="D47" s="141"/>
    </row>
    <row r="48" spans="1:4" x14ac:dyDescent="0.2">
      <c r="A48" s="147"/>
      <c r="B48" s="148" t="s">
        <v>512</v>
      </c>
      <c r="C48" s="141"/>
      <c r="D48" s="148" t="s">
        <v>513</v>
      </c>
    </row>
    <row r="49" spans="1:4" ht="24" x14ac:dyDescent="0.2">
      <c r="A49" s="147"/>
      <c r="B49" s="149" t="s">
        <v>514</v>
      </c>
      <c r="C49" s="141"/>
      <c r="D49" s="149" t="s">
        <v>514</v>
      </c>
    </row>
    <row r="50" spans="1:4" x14ac:dyDescent="0.2">
      <c r="A50" s="150" t="s">
        <v>515</v>
      </c>
      <c r="B50" s="147"/>
      <c r="C50" s="141"/>
      <c r="D50" s="147"/>
    </row>
    <row r="51" spans="1:4" x14ac:dyDescent="0.2">
      <c r="A51" s="151" t="s">
        <v>516</v>
      </c>
      <c r="B51" s="152">
        <v>100</v>
      </c>
      <c r="C51" s="141"/>
      <c r="D51" s="152">
        <v>100</v>
      </c>
    </row>
    <row r="52" spans="1:4" x14ac:dyDescent="0.2">
      <c r="A52" s="151" t="s">
        <v>517</v>
      </c>
      <c r="B52" s="152">
        <v>100</v>
      </c>
      <c r="C52" s="141"/>
      <c r="D52" s="152">
        <v>100</v>
      </c>
    </row>
    <row r="53" spans="1:4" x14ac:dyDescent="0.2">
      <c r="A53" s="151" t="s">
        <v>518</v>
      </c>
      <c r="B53" s="152">
        <v>100</v>
      </c>
      <c r="C53" s="141"/>
      <c r="D53" s="152">
        <v>100</v>
      </c>
    </row>
    <row r="54" spans="1:4" x14ac:dyDescent="0.2">
      <c r="A54" s="151" t="s">
        <v>519</v>
      </c>
      <c r="B54" s="152">
        <v>100</v>
      </c>
      <c r="C54" s="141"/>
      <c r="D54" s="152">
        <v>100</v>
      </c>
    </row>
    <row r="55" spans="1:4" x14ac:dyDescent="0.2">
      <c r="A55" s="151" t="s">
        <v>520</v>
      </c>
      <c r="B55" s="152">
        <v>100</v>
      </c>
      <c r="C55" s="141"/>
      <c r="D55" s="152">
        <v>100</v>
      </c>
    </row>
    <row r="56" spans="1:4" x14ac:dyDescent="0.2">
      <c r="A56" s="151" t="s">
        <v>521</v>
      </c>
      <c r="B56" s="152">
        <v>100</v>
      </c>
      <c r="C56" s="141"/>
      <c r="D56" s="152">
        <v>100</v>
      </c>
    </row>
    <row r="57" spans="1:4" x14ac:dyDescent="0.2">
      <c r="A57" s="151" t="s">
        <v>522</v>
      </c>
      <c r="B57" s="152">
        <v>100</v>
      </c>
      <c r="C57" s="141"/>
      <c r="D57" s="152">
        <v>100</v>
      </c>
    </row>
    <row r="58" spans="1:4" x14ac:dyDescent="0.2">
      <c r="A58" s="151" t="s">
        <v>523</v>
      </c>
      <c r="B58" s="152">
        <v>100</v>
      </c>
      <c r="C58" s="141"/>
      <c r="D58" s="152">
        <v>100</v>
      </c>
    </row>
    <row r="59" spans="1:4" x14ac:dyDescent="0.2">
      <c r="A59" s="153" t="s">
        <v>524</v>
      </c>
      <c r="B59" s="154">
        <v>91.25</v>
      </c>
      <c r="C59" s="141"/>
      <c r="D59" s="154">
        <v>91.25</v>
      </c>
    </row>
    <row r="60" spans="1:4" x14ac:dyDescent="0.2">
      <c r="A60" s="153" t="s">
        <v>525</v>
      </c>
      <c r="B60" s="154">
        <v>8.75</v>
      </c>
      <c r="C60" s="141"/>
      <c r="D60" s="154">
        <v>8.75</v>
      </c>
    </row>
    <row r="61" spans="1:4" x14ac:dyDescent="0.2">
      <c r="A61" s="151" t="s">
        <v>526</v>
      </c>
      <c r="B61" s="152">
        <v>75.040000000000006</v>
      </c>
      <c r="C61" s="141"/>
      <c r="D61" s="152">
        <v>75.040000000000006</v>
      </c>
    </row>
    <row r="62" spans="1:4" x14ac:dyDescent="0.2">
      <c r="A62" s="151" t="s">
        <v>527</v>
      </c>
      <c r="B62" s="152">
        <v>100</v>
      </c>
      <c r="C62" s="141"/>
      <c r="D62" s="152">
        <v>97.64</v>
      </c>
    </row>
    <row r="63" spans="1:4" x14ac:dyDescent="0.2">
      <c r="A63" s="151" t="s">
        <v>528</v>
      </c>
      <c r="B63" s="152">
        <v>99.77</v>
      </c>
      <c r="C63" s="141"/>
      <c r="D63" s="152">
        <v>99.77</v>
      </c>
    </row>
    <row r="64" spans="1:4" x14ac:dyDescent="0.2">
      <c r="A64" s="151" t="s">
        <v>529</v>
      </c>
      <c r="B64" s="152">
        <v>67.900000000000006</v>
      </c>
      <c r="C64" s="141"/>
      <c r="D64" s="152">
        <v>67.900000000000006</v>
      </c>
    </row>
    <row r="65" spans="1:4" x14ac:dyDescent="0.2">
      <c r="A65" s="151" t="s">
        <v>476</v>
      </c>
      <c r="B65" s="152">
        <v>100</v>
      </c>
      <c r="C65" s="141"/>
      <c r="D65" s="155">
        <v>100</v>
      </c>
    </row>
    <row r="66" spans="1:4" x14ac:dyDescent="0.2">
      <c r="A66" s="151" t="s">
        <v>530</v>
      </c>
      <c r="B66" s="152">
        <v>100</v>
      </c>
      <c r="C66" s="141"/>
      <c r="D66" s="155">
        <v>100</v>
      </c>
    </row>
    <row r="67" spans="1:4" x14ac:dyDescent="0.2">
      <c r="A67" s="141"/>
      <c r="B67" s="152"/>
      <c r="C67" s="141"/>
      <c r="D67" s="155"/>
    </row>
    <row r="68" spans="1:4" x14ac:dyDescent="0.2">
      <c r="A68" s="150" t="s">
        <v>531</v>
      </c>
      <c r="B68" s="152"/>
      <c r="C68" s="141"/>
      <c r="D68" s="155"/>
    </row>
    <row r="69" spans="1:4" ht="24" x14ac:dyDescent="0.2">
      <c r="A69" s="156" t="s">
        <v>532</v>
      </c>
      <c r="B69" s="152">
        <v>51</v>
      </c>
      <c r="C69" s="141"/>
      <c r="D69" s="155">
        <v>51</v>
      </c>
    </row>
    <row r="70" spans="1:4" ht="24" x14ac:dyDescent="0.2">
      <c r="A70" s="156" t="s">
        <v>533</v>
      </c>
      <c r="B70" s="152">
        <v>38.33</v>
      </c>
      <c r="C70" s="141"/>
      <c r="D70" s="155">
        <v>38.33</v>
      </c>
    </row>
    <row r="71" spans="1:4" ht="24" x14ac:dyDescent="0.2">
      <c r="A71" s="156" t="s">
        <v>534</v>
      </c>
      <c r="B71" s="152">
        <v>38.33</v>
      </c>
      <c r="C71" s="141"/>
      <c r="D71" s="155">
        <v>38.33</v>
      </c>
    </row>
    <row r="72" spans="1:4" ht="24" x14ac:dyDescent="0.2">
      <c r="A72" s="156" t="s">
        <v>535</v>
      </c>
      <c r="B72" s="152">
        <v>38.33</v>
      </c>
      <c r="C72" s="141"/>
      <c r="D72" s="155">
        <v>38.33</v>
      </c>
    </row>
    <row r="73" spans="1:4" ht="24" x14ac:dyDescent="0.2">
      <c r="A73" s="156" t="s">
        <v>536</v>
      </c>
      <c r="B73" s="152">
        <v>38.33</v>
      </c>
      <c r="C73" s="141"/>
      <c r="D73" s="155">
        <v>38.33</v>
      </c>
    </row>
    <row r="74" spans="1:4" ht="24" x14ac:dyDescent="0.2">
      <c r="A74" s="156" t="s">
        <v>537</v>
      </c>
      <c r="B74" s="152">
        <v>38.33</v>
      </c>
      <c r="C74" s="141"/>
      <c r="D74" s="155">
        <v>38.33</v>
      </c>
    </row>
    <row r="75" spans="1:4" ht="24" x14ac:dyDescent="0.2">
      <c r="A75" s="156" t="s">
        <v>538</v>
      </c>
      <c r="B75" s="152">
        <v>38.33</v>
      </c>
      <c r="C75" s="141"/>
      <c r="D75" s="155">
        <v>38.33</v>
      </c>
    </row>
    <row r="76" spans="1:4" ht="24" x14ac:dyDescent="0.2">
      <c r="A76" s="156" t="s">
        <v>539</v>
      </c>
      <c r="B76" s="152">
        <v>38.33</v>
      </c>
      <c r="C76" s="141"/>
      <c r="D76" s="155">
        <v>38.33</v>
      </c>
    </row>
    <row r="77" spans="1:4" ht="24" x14ac:dyDescent="0.2">
      <c r="A77" s="156" t="s">
        <v>540</v>
      </c>
      <c r="B77" s="152">
        <v>38.33</v>
      </c>
      <c r="C77" s="141"/>
      <c r="D77" s="155">
        <v>38.33</v>
      </c>
    </row>
    <row r="78" spans="1:4" ht="24" x14ac:dyDescent="0.2">
      <c r="A78" s="156" t="s">
        <v>541</v>
      </c>
      <c r="B78" s="152">
        <v>100</v>
      </c>
      <c r="C78" s="141"/>
      <c r="D78" s="152">
        <v>100</v>
      </c>
    </row>
    <row r="79" spans="1:4" ht="36" x14ac:dyDescent="0.2">
      <c r="A79" s="156" t="s">
        <v>542</v>
      </c>
      <c r="B79" s="152">
        <v>51</v>
      </c>
      <c r="C79" s="141"/>
      <c r="D79" s="155">
        <v>51</v>
      </c>
    </row>
    <row r="80" spans="1:4" ht="36" x14ac:dyDescent="0.2">
      <c r="A80" s="156" t="s">
        <v>543</v>
      </c>
      <c r="B80" s="152">
        <v>100</v>
      </c>
      <c r="C80" s="141"/>
      <c r="D80" s="155" t="s">
        <v>544</v>
      </c>
    </row>
    <row r="81" spans="1:4" ht="24" x14ac:dyDescent="0.2">
      <c r="A81" s="156" t="s">
        <v>545</v>
      </c>
      <c r="B81" s="152">
        <v>100</v>
      </c>
      <c r="C81" s="141"/>
      <c r="D81" s="155" t="s">
        <v>544</v>
      </c>
    </row>
    <row r="82" spans="1:4" ht="24" x14ac:dyDescent="0.2">
      <c r="A82" s="156" t="s">
        <v>546</v>
      </c>
      <c r="B82" s="152">
        <v>75</v>
      </c>
      <c r="C82" s="141"/>
      <c r="D82" s="155" t="s">
        <v>544</v>
      </c>
    </row>
    <row r="83" spans="1:4" ht="24" x14ac:dyDescent="0.2">
      <c r="A83" s="156" t="s">
        <v>547</v>
      </c>
      <c r="B83" s="152">
        <v>75</v>
      </c>
      <c r="C83" s="141"/>
      <c r="D83" s="155" t="s">
        <v>544</v>
      </c>
    </row>
    <row r="84" spans="1:4" x14ac:dyDescent="0.2">
      <c r="A84" s="157"/>
      <c r="B84" s="141"/>
      <c r="C84" s="141"/>
      <c r="D84" s="152"/>
    </row>
    <row r="85" spans="1:4" x14ac:dyDescent="0.2">
      <c r="A85" s="150" t="s">
        <v>548</v>
      </c>
      <c r="B85" s="152"/>
      <c r="C85" s="141"/>
      <c r="D85" s="152"/>
    </row>
    <row r="86" spans="1:4" ht="36" x14ac:dyDescent="0.2">
      <c r="A86" s="158" t="s">
        <v>549</v>
      </c>
      <c r="B86" s="152">
        <v>67.900000000000006</v>
      </c>
      <c r="C86" s="141"/>
      <c r="D86" s="152">
        <v>67.900000000000006</v>
      </c>
    </row>
    <row r="87" spans="1:4" ht="24" x14ac:dyDescent="0.2">
      <c r="A87" s="156" t="s">
        <v>550</v>
      </c>
      <c r="B87" s="152">
        <v>38.33</v>
      </c>
      <c r="C87" s="141"/>
      <c r="D87" s="155">
        <v>38.33</v>
      </c>
    </row>
    <row r="88" spans="1:4" ht="24" x14ac:dyDescent="0.2">
      <c r="A88" s="159" t="s">
        <v>551</v>
      </c>
      <c r="B88" s="152">
        <v>38.33</v>
      </c>
      <c r="C88" s="141"/>
      <c r="D88" s="155">
        <v>38.33</v>
      </c>
    </row>
    <row r="89" spans="1:4" ht="24" x14ac:dyDescent="0.2">
      <c r="A89" s="156" t="s">
        <v>552</v>
      </c>
      <c r="B89" s="152">
        <v>38.33</v>
      </c>
      <c r="C89" s="141"/>
      <c r="D89" s="155">
        <v>38.33</v>
      </c>
    </row>
    <row r="90" spans="1:4" ht="24" x14ac:dyDescent="0.2">
      <c r="A90" s="156" t="s">
        <v>553</v>
      </c>
      <c r="B90" s="152">
        <v>38.33</v>
      </c>
      <c r="C90" s="141"/>
      <c r="D90" s="155">
        <v>38.33</v>
      </c>
    </row>
    <row r="91" spans="1:4" x14ac:dyDescent="0.2">
      <c r="A91" s="160"/>
      <c r="B91" s="152"/>
      <c r="C91" s="141"/>
      <c r="D91" s="152"/>
    </row>
    <row r="92" spans="1:4" x14ac:dyDescent="0.2">
      <c r="A92" s="150" t="s">
        <v>554</v>
      </c>
      <c r="B92" s="152"/>
      <c r="C92" s="141"/>
      <c r="D92" s="152"/>
    </row>
    <row r="93" spans="1:4" ht="24" x14ac:dyDescent="0.2">
      <c r="A93" s="156" t="s">
        <v>555</v>
      </c>
      <c r="B93" s="152">
        <v>85</v>
      </c>
      <c r="C93" s="141"/>
      <c r="D93" s="152">
        <v>85</v>
      </c>
    </row>
    <row r="94" spans="1:4" x14ac:dyDescent="0.2">
      <c r="A94" s="141"/>
      <c r="B94" s="141"/>
      <c r="C94" s="141"/>
      <c r="D94" s="141"/>
    </row>
    <row r="95" spans="1:4" ht="53.25" customHeight="1" x14ac:dyDescent="0.2">
      <c r="A95" s="384" t="s">
        <v>556</v>
      </c>
      <c r="B95" s="384"/>
      <c r="C95" s="384"/>
      <c r="D95" s="384"/>
    </row>
    <row r="96" spans="1:4" x14ac:dyDescent="0.2">
      <c r="A96" s="141"/>
      <c r="B96" s="141"/>
      <c r="C96" s="141"/>
      <c r="D96" s="141"/>
    </row>
    <row r="97" spans="1:4" x14ac:dyDescent="0.2">
      <c r="A97" s="385"/>
      <c r="B97" s="148" t="s">
        <v>512</v>
      </c>
      <c r="C97" s="141"/>
      <c r="D97" s="148" t="s">
        <v>513</v>
      </c>
    </row>
    <row r="98" spans="1:4" x14ac:dyDescent="0.2">
      <c r="A98" s="385"/>
      <c r="B98" s="149" t="s">
        <v>557</v>
      </c>
      <c r="C98" s="141"/>
      <c r="D98" s="149" t="s">
        <v>557</v>
      </c>
    </row>
    <row r="99" spans="1:4" x14ac:dyDescent="0.2">
      <c r="A99" s="160" t="s">
        <v>528</v>
      </c>
      <c r="B99" s="161">
        <v>61.97</v>
      </c>
      <c r="C99" s="141"/>
      <c r="D99" s="162">
        <v>61.97</v>
      </c>
    </row>
    <row r="100" spans="1:4" x14ac:dyDescent="0.2">
      <c r="A100" s="160" t="s">
        <v>529</v>
      </c>
      <c r="B100" s="161">
        <v>52.73</v>
      </c>
      <c r="C100" s="141"/>
      <c r="D100" s="162">
        <v>52.73</v>
      </c>
    </row>
    <row r="101" spans="1:4" x14ac:dyDescent="0.2">
      <c r="A101" s="160"/>
      <c r="B101" s="161"/>
      <c r="C101" s="141"/>
      <c r="D101" s="162"/>
    </row>
    <row r="102" spans="1:4" x14ac:dyDescent="0.2">
      <c r="A102" s="156"/>
      <c r="B102" s="161"/>
      <c r="C102" s="141"/>
      <c r="D102" s="162"/>
    </row>
    <row r="103" spans="1:4" x14ac:dyDescent="0.2">
      <c r="A103" s="386" t="s">
        <v>558</v>
      </c>
      <c r="B103" s="386"/>
      <c r="C103" s="386"/>
      <c r="D103" s="386"/>
    </row>
    <row r="104" spans="1:4" x14ac:dyDescent="0.2">
      <c r="A104" s="163"/>
      <c r="B104" s="163"/>
      <c r="C104" s="163"/>
      <c r="D104" s="163"/>
    </row>
    <row r="105" spans="1:4" ht="26.25" customHeight="1" x14ac:dyDescent="0.2">
      <c r="A105" s="387" t="s">
        <v>559</v>
      </c>
      <c r="B105" s="387"/>
      <c r="C105" s="387"/>
      <c r="D105" s="387"/>
    </row>
    <row r="106" spans="1:4" ht="38.25" customHeight="1" x14ac:dyDescent="0.2">
      <c r="A106" s="382" t="s">
        <v>560</v>
      </c>
      <c r="B106" s="382"/>
      <c r="C106" s="382"/>
      <c r="D106" s="382"/>
    </row>
    <row r="107" spans="1:4" ht="50.25" customHeight="1" x14ac:dyDescent="0.2">
      <c r="A107" s="382" t="s">
        <v>561</v>
      </c>
      <c r="B107" s="382"/>
      <c r="C107" s="382"/>
      <c r="D107" s="382"/>
    </row>
    <row r="108" spans="1:4" ht="27" customHeight="1" x14ac:dyDescent="0.2">
      <c r="A108" s="382" t="s">
        <v>562</v>
      </c>
      <c r="B108" s="382"/>
      <c r="C108" s="382"/>
      <c r="D108" s="382"/>
    </row>
    <row r="109" spans="1:4" ht="26.25" customHeight="1" x14ac:dyDescent="0.2">
      <c r="A109" s="382" t="s">
        <v>563</v>
      </c>
      <c r="B109" s="382"/>
      <c r="C109" s="382"/>
      <c r="D109" s="382"/>
    </row>
    <row r="110" spans="1:4" x14ac:dyDescent="0.2">
      <c r="A110" s="379"/>
      <c r="B110" s="379"/>
      <c r="C110" s="379"/>
      <c r="D110" s="379"/>
    </row>
    <row r="111" spans="1:4" ht="39" customHeight="1" x14ac:dyDescent="0.2">
      <c r="A111" s="379" t="s">
        <v>564</v>
      </c>
      <c r="B111" s="379"/>
      <c r="C111" s="379"/>
      <c r="D111" s="379"/>
    </row>
    <row r="112" spans="1:4" ht="25.5" customHeight="1" x14ac:dyDescent="0.2">
      <c r="A112" s="379" t="s">
        <v>565</v>
      </c>
      <c r="B112" s="379"/>
      <c r="C112" s="379"/>
      <c r="D112" s="379"/>
    </row>
    <row r="113" spans="1:4" x14ac:dyDescent="0.2">
      <c r="A113" s="146"/>
      <c r="B113" s="146"/>
      <c r="C113" s="146"/>
      <c r="D113" s="146"/>
    </row>
    <row r="114" spans="1:4" x14ac:dyDescent="0.2">
      <c r="A114" s="164" t="s">
        <v>566</v>
      </c>
      <c r="B114" s="164"/>
      <c r="C114" s="164"/>
      <c r="D114" s="164"/>
    </row>
    <row r="115" spans="1:4" ht="25.5" customHeight="1" x14ac:dyDescent="0.2">
      <c r="A115" s="379" t="s">
        <v>567</v>
      </c>
      <c r="B115" s="379"/>
      <c r="C115" s="379"/>
      <c r="D115" s="379"/>
    </row>
    <row r="116" spans="1:4" x14ac:dyDescent="0.2">
      <c r="A116" s="141"/>
      <c r="B116" s="141"/>
      <c r="C116" s="141"/>
      <c r="D116" s="141"/>
    </row>
    <row r="117" spans="1:4" ht="24" x14ac:dyDescent="0.2">
      <c r="A117" s="162"/>
      <c r="B117" s="165" t="s">
        <v>568</v>
      </c>
      <c r="C117" s="141"/>
      <c r="D117" s="165" t="s">
        <v>624</v>
      </c>
    </row>
    <row r="118" spans="1:4" x14ac:dyDescent="0.2">
      <c r="A118" s="162"/>
      <c r="B118" s="166" t="s">
        <v>569</v>
      </c>
      <c r="C118" s="141"/>
      <c r="D118" s="166" t="s">
        <v>569</v>
      </c>
    </row>
    <row r="119" spans="1:4" x14ac:dyDescent="0.2">
      <c r="A119" s="162"/>
      <c r="B119" s="167"/>
      <c r="C119" s="141"/>
      <c r="D119" s="167"/>
    </row>
    <row r="120" spans="1:4" x14ac:dyDescent="0.2">
      <c r="A120" s="162" t="s">
        <v>570</v>
      </c>
      <c r="B120" s="168">
        <v>16044090</v>
      </c>
      <c r="C120" s="141"/>
      <c r="D120" s="168">
        <v>10575780</v>
      </c>
    </row>
    <row r="121" spans="1:4" x14ac:dyDescent="0.2">
      <c r="A121" s="162" t="s">
        <v>571</v>
      </c>
      <c r="B121" s="168">
        <f>B122+B123</f>
        <v>121609273</v>
      </c>
      <c r="C121" s="141"/>
      <c r="D121" s="168">
        <f>D122+D123</f>
        <v>84102860</v>
      </c>
    </row>
    <row r="122" spans="1:4" x14ac:dyDescent="0.2">
      <c r="A122" s="162" t="s">
        <v>572</v>
      </c>
      <c r="B122" s="169">
        <v>41509186</v>
      </c>
      <c r="C122" s="141"/>
      <c r="D122" s="169">
        <v>32202120</v>
      </c>
    </row>
    <row r="123" spans="1:4" x14ac:dyDescent="0.2">
      <c r="A123" s="162" t="s">
        <v>573</v>
      </c>
      <c r="B123" s="169">
        <v>80100087</v>
      </c>
      <c r="C123" s="141"/>
      <c r="D123" s="169">
        <v>51900740</v>
      </c>
    </row>
    <row r="124" spans="1:4" x14ac:dyDescent="0.2">
      <c r="A124" s="162" t="s">
        <v>574</v>
      </c>
      <c r="B124" s="168">
        <f>B125+B126</f>
        <v>26728988</v>
      </c>
      <c r="C124" s="141"/>
      <c r="D124" s="168">
        <f>D125+D126</f>
        <v>21286081</v>
      </c>
    </row>
    <row r="125" spans="1:4" x14ac:dyDescent="0.2">
      <c r="A125" s="162" t="s">
        <v>575</v>
      </c>
      <c r="B125" s="169">
        <v>23710235</v>
      </c>
      <c r="C125" s="141"/>
      <c r="D125" s="169">
        <v>20164630</v>
      </c>
    </row>
    <row r="126" spans="1:4" x14ac:dyDescent="0.2">
      <c r="A126" s="162" t="s">
        <v>576</v>
      </c>
      <c r="B126" s="169">
        <v>3018753</v>
      </c>
      <c r="C126" s="141"/>
      <c r="D126" s="169">
        <v>1121451</v>
      </c>
    </row>
    <row r="127" spans="1:4" x14ac:dyDescent="0.2">
      <c r="A127" s="162" t="s">
        <v>577</v>
      </c>
      <c r="B127" s="170">
        <v>4627930</v>
      </c>
      <c r="C127" s="141"/>
      <c r="D127" s="170">
        <v>885196</v>
      </c>
    </row>
    <row r="128" spans="1:4" x14ac:dyDescent="0.2">
      <c r="A128" s="162" t="s">
        <v>578</v>
      </c>
      <c r="B128" s="168">
        <f>B120+B121+B124+B127</f>
        <v>169010281</v>
      </c>
      <c r="C128" s="141"/>
      <c r="D128" s="168">
        <f>D120+D121+D124+D127</f>
        <v>116849917</v>
      </c>
    </row>
    <row r="129" spans="1:4" x14ac:dyDescent="0.2">
      <c r="A129" s="162" t="s">
        <v>579</v>
      </c>
      <c r="B129" s="169">
        <v>21519758</v>
      </c>
      <c r="C129" s="141"/>
      <c r="D129" s="169">
        <v>12258360</v>
      </c>
    </row>
    <row r="130" spans="1:4" x14ac:dyDescent="0.2">
      <c r="A130" s="171" t="s">
        <v>580</v>
      </c>
      <c r="B130" s="172">
        <f>SUM(B128:B129)</f>
        <v>190530039</v>
      </c>
      <c r="C130" s="141"/>
      <c r="D130" s="172">
        <f>SUM(D128:D129)</f>
        <v>129108277</v>
      </c>
    </row>
    <row r="131" spans="1:4" x14ac:dyDescent="0.2">
      <c r="A131" s="162" t="s">
        <v>581</v>
      </c>
      <c r="B131" s="170">
        <v>-19004253</v>
      </c>
      <c r="C131" s="141"/>
      <c r="D131" s="170">
        <v>-11823300</v>
      </c>
    </row>
    <row r="132" spans="1:4" ht="13.5" thickBot="1" x14ac:dyDescent="0.25">
      <c r="A132" s="171" t="s">
        <v>582</v>
      </c>
      <c r="B132" s="173">
        <f>SUM(B130:B131)</f>
        <v>171525786</v>
      </c>
      <c r="C132" s="141"/>
      <c r="D132" s="173">
        <f>SUM(D130:D131)</f>
        <v>117284977</v>
      </c>
    </row>
    <row r="133" spans="1:4" ht="13.5" thickTop="1" x14ac:dyDescent="0.2">
      <c r="A133" s="162"/>
      <c r="B133" s="169"/>
      <c r="C133" s="141"/>
      <c r="D133" s="169"/>
    </row>
    <row r="134" spans="1:4" x14ac:dyDescent="0.2">
      <c r="A134" s="162" t="s">
        <v>583</v>
      </c>
      <c r="B134" s="169">
        <v>4891358</v>
      </c>
      <c r="C134" s="141"/>
      <c r="D134" s="169">
        <v>3579782</v>
      </c>
    </row>
    <row r="135" spans="1:4" x14ac:dyDescent="0.2">
      <c r="A135" s="162" t="s">
        <v>584</v>
      </c>
      <c r="B135" s="169">
        <v>166634423</v>
      </c>
      <c r="C135" s="141"/>
      <c r="D135" s="169">
        <v>113705200</v>
      </c>
    </row>
    <row r="136" spans="1:4" ht="13.5" thickBot="1" x14ac:dyDescent="0.25">
      <c r="A136" s="171" t="s">
        <v>580</v>
      </c>
      <c r="B136" s="174">
        <f>SUM(B134:B135)</f>
        <v>171525781</v>
      </c>
      <c r="C136" s="141"/>
      <c r="D136" s="174">
        <f>SUM(D134:D135)</f>
        <v>117284982</v>
      </c>
    </row>
    <row r="137" spans="1:4" ht="13.5" thickTop="1" x14ac:dyDescent="0.2">
      <c r="A137" s="141"/>
      <c r="B137" s="141"/>
      <c r="C137" s="141"/>
      <c r="D137" s="141"/>
    </row>
    <row r="138" spans="1:4" x14ac:dyDescent="0.2">
      <c r="A138" s="141"/>
      <c r="B138" s="141"/>
      <c r="C138" s="141"/>
      <c r="D138" s="141"/>
    </row>
    <row r="139" spans="1:4" x14ac:dyDescent="0.2">
      <c r="A139" s="142" t="s">
        <v>585</v>
      </c>
      <c r="B139" s="142"/>
      <c r="C139" s="142"/>
      <c r="D139" s="142"/>
    </row>
    <row r="140" spans="1:4" x14ac:dyDescent="0.2">
      <c r="A140" s="142"/>
      <c r="B140" s="142"/>
      <c r="C140" s="142"/>
      <c r="D140" s="142"/>
    </row>
    <row r="141" spans="1:4" ht="25.5" customHeight="1" x14ac:dyDescent="0.2">
      <c r="A141" s="380" t="s">
        <v>617</v>
      </c>
      <c r="B141" s="380"/>
      <c r="C141" s="380"/>
      <c r="D141" s="380"/>
    </row>
    <row r="142" spans="1:4" x14ac:dyDescent="0.2">
      <c r="A142" s="141"/>
      <c r="B142" s="141"/>
      <c r="C142" s="141"/>
      <c r="D142" s="141"/>
    </row>
    <row r="143" spans="1:4" x14ac:dyDescent="0.2">
      <c r="A143" s="175" t="s">
        <v>586</v>
      </c>
      <c r="B143" s="141"/>
      <c r="C143" s="141"/>
      <c r="D143" s="141"/>
    </row>
    <row r="144" spans="1:4" x14ac:dyDescent="0.2">
      <c r="A144" s="175"/>
      <c r="B144" s="141"/>
      <c r="C144" s="141"/>
      <c r="D144" s="141"/>
    </row>
    <row r="145" spans="1:4" ht="38.25" customHeight="1" x14ac:dyDescent="0.2">
      <c r="A145" s="380" t="s">
        <v>618</v>
      </c>
      <c r="B145" s="380"/>
      <c r="C145" s="380"/>
      <c r="D145" s="380"/>
    </row>
    <row r="146" spans="1:4" x14ac:dyDescent="0.2">
      <c r="A146" s="146"/>
      <c r="B146" s="146"/>
      <c r="C146" s="146"/>
      <c r="D146" s="146"/>
    </row>
    <row r="147" spans="1:4" x14ac:dyDescent="0.2">
      <c r="A147" s="175" t="s">
        <v>587</v>
      </c>
      <c r="B147" s="141"/>
      <c r="C147" s="141"/>
      <c r="D147" s="141"/>
    </row>
    <row r="148" spans="1:4" ht="24" x14ac:dyDescent="0.2">
      <c r="A148" s="141"/>
      <c r="B148" s="165" t="s">
        <v>568</v>
      </c>
      <c r="C148" s="141"/>
      <c r="D148" s="165" t="s">
        <v>624</v>
      </c>
    </row>
    <row r="149" spans="1:4" x14ac:dyDescent="0.2">
      <c r="A149" s="141"/>
      <c r="B149" s="166" t="s">
        <v>569</v>
      </c>
      <c r="C149" s="141"/>
      <c r="D149" s="166" t="s">
        <v>569</v>
      </c>
    </row>
    <row r="150" spans="1:4" x14ac:dyDescent="0.2">
      <c r="A150" s="141"/>
      <c r="B150" s="189"/>
      <c r="C150" s="141"/>
      <c r="D150" s="162"/>
    </row>
    <row r="151" spans="1:4" x14ac:dyDescent="0.2">
      <c r="A151" s="171" t="s">
        <v>588</v>
      </c>
      <c r="B151" s="190">
        <v>7466</v>
      </c>
      <c r="C151" s="141"/>
      <c r="D151" s="176">
        <v>13072</v>
      </c>
    </row>
    <row r="152" spans="1:4" x14ac:dyDescent="0.2">
      <c r="A152" s="162"/>
      <c r="B152" s="189"/>
      <c r="C152" s="141"/>
      <c r="D152" s="162"/>
    </row>
    <row r="153" spans="1:4" x14ac:dyDescent="0.2">
      <c r="A153" s="162" t="s">
        <v>589</v>
      </c>
      <c r="B153" s="191">
        <v>2546140</v>
      </c>
      <c r="C153" s="162"/>
      <c r="D153" s="177">
        <v>2545449</v>
      </c>
    </row>
    <row r="154" spans="1:4" x14ac:dyDescent="0.2">
      <c r="A154" s="162"/>
      <c r="B154" s="189"/>
      <c r="C154" s="141"/>
      <c r="D154" s="162"/>
    </row>
    <row r="155" spans="1:4" ht="13.5" thickBot="1" x14ac:dyDescent="0.25">
      <c r="A155" s="171" t="s">
        <v>590</v>
      </c>
      <c r="B155" s="192">
        <v>2.93</v>
      </c>
      <c r="C155" s="141"/>
      <c r="D155" s="178">
        <v>5.14</v>
      </c>
    </row>
    <row r="156" spans="1:4" ht="25.5" customHeight="1" thickTop="1" x14ac:dyDescent="0.2">
      <c r="A156" s="141"/>
      <c r="B156" s="193"/>
      <c r="C156" s="141"/>
      <c r="D156" s="141"/>
    </row>
    <row r="157" spans="1:4" x14ac:dyDescent="0.2">
      <c r="A157" s="389" t="s">
        <v>591</v>
      </c>
      <c r="B157" s="389"/>
      <c r="C157" s="389"/>
      <c r="D157" s="389"/>
    </row>
    <row r="158" spans="1:4" x14ac:dyDescent="0.2">
      <c r="A158" s="179"/>
      <c r="B158" s="179"/>
      <c r="C158" s="179"/>
      <c r="D158" s="179"/>
    </row>
    <row r="159" spans="1:4" ht="38.25" customHeight="1" x14ac:dyDescent="0.2">
      <c r="A159" s="388" t="s">
        <v>619</v>
      </c>
      <c r="B159" s="388"/>
      <c r="C159" s="388"/>
      <c r="D159" s="388"/>
    </row>
    <row r="160" spans="1:4" x14ac:dyDescent="0.2">
      <c r="A160" s="141"/>
      <c r="B160" s="141"/>
      <c r="C160" s="141"/>
      <c r="D160" s="141"/>
    </row>
    <row r="161" spans="1:7" x14ac:dyDescent="0.2">
      <c r="A161" s="175" t="s">
        <v>592</v>
      </c>
      <c r="B161" s="141"/>
      <c r="C161" s="141"/>
      <c r="D161" s="141"/>
    </row>
    <row r="162" spans="1:7" x14ac:dyDescent="0.2">
      <c r="A162" s="175"/>
      <c r="B162" s="141"/>
      <c r="C162" s="141"/>
      <c r="D162" s="141"/>
    </row>
    <row r="163" spans="1:7" ht="26.25" customHeight="1" x14ac:dyDescent="0.2">
      <c r="A163" s="390" t="s">
        <v>620</v>
      </c>
      <c r="B163" s="390"/>
      <c r="C163" s="390"/>
      <c r="D163" s="390"/>
    </row>
    <row r="164" spans="1:7" x14ac:dyDescent="0.2">
      <c r="A164" s="141"/>
      <c r="B164" s="141"/>
      <c r="C164" s="141"/>
      <c r="D164" s="141"/>
    </row>
    <row r="165" spans="1:7" x14ac:dyDescent="0.2">
      <c r="A165" s="175" t="s">
        <v>593</v>
      </c>
      <c r="B165" s="141"/>
      <c r="C165" s="141"/>
      <c r="D165" s="141"/>
      <c r="G165" s="194" t="s">
        <v>621</v>
      </c>
    </row>
    <row r="166" spans="1:7" x14ac:dyDescent="0.2">
      <c r="A166" s="175"/>
      <c r="B166" s="141"/>
      <c r="C166" s="141"/>
      <c r="D166" s="141"/>
    </row>
    <row r="167" spans="1:7" ht="52.5" customHeight="1" x14ac:dyDescent="0.2">
      <c r="A167" s="391" t="s">
        <v>594</v>
      </c>
      <c r="B167" s="391"/>
      <c r="C167" s="391"/>
      <c r="D167" s="391"/>
    </row>
    <row r="168" spans="1:7" x14ac:dyDescent="0.2">
      <c r="A168" s="141"/>
      <c r="B168" s="141"/>
      <c r="C168" s="141"/>
      <c r="D168" s="141"/>
    </row>
    <row r="169" spans="1:7" x14ac:dyDescent="0.2">
      <c r="A169" s="175" t="s">
        <v>595</v>
      </c>
      <c r="B169" s="141"/>
      <c r="C169" s="141"/>
      <c r="D169" s="141"/>
    </row>
    <row r="170" spans="1:7" x14ac:dyDescent="0.2">
      <c r="A170" s="141"/>
      <c r="B170" s="141"/>
      <c r="C170" s="141"/>
      <c r="D170" s="141"/>
    </row>
    <row r="171" spans="1:7" x14ac:dyDescent="0.2">
      <c r="A171" s="162"/>
      <c r="B171" s="180" t="s">
        <v>512</v>
      </c>
      <c r="C171" s="141"/>
      <c r="D171" s="180" t="s">
        <v>513</v>
      </c>
    </row>
    <row r="172" spans="1:7" x14ac:dyDescent="0.2">
      <c r="A172" s="162"/>
      <c r="B172" s="195" t="s">
        <v>569</v>
      </c>
      <c r="C172" s="141"/>
      <c r="D172" s="166" t="s">
        <v>569</v>
      </c>
    </row>
    <row r="173" spans="1:7" x14ac:dyDescent="0.2">
      <c r="A173" s="171" t="s">
        <v>596</v>
      </c>
      <c r="B173" s="196"/>
      <c r="C173" s="141"/>
      <c r="D173" s="162"/>
    </row>
    <row r="174" spans="1:7" x14ac:dyDescent="0.2">
      <c r="A174" s="162" t="s">
        <v>597</v>
      </c>
      <c r="B174" s="197">
        <v>22991</v>
      </c>
      <c r="C174" s="141"/>
      <c r="D174" s="182">
        <v>22533</v>
      </c>
    </row>
    <row r="175" spans="1:7" x14ac:dyDescent="0.2">
      <c r="A175" s="162" t="s">
        <v>598</v>
      </c>
      <c r="B175" s="197">
        <v>45711</v>
      </c>
      <c r="C175" s="141"/>
      <c r="D175" s="182">
        <v>52335</v>
      </c>
    </row>
    <row r="176" spans="1:7" ht="13.5" thickBot="1" x14ac:dyDescent="0.25">
      <c r="A176" s="162"/>
      <c r="B176" s="198">
        <f>SUM(B174:B175)</f>
        <v>68702</v>
      </c>
      <c r="C176" s="141"/>
      <c r="D176" s="183">
        <f>SUM(D174:D175)</f>
        <v>74868</v>
      </c>
    </row>
    <row r="177" spans="1:4" ht="13.5" thickTop="1" x14ac:dyDescent="0.2">
      <c r="A177" s="162"/>
      <c r="B177" s="182"/>
      <c r="C177" s="141"/>
      <c r="D177" s="141"/>
    </row>
    <row r="178" spans="1:4" ht="39.75" customHeight="1" x14ac:dyDescent="0.2">
      <c r="A178" s="388" t="s">
        <v>622</v>
      </c>
      <c r="B178" s="388"/>
      <c r="C178" s="388"/>
      <c r="D178" s="388"/>
    </row>
    <row r="179" spans="1:4" x14ac:dyDescent="0.2">
      <c r="A179" s="184"/>
      <c r="B179" s="184"/>
      <c r="C179" s="184"/>
      <c r="D179" s="184"/>
    </row>
    <row r="180" spans="1:4" x14ac:dyDescent="0.2">
      <c r="A180" s="144" t="s">
        <v>599</v>
      </c>
      <c r="B180" s="144"/>
      <c r="C180" s="144"/>
      <c r="D180" s="144"/>
    </row>
    <row r="181" spans="1:4" x14ac:dyDescent="0.2">
      <c r="A181" s="141"/>
      <c r="B181" s="141"/>
      <c r="C181" s="141"/>
      <c r="D181" s="141"/>
    </row>
    <row r="182" spans="1:4" x14ac:dyDescent="0.2">
      <c r="A182" s="162"/>
      <c r="B182" s="180" t="s">
        <v>512</v>
      </c>
      <c r="C182" s="141"/>
      <c r="D182" s="141"/>
    </row>
    <row r="183" spans="1:4" x14ac:dyDescent="0.2">
      <c r="A183" s="162"/>
      <c r="B183" s="166" t="s">
        <v>569</v>
      </c>
      <c r="C183" s="141"/>
      <c r="D183" s="141"/>
    </row>
    <row r="184" spans="1:4" x14ac:dyDescent="0.2">
      <c r="A184" s="162" t="s">
        <v>600</v>
      </c>
      <c r="B184" s="197">
        <v>45711</v>
      </c>
      <c r="C184" s="141"/>
      <c r="D184" s="141"/>
    </row>
    <row r="185" spans="1:4" x14ac:dyDescent="0.2">
      <c r="A185" s="162" t="s">
        <v>601</v>
      </c>
      <c r="B185" s="197">
        <v>3203</v>
      </c>
      <c r="C185" s="141"/>
      <c r="D185" s="141"/>
    </row>
    <row r="186" spans="1:4" x14ac:dyDescent="0.2">
      <c r="A186" s="162" t="s">
        <v>602</v>
      </c>
      <c r="B186" s="197">
        <v>11249</v>
      </c>
      <c r="C186" s="141"/>
      <c r="D186" s="141"/>
    </row>
    <row r="187" spans="1:4" x14ac:dyDescent="0.2">
      <c r="A187" s="162" t="s">
        <v>603</v>
      </c>
      <c r="B187" s="197">
        <v>8539</v>
      </c>
      <c r="C187" s="141"/>
      <c r="D187" s="141"/>
    </row>
    <row r="188" spans="1:4" ht="13.5" thickBot="1" x14ac:dyDescent="0.25">
      <c r="A188" s="162"/>
      <c r="B188" s="183">
        <f>SUM(B184:B187)</f>
        <v>68702</v>
      </c>
      <c r="C188" s="141"/>
      <c r="D188" s="141"/>
    </row>
    <row r="189" spans="1:4" ht="13.5" thickTop="1" x14ac:dyDescent="0.2">
      <c r="A189" s="141"/>
      <c r="B189" s="141"/>
      <c r="C189" s="141"/>
      <c r="D189" s="141"/>
    </row>
    <row r="190" spans="1:4" x14ac:dyDescent="0.2">
      <c r="A190" s="142" t="s">
        <v>604</v>
      </c>
      <c r="B190" s="142"/>
      <c r="C190" s="142"/>
      <c r="D190" s="142"/>
    </row>
    <row r="191" spans="1:4" x14ac:dyDescent="0.2">
      <c r="A191" s="142"/>
      <c r="B191" s="142"/>
      <c r="C191" s="142"/>
      <c r="D191" s="142"/>
    </row>
    <row r="192" spans="1:4" ht="150.75" customHeight="1" x14ac:dyDescent="0.2">
      <c r="A192" s="384" t="s">
        <v>605</v>
      </c>
      <c r="B192" s="384"/>
      <c r="C192" s="384"/>
      <c r="D192" s="384"/>
    </row>
    <row r="193" spans="1:4" x14ac:dyDescent="0.2">
      <c r="A193" s="379" t="s">
        <v>606</v>
      </c>
      <c r="B193" s="379"/>
      <c r="C193" s="379"/>
      <c r="D193" s="379"/>
    </row>
    <row r="194" spans="1:4" x14ac:dyDescent="0.2">
      <c r="A194" s="146"/>
      <c r="B194" s="146"/>
      <c r="C194" s="146"/>
      <c r="D194" s="146"/>
    </row>
    <row r="195" spans="1:4" x14ac:dyDescent="0.2">
      <c r="A195" s="141"/>
      <c r="B195" s="180" t="s">
        <v>512</v>
      </c>
      <c r="C195" s="141"/>
      <c r="D195" s="180" t="s">
        <v>513</v>
      </c>
    </row>
    <row r="196" spans="1:4" x14ac:dyDescent="0.2">
      <c r="A196" s="141"/>
      <c r="B196" s="181" t="s">
        <v>569</v>
      </c>
      <c r="C196" s="141"/>
      <c r="D196" s="166" t="s">
        <v>569</v>
      </c>
    </row>
    <row r="197" spans="1:4" x14ac:dyDescent="0.2">
      <c r="A197" s="171" t="s">
        <v>607</v>
      </c>
      <c r="B197" s="197"/>
      <c r="C197" s="141"/>
      <c r="D197" s="182"/>
    </row>
    <row r="198" spans="1:4" x14ac:dyDescent="0.2">
      <c r="A198" s="162" t="s">
        <v>608</v>
      </c>
      <c r="B198" s="199">
        <v>5019</v>
      </c>
      <c r="C198" s="141"/>
      <c r="D198" s="182">
        <v>8175</v>
      </c>
    </row>
    <row r="199" spans="1:4" x14ac:dyDescent="0.2">
      <c r="A199" s="162" t="s">
        <v>609</v>
      </c>
      <c r="B199" s="199">
        <v>114</v>
      </c>
      <c r="C199" s="141"/>
      <c r="D199" s="182">
        <v>283</v>
      </c>
    </row>
    <row r="200" spans="1:4" ht="13.5" thickBot="1" x14ac:dyDescent="0.25">
      <c r="A200" s="162"/>
      <c r="B200" s="200">
        <f>SUM(B197:B199)</f>
        <v>5133</v>
      </c>
      <c r="C200" s="141"/>
      <c r="D200" s="183">
        <f>SUM(D197:D199)</f>
        <v>8458</v>
      </c>
    </row>
    <row r="201" spans="1:4" ht="13.5" thickTop="1" x14ac:dyDescent="0.2">
      <c r="A201" s="171" t="s">
        <v>610</v>
      </c>
      <c r="B201" s="199"/>
      <c r="C201" s="141"/>
      <c r="D201" s="182"/>
    </row>
    <row r="202" spans="1:4" x14ac:dyDescent="0.2">
      <c r="A202" s="162" t="s">
        <v>608</v>
      </c>
      <c r="B202" s="201">
        <v>3735</v>
      </c>
      <c r="C202" s="141"/>
      <c r="D202" s="185">
        <v>9374</v>
      </c>
    </row>
    <row r="203" spans="1:4" x14ac:dyDescent="0.2">
      <c r="A203" s="162" t="s">
        <v>609</v>
      </c>
      <c r="B203" s="201">
        <v>2281</v>
      </c>
      <c r="C203" s="141"/>
      <c r="D203" s="185">
        <v>16</v>
      </c>
    </row>
    <row r="204" spans="1:4" ht="13.5" thickBot="1" x14ac:dyDescent="0.25">
      <c r="A204" s="162"/>
      <c r="B204" s="202">
        <f>SUM(B202:B203)</f>
        <v>6016</v>
      </c>
      <c r="C204" s="141"/>
      <c r="D204" s="183">
        <f>SUM(D202:D203)</f>
        <v>9390</v>
      </c>
    </row>
    <row r="205" spans="1:4" ht="13.5" thickTop="1" x14ac:dyDescent="0.2">
      <c r="A205" s="162"/>
      <c r="B205" s="199"/>
      <c r="C205" s="141"/>
      <c r="D205" s="182"/>
    </row>
    <row r="206" spans="1:4" ht="24" x14ac:dyDescent="0.2">
      <c r="A206" s="162"/>
      <c r="B206" s="203" t="s">
        <v>568</v>
      </c>
      <c r="C206" s="141"/>
      <c r="D206" s="165" t="s">
        <v>624</v>
      </c>
    </row>
    <row r="207" spans="1:4" x14ac:dyDescent="0.2">
      <c r="A207" s="162"/>
      <c r="B207" s="195" t="s">
        <v>569</v>
      </c>
      <c r="C207" s="141"/>
      <c r="D207" s="166" t="s">
        <v>569</v>
      </c>
    </row>
    <row r="208" spans="1:4" x14ac:dyDescent="0.2">
      <c r="A208" s="171" t="s">
        <v>611</v>
      </c>
      <c r="B208" s="199"/>
      <c r="C208" s="141"/>
      <c r="D208" s="182"/>
    </row>
    <row r="209" spans="1:4" x14ac:dyDescent="0.2">
      <c r="A209" s="162" t="s">
        <v>608</v>
      </c>
      <c r="B209" s="199">
        <v>4734</v>
      </c>
      <c r="C209" s="141"/>
      <c r="D209" s="182">
        <v>3580</v>
      </c>
    </row>
    <row r="210" spans="1:4" x14ac:dyDescent="0.2">
      <c r="A210" s="162" t="s">
        <v>609</v>
      </c>
      <c r="B210" s="204">
        <v>157</v>
      </c>
      <c r="C210" s="141"/>
      <c r="D210" s="182">
        <v>0</v>
      </c>
    </row>
    <row r="211" spans="1:4" ht="13.5" thickBot="1" x14ac:dyDescent="0.25">
      <c r="A211" s="162"/>
      <c r="B211" s="200">
        <f>SUM(B209:B210)</f>
        <v>4891</v>
      </c>
      <c r="C211" s="141"/>
      <c r="D211" s="183">
        <f>SUM(D209:D210)</f>
        <v>3580</v>
      </c>
    </row>
    <row r="212" spans="1:4" ht="13.5" thickTop="1" x14ac:dyDescent="0.2">
      <c r="A212" s="171" t="s">
        <v>612</v>
      </c>
      <c r="B212" s="205"/>
      <c r="C212" s="141"/>
      <c r="D212" s="186"/>
    </row>
    <row r="213" spans="1:4" x14ac:dyDescent="0.2">
      <c r="A213" s="162" t="s">
        <v>608</v>
      </c>
      <c r="B213" s="205">
        <v>3993</v>
      </c>
      <c r="C213" s="141"/>
      <c r="D213" s="186">
        <v>3273</v>
      </c>
    </row>
    <row r="214" spans="1:4" x14ac:dyDescent="0.2">
      <c r="A214" s="162" t="s">
        <v>609</v>
      </c>
      <c r="B214" s="206" t="s">
        <v>544</v>
      </c>
      <c r="C214" s="141"/>
      <c r="D214" s="187">
        <v>10</v>
      </c>
    </row>
    <row r="215" spans="1:4" ht="13.5" thickBot="1" x14ac:dyDescent="0.25">
      <c r="A215" s="141"/>
      <c r="B215" s="207">
        <f>SUM(B213:B214)</f>
        <v>3993</v>
      </c>
      <c r="C215" s="140"/>
      <c r="D215" s="188">
        <f>SUM(D213:D214)</f>
        <v>3283</v>
      </c>
    </row>
    <row r="216" spans="1:4" ht="13.5" thickTop="1" x14ac:dyDescent="0.2">
      <c r="A216" s="141"/>
      <c r="B216" s="193"/>
      <c r="C216" s="141"/>
      <c r="D216" s="141"/>
    </row>
    <row r="217" spans="1:4" x14ac:dyDescent="0.2">
      <c r="A217" s="175" t="s">
        <v>613</v>
      </c>
      <c r="B217" s="141"/>
      <c r="C217" s="141"/>
      <c r="D217" s="141"/>
    </row>
    <row r="218" spans="1:4" x14ac:dyDescent="0.2">
      <c r="A218" s="175"/>
      <c r="B218" s="141"/>
      <c r="C218" s="141"/>
      <c r="D218" s="141"/>
    </row>
    <row r="219" spans="1:4" ht="37.5" customHeight="1" x14ac:dyDescent="0.2">
      <c r="A219" s="379" t="s">
        <v>614</v>
      </c>
      <c r="B219" s="379"/>
      <c r="C219" s="379"/>
      <c r="D219" s="379"/>
    </row>
  </sheetData>
  <mergeCells count="39">
    <mergeCell ref="A178:D178"/>
    <mergeCell ref="A192:D192"/>
    <mergeCell ref="A193:D193"/>
    <mergeCell ref="A219:D219"/>
    <mergeCell ref="A145:D145"/>
    <mergeCell ref="A157:D157"/>
    <mergeCell ref="A159:D159"/>
    <mergeCell ref="A163:D163"/>
    <mergeCell ref="A167:D167"/>
    <mergeCell ref="A110:D110"/>
    <mergeCell ref="A111:D111"/>
    <mergeCell ref="A112:D112"/>
    <mergeCell ref="A115:D115"/>
    <mergeCell ref="A141:D141"/>
    <mergeCell ref="A105:D105"/>
    <mergeCell ref="A106:D106"/>
    <mergeCell ref="A107:D107"/>
    <mergeCell ref="A108:D108"/>
    <mergeCell ref="A109:D109"/>
    <mergeCell ref="A41:D41"/>
    <mergeCell ref="A44:D44"/>
    <mergeCell ref="A95:D95"/>
    <mergeCell ref="A97:A98"/>
    <mergeCell ref="A103:D103"/>
    <mergeCell ref="A11:D11"/>
    <mergeCell ref="A12:D12"/>
    <mergeCell ref="A13:D13"/>
    <mergeCell ref="A14:D14"/>
    <mergeCell ref="A15:D15"/>
    <mergeCell ref="A18:D18"/>
    <mergeCell ref="A19:D19"/>
    <mergeCell ref="A20:D20"/>
    <mergeCell ref="A24:D24"/>
    <mergeCell ref="A25:D25"/>
    <mergeCell ref="A30:D30"/>
    <mergeCell ref="A31:D31"/>
    <mergeCell ref="A32:D32"/>
    <mergeCell ref="A35:D35"/>
    <mergeCell ref="A38:D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A1905FDA-8381-4258-B13D-A4855F7D8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2023-04-24T13:47:23Z</cp:lastPrinted>
  <dcterms:created xsi:type="dcterms:W3CDTF">2008-10-17T11:51:54Z</dcterms:created>
  <dcterms:modified xsi:type="dcterms:W3CDTF">2023-04-27T06:30:48Z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