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1/III kvartal/financijski izvještaji/konsolidacija/engleski/"/>
    </mc:Choice>
  </mc:AlternateContent>
  <xr:revisionPtr revIDLastSave="0" documentId="8_{D2B4A711-8951-4D98-B8FC-7677101E0912}" xr6:coauthVersionLast="47" xr6:coauthVersionMax="47" xr10:uidLastSave="{00000000-0000-0000-0000-000000000000}"/>
  <bookViews>
    <workbookView xWindow="-120" yWindow="-120" windowWidth="29040" windowHeight="15840" tabRatio="767"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1" i="26" l="1"/>
  <c r="B201" i="26"/>
  <c r="D197" i="26"/>
  <c r="B197" i="26"/>
  <c r="D190" i="26"/>
  <c r="B190" i="26"/>
  <c r="D186" i="26"/>
  <c r="B186" i="26"/>
  <c r="B171" i="26"/>
  <c r="D158" i="26"/>
  <c r="B158" i="26"/>
  <c r="D118" i="26"/>
  <c r="B118" i="26"/>
  <c r="D114" i="26"/>
  <c r="B114" i="26"/>
  <c r="I13" i="21" l="1"/>
  <c r="H13" i="21"/>
  <c r="W38" i="22"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Y38" i="22"/>
  <c r="W37" i="22"/>
  <c r="Y37" i="22" s="1"/>
  <c r="W36" i="22"/>
  <c r="Y36" i="22" s="1"/>
  <c r="Y19" i="22"/>
  <c r="W29" i="22"/>
  <c r="Y29" i="22" s="1"/>
  <c r="W28" i="22"/>
  <c r="Y28" i="22" s="1"/>
  <c r="W27" i="22"/>
  <c r="Y27" i="22" s="1"/>
  <c r="W26" i="22"/>
  <c r="Y26" i="22" s="1"/>
  <c r="W25" i="22"/>
  <c r="Y25" i="22" s="1"/>
  <c r="W24" i="22"/>
  <c r="Y24" i="22" s="1"/>
  <c r="W23" i="22"/>
  <c r="Y23" i="22" s="1"/>
  <c r="W22" i="22"/>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J98" i="19"/>
  <c r="K98" i="19"/>
  <c r="I98" i="19"/>
  <c r="H98" i="19"/>
  <c r="J91" i="19"/>
  <c r="J90" i="19" s="1"/>
  <c r="K91" i="19"/>
  <c r="K90" i="19" s="1"/>
  <c r="I91" i="19"/>
  <c r="H91" i="19"/>
  <c r="H90" i="19" s="1"/>
  <c r="I85" i="18"/>
  <c r="H85" i="18"/>
  <c r="H91" i="18"/>
  <c r="I91" i="18"/>
  <c r="I90" i="19" l="1"/>
  <c r="Y39" i="22"/>
  <c r="Y10" i="22"/>
  <c r="K108" i="19"/>
  <c r="K109" i="19" s="1"/>
  <c r="J108" i="19"/>
  <c r="J109" i="19" s="1"/>
  <c r="W10" i="22"/>
  <c r="W30" i="22" s="1"/>
  <c r="W34" i="22"/>
  <c r="W39" i="22"/>
  <c r="W59" i="22" s="1"/>
  <c r="W63" i="22"/>
  <c r="I108" i="19"/>
  <c r="I109" i="19" s="1"/>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H57" i="20"/>
  <c r="H59" i="20" s="1"/>
  <c r="H51" i="21"/>
  <c r="H53" i="21" s="1"/>
  <c r="I24" i="20"/>
  <c r="I27" i="20" s="1"/>
  <c r="I55" i="20"/>
  <c r="Y63" i="22"/>
  <c r="Y32" i="22"/>
  <c r="Y33" i="22" s="1"/>
  <c r="I36" i="21"/>
  <c r="K14" i="19"/>
  <c r="K61" i="19" s="1"/>
  <c r="J60" i="19"/>
  <c r="I133" i="18"/>
  <c r="I49" i="21"/>
  <c r="I44" i="18"/>
  <c r="H61" i="19"/>
  <c r="I14" i="19"/>
  <c r="I61" i="19" s="1"/>
  <c r="H72" i="18"/>
  <c r="H60" i="19"/>
  <c r="J14" i="19"/>
  <c r="J61" i="19" s="1"/>
  <c r="I9" i="18"/>
  <c r="I42" i="20"/>
  <c r="K62" i="19" l="1"/>
  <c r="K66" i="19" s="1"/>
  <c r="I57" i="20"/>
  <c r="I59" i="20" s="1"/>
  <c r="K64" i="19"/>
  <c r="I51" i="21"/>
  <c r="I53" i="21" s="1"/>
  <c r="J63" i="19"/>
  <c r="K63" i="19"/>
  <c r="K67"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<sst xmlns="http://schemas.openxmlformats.org/spreadsheetml/2006/main" count="726" uniqueCount="665">
  <si>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</si>
  <si>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</si>
  <si>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</si>
  <si>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</si>
  <si>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</si>
  <si>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</si>
  <si>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</si>
  <si>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</si>
  <si>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</si>
  <si>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</si>
  <si>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</si>
  <si>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</si>
  <si>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</si>
  <si>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</si>
  <si>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</si>
  <si>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</si>
  <si>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</si>
  <si>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</si>
  <si>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</si>
  <si>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</si>
  <si>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</si>
  <si>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</si>
  <si>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</si>
  <si>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</si>
  <si>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</si>
  <si>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</si>
  <si>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</si>
  <si>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</si>
  <si>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</si>
  <si>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</si>
  <si>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</si>
  <si>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</si>
  <si>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</si>
  <si>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</si>
  <si>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</si>
  <si>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</si>
  <si>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</si>
  <si>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</si>
  <si>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</si>
  <si>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</si>
  <si>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</si>
  <si>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</si>
  <si>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</si>
  <si>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</si>
  <si>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</si>
  <si>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</si>
  <si>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</si>
  <si>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</si>
  <si>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</si>
  <si>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</si>
  <si>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</si>
  <si>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</si>
  <si>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</si>
  <si>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</si>
  <si>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</si>
  <si>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</si>
  <si>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</si>
  <si>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</si>
  <si>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</si>
  <si>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</si>
  <si>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</si>
  <si>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</si>
  <si>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</si>
  <si>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</si>
  <si>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</si>
  <si>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</si>
  <si>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</si>
  <si>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</si>
  <si>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</si>
  <si>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</si>
  <si>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</si>
  <si>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</si>
  <si>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</si>
  <si>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</si>
  <si>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</si>
  <si>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</si>
  <si>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</si>
  <si>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</si>
  <si>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</si>
  <si>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</si>
  <si>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</si>
  <si>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</si>
  <si>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</si>
  <si>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</si>
  <si>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</si>
  <si>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</si>
  <si>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</si>
  <si>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</si>
  <si>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</si>
  <si>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</si>
  <si>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</si>
  <si>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</si>
  <si>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</si>
  <si>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</si>
  <si>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</si>
  <si>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</si>
  <si>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</si>
  <si>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</si>
  <si>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</si>
  <si>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</si>
  <si>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</si>
  <si>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</si>
  <si>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</si>
  <si>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</si>
  <si>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</si>
  <si>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</si>
  <si>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</si>
  <si>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</si>
  <si>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</si>
  <si>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</si>
  <si>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</si>
  <si>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</si>
  <si>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</si>
  <si>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</si>
  <si>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</si>
  <si>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</si>
  <si>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</si>
  <si>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</si>
  <si>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</si>
  <si>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</si>
  <si>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</si>
  <si>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</si>
  <si>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</si>
  <si>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</si>
  <si>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</si>
  <si>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</si>
  <si>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</si>
  <si>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</si>
  <si>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</si>
  <si>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</si>
  <si>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</si>
  <si>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</si>
  <si>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</si>
  <si>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</si>
  <si>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</si>
  <si>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</si>
  <si>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</si>
  <si>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</si>
  <si>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</si>
  <si>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</si>
  <si>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</si>
  <si>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</si>
  <si>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</si>
  <si>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</si>
  <si>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</si>
  <si>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</si>
  <si>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</si>
  <si>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</si>
  <si>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</si>
  <si>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</si>
  <si>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</si>
  <si>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</si>
  <si>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</si>
  <si>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</si>
  <si>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</si>
  <si>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</si>
  <si>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</si>
  <si>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</si>
  <si>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</si>
  <si>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</si>
  <si>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</si>
  <si>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</si>
  <si>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</si>
  <si>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</si>
  <si>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</si>
  <si>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</si>
  <si>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</si>
  <si>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</si>
  <si>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</si>
  <si>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</si>
  <si>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</si>
  <si>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</si>
  <si>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</si>
  <si>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</si>
  <si>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</si>
  <si>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</si>
  <si>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</si>
  <si>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</si>
  <si>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</si>
  <si>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</si>
  <si>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</si>
  <si>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</si>
  <si>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</si>
  <si>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</si>
  <si>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</si>
  <si>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</si>
  <si>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</si>
  <si>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</si>
  <si>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</si>
  <si>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</si>
  <si>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</si>
  <si>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</si>
  <si>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</si>
  <si>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</si>
  <si>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</si>
  <si>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</si>
  <si>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</si>
  <si>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</si>
  <si>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</si>
  <si>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</si>
  <si>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</si>
  <si>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</si>
  <si>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</si>
  <si>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</si>
  <si>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</si>
  <si>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</si>
  <si>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</si>
  <si>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</si>
  <si>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</si>
  <si>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</si>
  <si>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</si>
  <si>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</si>
  <si>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</si>
  <si>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</si>
  <si>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</si>
  <si>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</si>
  <si>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</si>
  <si>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</si>
  <si>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</si>
  <si>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</si>
  <si>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</si>
  <si>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</si>
  <si>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</si>
  <si>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</si>
  <si>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</si>
  <si>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</si>
  <si>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</si>
  <si>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</si>
  <si>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</si>
  <si>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</si>
  <si>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</si>
  <si>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</si>
  <si>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</si>
  <si>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</si>
  <si>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</si>
  <si>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</si>
  <si>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</si>
  <si>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</si>
  <si>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</si>
  <si>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</si>
  <si>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</si>
  <si>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</si>
  <si>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</si>
  <si>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</si>
  <si>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</si>
  <si>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</si>
  <si>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</si>
  <si>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</si>
  <si>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</si>
  <si>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</si>
  <si>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</si>
  <si>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</si>
  <si>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</si>
  <si>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</si>
  <si>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</si>
  <si>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</si>
  <si>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</si>
  <si>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</si>
  <si>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</si>
  <si>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</si>
  <si>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</si>
  <si>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</si>
  <si>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</si>
  <si>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</si>
  <si>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</si>
  <si>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</si>
  <si>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</si>
  <si>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</si>
  <si>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</si>
  <si>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</si>
  <si>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</si>
  <si>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</si>
  <si>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</si>
  <si>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</si>
  <si>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</si>
  <si>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</si>
  <si>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</si>
  <si>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</si>
  <si>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</si>
  <si>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</si>
  <si>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</si>
  <si>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</si>
  <si>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</si>
  <si>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</si>
  <si>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</si>
  <si>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</si>
  <si>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</si>
  <si>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</si>
  <si>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</si>
  <si>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</si>
  <si>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</si>
  <si>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</si>
  <si>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</si>
  <si>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</si>
  <si>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</si>
  <si>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</si>
  <si>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</si>
  <si>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</si>
  <si>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</si>
  <si>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</si>
  <si>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</si>
  <si>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</si>
  <si>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</si>
  <si>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</si>
  <si>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</si>
  <si>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</si>
  <si>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</si>
  <si>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</si>
  <si>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</si>
  <si>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</si>
  <si>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</si>
  <si>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</si>
  <si>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</si>
  <si>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</si>
  <si>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</si>
  <si>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</si>
  <si>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</si>
  <si>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</si>
  <si>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</si>
  <si>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</si>
  <si>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</si>
  <si>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</si>
  <si>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</si>
  <si>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</si>
  <si>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</si>
  <si>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</si>
  <si>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</si>
  <si>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</si>
  <si>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</si>
  <si>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</si>
  <si>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</si>
  <si>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</si>
  <si>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</si>
  <si>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</si>
  <si>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</si>
  <si>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</si>
  <si>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</si>
  <si>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</si>
  <si>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</si>
  <si>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</si>
  <si>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</si>
  <si>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</si>
  <si>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</si>
  <si>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</si>
  <si>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</si>
  <si>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</si>
  <si>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</si>
  <si>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</si>
  <si>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</si>
  <si>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</si>
  <si>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</si>
  <si>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</si>
  <si>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</si>
  <si>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</si>
  <si>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</si>
  <si>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</si>
  <si>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</si>
  <si>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</si>
  <si>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</si>
  <si>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</si>
  <si>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</si>
  <si>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</si>
  <si>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</si>
  <si>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</si>
  <si>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</si>
  <si>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</si>
  <si>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</si>
  <si>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</si>
  <si>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</si>
  <si>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</si>
  <si>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</si>
  <si>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</si>
  <si>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</si>
  <si>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</si>
  <si>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</si>
  <si>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</si>
  <si>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</si>
  <si>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</si>
  <si>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</si>
  <si>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</si>
  <si>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</si>
  <si>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</si>
  <si>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</si>
  <si>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</si>
  <si>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</si>
  <si>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</si>
  <si>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</si>
  <si>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</si>
  <si>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</si>
  <si>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</si>
  <si>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</si>
  <si>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</si>
  <si>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</si>
  <si>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</si>
  <si>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</si>
  <si>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</si>
  <si>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</si>
  <si>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</si>
  <si>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</si>
  <si>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</si>
  <si>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</si>
  <si>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</si>
  <si>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</si>
  <si>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</si>
  <si>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</si>
  <si>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</si>
  <si>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</si>
  <si>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</si>
  <si>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</si>
  <si>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</si>
  <si>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</si>
  <si>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</si>
  <si>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</si>
  <si>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</si>
  <si>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</si>
  <si>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</si>
  <si>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</si>
  <si>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</si>
  <si>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</si>
  <si>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</si>
  <si>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</si>
  <si>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</si>
  <si>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</si>
  <si>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</si>
  <si>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</si>
  <si>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</si>
  <si>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</si>
  <si>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</si>
  <si>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</si>
  <si>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</si>
  <si>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</si>
  <si>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</si>
  <si>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</si>
  <si>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</si>
  <si>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</si>
  <si>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</si>
  <si>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</si>
  <si>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</si>
  <si>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</si>
  <si>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</si>
  <si>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</si>
  <si>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</si>
  <si>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</si>
  <si>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</si>
  <si>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</si>
  <si>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</si>
  <si>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</si>
  <si>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</si>
  <si>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</si>
  <si>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</si>
  <si>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</si>
  <si>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</si>
  <si>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</si>
  <si>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</si>
  <si>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</si>
  <si>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</si>
  <si>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</si>
  <si>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</si>
  <si>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</si>
  <si>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</si>
  <si>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</si>
  <si>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</si>
  <si>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</si>
  <si>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</si>
  <si>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</si>
  <si>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</si>
  <si>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</si>
  <si>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</si>
  <si>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</si>
  <si>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</si>
  <si>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</si>
  <si>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</si>
  <si>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</si>
  <si>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</si>
  <si>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</si>
  <si>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</si>
  <si>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</si>
  <si>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</si>
  <si>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</si>
  <si>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</si>
  <si>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</si>
  <si>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</si>
  <si>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</si>
  <si>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</si>
  <si>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</si>
  <si>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</si>
  <si>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</si>
  <si>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</si>
  <si>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</si>
  <si>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</si>
  <si>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</si>
  <si>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</si>
  <si>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</si>
  <si>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</si>
  <si>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</si>
  <si>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</si>
  <si>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</si>
  <si>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</si>
  <si>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</si>
  <si>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</si>
  <si>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</si>
  <si>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</si>
  <si>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</si>
  <si>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</si>
  <si>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03282635</t>
  </si>
  <si>
    <t>HR</t>
  </si>
  <si>
    <t>080040936</t>
  </si>
  <si>
    <t>45050126417</t>
  </si>
  <si>
    <t>74780000HOSHMRAWOI15</t>
  </si>
  <si>
    <t>501</t>
  </si>
  <si>
    <t>ZAGREB</t>
  </si>
  <si>
    <t>FALLEROVO ŠETALIŠTE 22</t>
  </si>
  <si>
    <t>koncar.finance@koncar.hr</t>
  </si>
  <si>
    <t>www.koncar.hr</t>
  </si>
  <si>
    <t>KD</t>
  </si>
  <si>
    <t>RN</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</si>
  <si>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</si>
  <si>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</si>
  <si>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</si>
  <si>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</si>
  <si>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</si>
  <si>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</si>
  <si>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</si>
  <si>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</si>
  <si>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</si>
  <si>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</si>
  <si>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</si>
  <si>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Inženj. za energetiku i transport d.d.</t>
  </si>
  <si>
    <t>Končar - Metalne konstrukcije d.d.</t>
  </si>
  <si>
    <t>Power Engineering Transformatory Sp. z o.o.</t>
  </si>
  <si>
    <t>Czerwonaka, Poznan, Poljska</t>
  </si>
  <si>
    <t>No</t>
  </si>
  <si>
    <t>Marina Markušić</t>
  </si>
  <si>
    <t>01 3667 175</t>
  </si>
  <si>
    <t>marina.markusic@koncar.hr</t>
  </si>
  <si>
    <t>KPMG Croatia d.o.o.</t>
  </si>
  <si>
    <t>Igor Gošek</t>
  </si>
  <si>
    <t>PIN: 45050126417</t>
  </si>
  <si>
    <t>Activity</t>
  </si>
  <si>
    <t>Group structure</t>
  </si>
  <si>
    <t>The Group also has two affiliated companies and two joint ventures in China and Croatia.</t>
  </si>
  <si>
    <t>The Company manages its wholly-owned companies.</t>
  </si>
  <si>
    <t>Number of employees</t>
  </si>
  <si>
    <t>Basis of preparation</t>
  </si>
  <si>
    <t>The consolidated annual statements of the Group are available on the official website of Zagreb Stock Exchange (www.zse.hr), Croatian Financial Services Supervisory Agency (www.hanfa.hr) and on the Company’s website (www.koncar.hr).</t>
  </si>
  <si>
    <t>Going concern assumption</t>
  </si>
  <si>
    <t>The Company’s Management Board believes that the Group has sufficient resources to continue its operations in the foreseeable future and has not found any significant uncertainties pertaining to business events and conditions that may cast doubt about the Group’s going concern assumption.</t>
  </si>
  <si>
    <t>Significant accounting policies</t>
  </si>
  <si>
    <t>Seasonal effects</t>
  </si>
  <si>
    <t>The Group is not exposed to significant seasonal or cyclical changes in its business operations.</t>
  </si>
  <si>
    <t>Share in voting rights (%)</t>
  </si>
  <si>
    <t>Končar – Small Electrical Machines, Zagreb</t>
  </si>
  <si>
    <t>Končar – Power Plant and Electric Traction Engineering, Zagreb</t>
  </si>
  <si>
    <t>Končar – Infrastructure and Services, Zagreb</t>
  </si>
  <si>
    <t>Končar – Electrical Engineering Institute, Zagreb</t>
  </si>
  <si>
    <t>Končar – Generators and Motors, Zagreb</t>
  </si>
  <si>
    <t>Končar – Steel Structures, Zagreb</t>
  </si>
  <si>
    <t>Končar – Renewable Energy Sources, Zagreb</t>
  </si>
  <si>
    <t>Končar – Instrument Transformers, Zagreb</t>
  </si>
  <si>
    <t>Končar – Distribution and Special Transformers, Zagreb</t>
  </si>
  <si>
    <t>4 SEGMENT REPORTING</t>
  </si>
  <si>
    <t>Transformers: includes activities of production and sale of distribution, special, instrument and other transformers in the energy sector;</t>
  </si>
  <si>
    <t>Rotating machines: includes activities of production and sale of generators and motors and small electrical machines in the energy sector;</t>
  </si>
  <si>
    <t>Engineering: includes the execution of more complex projects for construction of plant and equipment in the energy and transport sector and related design and engineering services;</t>
  </si>
  <si>
    <t>Industrial electronics: includes the production and sale of devices and solutions for electronics systems in the energy sector and similar;</t>
  </si>
  <si>
    <t>Railway vehicles: includes the construction and sale of railway vehicles, such as trains and trams, and related maintenance services in the transport sector.</t>
  </si>
  <si>
    <t>HRK 000</t>
  </si>
  <si>
    <t>Transformers</t>
  </si>
  <si>
    <t>Rotating machines</t>
  </si>
  <si>
    <t>Railway vehicles</t>
  </si>
  <si>
    <t>Engineering works</t>
  </si>
  <si>
    <t>Industrial electronics and development</t>
  </si>
  <si>
    <t>Other</t>
  </si>
  <si>
    <t>Total income from contracts with customers</t>
  </si>
  <si>
    <t>Affiliated companies</t>
  </si>
  <si>
    <t>Unaffiliated companies</t>
  </si>
  <si>
    <t>6 CAPITALISED SALARY COSTS</t>
  </si>
  <si>
    <t>Net profit attributable to the owners of the parent company</t>
  </si>
  <si>
    <t>Weighted average number of shares</t>
  </si>
  <si>
    <t>Basic and diluted earnings per share</t>
  </si>
  <si>
    <t>9 INVENTORIES</t>
  </si>
  <si>
    <t>10 CAPITAL AND RESERVES</t>
  </si>
  <si>
    <t>11 LIABILITIES UNDER LOANS</t>
  </si>
  <si>
    <t>Liabilities under loans</t>
  </si>
  <si>
    <t>Non-current</t>
  </si>
  <si>
    <t>Current</t>
  </si>
  <si>
    <t>Liabilities under loans fall due for payment as follows:</t>
  </si>
  <si>
    <t>Within one year</t>
  </si>
  <si>
    <t>In 1 to 2 years</t>
  </si>
  <si>
    <t>In 2 to 5 years</t>
  </si>
  <si>
    <t>In over 5 years</t>
  </si>
  <si>
    <t>12 RELATED PARTY TRANSACTIONS</t>
  </si>
  <si>
    <t>All related party transactions are based on usual commercial terms (procurement of goods, sale of products and provision of services).</t>
  </si>
  <si>
    <t>Receivables</t>
  </si>
  <si>
    <t>Joint ventures</t>
  </si>
  <si>
    <t>Liabilities</t>
  </si>
  <si>
    <t>Sales revenue</t>
  </si>
  <si>
    <t>Operating expenses</t>
  </si>
  <si>
    <t>Submitter: KONCAR ELECTRICAL INDUSTRY INC.</t>
  </si>
  <si>
    <t>KONČAR - KONCAR ELECTRICAL INDUSTRY INC.</t>
  </si>
  <si>
    <t>Dependent companies registered in Croatia that are consolidated:</t>
  </si>
  <si>
    <t>Dependent companies not consolidated due to immateriality:</t>
  </si>
  <si>
    <t>8 NON-CURRENT TANGIBLE AND INTANGIBLE ASSETS</t>
  </si>
  <si>
    <t>Končar - Ulaganja d.o.o.</t>
  </si>
  <si>
    <t>Napredna energetska rješenja d.o.o.</t>
  </si>
  <si>
    <t>Name of issuer: Končar – Elektroindustrija d.d. (Končar – Electrical Industry Inc.)</t>
  </si>
  <si>
    <t>1  GENERAL INFORMATION</t>
  </si>
  <si>
    <t>2  BASIS OF PREPARATION AND ACCOUNTING POLICIES</t>
  </si>
  <si>
    <t>Key accounting estimates</t>
  </si>
  <si>
    <t>3 DEPENDENT COMPANIES</t>
  </si>
  <si>
    <t>31/12/2020</t>
  </si>
  <si>
    <t xml:space="preserve">Končar – Switchgear </t>
  </si>
  <si>
    <t xml:space="preserve">    Direct ownership</t>
  </si>
  <si>
    <t xml:space="preserve">    Indirect ownership</t>
  </si>
  <si>
    <t>Dependent companies registered abroad that are consolidated:</t>
  </si>
  <si>
    <t>(Indirect ownership through the dependent company Končar – Distribution and Special Transformers)</t>
  </si>
  <si>
    <r>
      <rPr>
        <sz val="9"/>
        <color rgb="FF000000"/>
        <rFont val="Arial"/>
        <family val="2"/>
        <charset val="238"/>
      </rPr>
      <t xml:space="preserve">Konell Ltd., Sofia, Bulgaria </t>
    </r>
    <r>
      <rPr>
        <i/>
        <sz val="9"/>
        <color rgb="FF000000"/>
        <rFont val="Arial"/>
        <family val="2"/>
        <charset val="238"/>
      </rPr>
      <t>(Indirect ownership through the dependent company Končar – Electric Vehicles)</t>
    </r>
  </si>
  <si>
    <t>Končar – Investments, Zagreb</t>
  </si>
  <si>
    <t>-</t>
  </si>
  <si>
    <r>
      <rPr>
        <sz val="9"/>
        <color rgb="FF000000"/>
        <rFont val="Arial"/>
        <family val="2"/>
        <charset val="238"/>
      </rPr>
      <t xml:space="preserve">Napredna energetska rješenja d.o.o. (Ltd.), Zagreb </t>
    </r>
    <r>
      <rPr>
        <i/>
        <sz val="9"/>
        <color rgb="FF000000"/>
        <rFont val="Arial"/>
        <family val="2"/>
        <charset val="238"/>
      </rPr>
      <t>(Indirect ownership through the dependent company Končar – Investments)</t>
    </r>
  </si>
  <si>
    <t>Share in ownership, %</t>
  </si>
  <si>
    <t xml:space="preserve">The reportable segments are an integral part of internal financial statements. The Company’s Management Board reviews the internal financial statements regularly and as the main business decision maker, it assesses performance based on those reports in order to take business decisions. </t>
  </si>
  <si>
    <t>Other operations include the activity of renting real estate, production and sale of switches, circuit breakers, small appliances and machines, and metal processing, which do not represent a separate operating segment.</t>
  </si>
  <si>
    <t>An analysis of the Group’s revenues by reportable segments disclosed in accordance with IFRS 8 – Operating Segments is presented below. Intersegment sales are eliminated on consolidation.</t>
  </si>
  <si>
    <t>5  OTHER OPERATING INCOME AND EXPENSES</t>
  </si>
  <si>
    <t>7  EARNINGS PER SHARE</t>
  </si>
  <si>
    <t xml:space="preserve">8 NON-CURRENT TANGIBLE AND INTANGIBLE ASSETS
</t>
  </si>
  <si>
    <t>13 EVENTS AFTER THE BALANCE SHEET DATE</t>
  </si>
  <si>
    <t>balance as at 30.09.2021</t>
  </si>
  <si>
    <t>for the period 01.01.2021 to 30.09.2021</t>
  </si>
  <si>
    <t>for the period 01.01.2021 . to 30.09.2021.</t>
  </si>
  <si>
    <t>NOTES TO THE FINANCIAL STATEMENTS - QUARTERLY FINANCIAL STATEMENTS</t>
  </si>
  <si>
    <t>Reporting period: 1 January 2021 - 30 September 2021</t>
  </si>
  <si>
    <t>In addition to the Parent Company, the Group includes 12 dependent companies performing core business activities and four dependent companies performing special activities, namely product research and development, and infrastructure services and investments.</t>
  </si>
  <si>
    <t>The Parent Company of the Group is Končar – Electrical Industry Inc. (PIN: 45050126417), Zagreb, Fallerovo šetalište 22 (hereinafter: “the Company”).</t>
  </si>
  <si>
    <t>As at 30 September 2021, the Group had 3,616 employees (31 December 2020: 3,532 employees).</t>
  </si>
  <si>
    <t>Average number of employees in the period from January to September 2021 was 3,566 (same period in 2020: 3,493).</t>
  </si>
  <si>
    <t>Consolidated financial statements for the period from January to September 2021 have been drawn up in accordance with the International Accounting Standard 34 – Interim Financial Reporting as adopted by the EU.</t>
  </si>
  <si>
    <t>Consolidated financial statements do not include all information and disclosures required in consolidated annual financial statements and they must be read together with the consolidated annual financial statements of the Group as at 31 December 2020. The consolidated annual financial statements of the Group are drawn up in accordance with the International Financial Reporting Standards (IFRS) as adopted by the EU.</t>
  </si>
  <si>
    <t>Consolidated financial statements for the period from January to September 2021 have been drawn up on the basis of the same accounting policies, disclosures and calculation methods used in the consolidated annual financial statements of the Group as at 31 December 2020.</t>
  </si>
  <si>
    <t xml:space="preserve">While drawing up the consolidated financial statements, the Management Board used the judgements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
  </si>
  <si>
    <t>30/09/2021</t>
  </si>
  <si>
    <t>Končar - Electric Vehicles Inc., Zagreb</t>
  </si>
  <si>
    <t>Končar – Electronics and Informatics, Zagreb</t>
  </si>
  <si>
    <r>
      <rPr>
        <sz val="9"/>
        <color rgb="FF000000"/>
        <rFont val="Arial"/>
        <family val="2"/>
        <charset val="238"/>
      </rPr>
      <t xml:space="preserve">Končar – Engineering for Plant Installation &amp; Commissioning, Zagreb  </t>
    </r>
    <r>
      <rPr>
        <i/>
        <sz val="9"/>
        <color rgb="FF000000"/>
        <rFont val="Arial"/>
        <family val="2"/>
        <charset val="238"/>
      </rPr>
      <t>(the company was merged with Končar – Power Plant and Electric Traction Engineering on 1 July 2021)</t>
    </r>
  </si>
  <si>
    <r>
      <rPr>
        <sz val="9.5"/>
        <color theme="1"/>
        <rFont val="Arial"/>
        <family val="2"/>
        <charset val="238"/>
      </rPr>
      <t>Power Engineering Transformatory Sp. z o.o.</t>
    </r>
    <r>
      <rPr>
        <sz val="9.5"/>
        <color theme="1"/>
        <rFont val="Arial"/>
        <family val="2"/>
        <charset val="238"/>
      </rPr>
      <t xml:space="preserve"> </t>
    </r>
    <r>
      <rPr>
        <sz val="9.5"/>
        <color theme="1"/>
        <rFont val="Arial"/>
        <family val="2"/>
        <charset val="238"/>
      </rPr>
      <t>(PET), Poznań, Poland</t>
    </r>
    <r>
      <rPr>
        <i/>
        <sz val="9"/>
        <color rgb="FF000000"/>
        <rFont val="Arial"/>
        <family val="2"/>
        <charset val="238"/>
      </rPr>
      <t xml:space="preserve">                 </t>
    </r>
  </si>
  <si>
    <r>
      <rPr>
        <sz val="9"/>
        <color rgb="FF000000"/>
        <rFont val="Arial"/>
        <family val="2"/>
        <charset val="238"/>
      </rPr>
      <t>Wind Farm Rust Ltd.</t>
    </r>
    <r>
      <rPr>
        <sz val="9"/>
        <color rgb="FF000000"/>
        <rFont val="Arial"/>
        <family val="2"/>
        <charset val="238"/>
      </rPr>
      <t xml:space="preserve"> </t>
    </r>
    <r>
      <rPr>
        <i/>
        <sz val="9"/>
        <color rgb="FF000000"/>
        <rFont val="Arial"/>
        <family val="2"/>
        <charset val="238"/>
      </rPr>
      <t>(Indirect ownership through the dependent company Končar –  Renewable Energy Sources)</t>
    </r>
  </si>
  <si>
    <t>The Group has control over several dependent companies due to a majority of voting rights. However, the ownership share in said companies does not correspond to the share of voting rights due to the fact that said companies also have preference shares, which come with the same rights as ordinary shares, but with no voting rights. Ownership share in said companies is as follows:</t>
  </si>
  <si>
    <t xml:space="preserve">For management purposes, the Group is organised in business units based on the similarity in the nature of individual product groups and has therefore identified the following reportable segments: </t>
  </si>
  <si>
    <t xml:space="preserve">Sales revenue by segments </t>
  </si>
  <si>
    <t>01/01/2021 - 30/09/2021</t>
  </si>
  <si>
    <t>01/01/2020 - 30/09/2020</t>
  </si>
  <si>
    <t xml:space="preserve">In the period from January to September 2021, there were no items of income or operating expenses of exceptional size or incidence that would consequently require additional disclosure.  </t>
  </si>
  <si>
    <t>In the period from January to September 2021, Group companies capitalised salaries in a total amount of HRK 8,510 thousand (net salaries in the amount of HRK 5,127 thousand, taxes, surcharges and salary contributions paid by the employee in the amount of HRK 2,202 thousand, and salary contributions paid by the employer in the amount of HRK 1,181 thousand).</t>
  </si>
  <si>
    <t xml:space="preserve">During the period from January to September 2021, the Group procured assets in the amount of HRK 70,315 thousand. Depreciation costs in the period from January to September 2021 amounted to HRK 72,713 thousand (Jan - Sep 2020: HRK 73,032 thousand).  </t>
  </si>
  <si>
    <t>In the period from January to September 2021, the Group recognised value adjustment of inventories in the amount of HRK 3,812 thousand (Jan-Sep 2020: HRK 870 thousand).</t>
  </si>
  <si>
    <t>Share (subscribed) capital has a nominal value of HRK 1,208,895,930 (31 December 2020: HRK 1,208,895,930) and consists of 2,572,119 shares with a nominal value of HRK 470.00. The Company’s ordinary shares are listed on the Official Market of Zagreb Stock Exchange, identified by the symbol KOEI-R-A. As at 30/09/2021, the Company owned 26,670 treasury shares (31 December 2020: 26,670 shares).</t>
  </si>
  <si>
    <t>Bank loans are secured by a lien on immovable and movable property. The current value of immovable property on which a lien has been registered amounts to HRK 312,955 thousand, while the current value of movable property on which a lien has been registered amounts to HRK 70,308 thousand.</t>
  </si>
  <si>
    <t>Parties are considered to be related if one party has the ability to control the other party, is under joint control or has a significant influence on the business operations of the other party. The Republic of Croatia and other companies under control or significant influence of the Republic of Croatia also have significant ownership of the Group. Accordingly, the Group is related to state institutions and other majority state-owned companies or significantly state-influenced companies. For the purpose of disclosing related party transactions, the Group does not regard routine transactions (such as payment of taxes, duties, etc.) with local utility companies (under direct or indirect state ownership) or with other state authorities as related party transactions. The most significant transactions between the Group and state-owned companies pertain to electricity and heat supply and similar services. In addition to said transactions, in the period from January to September 2021, the Group generated revenue from sale to state institutions and other majority state-owned companies or significantly state-influenced companies in a total amount of HRK 570,309 thousand (Jan- Sep 2020: HRK 376,668 thousand), the majority of which pertained to engineering works, railway vehicles and industrial electronics.</t>
  </si>
  <si>
    <t xml:space="preserve">There have been no events occurring between the reporting date and the date of approval of the financial statements that could have a significant impact on the consolidated financial statements of the Group for the period from January to September 2021 and as a result, the financial statements are appropriate for publication. </t>
  </si>
  <si>
    <t>Končar Group, (hereinafter: “the Group”) main business areas are as follows:</t>
  </si>
  <si>
    <t xml:space="preserve">  - Power generation</t>
  </si>
  <si>
    <t xml:space="preserve">  - Power transmission and distribution</t>
  </si>
  <si>
    <t xml:space="preserve">  - Rail solutions adn infrastructure</t>
  </si>
  <si>
    <t xml:space="preserve">  - Digital solutions and platforms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</si>
</sst>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1"/>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5"/>
      <color theme="1"/>
      <name val="Arial"/>
      <family val="2"/>
      <charset val="238"/>
    </font>
    <font>
      <sz val="9"/>
      <color theme="1"/>
      <name val="Arial"/>
      <family val="2"/>
      <charset val="238"/>
    </font>
    <font>
      <i/>
      <sz val="10"/>
      <name val="Arial"/>
      <family val="2"/>
      <charset val="238"/>
    </font>
    <font>
      <b/>
      <sz val="9"/>
      <color theme="1"/>
      <name val="Arial"/>
      <family val="2"/>
      <charset val="238"/>
    </font>
    <font>
      <b/>
      <sz val="9.5"/>
      <name val="Arial"/>
      <family val="2"/>
      <charset val="238"/>
    </font>
    <font>
      <sz val="10"/>
      <color theme="1"/>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indexed="65"/>
        <bgColor theme="0" tint="-0.14993743705557422"/>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4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6" borderId="51" xfId="0" applyFont="1" applyFill="1" applyBorder="1" applyAlignment="1" applyProtection="1">
      <alignment horizontal="center" vertical="center"/>
      <protection locked="0"/>
    </xf>
    <xf numFmtId="0" fontId="5" fillId="17" borderId="52" xfId="0"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16" fillId="0" borderId="41" xfId="5" applyNumberFormat="1" applyFont="1" applyBorder="1" applyAlignment="1" applyProtection="1">
      <alignment horizontal="right" vertical="center" shrinkToFit="1"/>
      <protection locked="0"/>
    </xf>
    <xf numFmtId="3" fontId="16" fillId="10" borderId="41" xfId="5" applyNumberFormat="1" applyFont="1" applyFill="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8" borderId="42" xfId="0" applyFont="1" applyFill="1" applyBorder="1" applyAlignment="1" applyProtection="1">
      <alignment horizontal="right" vertical="center"/>
      <protection locked="0"/>
    </xf>
    <xf numFmtId="0" fontId="5" fillId="18" borderId="0" xfId="0" applyFont="1" applyFill="1" applyAlignment="1" applyProtection="1">
      <alignment horizontal="right" vertical="center"/>
      <protection locked="0"/>
    </xf>
    <xf numFmtId="0" fontId="5" fillId="18" borderId="43" xfId="0" applyFont="1" applyFill="1" applyBorder="1" applyAlignment="1" applyProtection="1">
      <alignment horizontal="center" vertical="center"/>
      <protection locked="0"/>
    </xf>
    <xf numFmtId="1" fontId="5" fillId="17" borderId="52" xfId="0" applyNumberFormat="1" applyFont="1" applyFill="1" applyBorder="1" applyAlignment="1" applyProtection="1">
      <alignment horizontal="center" vertical="center"/>
      <protection locked="0"/>
    </xf>
    <xf numFmtId="0" fontId="5" fillId="11" borderId="42" xfId="0" applyFont="1" applyFill="1" applyBorder="1" applyAlignment="1" applyProtection="1">
      <alignment horizontal="right" vertical="center"/>
      <protection locked="0"/>
    </xf>
    <xf numFmtId="0" fontId="5" fillId="11" borderId="0" xfId="0" applyFont="1" applyFill="1" applyAlignment="1" applyProtection="1">
      <alignment horizontal="right" vertical="center"/>
      <protection locked="0"/>
    </xf>
    <xf numFmtId="0" fontId="5" fillId="11" borderId="43" xfId="0" applyFont="1" applyFill="1" applyBorder="1" applyAlignment="1" applyProtection="1">
      <alignment horizontal="center" vertical="center"/>
      <protection locked="0"/>
    </xf>
    <xf numFmtId="3" fontId="6" fillId="0" borderId="54" xfId="0" applyNumberFormat="1" applyFont="1" applyBorder="1" applyAlignment="1" applyProtection="1">
      <alignment vertical="center"/>
      <protection locked="0"/>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0" fontId="7" fillId="11" borderId="0" xfId="0" applyFont="1" applyFill="1"/>
    <xf numFmtId="0" fontId="0" fillId="11" borderId="0" xfId="0" applyFill="1"/>
    <xf numFmtId="0" fontId="7" fillId="11" borderId="0" xfId="0" applyFont="1" applyFill="1" applyAlignment="1">
      <alignment vertical="center"/>
    </xf>
    <xf numFmtId="0" fontId="3" fillId="0" borderId="0" xfId="0" applyFont="1" applyAlignment="1">
      <alignment horizontal="left" vertical="center" wrapText="1"/>
    </xf>
    <xf numFmtId="0" fontId="3" fillId="11" borderId="0" xfId="0" applyFont="1" applyFill="1" applyAlignment="1">
      <alignment horizontal="left" vertical="center"/>
    </xf>
    <xf numFmtId="0" fontId="3" fillId="11" borderId="0" xfId="0" applyFont="1" applyFill="1" applyAlignment="1">
      <alignment vertical="center"/>
    </xf>
    <xf numFmtId="0" fontId="3" fillId="11" borderId="0" xfId="0" applyFont="1" applyFill="1" applyAlignment="1">
      <alignment horizontal="justify" vertical="center"/>
    </xf>
    <xf numFmtId="0" fontId="3" fillId="11" borderId="0" xfId="0" applyFont="1" applyFill="1" applyAlignment="1">
      <alignment horizontal="left" vertical="center" wrapText="1"/>
    </xf>
    <xf numFmtId="0" fontId="41" fillId="11" borderId="0" xfId="0" applyFont="1" applyFill="1" applyAlignment="1">
      <alignment vertical="center" wrapText="1"/>
    </xf>
    <xf numFmtId="0" fontId="42" fillId="11" borderId="0" xfId="0" applyFont="1" applyFill="1" applyAlignment="1">
      <alignment horizontal="center" vertical="center" wrapText="1"/>
    </xf>
    <xf numFmtId="0" fontId="43" fillId="11" borderId="5" xfId="0" applyFont="1" applyFill="1" applyBorder="1" applyAlignment="1">
      <alignment horizontal="right" vertical="center" wrapText="1"/>
    </xf>
    <xf numFmtId="0" fontId="42" fillId="11" borderId="0" xfId="0" applyFont="1" applyFill="1" applyAlignment="1">
      <alignment vertical="center"/>
    </xf>
    <xf numFmtId="0" fontId="43" fillId="11" borderId="0" xfId="0" applyFont="1" applyFill="1" applyAlignment="1">
      <alignment vertical="center"/>
    </xf>
    <xf numFmtId="2" fontId="43" fillId="11" borderId="0" xfId="0" applyNumberFormat="1" applyFont="1" applyFill="1" applyAlignment="1">
      <alignment vertical="center" wrapText="1"/>
    </xf>
    <xf numFmtId="0" fontId="44" fillId="11" borderId="0" xfId="0" applyFont="1" applyFill="1" applyAlignment="1">
      <alignment vertical="center"/>
    </xf>
    <xf numFmtId="2" fontId="44" fillId="11" borderId="0" xfId="0" applyNumberFormat="1" applyFont="1" applyFill="1" applyAlignment="1">
      <alignment horizontal="right" vertical="center" wrapText="1"/>
    </xf>
    <xf numFmtId="0" fontId="42" fillId="11" borderId="0" xfId="0" applyFont="1" applyFill="1" applyAlignment="1">
      <alignment horizontal="left" vertical="center"/>
    </xf>
    <xf numFmtId="0" fontId="45" fillId="11" borderId="0" xfId="0" applyFont="1" applyFill="1" applyAlignment="1">
      <alignment vertical="center" wrapText="1"/>
    </xf>
    <xf numFmtId="0" fontId="44" fillId="11" borderId="0" xfId="0" applyFont="1" applyFill="1" applyAlignment="1">
      <alignment horizontal="left" vertical="center" wrapText="1"/>
    </xf>
    <xf numFmtId="0" fontId="43" fillId="11" borderId="0" xfId="0" applyFont="1" applyFill="1" applyAlignment="1">
      <alignment horizontal="left" vertical="center"/>
    </xf>
    <xf numFmtId="0" fontId="43" fillId="11" borderId="0" xfId="0" applyFont="1" applyFill="1" applyAlignment="1">
      <alignment horizontal="left" vertical="center" wrapText="1"/>
    </xf>
    <xf numFmtId="2" fontId="43" fillId="11" borderId="0" xfId="0" applyNumberFormat="1" applyFont="1" applyFill="1" applyAlignment="1">
      <alignment horizontal="right" vertical="center" wrapText="1"/>
    </xf>
    <xf numFmtId="0" fontId="43" fillId="11" borderId="0" xfId="0" applyFont="1" applyFill="1" applyAlignment="1">
      <alignment horizontal="center" vertical="center" wrapText="1"/>
    </xf>
    <xf numFmtId="0" fontId="46" fillId="11" borderId="0" xfId="0" applyFont="1" applyFill="1"/>
    <xf numFmtId="0" fontId="7" fillId="11" borderId="0" xfId="0" applyFont="1" applyFill="1" applyAlignment="1">
      <alignment horizontal="left" vertical="center" wrapText="1"/>
    </xf>
    <xf numFmtId="0" fontId="47" fillId="11" borderId="0" xfId="0" applyFont="1" applyFill="1" applyAlignment="1">
      <alignment vertical="center"/>
    </xf>
    <xf numFmtId="3" fontId="46" fillId="11" borderId="0" xfId="0" applyNumberFormat="1" applyFont="1" applyFill="1" applyAlignment="1">
      <alignment horizontal="right" wrapText="1"/>
    </xf>
    <xf numFmtId="0" fontId="46" fillId="11" borderId="0" xfId="0" applyFont="1" applyFill="1" applyAlignment="1">
      <alignment horizontal="right"/>
    </xf>
    <xf numFmtId="166" fontId="46" fillId="11" borderId="0" xfId="0" applyNumberFormat="1" applyFont="1" applyFill="1"/>
    <xf numFmtId="0" fontId="48" fillId="11" borderId="0" xfId="0" applyFont="1" applyFill="1"/>
    <xf numFmtId="166" fontId="48" fillId="11" borderId="53" xfId="0" applyNumberFormat="1" applyFont="1" applyFill="1" applyBorder="1"/>
    <xf numFmtId="0" fontId="49" fillId="11" borderId="0" xfId="0" applyFont="1" applyFill="1" applyAlignment="1">
      <alignment horizontal="justify" vertical="center"/>
    </xf>
    <xf numFmtId="3" fontId="46" fillId="11" borderId="0" xfId="0" applyNumberFormat="1" applyFont="1" applyFill="1" applyAlignment="1">
      <alignment horizontal="right" vertical="center" wrapText="1"/>
    </xf>
    <xf numFmtId="0" fontId="50" fillId="11" borderId="0" xfId="0" applyFont="1" applyFill="1"/>
    <xf numFmtId="168" fontId="48" fillId="11" borderId="53" xfId="0" applyNumberFormat="1" applyFont="1" applyFill="1" applyBorder="1" applyAlignment="1">
      <alignment vertical="center"/>
    </xf>
    <xf numFmtId="169" fontId="48" fillId="11" borderId="53" xfId="0" applyNumberFormat="1" applyFont="1" applyFill="1" applyBorder="1" applyAlignment="1">
      <alignment vertical="center"/>
    </xf>
    <xf numFmtId="0" fontId="3" fillId="11" borderId="0" xfId="0" applyFont="1" applyFill="1" applyAlignment="1">
      <alignment wrapText="1"/>
    </xf>
    <xf numFmtId="0" fontId="7" fillId="11" borderId="0" xfId="0" applyFont="1" applyFill="1" applyAlignment="1">
      <alignment horizontal="justify" vertical="center"/>
    </xf>
    <xf numFmtId="3" fontId="46" fillId="11" borderId="0" xfId="0" applyNumberFormat="1" applyFont="1" applyFill="1" applyAlignment="1">
      <alignment horizontal="right"/>
    </xf>
    <xf numFmtId="3" fontId="46" fillId="11" borderId="0" xfId="0" applyNumberFormat="1" applyFont="1" applyFill="1"/>
    <xf numFmtId="3" fontId="48" fillId="11" borderId="53" xfId="0" applyNumberFormat="1" applyFont="1" applyFill="1" applyBorder="1"/>
    <xf numFmtId="0" fontId="3" fillId="11" borderId="0" xfId="0" applyFont="1" applyFill="1" applyAlignment="1">
      <alignment horizontal="left" wrapText="1"/>
    </xf>
    <xf numFmtId="41" fontId="46" fillId="11" borderId="0" xfId="0" applyNumberFormat="1" applyFont="1" applyFill="1"/>
    <xf numFmtId="3" fontId="0" fillId="11" borderId="0" xfId="0" applyNumberFormat="1" applyFill="1"/>
    <xf numFmtId="3" fontId="3" fillId="11" borderId="0" xfId="0" applyNumberFormat="1" applyFont="1" applyFill="1"/>
    <xf numFmtId="0" fontId="3" fillId="11" borderId="0" xfId="0" applyFont="1" applyFill="1"/>
    <xf numFmtId="3" fontId="7" fillId="11" borderId="53" xfId="0" applyNumberFormat="1" applyFont="1" applyFill="1" applyBorder="1"/>
    <xf numFmtId="3" fontId="6" fillId="0" borderId="41" xfId="0" applyNumberFormat="1" applyFont="1" applyBorder="1" applyAlignment="1" applyProtection="1">
      <alignment vertical="center"/>
      <protection locked="0"/>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43" fillId="11" borderId="0" xfId="0" applyFont="1" applyFill="1" applyAlignment="1">
      <alignment vertical="center" wrapText="1"/>
    </xf>
    <xf numFmtId="0" fontId="45"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3" fillId="0" borderId="0" xfId="0" applyFont="1" applyAlignment="1">
      <alignment horizontal="left" vertical="center"/>
    </xf>
    <xf numFmtId="0" fontId="47" fillId="0" borderId="0" xfId="0" applyFont="1" applyAlignment="1">
      <alignment vertical="center"/>
    </xf>
    <xf numFmtId="0" fontId="46" fillId="11" borderId="56" xfId="0" applyFont="1" applyFill="1" applyBorder="1" applyAlignment="1">
      <alignment horizontal="right"/>
    </xf>
    <xf numFmtId="167" fontId="48" fillId="11" borderId="56" xfId="0" applyNumberFormat="1" applyFont="1" applyFill="1" applyBorder="1" applyAlignment="1">
      <alignment vertical="center"/>
    </xf>
    <xf numFmtId="0" fontId="3"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41" fontId="48" fillId="11" borderId="53" xfId="0" applyNumberFormat="1" applyFont="1" applyFill="1" applyBorder="1"/>
    <xf numFmtId="3" fontId="1" fillId="11" borderId="0" xfId="0" applyNumberFormat="1" applyFont="1" applyFill="1"/>
    <xf numFmtId="0" fontId="3" fillId="11" borderId="0" xfId="0" applyFont="1" applyFill="1" applyAlignment="1">
      <alignment horizontal="left" vertical="center"/>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7" borderId="49" xfId="0" applyFont="1" applyFill="1" applyBorder="1" applyAlignment="1" applyProtection="1">
      <alignment horizontal="right" vertical="center"/>
      <protection locked="0"/>
    </xf>
    <xf numFmtId="0" fontId="5" fillId="17" borderId="50" xfId="0" applyFont="1" applyFill="1" applyBorder="1" applyAlignment="1" applyProtection="1">
      <alignment horizontal="right" vertical="center"/>
      <protection locked="0"/>
    </xf>
    <xf numFmtId="0" fontId="5" fillId="17" borderId="51" xfId="0"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7" borderId="55" xfId="0" applyFont="1" applyFill="1" applyBorder="1" applyAlignment="1" applyProtection="1">
      <alignment horizontal="right" vertical="center"/>
      <protection locked="0"/>
    </xf>
    <xf numFmtId="0" fontId="5" fillId="17" borderId="56" xfId="0" applyFont="1" applyFill="1" applyBorder="1" applyAlignment="1" applyProtection="1">
      <alignment horizontal="right" vertical="center"/>
      <protection locked="0"/>
    </xf>
    <xf numFmtId="0" fontId="5" fillId="17" borderId="57" xfId="0"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6" borderId="49" xfId="0" applyFont="1" applyFill="1" applyBorder="1" applyAlignment="1" applyProtection="1">
      <alignment horizontal="right" vertical="center"/>
      <protection locked="0"/>
    </xf>
    <xf numFmtId="0" fontId="5" fillId="16" borderId="50" xfId="0" applyFont="1" applyFill="1" applyBorder="1" applyAlignment="1" applyProtection="1">
      <alignment horizontal="right" vertical="center"/>
      <protection locked="0"/>
    </xf>
    <xf numFmtId="0" fontId="5" fillId="16" borderId="51" xfId="0"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7" fillId="11" borderId="0" xfId="4" applyFont="1" applyFill="1" applyBorder="1" applyAlignment="1" applyProtection="1">
      <alignment vertical="top"/>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Border="1" applyAlignment="1">
      <alignment wrapText="1"/>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27" fillId="11" borderId="1" xfId="4" applyFont="1" applyFill="1" applyBorder="1" applyProtection="1">
      <protection locked="0"/>
    </xf>
    <xf numFmtId="0" fontId="27" fillId="11" borderId="1" xfId="4" applyFont="1" applyFill="1" applyBorder="1" applyAlignment="1" applyProtection="1">
      <alignment vertical="top"/>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3" fillId="0" borderId="0" xfId="0" applyFont="1" applyAlignment="1">
      <alignment horizontal="left" vertical="center" wrapText="1"/>
    </xf>
    <xf numFmtId="0" fontId="3" fillId="11" borderId="0" xfId="0" applyFont="1" applyFill="1" applyAlignment="1">
      <alignment horizontal="left" vertical="top" wrapText="1"/>
    </xf>
    <xf numFmtId="0" fontId="3" fillId="11" borderId="0" xfId="0" applyFont="1" applyFill="1" applyAlignment="1">
      <alignment horizontal="left" vertical="center" wrapText="1"/>
    </xf>
    <xf numFmtId="0" fontId="3" fillId="11" borderId="0" xfId="0" applyFont="1" applyFill="1" applyAlignment="1">
      <alignment horizontal="left" vertical="center"/>
    </xf>
    <xf numFmtId="0" fontId="45" fillId="11" borderId="0" xfId="0" applyFont="1" applyFill="1" applyAlignment="1">
      <alignment horizontal="left" vertical="center" wrapText="1"/>
    </xf>
    <xf numFmtId="0" fontId="46" fillId="11" borderId="0" xfId="0" applyFont="1" applyFill="1" applyAlignment="1">
      <alignment vertical="center" wrapText="1"/>
    </xf>
    <xf numFmtId="0" fontId="7" fillId="11" borderId="0" xfId="0" applyFont="1" applyFill="1" applyAlignment="1">
      <alignment horizontal="left" vertical="center" wrapText="1"/>
    </xf>
    <xf numFmtId="0" fontId="3" fillId="11" borderId="0" xfId="0" applyFont="1" applyFill="1" applyAlignment="1">
      <alignment vertical="center" wrapText="1"/>
    </xf>
    <xf numFmtId="0" fontId="7" fillId="0" borderId="0" xfId="0" applyFont="1" applyAlignment="1">
      <alignment horizontal="left" vertical="center"/>
    </xf>
    <xf numFmtId="0" fontId="3" fillId="11" borderId="0" xfId="0" applyFont="1" applyFill="1" applyAlignment="1">
      <alignment horizontal="left" wrapText="1"/>
    </xf>
    <xf numFmtId="0" fontId="50" fillId="0" borderId="0" xfId="0" applyFont="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2 2" xfId="5" xr:uid="{E34BE7DA-4BCA-4C2A-9D66-D38F423A8F7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2"/>
  <sheetViews>
    <sheetView tabSelected="1" topLeftCell="A40" workbookViewId="0">
      <selection activeCell="Q52" sqref="Q52"/>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256" t="s">
        <v>0</v>
      </c>
      <c r="B1" s="257"/>
      <c r="C1" s="257"/>
      <c r="D1" s="59"/>
      <c r="E1" s="59"/>
      <c r="F1" s="59"/>
      <c r="G1" s="59"/>
      <c r="H1" s="59"/>
      <c r="I1" s="59"/>
      <c r="J1" s="60"/>
    </row>
    <row r="2" spans="1:14" ht="14.45" customHeight="1" x14ac:dyDescent="0.25">
      <c r="A2" s="258" t="s">
        <v>1</v>
      </c>
      <c r="B2" s="259"/>
      <c r="C2" s="259"/>
      <c r="D2" s="259"/>
      <c r="E2" s="259"/>
      <c r="F2" s="259"/>
      <c r="G2" s="259"/>
      <c r="H2" s="259"/>
      <c r="I2" s="259"/>
      <c r="J2" s="260"/>
      <c r="N2" s="108" t="s">
        <v>393</v>
      </c>
    </row>
    <row r="3" spans="1:14" x14ac:dyDescent="0.25">
      <c r="A3" s="62"/>
      <c r="B3" s="63"/>
      <c r="C3" s="63"/>
      <c r="D3" s="63"/>
      <c r="E3" s="63"/>
      <c r="F3" s="63"/>
      <c r="G3" s="63"/>
      <c r="H3" s="63"/>
      <c r="I3" s="63"/>
      <c r="J3" s="64"/>
      <c r="N3" s="108" t="s">
        <v>394</v>
      </c>
    </row>
    <row r="4" spans="1:14" ht="33.6" customHeight="1" x14ac:dyDescent="0.25">
      <c r="A4" s="261" t="s">
        <v>2</v>
      </c>
      <c r="B4" s="262"/>
      <c r="C4" s="262"/>
      <c r="D4" s="262"/>
      <c r="E4" s="263">
        <v>44197</v>
      </c>
      <c r="F4" s="264"/>
      <c r="G4" s="65" t="s">
        <v>3</v>
      </c>
      <c r="H4" s="263">
        <v>44469</v>
      </c>
      <c r="I4" s="264"/>
      <c r="J4" s="66"/>
      <c r="N4" s="108" t="s">
        <v>395</v>
      </c>
    </row>
    <row r="5" spans="1:14" s="67" customFormat="1" ht="10.15" customHeight="1" x14ac:dyDescent="0.25">
      <c r="A5" s="265"/>
      <c r="B5" s="266"/>
      <c r="C5" s="266"/>
      <c r="D5" s="266"/>
      <c r="E5" s="266"/>
      <c r="F5" s="266"/>
      <c r="G5" s="266"/>
      <c r="H5" s="266"/>
      <c r="I5" s="266"/>
      <c r="J5" s="267"/>
      <c r="N5" s="109" t="s">
        <v>396</v>
      </c>
    </row>
    <row r="6" spans="1:14" ht="20.45" customHeight="1" x14ac:dyDescent="0.25">
      <c r="A6" s="68"/>
      <c r="B6" s="69" t="s">
        <v>4</v>
      </c>
      <c r="C6" s="70"/>
      <c r="D6" s="70"/>
      <c r="E6" s="76">
        <v>2021</v>
      </c>
      <c r="F6" s="71"/>
      <c r="G6" s="65"/>
      <c r="H6" s="71"/>
      <c r="I6" s="72"/>
      <c r="J6" s="73"/>
      <c r="N6" s="108"/>
    </row>
    <row r="7" spans="1:14" s="75" customFormat="1" ht="10.9" customHeight="1" x14ac:dyDescent="0.25">
      <c r="A7" s="68"/>
      <c r="B7" s="70"/>
      <c r="C7" s="70"/>
      <c r="D7" s="70"/>
      <c r="E7" s="74"/>
      <c r="F7" s="74"/>
      <c r="G7" s="65"/>
      <c r="H7" s="71"/>
      <c r="I7" s="72"/>
      <c r="J7" s="73"/>
    </row>
    <row r="8" spans="1:14" ht="20.45" customHeight="1" x14ac:dyDescent="0.25">
      <c r="A8" s="68"/>
      <c r="B8" s="69" t="s">
        <v>5</v>
      </c>
      <c r="C8" s="70"/>
      <c r="D8" s="70"/>
      <c r="E8" s="76" t="s">
        <v>395</v>
      </c>
      <c r="F8" s="71"/>
      <c r="G8" s="65"/>
      <c r="H8" s="71"/>
      <c r="I8" s="72"/>
      <c r="J8" s="73"/>
    </row>
    <row r="9" spans="1:14" s="75" customFormat="1" ht="10.9" customHeight="1" x14ac:dyDescent="0.25">
      <c r="A9" s="68"/>
      <c r="B9" s="70"/>
      <c r="C9" s="70"/>
      <c r="D9" s="70"/>
      <c r="E9" s="74"/>
      <c r="F9" s="74"/>
      <c r="G9" s="65"/>
      <c r="H9" s="74"/>
      <c r="I9" s="77"/>
      <c r="J9" s="73"/>
    </row>
    <row r="10" spans="1:14" ht="37.9" customHeight="1" x14ac:dyDescent="0.25">
      <c r="A10" s="270" t="s">
        <v>6</v>
      </c>
      <c r="B10" s="271"/>
      <c r="C10" s="271"/>
      <c r="D10" s="271"/>
      <c r="E10" s="271"/>
      <c r="F10" s="271"/>
      <c r="G10" s="271"/>
      <c r="H10" s="271"/>
      <c r="I10" s="271"/>
      <c r="J10" s="78"/>
    </row>
    <row r="11" spans="1:14" ht="24.6" customHeight="1" x14ac:dyDescent="0.25">
      <c r="A11" s="245" t="s">
        <v>7</v>
      </c>
      <c r="B11" s="272"/>
      <c r="C11" s="252" t="s">
        <v>504</v>
      </c>
      <c r="D11" s="253"/>
      <c r="E11" s="79"/>
      <c r="F11" s="211" t="s">
        <v>8</v>
      </c>
      <c r="G11" s="251"/>
      <c r="H11" s="227" t="s">
        <v>505</v>
      </c>
      <c r="I11" s="228"/>
      <c r="J11" s="80"/>
    </row>
    <row r="12" spans="1:14" ht="14.45" customHeight="1" x14ac:dyDescent="0.25">
      <c r="A12" s="81"/>
      <c r="B12" s="82"/>
      <c r="C12" s="82"/>
      <c r="D12" s="82"/>
      <c r="E12" s="269"/>
      <c r="F12" s="269"/>
      <c r="G12" s="269"/>
      <c r="H12" s="269"/>
      <c r="I12" s="83"/>
      <c r="J12" s="80"/>
    </row>
    <row r="13" spans="1:14" ht="21" customHeight="1" x14ac:dyDescent="0.25">
      <c r="A13" s="210" t="s">
        <v>9</v>
      </c>
      <c r="B13" s="251"/>
      <c r="C13" s="252" t="s">
        <v>506</v>
      </c>
      <c r="D13" s="253"/>
      <c r="E13" s="268"/>
      <c r="F13" s="269"/>
      <c r="G13" s="269"/>
      <c r="H13" s="269"/>
      <c r="I13" s="83"/>
      <c r="J13" s="80"/>
    </row>
    <row r="14" spans="1:14" ht="10.9" customHeight="1" x14ac:dyDescent="0.25">
      <c r="A14" s="79"/>
      <c r="B14" s="83"/>
      <c r="C14" s="82"/>
      <c r="D14" s="82"/>
      <c r="E14" s="217"/>
      <c r="F14" s="217"/>
      <c r="G14" s="217"/>
      <c r="H14" s="217"/>
      <c r="I14" s="82"/>
      <c r="J14" s="84"/>
    </row>
    <row r="15" spans="1:14" ht="22.9" customHeight="1" x14ac:dyDescent="0.25">
      <c r="A15" s="210" t="s">
        <v>10</v>
      </c>
      <c r="B15" s="251"/>
      <c r="C15" s="252" t="s">
        <v>507</v>
      </c>
      <c r="D15" s="253"/>
      <c r="E15" s="254"/>
      <c r="F15" s="247"/>
      <c r="G15" s="85" t="s">
        <v>11</v>
      </c>
      <c r="H15" s="227" t="s">
        <v>508</v>
      </c>
      <c r="I15" s="228"/>
      <c r="J15" s="86"/>
    </row>
    <row r="16" spans="1:14" ht="10.9" customHeight="1" x14ac:dyDescent="0.25">
      <c r="A16" s="79"/>
      <c r="B16" s="83"/>
      <c r="C16" s="82"/>
      <c r="D16" s="82"/>
      <c r="E16" s="217"/>
      <c r="F16" s="217"/>
      <c r="G16" s="217"/>
      <c r="H16" s="217"/>
      <c r="I16" s="82"/>
      <c r="J16" s="84"/>
    </row>
    <row r="17" spans="1:10" ht="22.9" customHeight="1" x14ac:dyDescent="0.25">
      <c r="A17" s="87"/>
      <c r="B17" s="85" t="s">
        <v>12</v>
      </c>
      <c r="C17" s="252" t="s">
        <v>509</v>
      </c>
      <c r="D17" s="253"/>
      <c r="E17" s="88"/>
      <c r="F17" s="88"/>
      <c r="G17" s="88"/>
      <c r="H17" s="88"/>
      <c r="I17" s="88"/>
      <c r="J17" s="86"/>
    </row>
    <row r="18" spans="1:10" x14ac:dyDescent="0.25">
      <c r="A18" s="273"/>
      <c r="B18" s="274"/>
      <c r="C18" s="217"/>
      <c r="D18" s="217"/>
      <c r="E18" s="217"/>
      <c r="F18" s="217"/>
      <c r="G18" s="217"/>
      <c r="H18" s="217"/>
      <c r="I18" s="82"/>
      <c r="J18" s="84"/>
    </row>
    <row r="19" spans="1:10" x14ac:dyDescent="0.25">
      <c r="A19" s="245" t="s">
        <v>13</v>
      </c>
      <c r="B19" s="246"/>
      <c r="C19" s="218" t="s">
        <v>599</v>
      </c>
      <c r="D19" s="219"/>
      <c r="E19" s="219"/>
      <c r="F19" s="219"/>
      <c r="G19" s="219"/>
      <c r="H19" s="219"/>
      <c r="I19" s="219"/>
      <c r="J19" s="220"/>
    </row>
    <row r="20" spans="1:10" x14ac:dyDescent="0.25">
      <c r="A20" s="81"/>
      <c r="B20" s="82"/>
      <c r="C20" s="89"/>
      <c r="D20" s="82"/>
      <c r="E20" s="217"/>
      <c r="F20" s="217"/>
      <c r="G20" s="217"/>
      <c r="H20" s="217"/>
      <c r="I20" s="82"/>
      <c r="J20" s="84"/>
    </row>
    <row r="21" spans="1:10" x14ac:dyDescent="0.25">
      <c r="A21" s="245" t="s">
        <v>14</v>
      </c>
      <c r="B21" s="246"/>
      <c r="C21" s="227">
        <v>10000</v>
      </c>
      <c r="D21" s="228"/>
      <c r="E21" s="217"/>
      <c r="F21" s="217"/>
      <c r="G21" s="218" t="s">
        <v>510</v>
      </c>
      <c r="H21" s="219"/>
      <c r="I21" s="219"/>
      <c r="J21" s="220"/>
    </row>
    <row r="22" spans="1:10" x14ac:dyDescent="0.25">
      <c r="A22" s="81"/>
      <c r="B22" s="82"/>
      <c r="C22" s="82"/>
      <c r="D22" s="82"/>
      <c r="E22" s="217"/>
      <c r="F22" s="217"/>
      <c r="G22" s="217"/>
      <c r="H22" s="217"/>
      <c r="I22" s="82"/>
      <c r="J22" s="84"/>
    </row>
    <row r="23" spans="1:10" x14ac:dyDescent="0.25">
      <c r="A23" s="245" t="s">
        <v>15</v>
      </c>
      <c r="B23" s="246"/>
      <c r="C23" s="218" t="s">
        <v>511</v>
      </c>
      <c r="D23" s="219"/>
      <c r="E23" s="219"/>
      <c r="F23" s="219"/>
      <c r="G23" s="219"/>
      <c r="H23" s="219"/>
      <c r="I23" s="219"/>
      <c r="J23" s="220"/>
    </row>
    <row r="24" spans="1:10" x14ac:dyDescent="0.25">
      <c r="A24" s="81"/>
      <c r="B24" s="82"/>
      <c r="C24" s="82"/>
      <c r="D24" s="82"/>
      <c r="E24" s="217"/>
      <c r="F24" s="217"/>
      <c r="G24" s="217"/>
      <c r="H24" s="217"/>
      <c r="I24" s="82"/>
      <c r="J24" s="84"/>
    </row>
    <row r="25" spans="1:10" x14ac:dyDescent="0.25">
      <c r="A25" s="245" t="s">
        <v>16</v>
      </c>
      <c r="B25" s="246"/>
      <c r="C25" s="248" t="s">
        <v>512</v>
      </c>
      <c r="D25" s="249"/>
      <c r="E25" s="249"/>
      <c r="F25" s="249"/>
      <c r="G25" s="249"/>
      <c r="H25" s="249"/>
      <c r="I25" s="249"/>
      <c r="J25" s="250"/>
    </row>
    <row r="26" spans="1:10" x14ac:dyDescent="0.25">
      <c r="A26" s="81"/>
      <c r="B26" s="82"/>
      <c r="C26" s="89"/>
      <c r="D26" s="82"/>
      <c r="E26" s="217"/>
      <c r="F26" s="217"/>
      <c r="G26" s="217"/>
      <c r="H26" s="217"/>
      <c r="I26" s="82"/>
      <c r="J26" s="84"/>
    </row>
    <row r="27" spans="1:10" x14ac:dyDescent="0.25">
      <c r="A27" s="245" t="s">
        <v>17</v>
      </c>
      <c r="B27" s="246"/>
      <c r="C27" s="248" t="s">
        <v>513</v>
      </c>
      <c r="D27" s="249"/>
      <c r="E27" s="249"/>
      <c r="F27" s="249"/>
      <c r="G27" s="249"/>
      <c r="H27" s="249"/>
      <c r="I27" s="249"/>
      <c r="J27" s="250"/>
    </row>
    <row r="28" spans="1:10" ht="13.9" customHeight="1" x14ac:dyDescent="0.25">
      <c r="A28" s="81"/>
      <c r="B28" s="82"/>
      <c r="C28" s="89"/>
      <c r="D28" s="82"/>
      <c r="E28" s="217"/>
      <c r="F28" s="217"/>
      <c r="G28" s="217"/>
      <c r="H28" s="217"/>
      <c r="I28" s="82"/>
      <c r="J28" s="84"/>
    </row>
    <row r="29" spans="1:10" ht="22.9" customHeight="1" x14ac:dyDescent="0.25">
      <c r="A29" s="210" t="s">
        <v>18</v>
      </c>
      <c r="B29" s="246"/>
      <c r="C29" s="90">
        <v>3616</v>
      </c>
      <c r="D29" s="91"/>
      <c r="E29" s="221"/>
      <c r="F29" s="221"/>
      <c r="G29" s="221"/>
      <c r="H29" s="221"/>
      <c r="I29" s="92"/>
      <c r="J29" s="93"/>
    </row>
    <row r="30" spans="1:10" x14ac:dyDescent="0.25">
      <c r="A30" s="81"/>
      <c r="B30" s="82"/>
      <c r="C30" s="82"/>
      <c r="D30" s="82"/>
      <c r="E30" s="217"/>
      <c r="F30" s="217"/>
      <c r="G30" s="217"/>
      <c r="H30" s="217"/>
      <c r="I30" s="92"/>
      <c r="J30" s="93"/>
    </row>
    <row r="31" spans="1:10" x14ac:dyDescent="0.25">
      <c r="A31" s="245" t="s">
        <v>19</v>
      </c>
      <c r="B31" s="246"/>
      <c r="C31" s="105" t="s">
        <v>514</v>
      </c>
      <c r="D31" s="244" t="s">
        <v>20</v>
      </c>
      <c r="E31" s="225"/>
      <c r="F31" s="225"/>
      <c r="G31" s="225"/>
      <c r="H31" s="94"/>
      <c r="I31" s="95" t="s">
        <v>21</v>
      </c>
      <c r="J31" s="96" t="s">
        <v>22</v>
      </c>
    </row>
    <row r="32" spans="1:10" x14ac:dyDescent="0.25">
      <c r="A32" s="245"/>
      <c r="B32" s="246"/>
      <c r="C32" s="97"/>
      <c r="D32" s="65"/>
      <c r="E32" s="247"/>
      <c r="F32" s="247"/>
      <c r="G32" s="247"/>
      <c r="H32" s="247"/>
      <c r="I32" s="92"/>
      <c r="J32" s="93"/>
    </row>
    <row r="33" spans="1:10" x14ac:dyDescent="0.25">
      <c r="A33" s="245" t="s">
        <v>23</v>
      </c>
      <c r="B33" s="246"/>
      <c r="C33" s="90" t="s">
        <v>515</v>
      </c>
      <c r="D33" s="244" t="s">
        <v>24</v>
      </c>
      <c r="E33" s="225"/>
      <c r="F33" s="225"/>
      <c r="G33" s="225"/>
      <c r="H33" s="88"/>
      <c r="I33" s="95" t="s">
        <v>25</v>
      </c>
      <c r="J33" s="96" t="s">
        <v>26</v>
      </c>
    </row>
    <row r="34" spans="1:10" x14ac:dyDescent="0.25">
      <c r="A34" s="81"/>
      <c r="B34" s="82"/>
      <c r="C34" s="82"/>
      <c r="D34" s="82"/>
      <c r="E34" s="217"/>
      <c r="F34" s="217"/>
      <c r="G34" s="217"/>
      <c r="H34" s="217"/>
      <c r="I34" s="82"/>
      <c r="J34" s="84"/>
    </row>
    <row r="35" spans="1:10" x14ac:dyDescent="0.25">
      <c r="A35" s="244" t="s">
        <v>27</v>
      </c>
      <c r="B35" s="225"/>
      <c r="C35" s="225"/>
      <c r="D35" s="225"/>
      <c r="E35" s="225" t="s">
        <v>28</v>
      </c>
      <c r="F35" s="225"/>
      <c r="G35" s="225"/>
      <c r="H35" s="225"/>
      <c r="I35" s="225"/>
      <c r="J35" s="98" t="s">
        <v>29</v>
      </c>
    </row>
    <row r="36" spans="1:10" x14ac:dyDescent="0.25">
      <c r="A36" s="81"/>
      <c r="B36" s="82"/>
      <c r="C36" s="82"/>
      <c r="D36" s="82"/>
      <c r="E36" s="217"/>
      <c r="F36" s="217"/>
      <c r="G36" s="217"/>
      <c r="H36" s="217"/>
      <c r="I36" s="82"/>
      <c r="J36" s="93"/>
    </row>
    <row r="37" spans="1:10" x14ac:dyDescent="0.25">
      <c r="A37" s="241" t="s">
        <v>516</v>
      </c>
      <c r="B37" s="242"/>
      <c r="C37" s="242"/>
      <c r="D37" s="242"/>
      <c r="E37" s="241" t="s">
        <v>517</v>
      </c>
      <c r="F37" s="242"/>
      <c r="G37" s="242"/>
      <c r="H37" s="242"/>
      <c r="I37" s="243"/>
      <c r="J37" s="122">
        <v>1343068</v>
      </c>
    </row>
    <row r="38" spans="1:10" x14ac:dyDescent="0.25">
      <c r="A38" s="81"/>
      <c r="B38" s="82"/>
      <c r="C38" s="89"/>
      <c r="D38" s="240"/>
      <c r="E38" s="240"/>
      <c r="F38" s="240"/>
      <c r="G38" s="240"/>
      <c r="H38" s="240"/>
      <c r="I38" s="240"/>
      <c r="J38" s="84"/>
    </row>
    <row r="39" spans="1:10" x14ac:dyDescent="0.25">
      <c r="A39" s="233" t="s">
        <v>518</v>
      </c>
      <c r="B39" s="234"/>
      <c r="C39" s="234"/>
      <c r="D39" s="235"/>
      <c r="E39" s="233" t="s">
        <v>517</v>
      </c>
      <c r="F39" s="234"/>
      <c r="G39" s="234"/>
      <c r="H39" s="234"/>
      <c r="I39" s="235"/>
      <c r="J39" s="123">
        <v>3645363</v>
      </c>
    </row>
    <row r="40" spans="1:10" x14ac:dyDescent="0.25">
      <c r="A40" s="81"/>
      <c r="B40" s="82"/>
      <c r="C40" s="89"/>
      <c r="D40" s="99"/>
      <c r="E40" s="240"/>
      <c r="F40" s="240"/>
      <c r="G40" s="240"/>
      <c r="H40" s="240"/>
      <c r="I40" s="83"/>
      <c r="J40" s="84"/>
    </row>
    <row r="41" spans="1:10" x14ac:dyDescent="0.25">
      <c r="A41" s="233" t="s">
        <v>519</v>
      </c>
      <c r="B41" s="234"/>
      <c r="C41" s="234"/>
      <c r="D41" s="235"/>
      <c r="E41" s="233" t="s">
        <v>517</v>
      </c>
      <c r="F41" s="234"/>
      <c r="G41" s="234"/>
      <c r="H41" s="234"/>
      <c r="I41" s="235"/>
      <c r="J41" s="123">
        <v>3282899</v>
      </c>
    </row>
    <row r="42" spans="1:10" x14ac:dyDescent="0.25">
      <c r="A42" s="81"/>
      <c r="B42" s="82"/>
      <c r="C42" s="89"/>
      <c r="D42" s="99"/>
      <c r="E42" s="240"/>
      <c r="F42" s="240"/>
      <c r="G42" s="240"/>
      <c r="H42" s="240"/>
      <c r="I42" s="83"/>
      <c r="J42" s="84"/>
    </row>
    <row r="43" spans="1:10" x14ac:dyDescent="0.25">
      <c r="A43" s="233" t="s">
        <v>520</v>
      </c>
      <c r="B43" s="234"/>
      <c r="C43" s="234"/>
      <c r="D43" s="235"/>
      <c r="E43" s="233" t="s">
        <v>517</v>
      </c>
      <c r="F43" s="234"/>
      <c r="G43" s="234"/>
      <c r="H43" s="234"/>
      <c r="I43" s="235"/>
      <c r="J43" s="123">
        <v>3282678</v>
      </c>
    </row>
    <row r="44" spans="1:10" x14ac:dyDescent="0.25">
      <c r="A44" s="100"/>
      <c r="B44" s="89"/>
      <c r="C44" s="231"/>
      <c r="D44" s="231"/>
      <c r="E44" s="217"/>
      <c r="F44" s="217"/>
      <c r="G44" s="231"/>
      <c r="H44" s="231"/>
      <c r="I44" s="231"/>
      <c r="J44" s="84"/>
    </row>
    <row r="45" spans="1:10" x14ac:dyDescent="0.25">
      <c r="A45" s="233" t="s">
        <v>521</v>
      </c>
      <c r="B45" s="234"/>
      <c r="C45" s="234"/>
      <c r="D45" s="235"/>
      <c r="E45" s="233" t="s">
        <v>517</v>
      </c>
      <c r="F45" s="234"/>
      <c r="G45" s="234"/>
      <c r="H45" s="234"/>
      <c r="I45" s="235"/>
      <c r="J45" s="123">
        <v>1356216</v>
      </c>
    </row>
    <row r="46" spans="1:10" x14ac:dyDescent="0.25">
      <c r="A46" s="100"/>
      <c r="B46" s="89"/>
      <c r="C46" s="89"/>
      <c r="D46" s="82"/>
      <c r="E46" s="236"/>
      <c r="F46" s="236"/>
      <c r="G46" s="231"/>
      <c r="H46" s="231"/>
      <c r="I46" s="82"/>
      <c r="J46" s="84"/>
    </row>
    <row r="47" spans="1:10" x14ac:dyDescent="0.25">
      <c r="A47" s="233" t="s">
        <v>522</v>
      </c>
      <c r="B47" s="234"/>
      <c r="C47" s="234"/>
      <c r="D47" s="235"/>
      <c r="E47" s="233" t="s">
        <v>517</v>
      </c>
      <c r="F47" s="234"/>
      <c r="G47" s="234"/>
      <c r="H47" s="234"/>
      <c r="I47" s="235"/>
      <c r="J47" s="123">
        <v>2435071</v>
      </c>
    </row>
    <row r="48" spans="1:10" x14ac:dyDescent="0.25">
      <c r="A48" s="131"/>
      <c r="B48" s="132"/>
      <c r="C48" s="132"/>
      <c r="D48" s="121"/>
      <c r="E48" s="236"/>
      <c r="F48" s="236"/>
      <c r="G48" s="255"/>
      <c r="H48" s="255"/>
      <c r="I48" s="121"/>
      <c r="J48" s="133"/>
    </row>
    <row r="49" spans="1:10" x14ac:dyDescent="0.25">
      <c r="A49" s="233" t="s">
        <v>523</v>
      </c>
      <c r="B49" s="234"/>
      <c r="C49" s="234"/>
      <c r="D49" s="235"/>
      <c r="E49" s="233" t="s">
        <v>517</v>
      </c>
      <c r="F49" s="234"/>
      <c r="G49" s="234"/>
      <c r="H49" s="234"/>
      <c r="I49" s="235"/>
      <c r="J49" s="123">
        <v>3654656</v>
      </c>
    </row>
    <row r="50" spans="1:10" x14ac:dyDescent="0.25">
      <c r="A50" s="131"/>
      <c r="B50" s="132"/>
      <c r="C50" s="132"/>
      <c r="D50" s="121"/>
      <c r="E50" s="236"/>
      <c r="F50" s="236"/>
      <c r="G50" s="255"/>
      <c r="H50" s="255"/>
      <c r="I50" s="121"/>
      <c r="J50" s="133"/>
    </row>
    <row r="51" spans="1:10" x14ac:dyDescent="0.25">
      <c r="A51" s="233" t="s">
        <v>524</v>
      </c>
      <c r="B51" s="234"/>
      <c r="C51" s="234"/>
      <c r="D51" s="235"/>
      <c r="E51" s="233" t="s">
        <v>517</v>
      </c>
      <c r="F51" s="234"/>
      <c r="G51" s="234"/>
      <c r="H51" s="234"/>
      <c r="I51" s="235"/>
      <c r="J51" s="123">
        <v>3654664</v>
      </c>
    </row>
    <row r="52" spans="1:10" x14ac:dyDescent="0.25">
      <c r="A52" s="131"/>
      <c r="B52" s="132"/>
      <c r="C52" s="132"/>
      <c r="D52" s="121"/>
      <c r="E52" s="236"/>
      <c r="F52" s="236"/>
      <c r="G52" s="255"/>
      <c r="H52" s="255"/>
      <c r="I52" s="121"/>
      <c r="J52" s="133"/>
    </row>
    <row r="53" spans="1:10" x14ac:dyDescent="0.25">
      <c r="A53" s="233" t="s">
        <v>525</v>
      </c>
      <c r="B53" s="234"/>
      <c r="C53" s="234"/>
      <c r="D53" s="235"/>
      <c r="E53" s="233" t="s">
        <v>517</v>
      </c>
      <c r="F53" s="234"/>
      <c r="G53" s="234"/>
      <c r="H53" s="234"/>
      <c r="I53" s="235"/>
      <c r="J53" s="123">
        <v>3641287</v>
      </c>
    </row>
    <row r="54" spans="1:10" x14ac:dyDescent="0.25">
      <c r="A54" s="131"/>
      <c r="B54" s="132"/>
      <c r="C54" s="132"/>
      <c r="D54" s="121"/>
      <c r="E54" s="236"/>
      <c r="F54" s="236"/>
      <c r="G54" s="255"/>
      <c r="H54" s="255"/>
      <c r="I54" s="121"/>
      <c r="J54" s="133"/>
    </row>
    <row r="55" spans="1:10" x14ac:dyDescent="0.25">
      <c r="A55" s="233" t="s">
        <v>526</v>
      </c>
      <c r="B55" s="234"/>
      <c r="C55" s="234"/>
      <c r="D55" s="235"/>
      <c r="E55" s="233" t="s">
        <v>517</v>
      </c>
      <c r="F55" s="234"/>
      <c r="G55" s="234"/>
      <c r="H55" s="234"/>
      <c r="I55" s="235"/>
      <c r="J55" s="123">
        <v>3282660</v>
      </c>
    </row>
    <row r="56" spans="1:10" x14ac:dyDescent="0.25">
      <c r="A56" s="131"/>
      <c r="B56" s="143"/>
      <c r="C56" s="143"/>
      <c r="D56" s="142"/>
      <c r="E56" s="275"/>
      <c r="F56" s="275"/>
      <c r="G56" s="276"/>
      <c r="H56" s="276"/>
      <c r="I56" s="142"/>
      <c r="J56" s="133"/>
    </row>
    <row r="57" spans="1:10" x14ac:dyDescent="0.25">
      <c r="A57" s="237" t="s">
        <v>527</v>
      </c>
      <c r="B57" s="238"/>
      <c r="C57" s="238"/>
      <c r="D57" s="239"/>
      <c r="E57" s="237" t="s">
        <v>517</v>
      </c>
      <c r="F57" s="238"/>
      <c r="G57" s="238"/>
      <c r="H57" s="238"/>
      <c r="I57" s="239"/>
      <c r="J57" s="123">
        <v>3654354</v>
      </c>
    </row>
    <row r="58" spans="1:10" x14ac:dyDescent="0.25">
      <c r="A58" s="131"/>
      <c r="B58" s="143"/>
      <c r="C58" s="143"/>
      <c r="D58" s="142"/>
      <c r="E58" s="275"/>
      <c r="F58" s="275"/>
      <c r="G58" s="276"/>
      <c r="H58" s="276"/>
      <c r="I58" s="142"/>
      <c r="J58" s="133"/>
    </row>
    <row r="59" spans="1:10" x14ac:dyDescent="0.25">
      <c r="A59" s="237" t="s">
        <v>528</v>
      </c>
      <c r="B59" s="238"/>
      <c r="C59" s="238"/>
      <c r="D59" s="239"/>
      <c r="E59" s="237" t="s">
        <v>517</v>
      </c>
      <c r="F59" s="238"/>
      <c r="G59" s="238"/>
      <c r="H59" s="238"/>
      <c r="I59" s="239"/>
      <c r="J59" s="123">
        <v>1114328</v>
      </c>
    </row>
    <row r="60" spans="1:10" x14ac:dyDescent="0.25">
      <c r="A60" s="131"/>
      <c r="B60" s="143"/>
      <c r="C60" s="143"/>
      <c r="D60" s="142"/>
      <c r="E60" s="275"/>
      <c r="F60" s="275"/>
      <c r="G60" s="276"/>
      <c r="H60" s="276"/>
      <c r="I60" s="142"/>
      <c r="J60" s="133"/>
    </row>
    <row r="61" spans="1:10" x14ac:dyDescent="0.25">
      <c r="A61" s="237" t="s">
        <v>603</v>
      </c>
      <c r="B61" s="238"/>
      <c r="C61" s="238"/>
      <c r="D61" s="239"/>
      <c r="E61" s="237" t="s">
        <v>517</v>
      </c>
      <c r="F61" s="238"/>
      <c r="G61" s="238"/>
      <c r="H61" s="238"/>
      <c r="I61" s="239"/>
      <c r="J61" s="137">
        <v>5423392</v>
      </c>
    </row>
    <row r="62" spans="1:10" x14ac:dyDescent="0.25">
      <c r="A62" s="134"/>
      <c r="B62" s="135"/>
      <c r="C62" s="135"/>
      <c r="D62" s="135"/>
      <c r="E62" s="135"/>
      <c r="F62" s="135"/>
      <c r="G62" s="135"/>
      <c r="H62" s="135"/>
      <c r="I62" s="135"/>
      <c r="J62" s="136"/>
    </row>
    <row r="63" spans="1:10" x14ac:dyDescent="0.25">
      <c r="A63" s="233" t="s">
        <v>604</v>
      </c>
      <c r="B63" s="234"/>
      <c r="C63" s="234"/>
      <c r="D63" s="235"/>
      <c r="E63" s="233" t="s">
        <v>517</v>
      </c>
      <c r="F63" s="234"/>
      <c r="G63" s="234"/>
      <c r="H63" s="234"/>
      <c r="I63" s="235"/>
      <c r="J63" s="123">
        <v>5435765</v>
      </c>
    </row>
    <row r="64" spans="1:10" x14ac:dyDescent="0.25">
      <c r="A64" s="138"/>
      <c r="B64" s="139"/>
      <c r="C64" s="139"/>
      <c r="D64" s="139"/>
      <c r="E64" s="139"/>
      <c r="F64" s="139"/>
      <c r="G64" s="139"/>
      <c r="H64" s="139"/>
      <c r="I64" s="139"/>
      <c r="J64" s="140"/>
    </row>
    <row r="65" spans="1:10" x14ac:dyDescent="0.25">
      <c r="A65" s="233" t="s">
        <v>529</v>
      </c>
      <c r="B65" s="234"/>
      <c r="C65" s="234"/>
      <c r="D65" s="235"/>
      <c r="E65" s="233" t="s">
        <v>530</v>
      </c>
      <c r="F65" s="234"/>
      <c r="G65" s="234"/>
      <c r="H65" s="234"/>
      <c r="I65" s="235"/>
      <c r="J65" s="123"/>
    </row>
    <row r="66" spans="1:10" x14ac:dyDescent="0.25">
      <c r="A66" s="131"/>
      <c r="B66" s="132"/>
      <c r="C66" s="132"/>
      <c r="D66" s="121"/>
      <c r="E66" s="236"/>
      <c r="F66" s="236"/>
      <c r="G66" s="255"/>
      <c r="H66" s="255"/>
      <c r="I66" s="121"/>
      <c r="J66" s="133"/>
    </row>
    <row r="67" spans="1:10" x14ac:dyDescent="0.25">
      <c r="A67" s="131"/>
      <c r="B67" s="143"/>
      <c r="C67" s="143"/>
      <c r="D67" s="142"/>
      <c r="E67" s="236"/>
      <c r="F67" s="236"/>
      <c r="G67" s="255"/>
      <c r="H67" s="255"/>
      <c r="I67" s="142"/>
      <c r="J67" s="133"/>
    </row>
    <row r="68" spans="1:10" x14ac:dyDescent="0.25">
      <c r="A68" s="100"/>
      <c r="B68" s="89"/>
      <c r="C68" s="89"/>
      <c r="D68" s="82"/>
      <c r="E68" s="217"/>
      <c r="F68" s="217"/>
      <c r="G68" s="231"/>
      <c r="H68" s="231"/>
      <c r="I68" s="82"/>
      <c r="J68" s="101" t="s">
        <v>30</v>
      </c>
    </row>
    <row r="69" spans="1:10" x14ac:dyDescent="0.25">
      <c r="A69" s="100"/>
      <c r="B69" s="89"/>
      <c r="C69" s="89"/>
      <c r="D69" s="82"/>
      <c r="E69" s="217"/>
      <c r="F69" s="217"/>
      <c r="G69" s="231"/>
      <c r="H69" s="231"/>
      <c r="I69" s="82"/>
      <c r="J69" s="101" t="s">
        <v>31</v>
      </c>
    </row>
    <row r="70" spans="1:10" ht="14.45" customHeight="1" x14ac:dyDescent="0.25">
      <c r="A70" s="210" t="s">
        <v>32</v>
      </c>
      <c r="B70" s="211"/>
      <c r="C70" s="227" t="s">
        <v>531</v>
      </c>
      <c r="D70" s="228"/>
      <c r="E70" s="229" t="s">
        <v>33</v>
      </c>
      <c r="F70" s="230"/>
      <c r="G70" s="218"/>
      <c r="H70" s="219"/>
      <c r="I70" s="219"/>
      <c r="J70" s="220"/>
    </row>
    <row r="71" spans="1:10" x14ac:dyDescent="0.25">
      <c r="A71" s="100"/>
      <c r="B71" s="89"/>
      <c r="C71" s="231"/>
      <c r="D71" s="231"/>
      <c r="E71" s="217"/>
      <c r="F71" s="217"/>
      <c r="G71" s="232" t="s">
        <v>34</v>
      </c>
      <c r="H71" s="232"/>
      <c r="I71" s="232"/>
      <c r="J71" s="73"/>
    </row>
    <row r="72" spans="1:10" ht="13.9" customHeight="1" x14ac:dyDescent="0.25">
      <c r="A72" s="210" t="s">
        <v>35</v>
      </c>
      <c r="B72" s="211"/>
      <c r="C72" s="218" t="s">
        <v>532</v>
      </c>
      <c r="D72" s="219"/>
      <c r="E72" s="219"/>
      <c r="F72" s="219"/>
      <c r="G72" s="219"/>
      <c r="H72" s="219"/>
      <c r="I72" s="219"/>
      <c r="J72" s="220"/>
    </row>
    <row r="73" spans="1:10" x14ac:dyDescent="0.25">
      <c r="A73" s="81"/>
      <c r="B73" s="82"/>
      <c r="C73" s="221" t="s">
        <v>36</v>
      </c>
      <c r="D73" s="221"/>
      <c r="E73" s="221"/>
      <c r="F73" s="221"/>
      <c r="G73" s="221"/>
      <c r="H73" s="221"/>
      <c r="I73" s="221"/>
      <c r="J73" s="84"/>
    </row>
    <row r="74" spans="1:10" x14ac:dyDescent="0.25">
      <c r="A74" s="210" t="s">
        <v>37</v>
      </c>
      <c r="B74" s="211"/>
      <c r="C74" s="222" t="s">
        <v>533</v>
      </c>
      <c r="D74" s="223"/>
      <c r="E74" s="224"/>
      <c r="F74" s="217"/>
      <c r="G74" s="217"/>
      <c r="H74" s="225"/>
      <c r="I74" s="225"/>
      <c r="J74" s="226"/>
    </row>
    <row r="75" spans="1:10" x14ac:dyDescent="0.25">
      <c r="A75" s="81"/>
      <c r="B75" s="82"/>
      <c r="C75" s="89"/>
      <c r="D75" s="82"/>
      <c r="E75" s="217"/>
      <c r="F75" s="217"/>
      <c r="G75" s="217"/>
      <c r="H75" s="217"/>
      <c r="I75" s="82"/>
      <c r="J75" s="84"/>
    </row>
    <row r="76" spans="1:10" ht="14.45" customHeight="1" x14ac:dyDescent="0.25">
      <c r="A76" s="210" t="s">
        <v>38</v>
      </c>
      <c r="B76" s="211"/>
      <c r="C76" s="212" t="s">
        <v>534</v>
      </c>
      <c r="D76" s="213"/>
      <c r="E76" s="213"/>
      <c r="F76" s="213"/>
      <c r="G76" s="213"/>
      <c r="H76" s="213"/>
      <c r="I76" s="213"/>
      <c r="J76" s="214"/>
    </row>
    <row r="77" spans="1:10" x14ac:dyDescent="0.25">
      <c r="A77" s="81"/>
      <c r="B77" s="82"/>
      <c r="C77" s="82"/>
      <c r="D77" s="82"/>
      <c r="E77" s="217"/>
      <c r="F77" s="217"/>
      <c r="G77" s="217"/>
      <c r="H77" s="217"/>
      <c r="I77" s="82"/>
      <c r="J77" s="84"/>
    </row>
    <row r="78" spans="1:10" x14ac:dyDescent="0.25">
      <c r="A78" s="210" t="s">
        <v>39</v>
      </c>
      <c r="B78" s="211"/>
      <c r="C78" s="212" t="s">
        <v>535</v>
      </c>
      <c r="D78" s="213"/>
      <c r="E78" s="213"/>
      <c r="F78" s="213"/>
      <c r="G78" s="213"/>
      <c r="H78" s="213"/>
      <c r="I78" s="213"/>
      <c r="J78" s="214"/>
    </row>
    <row r="79" spans="1:10" ht="14.45" customHeight="1" x14ac:dyDescent="0.25">
      <c r="A79" s="81"/>
      <c r="B79" s="82"/>
      <c r="C79" s="215" t="s">
        <v>40</v>
      </c>
      <c r="D79" s="215"/>
      <c r="E79" s="215"/>
      <c r="F79" s="215"/>
      <c r="G79" s="82"/>
      <c r="H79" s="82"/>
      <c r="I79" s="82"/>
      <c r="J79" s="84"/>
    </row>
    <row r="80" spans="1:10" x14ac:dyDescent="0.25">
      <c r="A80" s="210" t="s">
        <v>41</v>
      </c>
      <c r="B80" s="211"/>
      <c r="C80" s="212" t="s">
        <v>536</v>
      </c>
      <c r="D80" s="213"/>
      <c r="E80" s="213"/>
      <c r="F80" s="213"/>
      <c r="G80" s="213"/>
      <c r="H80" s="213"/>
      <c r="I80" s="213"/>
      <c r="J80" s="214"/>
    </row>
    <row r="81" spans="1:10" ht="14.45" customHeight="1" x14ac:dyDescent="0.25">
      <c r="A81" s="102"/>
      <c r="B81" s="103"/>
      <c r="C81" s="216" t="s">
        <v>42</v>
      </c>
      <c r="D81" s="216"/>
      <c r="E81" s="216"/>
      <c r="F81" s="216"/>
      <c r="G81" s="216"/>
      <c r="H81" s="103"/>
      <c r="I81" s="103"/>
      <c r="J81" s="104"/>
    </row>
    <row r="88" spans="1:10" ht="27" customHeight="1" x14ac:dyDescent="0.25"/>
    <row r="92"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58">
    <mergeCell ref="E48:F48"/>
    <mergeCell ref="G48:H48"/>
    <mergeCell ref="E50:F50"/>
    <mergeCell ref="G50:H50"/>
    <mergeCell ref="E52:F52"/>
    <mergeCell ref="G52:H52"/>
    <mergeCell ref="E54:F54"/>
    <mergeCell ref="G54:H54"/>
    <mergeCell ref="E56:F56"/>
    <mergeCell ref="G56:H56"/>
    <mergeCell ref="E59:I59"/>
    <mergeCell ref="A61:D61"/>
    <mergeCell ref="E61:I61"/>
    <mergeCell ref="E58:F58"/>
    <mergeCell ref="G58:H58"/>
    <mergeCell ref="E60:F60"/>
    <mergeCell ref="G60:H60"/>
    <mergeCell ref="E66:F66"/>
    <mergeCell ref="G66:H66"/>
    <mergeCell ref="A63:D63"/>
    <mergeCell ref="E63:I63"/>
    <mergeCell ref="A65:D65"/>
    <mergeCell ref="E65:I65"/>
    <mergeCell ref="E67:F67"/>
    <mergeCell ref="G67:H6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8:F68"/>
    <mergeCell ref="G68:H68"/>
    <mergeCell ref="E69:F69"/>
    <mergeCell ref="G69:H69"/>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78:B78"/>
    <mergeCell ref="C78:J78"/>
    <mergeCell ref="C79:F79"/>
    <mergeCell ref="A80:B80"/>
    <mergeCell ref="C80:J80"/>
    <mergeCell ref="C81:G81"/>
    <mergeCell ref="E75:F75"/>
    <mergeCell ref="G75:H75"/>
    <mergeCell ref="A76:B76"/>
    <mergeCell ref="C76:J76"/>
    <mergeCell ref="E77:F77"/>
    <mergeCell ref="G77:H77"/>
  </mergeCells>
  <dataValidations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78" sqref="I7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84" t="s">
        <v>43</v>
      </c>
      <c r="B1" s="285"/>
      <c r="C1" s="285"/>
      <c r="D1" s="285"/>
      <c r="E1" s="285"/>
      <c r="F1" s="285"/>
      <c r="G1" s="285"/>
      <c r="H1" s="285"/>
      <c r="I1" s="285"/>
    </row>
    <row r="2" spans="1:9" x14ac:dyDescent="0.2">
      <c r="A2" s="286" t="s">
        <v>628</v>
      </c>
      <c r="B2" s="287"/>
      <c r="C2" s="287"/>
      <c r="D2" s="287"/>
      <c r="E2" s="287"/>
      <c r="F2" s="287"/>
      <c r="G2" s="287"/>
      <c r="H2" s="287"/>
      <c r="I2" s="287"/>
    </row>
    <row r="3" spans="1:9" x14ac:dyDescent="0.2">
      <c r="A3" s="288" t="s">
        <v>44</v>
      </c>
      <c r="B3" s="289"/>
      <c r="C3" s="289"/>
      <c r="D3" s="289"/>
      <c r="E3" s="289"/>
      <c r="F3" s="289"/>
      <c r="G3" s="289"/>
      <c r="H3" s="289"/>
      <c r="I3" s="289"/>
    </row>
    <row r="4" spans="1:9" x14ac:dyDescent="0.2">
      <c r="A4" s="290" t="s">
        <v>598</v>
      </c>
      <c r="B4" s="291"/>
      <c r="C4" s="291"/>
      <c r="D4" s="291"/>
      <c r="E4" s="291"/>
      <c r="F4" s="291"/>
      <c r="G4" s="291"/>
      <c r="H4" s="291"/>
      <c r="I4" s="292"/>
    </row>
    <row r="5" spans="1:9" ht="45" x14ac:dyDescent="0.2">
      <c r="A5" s="295" t="s">
        <v>45</v>
      </c>
      <c r="B5" s="296"/>
      <c r="C5" s="296"/>
      <c r="D5" s="296"/>
      <c r="E5" s="296"/>
      <c r="F5" s="296"/>
      <c r="G5" s="11" t="s">
        <v>46</v>
      </c>
      <c r="H5" s="13" t="s">
        <v>47</v>
      </c>
      <c r="I5" s="13" t="s">
        <v>48</v>
      </c>
    </row>
    <row r="6" spans="1:9" x14ac:dyDescent="0.2">
      <c r="A6" s="293">
        <v>1</v>
      </c>
      <c r="B6" s="294"/>
      <c r="C6" s="294"/>
      <c r="D6" s="294"/>
      <c r="E6" s="294"/>
      <c r="F6" s="294"/>
      <c r="G6" s="12">
        <v>2</v>
      </c>
      <c r="H6" s="13">
        <v>3</v>
      </c>
      <c r="I6" s="13">
        <v>4</v>
      </c>
    </row>
    <row r="7" spans="1:9" x14ac:dyDescent="0.2">
      <c r="A7" s="297"/>
      <c r="B7" s="297"/>
      <c r="C7" s="297"/>
      <c r="D7" s="297"/>
      <c r="E7" s="297"/>
      <c r="F7" s="297"/>
      <c r="G7" s="297"/>
      <c r="H7" s="297"/>
      <c r="I7" s="297"/>
    </row>
    <row r="8" spans="1:9" ht="12.75" customHeight="1" x14ac:dyDescent="0.2">
      <c r="A8" s="278" t="s">
        <v>49</v>
      </c>
      <c r="B8" s="278"/>
      <c r="C8" s="278"/>
      <c r="D8" s="278"/>
      <c r="E8" s="278"/>
      <c r="F8" s="278"/>
      <c r="G8" s="14">
        <v>1</v>
      </c>
      <c r="H8" s="31">
        <v>0</v>
      </c>
      <c r="I8" s="31">
        <v>0</v>
      </c>
    </row>
    <row r="9" spans="1:9" ht="12.75" customHeight="1" x14ac:dyDescent="0.2">
      <c r="A9" s="279" t="s">
        <v>50</v>
      </c>
      <c r="B9" s="279"/>
      <c r="C9" s="279"/>
      <c r="D9" s="279"/>
      <c r="E9" s="279"/>
      <c r="F9" s="279"/>
      <c r="G9" s="15">
        <v>2</v>
      </c>
      <c r="H9" s="32">
        <f>H10+H17+H27+H38+H43</f>
        <v>1598222545</v>
      </c>
      <c r="I9" s="32">
        <f>I10+I17+I27+I38+I43</f>
        <v>1569670385</v>
      </c>
    </row>
    <row r="10" spans="1:9" ht="12.75" customHeight="1" x14ac:dyDescent="0.2">
      <c r="A10" s="281" t="s">
        <v>51</v>
      </c>
      <c r="B10" s="281"/>
      <c r="C10" s="281"/>
      <c r="D10" s="281"/>
      <c r="E10" s="281"/>
      <c r="F10" s="281"/>
      <c r="G10" s="15">
        <v>3</v>
      </c>
      <c r="H10" s="32">
        <f>H11+H12+H13+H14+H15+H16</f>
        <v>45901669</v>
      </c>
      <c r="I10" s="32">
        <f>I11+I12+I13+I14+I15+I16</f>
        <v>41646119</v>
      </c>
    </row>
    <row r="11" spans="1:9" ht="12.75" customHeight="1" x14ac:dyDescent="0.2">
      <c r="A11" s="277" t="s">
        <v>503</v>
      </c>
      <c r="B11" s="277"/>
      <c r="C11" s="277"/>
      <c r="D11" s="277"/>
      <c r="E11" s="277"/>
      <c r="F11" s="277"/>
      <c r="G11" s="14">
        <v>4</v>
      </c>
      <c r="H11" s="124">
        <v>20555919</v>
      </c>
      <c r="I11" s="124">
        <v>17656509</v>
      </c>
    </row>
    <row r="12" spans="1:9" ht="22.9" customHeight="1" x14ac:dyDescent="0.2">
      <c r="A12" s="277" t="s">
        <v>502</v>
      </c>
      <c r="B12" s="277"/>
      <c r="C12" s="277"/>
      <c r="D12" s="277"/>
      <c r="E12" s="277"/>
      <c r="F12" s="277"/>
      <c r="G12" s="14">
        <v>5</v>
      </c>
      <c r="H12" s="124">
        <v>12405805</v>
      </c>
      <c r="I12" s="124">
        <v>11746791</v>
      </c>
    </row>
    <row r="13" spans="1:9" ht="12.75" customHeight="1" x14ac:dyDescent="0.2">
      <c r="A13" s="277" t="s">
        <v>52</v>
      </c>
      <c r="B13" s="277"/>
      <c r="C13" s="277"/>
      <c r="D13" s="277"/>
      <c r="E13" s="277"/>
      <c r="F13" s="277"/>
      <c r="G13" s="14">
        <v>6</v>
      </c>
      <c r="H13" s="124">
        <v>7342331</v>
      </c>
      <c r="I13" s="124">
        <v>7342331</v>
      </c>
    </row>
    <row r="14" spans="1:9" ht="12.75" customHeight="1" x14ac:dyDescent="0.2">
      <c r="A14" s="277" t="s">
        <v>53</v>
      </c>
      <c r="B14" s="277"/>
      <c r="C14" s="277"/>
      <c r="D14" s="277"/>
      <c r="E14" s="277"/>
      <c r="F14" s="277"/>
      <c r="G14" s="14">
        <v>7</v>
      </c>
      <c r="H14" s="124">
        <v>75000</v>
      </c>
      <c r="I14" s="124">
        <v>0</v>
      </c>
    </row>
    <row r="15" spans="1:9" ht="12.75" customHeight="1" x14ac:dyDescent="0.2">
      <c r="A15" s="277" t="s">
        <v>54</v>
      </c>
      <c r="B15" s="277"/>
      <c r="C15" s="277"/>
      <c r="D15" s="277"/>
      <c r="E15" s="277"/>
      <c r="F15" s="277"/>
      <c r="G15" s="14">
        <v>8</v>
      </c>
      <c r="H15" s="124">
        <v>5522614</v>
      </c>
      <c r="I15" s="124">
        <v>4897218</v>
      </c>
    </row>
    <row r="16" spans="1:9" ht="12.75" customHeight="1" x14ac:dyDescent="0.2">
      <c r="A16" s="277" t="s">
        <v>55</v>
      </c>
      <c r="B16" s="277"/>
      <c r="C16" s="277"/>
      <c r="D16" s="277"/>
      <c r="E16" s="277"/>
      <c r="F16" s="277"/>
      <c r="G16" s="14">
        <v>9</v>
      </c>
      <c r="H16" s="124">
        <v>0</v>
      </c>
      <c r="I16" s="124">
        <v>3270</v>
      </c>
    </row>
    <row r="17" spans="1:9" ht="12.75" customHeight="1" x14ac:dyDescent="0.2">
      <c r="A17" s="281" t="s">
        <v>56</v>
      </c>
      <c r="B17" s="281"/>
      <c r="C17" s="281"/>
      <c r="D17" s="281"/>
      <c r="E17" s="281"/>
      <c r="F17" s="281"/>
      <c r="G17" s="15">
        <v>10</v>
      </c>
      <c r="H17" s="32">
        <f>H18+H19+H20+H21+H22+H23+H24+H25+H26</f>
        <v>1191744853</v>
      </c>
      <c r="I17" s="32">
        <f>I18+I19+I20+I21+I22+I23+I24+I25+I26</f>
        <v>1180980634</v>
      </c>
    </row>
    <row r="18" spans="1:9" ht="12.75" customHeight="1" x14ac:dyDescent="0.2">
      <c r="A18" s="277" t="s">
        <v>57</v>
      </c>
      <c r="B18" s="277"/>
      <c r="C18" s="277"/>
      <c r="D18" s="277"/>
      <c r="E18" s="277"/>
      <c r="F18" s="277"/>
      <c r="G18" s="14">
        <v>11</v>
      </c>
      <c r="H18" s="124">
        <v>163997809</v>
      </c>
      <c r="I18" s="124">
        <v>162963336</v>
      </c>
    </row>
    <row r="19" spans="1:9" ht="12.75" customHeight="1" x14ac:dyDescent="0.2">
      <c r="A19" s="277" t="s">
        <v>58</v>
      </c>
      <c r="B19" s="277"/>
      <c r="C19" s="277"/>
      <c r="D19" s="277"/>
      <c r="E19" s="277"/>
      <c r="F19" s="277"/>
      <c r="G19" s="14">
        <v>12</v>
      </c>
      <c r="H19" s="124">
        <v>421498039</v>
      </c>
      <c r="I19" s="124">
        <v>415168963</v>
      </c>
    </row>
    <row r="20" spans="1:9" ht="12.75" customHeight="1" x14ac:dyDescent="0.2">
      <c r="A20" s="277" t="s">
        <v>59</v>
      </c>
      <c r="B20" s="277"/>
      <c r="C20" s="277"/>
      <c r="D20" s="277"/>
      <c r="E20" s="277"/>
      <c r="F20" s="277"/>
      <c r="G20" s="14">
        <v>13</v>
      </c>
      <c r="H20" s="124">
        <v>318767541</v>
      </c>
      <c r="I20" s="124">
        <v>314297068</v>
      </c>
    </row>
    <row r="21" spans="1:9" ht="12.75" customHeight="1" x14ac:dyDescent="0.2">
      <c r="A21" s="277" t="s">
        <v>60</v>
      </c>
      <c r="B21" s="277"/>
      <c r="C21" s="277"/>
      <c r="D21" s="277"/>
      <c r="E21" s="277"/>
      <c r="F21" s="277"/>
      <c r="G21" s="14">
        <v>14</v>
      </c>
      <c r="H21" s="124">
        <v>61371579</v>
      </c>
      <c r="I21" s="124">
        <v>61233775</v>
      </c>
    </row>
    <row r="22" spans="1:9" ht="12.75" customHeight="1" x14ac:dyDescent="0.2">
      <c r="A22" s="277" t="s">
        <v>61</v>
      </c>
      <c r="B22" s="277"/>
      <c r="C22" s="277"/>
      <c r="D22" s="277"/>
      <c r="E22" s="277"/>
      <c r="F22" s="277"/>
      <c r="G22" s="14">
        <v>15</v>
      </c>
      <c r="H22" s="124">
        <v>0</v>
      </c>
      <c r="I22" s="124">
        <v>0</v>
      </c>
    </row>
    <row r="23" spans="1:9" ht="12.75" customHeight="1" x14ac:dyDescent="0.2">
      <c r="A23" s="277" t="s">
        <v>62</v>
      </c>
      <c r="B23" s="277"/>
      <c r="C23" s="277"/>
      <c r="D23" s="277"/>
      <c r="E23" s="277"/>
      <c r="F23" s="277"/>
      <c r="G23" s="14">
        <v>16</v>
      </c>
      <c r="H23" s="124">
        <v>8871464</v>
      </c>
      <c r="I23" s="124">
        <v>2868608</v>
      </c>
    </row>
    <row r="24" spans="1:9" ht="12.75" customHeight="1" x14ac:dyDescent="0.2">
      <c r="A24" s="277" t="s">
        <v>63</v>
      </c>
      <c r="B24" s="277"/>
      <c r="C24" s="277"/>
      <c r="D24" s="277"/>
      <c r="E24" s="277"/>
      <c r="F24" s="277"/>
      <c r="G24" s="14">
        <v>17</v>
      </c>
      <c r="H24" s="124">
        <v>66244827</v>
      </c>
      <c r="I24" s="124">
        <v>73352923</v>
      </c>
    </row>
    <row r="25" spans="1:9" ht="12.75" customHeight="1" x14ac:dyDescent="0.2">
      <c r="A25" s="277" t="s">
        <v>64</v>
      </c>
      <c r="B25" s="277"/>
      <c r="C25" s="277"/>
      <c r="D25" s="277"/>
      <c r="E25" s="277"/>
      <c r="F25" s="277"/>
      <c r="G25" s="14">
        <v>18</v>
      </c>
      <c r="H25" s="124">
        <v>1894713</v>
      </c>
      <c r="I25" s="124">
        <v>2168761</v>
      </c>
    </row>
    <row r="26" spans="1:9" ht="12.75" customHeight="1" x14ac:dyDescent="0.2">
      <c r="A26" s="277" t="s">
        <v>65</v>
      </c>
      <c r="B26" s="277"/>
      <c r="C26" s="277"/>
      <c r="D26" s="277"/>
      <c r="E26" s="277"/>
      <c r="F26" s="277"/>
      <c r="G26" s="14">
        <v>19</v>
      </c>
      <c r="H26" s="124">
        <v>149098881</v>
      </c>
      <c r="I26" s="124">
        <v>148927200</v>
      </c>
    </row>
    <row r="27" spans="1:9" ht="12.75" customHeight="1" x14ac:dyDescent="0.2">
      <c r="A27" s="281" t="s">
        <v>66</v>
      </c>
      <c r="B27" s="281"/>
      <c r="C27" s="281"/>
      <c r="D27" s="281"/>
      <c r="E27" s="281"/>
      <c r="F27" s="281"/>
      <c r="G27" s="15">
        <v>20</v>
      </c>
      <c r="H27" s="32">
        <f>SUM(H28:H37)</f>
        <v>298567693</v>
      </c>
      <c r="I27" s="32">
        <f>SUM(I28:I37)</f>
        <v>287689781</v>
      </c>
    </row>
    <row r="28" spans="1:9" ht="12.75" customHeight="1" x14ac:dyDescent="0.2">
      <c r="A28" s="277" t="s">
        <v>67</v>
      </c>
      <c r="B28" s="277"/>
      <c r="C28" s="277"/>
      <c r="D28" s="277"/>
      <c r="E28" s="277"/>
      <c r="F28" s="277"/>
      <c r="G28" s="14">
        <v>21</v>
      </c>
      <c r="H28" s="124">
        <v>3582280</v>
      </c>
      <c r="I28" s="124">
        <v>9902280</v>
      </c>
    </row>
    <row r="29" spans="1:9" ht="12.75" customHeight="1" x14ac:dyDescent="0.2">
      <c r="A29" s="277" t="s">
        <v>68</v>
      </c>
      <c r="B29" s="277"/>
      <c r="C29" s="277"/>
      <c r="D29" s="277"/>
      <c r="E29" s="277"/>
      <c r="F29" s="277"/>
      <c r="G29" s="14">
        <v>22</v>
      </c>
      <c r="H29" s="124">
        <v>0</v>
      </c>
      <c r="I29" s="124">
        <v>0</v>
      </c>
    </row>
    <row r="30" spans="1:9" ht="12.75" customHeight="1" x14ac:dyDescent="0.2">
      <c r="A30" s="277" t="s">
        <v>69</v>
      </c>
      <c r="B30" s="277"/>
      <c r="C30" s="277"/>
      <c r="D30" s="277"/>
      <c r="E30" s="277"/>
      <c r="F30" s="277"/>
      <c r="G30" s="14">
        <v>23</v>
      </c>
      <c r="H30" s="124">
        <v>0</v>
      </c>
      <c r="I30" s="124">
        <v>0</v>
      </c>
    </row>
    <row r="31" spans="1:9" ht="24" customHeight="1" x14ac:dyDescent="0.2">
      <c r="A31" s="277" t="s">
        <v>70</v>
      </c>
      <c r="B31" s="277"/>
      <c r="C31" s="277"/>
      <c r="D31" s="277"/>
      <c r="E31" s="277"/>
      <c r="F31" s="277"/>
      <c r="G31" s="14">
        <v>24</v>
      </c>
      <c r="H31" s="124">
        <v>236022868</v>
      </c>
      <c r="I31" s="124">
        <v>248651573</v>
      </c>
    </row>
    <row r="32" spans="1:9" ht="23.45" customHeight="1" x14ac:dyDescent="0.2">
      <c r="A32" s="277" t="s">
        <v>71</v>
      </c>
      <c r="B32" s="277"/>
      <c r="C32" s="277"/>
      <c r="D32" s="277"/>
      <c r="E32" s="277"/>
      <c r="F32" s="277"/>
      <c r="G32" s="14">
        <v>25</v>
      </c>
      <c r="H32" s="124">
        <v>0</v>
      </c>
      <c r="I32" s="124">
        <v>0</v>
      </c>
    </row>
    <row r="33" spans="1:9" ht="21.6" customHeight="1" x14ac:dyDescent="0.2">
      <c r="A33" s="277" t="s">
        <v>72</v>
      </c>
      <c r="B33" s="277"/>
      <c r="C33" s="277"/>
      <c r="D33" s="277"/>
      <c r="E33" s="277"/>
      <c r="F33" s="277"/>
      <c r="G33" s="14">
        <v>26</v>
      </c>
      <c r="H33" s="124">
        <v>0</v>
      </c>
      <c r="I33" s="124">
        <v>0</v>
      </c>
    </row>
    <row r="34" spans="1:9" ht="12.75" customHeight="1" x14ac:dyDescent="0.2">
      <c r="A34" s="277" t="s">
        <v>73</v>
      </c>
      <c r="B34" s="277"/>
      <c r="C34" s="277"/>
      <c r="D34" s="277"/>
      <c r="E34" s="277"/>
      <c r="F34" s="277"/>
      <c r="G34" s="14">
        <v>27</v>
      </c>
      <c r="H34" s="124">
        <v>2317988</v>
      </c>
      <c r="I34" s="124">
        <v>2433514</v>
      </c>
    </row>
    <row r="35" spans="1:9" ht="12.75" customHeight="1" x14ac:dyDescent="0.2">
      <c r="A35" s="277" t="s">
        <v>74</v>
      </c>
      <c r="B35" s="277"/>
      <c r="C35" s="277"/>
      <c r="D35" s="277"/>
      <c r="E35" s="277"/>
      <c r="F35" s="277"/>
      <c r="G35" s="14">
        <v>28</v>
      </c>
      <c r="H35" s="124">
        <v>2648852</v>
      </c>
      <c r="I35" s="124">
        <v>2817898</v>
      </c>
    </row>
    <row r="36" spans="1:9" ht="12.75" customHeight="1" x14ac:dyDescent="0.2">
      <c r="A36" s="277" t="s">
        <v>75</v>
      </c>
      <c r="B36" s="277"/>
      <c r="C36" s="277"/>
      <c r="D36" s="277"/>
      <c r="E36" s="277"/>
      <c r="F36" s="277"/>
      <c r="G36" s="14">
        <v>29</v>
      </c>
      <c r="H36" s="124">
        <v>51200356</v>
      </c>
      <c r="I36" s="124">
        <v>20795386</v>
      </c>
    </row>
    <row r="37" spans="1:9" ht="12.75" customHeight="1" x14ac:dyDescent="0.2">
      <c r="A37" s="277" t="s">
        <v>76</v>
      </c>
      <c r="B37" s="277"/>
      <c r="C37" s="277"/>
      <c r="D37" s="277"/>
      <c r="E37" s="277"/>
      <c r="F37" s="277"/>
      <c r="G37" s="14">
        <v>30</v>
      </c>
      <c r="H37" s="124">
        <v>2795349</v>
      </c>
      <c r="I37" s="124">
        <v>3089130</v>
      </c>
    </row>
    <row r="38" spans="1:9" ht="12.75" customHeight="1" x14ac:dyDescent="0.2">
      <c r="A38" s="281" t="s">
        <v>77</v>
      </c>
      <c r="B38" s="281"/>
      <c r="C38" s="281"/>
      <c r="D38" s="281"/>
      <c r="E38" s="281"/>
      <c r="F38" s="281"/>
      <c r="G38" s="15">
        <v>31</v>
      </c>
      <c r="H38" s="32">
        <f>H39+H40+H41+H42</f>
        <v>24654923</v>
      </c>
      <c r="I38" s="32">
        <f>I39+I40+I41+I42</f>
        <v>22302864</v>
      </c>
    </row>
    <row r="39" spans="1:9" ht="12.75" customHeight="1" x14ac:dyDescent="0.2">
      <c r="A39" s="277" t="s">
        <v>78</v>
      </c>
      <c r="B39" s="277"/>
      <c r="C39" s="277"/>
      <c r="D39" s="277"/>
      <c r="E39" s="277"/>
      <c r="F39" s="277"/>
      <c r="G39" s="14">
        <v>32</v>
      </c>
      <c r="H39" s="124">
        <v>0</v>
      </c>
      <c r="I39" s="124">
        <v>0</v>
      </c>
    </row>
    <row r="40" spans="1:9" ht="27" customHeight="1" x14ac:dyDescent="0.2">
      <c r="A40" s="277" t="s">
        <v>79</v>
      </c>
      <c r="B40" s="277"/>
      <c r="C40" s="277"/>
      <c r="D40" s="277"/>
      <c r="E40" s="277"/>
      <c r="F40" s="277"/>
      <c r="G40" s="14">
        <v>33</v>
      </c>
      <c r="H40" s="124">
        <v>0</v>
      </c>
      <c r="I40" s="124">
        <v>0</v>
      </c>
    </row>
    <row r="41" spans="1:9" ht="12.75" customHeight="1" x14ac:dyDescent="0.2">
      <c r="A41" s="277" t="s">
        <v>80</v>
      </c>
      <c r="B41" s="277"/>
      <c r="C41" s="277"/>
      <c r="D41" s="277"/>
      <c r="E41" s="277"/>
      <c r="F41" s="277"/>
      <c r="G41" s="14">
        <v>34</v>
      </c>
      <c r="H41" s="124">
        <v>17976133</v>
      </c>
      <c r="I41" s="124">
        <v>15644716</v>
      </c>
    </row>
    <row r="42" spans="1:9" ht="12.75" customHeight="1" x14ac:dyDescent="0.2">
      <c r="A42" s="277" t="s">
        <v>81</v>
      </c>
      <c r="B42" s="277"/>
      <c r="C42" s="277"/>
      <c r="D42" s="277"/>
      <c r="E42" s="277"/>
      <c r="F42" s="277"/>
      <c r="G42" s="14">
        <v>35</v>
      </c>
      <c r="H42" s="124">
        <v>6678790</v>
      </c>
      <c r="I42" s="124">
        <v>6658148</v>
      </c>
    </row>
    <row r="43" spans="1:9" ht="12.75" customHeight="1" x14ac:dyDescent="0.2">
      <c r="A43" s="277" t="s">
        <v>82</v>
      </c>
      <c r="B43" s="277"/>
      <c r="C43" s="277"/>
      <c r="D43" s="277"/>
      <c r="E43" s="277"/>
      <c r="F43" s="277"/>
      <c r="G43" s="14">
        <v>36</v>
      </c>
      <c r="H43" s="124">
        <v>37353407</v>
      </c>
      <c r="I43" s="124">
        <v>37050987</v>
      </c>
    </row>
    <row r="44" spans="1:9" ht="12.75" customHeight="1" x14ac:dyDescent="0.2">
      <c r="A44" s="279" t="s">
        <v>83</v>
      </c>
      <c r="B44" s="279"/>
      <c r="C44" s="279"/>
      <c r="D44" s="279"/>
      <c r="E44" s="279"/>
      <c r="F44" s="279"/>
      <c r="G44" s="15">
        <v>37</v>
      </c>
      <c r="H44" s="32">
        <f>H45+H53+H60+H70</f>
        <v>2567173396</v>
      </c>
      <c r="I44" s="32">
        <f>I45+I53+I60+I70</f>
        <v>2701442815</v>
      </c>
    </row>
    <row r="45" spans="1:9" ht="12.75" customHeight="1" x14ac:dyDescent="0.2">
      <c r="A45" s="281" t="s">
        <v>84</v>
      </c>
      <c r="B45" s="281"/>
      <c r="C45" s="281"/>
      <c r="D45" s="281"/>
      <c r="E45" s="281"/>
      <c r="F45" s="281"/>
      <c r="G45" s="15">
        <v>38</v>
      </c>
      <c r="H45" s="32">
        <f>SUM(H46:H52)</f>
        <v>744775526</v>
      </c>
      <c r="I45" s="32">
        <f>SUM(I46:I52)</f>
        <v>931618828</v>
      </c>
    </row>
    <row r="46" spans="1:9" ht="12.75" customHeight="1" x14ac:dyDescent="0.2">
      <c r="A46" s="277" t="s">
        <v>85</v>
      </c>
      <c r="B46" s="277"/>
      <c r="C46" s="277"/>
      <c r="D46" s="277"/>
      <c r="E46" s="277"/>
      <c r="F46" s="277"/>
      <c r="G46" s="14">
        <v>39</v>
      </c>
      <c r="H46" s="124">
        <v>364577853</v>
      </c>
      <c r="I46" s="124">
        <v>459810555</v>
      </c>
    </row>
    <row r="47" spans="1:9" ht="12.75" customHeight="1" x14ac:dyDescent="0.2">
      <c r="A47" s="277" t="s">
        <v>86</v>
      </c>
      <c r="B47" s="277"/>
      <c r="C47" s="277"/>
      <c r="D47" s="277"/>
      <c r="E47" s="277"/>
      <c r="F47" s="277"/>
      <c r="G47" s="14">
        <v>40</v>
      </c>
      <c r="H47" s="124">
        <v>244360544</v>
      </c>
      <c r="I47" s="124">
        <v>298955790</v>
      </c>
    </row>
    <row r="48" spans="1:9" ht="12.75" customHeight="1" x14ac:dyDescent="0.2">
      <c r="A48" s="277" t="s">
        <v>87</v>
      </c>
      <c r="B48" s="277"/>
      <c r="C48" s="277"/>
      <c r="D48" s="277"/>
      <c r="E48" s="277"/>
      <c r="F48" s="277"/>
      <c r="G48" s="14">
        <v>41</v>
      </c>
      <c r="H48" s="124">
        <v>90229157</v>
      </c>
      <c r="I48" s="124">
        <v>72133963</v>
      </c>
    </row>
    <row r="49" spans="1:9" ht="12.75" customHeight="1" x14ac:dyDescent="0.2">
      <c r="A49" s="277" t="s">
        <v>88</v>
      </c>
      <c r="B49" s="277"/>
      <c r="C49" s="277"/>
      <c r="D49" s="277"/>
      <c r="E49" s="277"/>
      <c r="F49" s="277"/>
      <c r="G49" s="14">
        <v>42</v>
      </c>
      <c r="H49" s="124">
        <v>199302</v>
      </c>
      <c r="I49" s="124">
        <v>629797</v>
      </c>
    </row>
    <row r="50" spans="1:9" ht="12.75" customHeight="1" x14ac:dyDescent="0.2">
      <c r="A50" s="277" t="s">
        <v>89</v>
      </c>
      <c r="B50" s="277"/>
      <c r="C50" s="277"/>
      <c r="D50" s="277"/>
      <c r="E50" s="277"/>
      <c r="F50" s="277"/>
      <c r="G50" s="14">
        <v>43</v>
      </c>
      <c r="H50" s="124">
        <v>36423695</v>
      </c>
      <c r="I50" s="124">
        <v>91103748</v>
      </c>
    </row>
    <row r="51" spans="1:9" ht="12.75" customHeight="1" x14ac:dyDescent="0.2">
      <c r="A51" s="277" t="s">
        <v>90</v>
      </c>
      <c r="B51" s="277"/>
      <c r="C51" s="277"/>
      <c r="D51" s="277"/>
      <c r="E51" s="277"/>
      <c r="F51" s="277"/>
      <c r="G51" s="14">
        <v>44</v>
      </c>
      <c r="H51" s="124">
        <v>8984975</v>
      </c>
      <c r="I51" s="124">
        <v>8984975</v>
      </c>
    </row>
    <row r="52" spans="1:9" ht="12.75" customHeight="1" x14ac:dyDescent="0.2">
      <c r="A52" s="277" t="s">
        <v>91</v>
      </c>
      <c r="B52" s="277"/>
      <c r="C52" s="277"/>
      <c r="D52" s="277"/>
      <c r="E52" s="277"/>
      <c r="F52" s="277"/>
      <c r="G52" s="14">
        <v>45</v>
      </c>
      <c r="H52" s="124">
        <v>0</v>
      </c>
      <c r="I52" s="124">
        <v>0</v>
      </c>
    </row>
    <row r="53" spans="1:9" ht="12.75" customHeight="1" x14ac:dyDescent="0.2">
      <c r="A53" s="281" t="s">
        <v>92</v>
      </c>
      <c r="B53" s="281"/>
      <c r="C53" s="281"/>
      <c r="D53" s="281"/>
      <c r="E53" s="281"/>
      <c r="F53" s="281"/>
      <c r="G53" s="15">
        <v>46</v>
      </c>
      <c r="H53" s="32">
        <f>SUM(H54:H59)</f>
        <v>1001565463</v>
      </c>
      <c r="I53" s="32">
        <f>SUM(I54:I59)</f>
        <v>929838621</v>
      </c>
    </row>
    <row r="54" spans="1:9" ht="12.75" customHeight="1" x14ac:dyDescent="0.2">
      <c r="A54" s="277" t="s">
        <v>93</v>
      </c>
      <c r="B54" s="277"/>
      <c r="C54" s="277"/>
      <c r="D54" s="277"/>
      <c r="E54" s="277"/>
      <c r="F54" s="277"/>
      <c r="G54" s="14">
        <v>47</v>
      </c>
      <c r="H54" s="124">
        <v>0</v>
      </c>
      <c r="I54" s="124">
        <v>0</v>
      </c>
    </row>
    <row r="55" spans="1:9" ht="23.45" customHeight="1" x14ac:dyDescent="0.2">
      <c r="A55" s="277" t="s">
        <v>94</v>
      </c>
      <c r="B55" s="277"/>
      <c r="C55" s="277"/>
      <c r="D55" s="277"/>
      <c r="E55" s="277"/>
      <c r="F55" s="277"/>
      <c r="G55" s="14">
        <v>48</v>
      </c>
      <c r="H55" s="124">
        <v>42665090</v>
      </c>
      <c r="I55" s="124">
        <v>33224681</v>
      </c>
    </row>
    <row r="56" spans="1:9" ht="12.75" customHeight="1" x14ac:dyDescent="0.2">
      <c r="A56" s="277" t="s">
        <v>95</v>
      </c>
      <c r="B56" s="277"/>
      <c r="C56" s="277"/>
      <c r="D56" s="277"/>
      <c r="E56" s="277"/>
      <c r="F56" s="277"/>
      <c r="G56" s="14">
        <v>49</v>
      </c>
      <c r="H56" s="124">
        <v>876782299</v>
      </c>
      <c r="I56" s="124">
        <v>788534622</v>
      </c>
    </row>
    <row r="57" spans="1:9" ht="12.75" customHeight="1" x14ac:dyDescent="0.2">
      <c r="A57" s="277" t="s">
        <v>96</v>
      </c>
      <c r="B57" s="277"/>
      <c r="C57" s="277"/>
      <c r="D57" s="277"/>
      <c r="E57" s="277"/>
      <c r="F57" s="277"/>
      <c r="G57" s="14">
        <v>50</v>
      </c>
      <c r="H57" s="124">
        <v>761901</v>
      </c>
      <c r="I57" s="124">
        <v>1744771</v>
      </c>
    </row>
    <row r="58" spans="1:9" ht="12.75" customHeight="1" x14ac:dyDescent="0.2">
      <c r="A58" s="277" t="s">
        <v>97</v>
      </c>
      <c r="B58" s="277"/>
      <c r="C58" s="277"/>
      <c r="D58" s="277"/>
      <c r="E58" s="277"/>
      <c r="F58" s="277"/>
      <c r="G58" s="14">
        <v>51</v>
      </c>
      <c r="H58" s="124">
        <v>31307176</v>
      </c>
      <c r="I58" s="124">
        <v>32890679</v>
      </c>
    </row>
    <row r="59" spans="1:9" ht="12.75" customHeight="1" x14ac:dyDescent="0.2">
      <c r="A59" s="277" t="s">
        <v>98</v>
      </c>
      <c r="B59" s="277"/>
      <c r="C59" s="277"/>
      <c r="D59" s="277"/>
      <c r="E59" s="277"/>
      <c r="F59" s="277"/>
      <c r="G59" s="14">
        <v>52</v>
      </c>
      <c r="H59" s="124">
        <v>50048997</v>
      </c>
      <c r="I59" s="124">
        <v>73443868</v>
      </c>
    </row>
    <row r="60" spans="1:9" ht="12.75" customHeight="1" x14ac:dyDescent="0.2">
      <c r="A60" s="281" t="s">
        <v>99</v>
      </c>
      <c r="B60" s="281"/>
      <c r="C60" s="281"/>
      <c r="D60" s="281"/>
      <c r="E60" s="281"/>
      <c r="F60" s="281"/>
      <c r="G60" s="15">
        <v>53</v>
      </c>
      <c r="H60" s="32">
        <f>SUM(H61:H69)</f>
        <v>77085219</v>
      </c>
      <c r="I60" s="32">
        <f>SUM(I61:I69)</f>
        <v>50401192</v>
      </c>
    </row>
    <row r="61" spans="1:9" ht="12.75" customHeight="1" x14ac:dyDescent="0.2">
      <c r="A61" s="277" t="s">
        <v>100</v>
      </c>
      <c r="B61" s="277"/>
      <c r="C61" s="277"/>
      <c r="D61" s="277"/>
      <c r="E61" s="277"/>
      <c r="F61" s="277"/>
      <c r="G61" s="14">
        <v>54</v>
      </c>
      <c r="H61" s="124">
        <v>0</v>
      </c>
      <c r="I61" s="124">
        <v>0</v>
      </c>
    </row>
    <row r="62" spans="1:9" ht="27.6" customHeight="1" x14ac:dyDescent="0.2">
      <c r="A62" s="277" t="s">
        <v>101</v>
      </c>
      <c r="B62" s="277"/>
      <c r="C62" s="277"/>
      <c r="D62" s="277"/>
      <c r="E62" s="277"/>
      <c r="F62" s="277"/>
      <c r="G62" s="14">
        <v>55</v>
      </c>
      <c r="H62" s="124">
        <v>0</v>
      </c>
      <c r="I62" s="124">
        <v>0</v>
      </c>
    </row>
    <row r="63" spans="1:9" ht="12.75" customHeight="1" x14ac:dyDescent="0.2">
      <c r="A63" s="277" t="s">
        <v>102</v>
      </c>
      <c r="B63" s="277"/>
      <c r="C63" s="277"/>
      <c r="D63" s="277"/>
      <c r="E63" s="277"/>
      <c r="F63" s="277"/>
      <c r="G63" s="14">
        <v>56</v>
      </c>
      <c r="H63" s="124">
        <v>0</v>
      </c>
      <c r="I63" s="124">
        <v>0</v>
      </c>
    </row>
    <row r="64" spans="1:9" ht="25.9" customHeight="1" x14ac:dyDescent="0.2">
      <c r="A64" s="277" t="s">
        <v>103</v>
      </c>
      <c r="B64" s="277"/>
      <c r="C64" s="277"/>
      <c r="D64" s="277"/>
      <c r="E64" s="277"/>
      <c r="F64" s="277"/>
      <c r="G64" s="14">
        <v>57</v>
      </c>
      <c r="H64" s="124">
        <v>0</v>
      </c>
      <c r="I64" s="124">
        <v>0</v>
      </c>
    </row>
    <row r="65" spans="1:9" ht="21.6" customHeight="1" x14ac:dyDescent="0.2">
      <c r="A65" s="277" t="s">
        <v>104</v>
      </c>
      <c r="B65" s="277"/>
      <c r="C65" s="277"/>
      <c r="D65" s="277"/>
      <c r="E65" s="277"/>
      <c r="F65" s="277"/>
      <c r="G65" s="14">
        <v>58</v>
      </c>
      <c r="H65" s="124">
        <v>0</v>
      </c>
      <c r="I65" s="124">
        <v>0</v>
      </c>
    </row>
    <row r="66" spans="1:9" ht="21.6" customHeight="1" x14ac:dyDescent="0.2">
      <c r="A66" s="277" t="s">
        <v>105</v>
      </c>
      <c r="B66" s="277"/>
      <c r="C66" s="277"/>
      <c r="D66" s="277"/>
      <c r="E66" s="277"/>
      <c r="F66" s="277"/>
      <c r="G66" s="14">
        <v>59</v>
      </c>
      <c r="H66" s="124">
        <v>0</v>
      </c>
      <c r="I66" s="124">
        <v>0</v>
      </c>
    </row>
    <row r="67" spans="1:9" ht="12.75" customHeight="1" x14ac:dyDescent="0.2">
      <c r="A67" s="277" t="s">
        <v>106</v>
      </c>
      <c r="B67" s="277"/>
      <c r="C67" s="277"/>
      <c r="D67" s="277"/>
      <c r="E67" s="277"/>
      <c r="F67" s="277"/>
      <c r="G67" s="14">
        <v>60</v>
      </c>
      <c r="H67" s="124">
        <v>0</v>
      </c>
      <c r="I67" s="124">
        <v>0</v>
      </c>
    </row>
    <row r="68" spans="1:9" ht="12.75" customHeight="1" x14ac:dyDescent="0.2">
      <c r="A68" s="277" t="s">
        <v>107</v>
      </c>
      <c r="B68" s="277"/>
      <c r="C68" s="277"/>
      <c r="D68" s="277"/>
      <c r="E68" s="277"/>
      <c r="F68" s="277"/>
      <c r="G68" s="14">
        <v>61</v>
      </c>
      <c r="H68" s="124">
        <v>76414310</v>
      </c>
      <c r="I68" s="124">
        <v>50160021</v>
      </c>
    </row>
    <row r="69" spans="1:9" ht="12.75" customHeight="1" x14ac:dyDescent="0.2">
      <c r="A69" s="277" t="s">
        <v>108</v>
      </c>
      <c r="B69" s="277"/>
      <c r="C69" s="277"/>
      <c r="D69" s="277"/>
      <c r="E69" s="277"/>
      <c r="F69" s="277"/>
      <c r="G69" s="14">
        <v>62</v>
      </c>
      <c r="H69" s="124">
        <v>670909</v>
      </c>
      <c r="I69" s="124">
        <v>241171</v>
      </c>
    </row>
    <row r="70" spans="1:9" ht="12.75" customHeight="1" x14ac:dyDescent="0.2">
      <c r="A70" s="277" t="s">
        <v>109</v>
      </c>
      <c r="B70" s="277"/>
      <c r="C70" s="277"/>
      <c r="D70" s="277"/>
      <c r="E70" s="277"/>
      <c r="F70" s="277"/>
      <c r="G70" s="14">
        <v>63</v>
      </c>
      <c r="H70" s="124">
        <v>743747188</v>
      </c>
      <c r="I70" s="124">
        <v>789584174</v>
      </c>
    </row>
    <row r="71" spans="1:9" ht="12.75" customHeight="1" x14ac:dyDescent="0.2">
      <c r="A71" s="278" t="s">
        <v>110</v>
      </c>
      <c r="B71" s="278"/>
      <c r="C71" s="278"/>
      <c r="D71" s="278"/>
      <c r="E71" s="278"/>
      <c r="F71" s="278"/>
      <c r="G71" s="14">
        <v>64</v>
      </c>
      <c r="H71" s="124">
        <v>9496925</v>
      </c>
      <c r="I71" s="124">
        <v>10451591</v>
      </c>
    </row>
    <row r="72" spans="1:9" ht="12.75" customHeight="1" x14ac:dyDescent="0.2">
      <c r="A72" s="279" t="s">
        <v>111</v>
      </c>
      <c r="B72" s="279"/>
      <c r="C72" s="279"/>
      <c r="D72" s="279"/>
      <c r="E72" s="279"/>
      <c r="F72" s="279"/>
      <c r="G72" s="15">
        <v>65</v>
      </c>
      <c r="H72" s="32">
        <f>H8+H9+H44+H71</f>
        <v>4174892866</v>
      </c>
      <c r="I72" s="32">
        <f>I8+I9+I44+I71</f>
        <v>4281564791</v>
      </c>
    </row>
    <row r="73" spans="1:9" ht="12.75" customHeight="1" x14ac:dyDescent="0.2">
      <c r="A73" s="278" t="s">
        <v>112</v>
      </c>
      <c r="B73" s="278"/>
      <c r="C73" s="278"/>
      <c r="D73" s="278"/>
      <c r="E73" s="278"/>
      <c r="F73" s="278"/>
      <c r="G73" s="14">
        <v>66</v>
      </c>
      <c r="H73" s="124">
        <v>3716143789</v>
      </c>
      <c r="I73" s="124">
        <v>4004386188</v>
      </c>
    </row>
    <row r="74" spans="1:9" x14ac:dyDescent="0.2">
      <c r="A74" s="282" t="s">
        <v>113</v>
      </c>
      <c r="B74" s="283"/>
      <c r="C74" s="283"/>
      <c r="D74" s="283"/>
      <c r="E74" s="283"/>
      <c r="F74" s="283"/>
      <c r="G74" s="283"/>
      <c r="H74" s="283"/>
      <c r="I74" s="283"/>
    </row>
    <row r="75" spans="1:9" ht="12.75" customHeight="1" x14ac:dyDescent="0.2">
      <c r="A75" s="279" t="s">
        <v>114</v>
      </c>
      <c r="B75" s="279"/>
      <c r="C75" s="279"/>
      <c r="D75" s="279"/>
      <c r="E75" s="279"/>
      <c r="F75" s="279"/>
      <c r="G75" s="15">
        <v>67</v>
      </c>
      <c r="H75" s="32">
        <f>H76+H77+H78+H84+H85+H91+H94+H97</f>
        <v>2670520331</v>
      </c>
      <c r="I75" s="32">
        <f>I76+I77+I78+I84+I85+I91+I94+I97</f>
        <v>2791629602</v>
      </c>
    </row>
    <row r="76" spans="1:9" ht="12.75" customHeight="1" x14ac:dyDescent="0.2">
      <c r="A76" s="277" t="s">
        <v>115</v>
      </c>
      <c r="B76" s="277"/>
      <c r="C76" s="277"/>
      <c r="D76" s="277"/>
      <c r="E76" s="277"/>
      <c r="F76" s="277"/>
      <c r="G76" s="14">
        <v>68</v>
      </c>
      <c r="H76" s="124">
        <v>1208895930</v>
      </c>
      <c r="I76" s="124">
        <v>1208895930</v>
      </c>
    </row>
    <row r="77" spans="1:9" ht="12.75" customHeight="1" x14ac:dyDescent="0.2">
      <c r="A77" s="277" t="s">
        <v>116</v>
      </c>
      <c r="B77" s="277"/>
      <c r="C77" s="277"/>
      <c r="D77" s="277"/>
      <c r="E77" s="277"/>
      <c r="F77" s="277"/>
      <c r="G77" s="14">
        <v>69</v>
      </c>
      <c r="H77" s="124">
        <v>719579</v>
      </c>
      <c r="I77" s="124">
        <v>719579</v>
      </c>
    </row>
    <row r="78" spans="1:9" ht="12.75" customHeight="1" x14ac:dyDescent="0.2">
      <c r="A78" s="281" t="s">
        <v>117</v>
      </c>
      <c r="B78" s="281"/>
      <c r="C78" s="281"/>
      <c r="D78" s="281"/>
      <c r="E78" s="281"/>
      <c r="F78" s="281"/>
      <c r="G78" s="15">
        <v>70</v>
      </c>
      <c r="H78" s="32">
        <f>SUM(H79:H83)</f>
        <v>777786714</v>
      </c>
      <c r="I78" s="32">
        <f>SUM(I79:I83)</f>
        <v>805599691</v>
      </c>
    </row>
    <row r="79" spans="1:9" ht="12.75" customHeight="1" x14ac:dyDescent="0.2">
      <c r="A79" s="277" t="s">
        <v>118</v>
      </c>
      <c r="B79" s="277"/>
      <c r="C79" s="277"/>
      <c r="D79" s="277"/>
      <c r="E79" s="277"/>
      <c r="F79" s="277"/>
      <c r="G79" s="14">
        <v>71</v>
      </c>
      <c r="H79" s="124">
        <v>70601681</v>
      </c>
      <c r="I79" s="124">
        <v>70543024</v>
      </c>
    </row>
    <row r="80" spans="1:9" ht="12.75" customHeight="1" x14ac:dyDescent="0.2">
      <c r="A80" s="277" t="s">
        <v>119</v>
      </c>
      <c r="B80" s="277"/>
      <c r="C80" s="277"/>
      <c r="D80" s="277"/>
      <c r="E80" s="277"/>
      <c r="F80" s="277"/>
      <c r="G80" s="14">
        <v>72</v>
      </c>
      <c r="H80" s="124">
        <v>34518334</v>
      </c>
      <c r="I80" s="124">
        <v>34518334</v>
      </c>
    </row>
    <row r="81" spans="1:9" ht="12.75" customHeight="1" x14ac:dyDescent="0.2">
      <c r="A81" s="277" t="s">
        <v>120</v>
      </c>
      <c r="B81" s="277"/>
      <c r="C81" s="277"/>
      <c r="D81" s="277"/>
      <c r="E81" s="277"/>
      <c r="F81" s="277"/>
      <c r="G81" s="14">
        <v>73</v>
      </c>
      <c r="H81" s="124">
        <v>-15869707</v>
      </c>
      <c r="I81" s="124">
        <v>-15869707</v>
      </c>
    </row>
    <row r="82" spans="1:9" ht="12.75" customHeight="1" x14ac:dyDescent="0.2">
      <c r="A82" s="277" t="s">
        <v>121</v>
      </c>
      <c r="B82" s="277"/>
      <c r="C82" s="277"/>
      <c r="D82" s="277"/>
      <c r="E82" s="277"/>
      <c r="F82" s="277"/>
      <c r="G82" s="14">
        <v>74</v>
      </c>
      <c r="H82" s="124">
        <v>458880493</v>
      </c>
      <c r="I82" s="124">
        <v>480131886</v>
      </c>
    </row>
    <row r="83" spans="1:9" ht="12.75" customHeight="1" x14ac:dyDescent="0.2">
      <c r="A83" s="277" t="s">
        <v>122</v>
      </c>
      <c r="B83" s="277"/>
      <c r="C83" s="277"/>
      <c r="D83" s="277"/>
      <c r="E83" s="277"/>
      <c r="F83" s="277"/>
      <c r="G83" s="14">
        <v>75</v>
      </c>
      <c r="H83" s="124">
        <v>229655913</v>
      </c>
      <c r="I83" s="124">
        <v>236276154</v>
      </c>
    </row>
    <row r="84" spans="1:9" ht="12.75" customHeight="1" x14ac:dyDescent="0.2">
      <c r="A84" s="280" t="s">
        <v>123</v>
      </c>
      <c r="B84" s="280"/>
      <c r="C84" s="280"/>
      <c r="D84" s="280"/>
      <c r="E84" s="280"/>
      <c r="F84" s="280"/>
      <c r="G84" s="106">
        <v>76</v>
      </c>
      <c r="H84" s="107">
        <v>0</v>
      </c>
      <c r="I84" s="107">
        <v>0</v>
      </c>
    </row>
    <row r="85" spans="1:9" ht="12.75" customHeight="1" x14ac:dyDescent="0.2">
      <c r="A85" s="281" t="s">
        <v>397</v>
      </c>
      <c r="B85" s="281"/>
      <c r="C85" s="281"/>
      <c r="D85" s="281"/>
      <c r="E85" s="281"/>
      <c r="F85" s="281"/>
      <c r="G85" s="15">
        <v>77</v>
      </c>
      <c r="H85" s="32">
        <f>H86+H87+H88+H89+H90</f>
        <v>-148941</v>
      </c>
      <c r="I85" s="32">
        <f>I86+I87+I88+I89+I90</f>
        <v>-410076</v>
      </c>
    </row>
    <row r="86" spans="1:9" ht="25.5" customHeight="1" x14ac:dyDescent="0.2">
      <c r="A86" s="277" t="s">
        <v>398</v>
      </c>
      <c r="B86" s="277"/>
      <c r="C86" s="277"/>
      <c r="D86" s="277"/>
      <c r="E86" s="277"/>
      <c r="F86" s="277"/>
      <c r="G86" s="14">
        <v>78</v>
      </c>
      <c r="H86" s="124">
        <v>0</v>
      </c>
      <c r="I86" s="124">
        <v>0</v>
      </c>
    </row>
    <row r="87" spans="1:9" ht="12.75" customHeight="1" x14ac:dyDescent="0.2">
      <c r="A87" s="277" t="s">
        <v>124</v>
      </c>
      <c r="B87" s="277"/>
      <c r="C87" s="277"/>
      <c r="D87" s="277"/>
      <c r="E87" s="277"/>
      <c r="F87" s="277"/>
      <c r="G87" s="14">
        <v>79</v>
      </c>
      <c r="H87" s="124">
        <v>0</v>
      </c>
      <c r="I87" s="124">
        <v>0</v>
      </c>
    </row>
    <row r="88" spans="1:9" ht="12.75" customHeight="1" x14ac:dyDescent="0.2">
      <c r="A88" s="277" t="s">
        <v>125</v>
      </c>
      <c r="B88" s="277"/>
      <c r="C88" s="277"/>
      <c r="D88" s="277"/>
      <c r="E88" s="277"/>
      <c r="F88" s="277"/>
      <c r="G88" s="14">
        <v>80</v>
      </c>
      <c r="H88" s="124">
        <v>0</v>
      </c>
      <c r="I88" s="124">
        <v>0</v>
      </c>
    </row>
    <row r="89" spans="1:9" ht="12.75" customHeight="1" x14ac:dyDescent="0.2">
      <c r="A89" s="277" t="s">
        <v>399</v>
      </c>
      <c r="B89" s="277"/>
      <c r="C89" s="277"/>
      <c r="D89" s="277"/>
      <c r="E89" s="277"/>
      <c r="F89" s="277"/>
      <c r="G89" s="14">
        <v>81</v>
      </c>
      <c r="H89" s="124">
        <v>0</v>
      </c>
      <c r="I89" s="124">
        <v>0</v>
      </c>
    </row>
    <row r="90" spans="1:9" ht="25.5" customHeight="1" x14ac:dyDescent="0.2">
      <c r="A90" s="277" t="s">
        <v>400</v>
      </c>
      <c r="B90" s="277"/>
      <c r="C90" s="277"/>
      <c r="D90" s="277"/>
      <c r="E90" s="277"/>
      <c r="F90" s="277"/>
      <c r="G90" s="14">
        <v>82</v>
      </c>
      <c r="H90" s="124">
        <v>-148941</v>
      </c>
      <c r="I90" s="124">
        <v>-410076</v>
      </c>
    </row>
    <row r="91" spans="1:9" ht="24" customHeight="1" x14ac:dyDescent="0.2">
      <c r="A91" s="281" t="s">
        <v>401</v>
      </c>
      <c r="B91" s="281"/>
      <c r="C91" s="281"/>
      <c r="D91" s="281"/>
      <c r="E91" s="281"/>
      <c r="F91" s="281"/>
      <c r="G91" s="15">
        <v>83</v>
      </c>
      <c r="H91" s="32">
        <f>H92-H93</f>
        <v>319397188</v>
      </c>
      <c r="I91" s="32">
        <f>I92-I93</f>
        <v>347805967</v>
      </c>
    </row>
    <row r="92" spans="1:9" ht="12.75" customHeight="1" x14ac:dyDescent="0.2">
      <c r="A92" s="277" t="s">
        <v>126</v>
      </c>
      <c r="B92" s="277"/>
      <c r="C92" s="277"/>
      <c r="D92" s="277"/>
      <c r="E92" s="277"/>
      <c r="F92" s="277"/>
      <c r="G92" s="14">
        <v>84</v>
      </c>
      <c r="H92" s="124">
        <v>319397188</v>
      </c>
      <c r="I92" s="124">
        <v>347805967</v>
      </c>
    </row>
    <row r="93" spans="1:9" ht="12.75" customHeight="1" x14ac:dyDescent="0.2">
      <c r="A93" s="277" t="s">
        <v>127</v>
      </c>
      <c r="B93" s="277"/>
      <c r="C93" s="277"/>
      <c r="D93" s="277"/>
      <c r="E93" s="277"/>
      <c r="F93" s="277"/>
      <c r="G93" s="14">
        <v>85</v>
      </c>
      <c r="H93" s="124">
        <v>0</v>
      </c>
      <c r="I93" s="124">
        <v>0</v>
      </c>
    </row>
    <row r="94" spans="1:9" ht="12.75" customHeight="1" x14ac:dyDescent="0.2">
      <c r="A94" s="281" t="s">
        <v>402</v>
      </c>
      <c r="B94" s="281"/>
      <c r="C94" s="281"/>
      <c r="D94" s="281"/>
      <c r="E94" s="281"/>
      <c r="F94" s="281"/>
      <c r="G94" s="15">
        <v>86</v>
      </c>
      <c r="H94" s="32">
        <f>H95-H96</f>
        <v>73888927</v>
      </c>
      <c r="I94" s="32">
        <f>I95-I96</f>
        <v>122906638</v>
      </c>
    </row>
    <row r="95" spans="1:9" ht="12.75" customHeight="1" x14ac:dyDescent="0.2">
      <c r="A95" s="277" t="s">
        <v>128</v>
      </c>
      <c r="B95" s="277"/>
      <c r="C95" s="277"/>
      <c r="D95" s="277"/>
      <c r="E95" s="277"/>
      <c r="F95" s="277"/>
      <c r="G95" s="14">
        <v>87</v>
      </c>
      <c r="H95" s="124">
        <v>73888927</v>
      </c>
      <c r="I95" s="124">
        <v>122906638</v>
      </c>
    </row>
    <row r="96" spans="1:9" ht="12.75" customHeight="1" x14ac:dyDescent="0.2">
      <c r="A96" s="277" t="s">
        <v>129</v>
      </c>
      <c r="B96" s="277"/>
      <c r="C96" s="277"/>
      <c r="D96" s="277"/>
      <c r="E96" s="277"/>
      <c r="F96" s="277"/>
      <c r="G96" s="14">
        <v>88</v>
      </c>
      <c r="H96" s="124">
        <v>0</v>
      </c>
      <c r="I96" s="124">
        <v>0</v>
      </c>
    </row>
    <row r="97" spans="1:9" ht="12.75" customHeight="1" x14ac:dyDescent="0.2">
      <c r="A97" s="277" t="s">
        <v>130</v>
      </c>
      <c r="B97" s="277"/>
      <c r="C97" s="277"/>
      <c r="D97" s="277"/>
      <c r="E97" s="277"/>
      <c r="F97" s="277"/>
      <c r="G97" s="14">
        <v>89</v>
      </c>
      <c r="H97" s="124">
        <v>289980934</v>
      </c>
      <c r="I97" s="124">
        <v>306111873</v>
      </c>
    </row>
    <row r="98" spans="1:9" ht="12.75" customHeight="1" x14ac:dyDescent="0.2">
      <c r="A98" s="279" t="s">
        <v>403</v>
      </c>
      <c r="B98" s="279"/>
      <c r="C98" s="279"/>
      <c r="D98" s="279"/>
      <c r="E98" s="279"/>
      <c r="F98" s="279"/>
      <c r="G98" s="15">
        <v>90</v>
      </c>
      <c r="H98" s="32">
        <f>SUM(H99:H104)</f>
        <v>177779842</v>
      </c>
      <c r="I98" s="32">
        <f>SUM(I99:I104)</f>
        <v>179629329</v>
      </c>
    </row>
    <row r="99" spans="1:9" ht="31.9" customHeight="1" x14ac:dyDescent="0.2">
      <c r="A99" s="277" t="s">
        <v>131</v>
      </c>
      <c r="B99" s="277"/>
      <c r="C99" s="277"/>
      <c r="D99" s="277"/>
      <c r="E99" s="277"/>
      <c r="F99" s="277"/>
      <c r="G99" s="14">
        <v>91</v>
      </c>
      <c r="H99" s="124">
        <v>40040341</v>
      </c>
      <c r="I99" s="124">
        <v>39332355</v>
      </c>
    </row>
    <row r="100" spans="1:9" ht="12.75" customHeight="1" x14ac:dyDescent="0.2">
      <c r="A100" s="277" t="s">
        <v>132</v>
      </c>
      <c r="B100" s="277"/>
      <c r="C100" s="277"/>
      <c r="D100" s="277"/>
      <c r="E100" s="277"/>
      <c r="F100" s="277"/>
      <c r="G100" s="14">
        <v>92</v>
      </c>
      <c r="H100" s="124">
        <v>0</v>
      </c>
      <c r="I100" s="124">
        <v>0</v>
      </c>
    </row>
    <row r="101" spans="1:9" ht="12.75" customHeight="1" x14ac:dyDescent="0.2">
      <c r="A101" s="277" t="s">
        <v>133</v>
      </c>
      <c r="B101" s="277"/>
      <c r="C101" s="277"/>
      <c r="D101" s="277"/>
      <c r="E101" s="277"/>
      <c r="F101" s="277"/>
      <c r="G101" s="14">
        <v>93</v>
      </c>
      <c r="H101" s="124">
        <v>1075400</v>
      </c>
      <c r="I101" s="124">
        <v>1075400</v>
      </c>
    </row>
    <row r="102" spans="1:9" ht="12.75" customHeight="1" x14ac:dyDescent="0.2">
      <c r="A102" s="277" t="s">
        <v>134</v>
      </c>
      <c r="B102" s="277"/>
      <c r="C102" s="277"/>
      <c r="D102" s="277"/>
      <c r="E102" s="277"/>
      <c r="F102" s="277"/>
      <c r="G102" s="14">
        <v>94</v>
      </c>
      <c r="H102" s="124">
        <v>3421971</v>
      </c>
      <c r="I102" s="124">
        <v>3421971</v>
      </c>
    </row>
    <row r="103" spans="1:9" ht="12.75" customHeight="1" x14ac:dyDescent="0.2">
      <c r="A103" s="277" t="s">
        <v>135</v>
      </c>
      <c r="B103" s="277"/>
      <c r="C103" s="277"/>
      <c r="D103" s="277"/>
      <c r="E103" s="277"/>
      <c r="F103" s="277"/>
      <c r="G103" s="14">
        <v>95</v>
      </c>
      <c r="H103" s="124">
        <v>133242130</v>
      </c>
      <c r="I103" s="124">
        <v>135799603</v>
      </c>
    </row>
    <row r="104" spans="1:9" ht="12.75" customHeight="1" x14ac:dyDescent="0.2">
      <c r="A104" s="277" t="s">
        <v>136</v>
      </c>
      <c r="B104" s="277"/>
      <c r="C104" s="277"/>
      <c r="D104" s="277"/>
      <c r="E104" s="277"/>
      <c r="F104" s="277"/>
      <c r="G104" s="14">
        <v>96</v>
      </c>
      <c r="H104" s="124">
        <v>0</v>
      </c>
      <c r="I104" s="124">
        <v>0</v>
      </c>
    </row>
    <row r="105" spans="1:9" ht="12.75" customHeight="1" x14ac:dyDescent="0.2">
      <c r="A105" s="279" t="s">
        <v>404</v>
      </c>
      <c r="B105" s="279"/>
      <c r="C105" s="279"/>
      <c r="D105" s="279"/>
      <c r="E105" s="279"/>
      <c r="F105" s="279"/>
      <c r="G105" s="15">
        <v>97</v>
      </c>
      <c r="H105" s="32">
        <f>SUM(H106:H116)</f>
        <v>123116239</v>
      </c>
      <c r="I105" s="32">
        <f>SUM(I106:I116)</f>
        <v>133796662</v>
      </c>
    </row>
    <row r="106" spans="1:9" ht="12.75" customHeight="1" x14ac:dyDescent="0.2">
      <c r="A106" s="277" t="s">
        <v>137</v>
      </c>
      <c r="B106" s="277"/>
      <c r="C106" s="277"/>
      <c r="D106" s="277"/>
      <c r="E106" s="277"/>
      <c r="F106" s="277"/>
      <c r="G106" s="14">
        <v>98</v>
      </c>
      <c r="H106" s="124">
        <v>0</v>
      </c>
      <c r="I106" s="124">
        <v>0</v>
      </c>
    </row>
    <row r="107" spans="1:9" ht="24.6" customHeight="1" x14ac:dyDescent="0.2">
      <c r="A107" s="277" t="s">
        <v>138</v>
      </c>
      <c r="B107" s="277"/>
      <c r="C107" s="277"/>
      <c r="D107" s="277"/>
      <c r="E107" s="277"/>
      <c r="F107" s="277"/>
      <c r="G107" s="14">
        <v>99</v>
      </c>
      <c r="H107" s="124">
        <v>0</v>
      </c>
      <c r="I107" s="124">
        <v>0</v>
      </c>
    </row>
    <row r="108" spans="1:9" ht="12.75" customHeight="1" x14ac:dyDescent="0.2">
      <c r="A108" s="277" t="s">
        <v>139</v>
      </c>
      <c r="B108" s="277"/>
      <c r="C108" s="277"/>
      <c r="D108" s="277"/>
      <c r="E108" s="277"/>
      <c r="F108" s="277"/>
      <c r="G108" s="14">
        <v>100</v>
      </c>
      <c r="H108" s="124">
        <v>0</v>
      </c>
      <c r="I108" s="124">
        <v>0</v>
      </c>
    </row>
    <row r="109" spans="1:9" ht="21.6" customHeight="1" x14ac:dyDescent="0.2">
      <c r="A109" s="277" t="s">
        <v>140</v>
      </c>
      <c r="B109" s="277"/>
      <c r="C109" s="277"/>
      <c r="D109" s="277"/>
      <c r="E109" s="277"/>
      <c r="F109" s="277"/>
      <c r="G109" s="14">
        <v>101</v>
      </c>
      <c r="H109" s="124">
        <v>0</v>
      </c>
      <c r="I109" s="124">
        <v>0</v>
      </c>
    </row>
    <row r="110" spans="1:9" ht="12.75" customHeight="1" x14ac:dyDescent="0.2">
      <c r="A110" s="277" t="s">
        <v>141</v>
      </c>
      <c r="B110" s="277"/>
      <c r="C110" s="277"/>
      <c r="D110" s="277"/>
      <c r="E110" s="277"/>
      <c r="F110" s="277"/>
      <c r="G110" s="14">
        <v>102</v>
      </c>
      <c r="H110" s="124">
        <v>0</v>
      </c>
      <c r="I110" s="124">
        <v>0</v>
      </c>
    </row>
    <row r="111" spans="1:9" ht="12.75" customHeight="1" x14ac:dyDescent="0.2">
      <c r="A111" s="277" t="s">
        <v>142</v>
      </c>
      <c r="B111" s="277"/>
      <c r="C111" s="277"/>
      <c r="D111" s="277"/>
      <c r="E111" s="277"/>
      <c r="F111" s="277"/>
      <c r="G111" s="14">
        <v>103</v>
      </c>
      <c r="H111" s="124">
        <v>120406692</v>
      </c>
      <c r="I111" s="124">
        <v>128081074</v>
      </c>
    </row>
    <row r="112" spans="1:9" ht="12.75" customHeight="1" x14ac:dyDescent="0.2">
      <c r="A112" s="277" t="s">
        <v>143</v>
      </c>
      <c r="B112" s="277"/>
      <c r="C112" s="277"/>
      <c r="D112" s="277"/>
      <c r="E112" s="277"/>
      <c r="F112" s="277"/>
      <c r="G112" s="14">
        <v>104</v>
      </c>
      <c r="H112" s="124">
        <v>0</v>
      </c>
      <c r="I112" s="124">
        <v>0</v>
      </c>
    </row>
    <row r="113" spans="1:9" ht="12.75" customHeight="1" x14ac:dyDescent="0.2">
      <c r="A113" s="277" t="s">
        <v>144</v>
      </c>
      <c r="B113" s="277"/>
      <c r="C113" s="277"/>
      <c r="D113" s="277"/>
      <c r="E113" s="277"/>
      <c r="F113" s="277"/>
      <c r="G113" s="14">
        <v>105</v>
      </c>
      <c r="H113" s="124">
        <v>0</v>
      </c>
      <c r="I113" s="124">
        <v>0</v>
      </c>
    </row>
    <row r="114" spans="1:9" ht="12.75" customHeight="1" x14ac:dyDescent="0.2">
      <c r="A114" s="277" t="s">
        <v>145</v>
      </c>
      <c r="B114" s="277"/>
      <c r="C114" s="277"/>
      <c r="D114" s="277"/>
      <c r="E114" s="277"/>
      <c r="F114" s="277"/>
      <c r="G114" s="14">
        <v>106</v>
      </c>
      <c r="H114" s="124">
        <v>0</v>
      </c>
      <c r="I114" s="124">
        <v>0</v>
      </c>
    </row>
    <row r="115" spans="1:9" ht="12.75" customHeight="1" x14ac:dyDescent="0.2">
      <c r="A115" s="277" t="s">
        <v>146</v>
      </c>
      <c r="B115" s="277"/>
      <c r="C115" s="277"/>
      <c r="D115" s="277"/>
      <c r="E115" s="277"/>
      <c r="F115" s="277"/>
      <c r="G115" s="14">
        <v>107</v>
      </c>
      <c r="H115" s="124">
        <v>2709547</v>
      </c>
      <c r="I115" s="124">
        <v>5715588</v>
      </c>
    </row>
    <row r="116" spans="1:9" ht="12.75" customHeight="1" x14ac:dyDescent="0.2">
      <c r="A116" s="277" t="s">
        <v>147</v>
      </c>
      <c r="B116" s="277"/>
      <c r="C116" s="277"/>
      <c r="D116" s="277"/>
      <c r="E116" s="277"/>
      <c r="F116" s="277"/>
      <c r="G116" s="14">
        <v>108</v>
      </c>
      <c r="H116" s="124">
        <v>0</v>
      </c>
      <c r="I116" s="124">
        <v>0</v>
      </c>
    </row>
    <row r="117" spans="1:9" ht="12.75" customHeight="1" x14ac:dyDescent="0.2">
      <c r="A117" s="279" t="s">
        <v>405</v>
      </c>
      <c r="B117" s="279"/>
      <c r="C117" s="279"/>
      <c r="D117" s="279"/>
      <c r="E117" s="279"/>
      <c r="F117" s="279"/>
      <c r="G117" s="15">
        <v>109</v>
      </c>
      <c r="H117" s="32">
        <f>SUM(H118:H131)</f>
        <v>1052203224</v>
      </c>
      <c r="I117" s="32">
        <f>SUM(I118:I131)</f>
        <v>1040327491</v>
      </c>
    </row>
    <row r="118" spans="1:9" ht="12.75" customHeight="1" x14ac:dyDescent="0.2">
      <c r="A118" s="277" t="s">
        <v>148</v>
      </c>
      <c r="B118" s="277"/>
      <c r="C118" s="277"/>
      <c r="D118" s="277"/>
      <c r="E118" s="277"/>
      <c r="F118" s="277"/>
      <c r="G118" s="14">
        <v>110</v>
      </c>
      <c r="H118" s="124">
        <v>0</v>
      </c>
      <c r="I118" s="124">
        <v>0</v>
      </c>
    </row>
    <row r="119" spans="1:9" ht="22.15" customHeight="1" x14ac:dyDescent="0.2">
      <c r="A119" s="277" t="s">
        <v>149</v>
      </c>
      <c r="B119" s="277"/>
      <c r="C119" s="277"/>
      <c r="D119" s="277"/>
      <c r="E119" s="277"/>
      <c r="F119" s="277"/>
      <c r="G119" s="14">
        <v>111</v>
      </c>
      <c r="H119" s="124">
        <v>0</v>
      </c>
      <c r="I119" s="124">
        <v>0</v>
      </c>
    </row>
    <row r="120" spans="1:9" ht="12.75" customHeight="1" x14ac:dyDescent="0.2">
      <c r="A120" s="277" t="s">
        <v>150</v>
      </c>
      <c r="B120" s="277"/>
      <c r="C120" s="277"/>
      <c r="D120" s="277"/>
      <c r="E120" s="277"/>
      <c r="F120" s="277"/>
      <c r="G120" s="14">
        <v>112</v>
      </c>
      <c r="H120" s="124">
        <v>69964603</v>
      </c>
      <c r="I120" s="124">
        <v>18905928</v>
      </c>
    </row>
    <row r="121" spans="1:9" ht="23.45" customHeight="1" x14ac:dyDescent="0.2">
      <c r="A121" s="277" t="s">
        <v>151</v>
      </c>
      <c r="B121" s="277"/>
      <c r="C121" s="277"/>
      <c r="D121" s="277"/>
      <c r="E121" s="277"/>
      <c r="F121" s="277"/>
      <c r="G121" s="14">
        <v>113</v>
      </c>
      <c r="H121" s="124">
        <v>0</v>
      </c>
      <c r="I121" s="124">
        <v>0</v>
      </c>
    </row>
    <row r="122" spans="1:9" ht="12.75" customHeight="1" x14ac:dyDescent="0.2">
      <c r="A122" s="277" t="s">
        <v>152</v>
      </c>
      <c r="B122" s="277"/>
      <c r="C122" s="277"/>
      <c r="D122" s="277"/>
      <c r="E122" s="277"/>
      <c r="F122" s="277"/>
      <c r="G122" s="14">
        <v>114</v>
      </c>
      <c r="H122" s="124">
        <v>0</v>
      </c>
      <c r="I122" s="124">
        <v>0</v>
      </c>
    </row>
    <row r="123" spans="1:9" ht="12.75" customHeight="1" x14ac:dyDescent="0.2">
      <c r="A123" s="277" t="s">
        <v>153</v>
      </c>
      <c r="B123" s="277"/>
      <c r="C123" s="277"/>
      <c r="D123" s="277"/>
      <c r="E123" s="277"/>
      <c r="F123" s="277"/>
      <c r="G123" s="14">
        <v>115</v>
      </c>
      <c r="H123" s="124">
        <v>104532728</v>
      </c>
      <c r="I123" s="124">
        <v>183197936</v>
      </c>
    </row>
    <row r="124" spans="1:9" ht="12.75" customHeight="1" x14ac:dyDescent="0.2">
      <c r="A124" s="277" t="s">
        <v>154</v>
      </c>
      <c r="B124" s="277"/>
      <c r="C124" s="277"/>
      <c r="D124" s="277"/>
      <c r="E124" s="277"/>
      <c r="F124" s="277"/>
      <c r="G124" s="14">
        <v>116</v>
      </c>
      <c r="H124" s="124">
        <v>347826312</v>
      </c>
      <c r="I124" s="124">
        <v>300008598</v>
      </c>
    </row>
    <row r="125" spans="1:9" ht="12.75" customHeight="1" x14ac:dyDescent="0.2">
      <c r="A125" s="277" t="s">
        <v>155</v>
      </c>
      <c r="B125" s="277"/>
      <c r="C125" s="277"/>
      <c r="D125" s="277"/>
      <c r="E125" s="277"/>
      <c r="F125" s="277"/>
      <c r="G125" s="14">
        <v>117</v>
      </c>
      <c r="H125" s="124">
        <v>388573753</v>
      </c>
      <c r="I125" s="124">
        <v>429652635</v>
      </c>
    </row>
    <row r="126" spans="1:9" x14ac:dyDescent="0.2">
      <c r="A126" s="277" t="s">
        <v>156</v>
      </c>
      <c r="B126" s="277"/>
      <c r="C126" s="277"/>
      <c r="D126" s="277"/>
      <c r="E126" s="277"/>
      <c r="F126" s="277"/>
      <c r="G126" s="14">
        <v>118</v>
      </c>
      <c r="H126" s="124">
        <v>0</v>
      </c>
      <c r="I126" s="124">
        <v>0</v>
      </c>
    </row>
    <row r="127" spans="1:9" x14ac:dyDescent="0.2">
      <c r="A127" s="277" t="s">
        <v>157</v>
      </c>
      <c r="B127" s="277"/>
      <c r="C127" s="277"/>
      <c r="D127" s="277"/>
      <c r="E127" s="277"/>
      <c r="F127" s="277"/>
      <c r="G127" s="14">
        <v>119</v>
      </c>
      <c r="H127" s="124">
        <v>40831596</v>
      </c>
      <c r="I127" s="124">
        <v>43396291</v>
      </c>
    </row>
    <row r="128" spans="1:9" x14ac:dyDescent="0.2">
      <c r="A128" s="277" t="s">
        <v>158</v>
      </c>
      <c r="B128" s="277"/>
      <c r="C128" s="277"/>
      <c r="D128" s="277"/>
      <c r="E128" s="277"/>
      <c r="F128" s="277"/>
      <c r="G128" s="14">
        <v>120</v>
      </c>
      <c r="H128" s="124">
        <v>76953401</v>
      </c>
      <c r="I128" s="124">
        <v>46101632</v>
      </c>
    </row>
    <row r="129" spans="1:9" x14ac:dyDescent="0.2">
      <c r="A129" s="277" t="s">
        <v>159</v>
      </c>
      <c r="B129" s="277"/>
      <c r="C129" s="277"/>
      <c r="D129" s="277"/>
      <c r="E129" s="277"/>
      <c r="F129" s="277"/>
      <c r="G129" s="14">
        <v>121</v>
      </c>
      <c r="H129" s="124">
        <v>568889</v>
      </c>
      <c r="I129" s="124">
        <v>565917</v>
      </c>
    </row>
    <row r="130" spans="1:9" x14ac:dyDescent="0.2">
      <c r="A130" s="277" t="s">
        <v>160</v>
      </c>
      <c r="B130" s="277"/>
      <c r="C130" s="277"/>
      <c r="D130" s="277"/>
      <c r="E130" s="277"/>
      <c r="F130" s="277"/>
      <c r="G130" s="14">
        <v>122</v>
      </c>
      <c r="H130" s="124">
        <v>0</v>
      </c>
      <c r="I130" s="124">
        <v>0</v>
      </c>
    </row>
    <row r="131" spans="1:9" x14ac:dyDescent="0.2">
      <c r="A131" s="277" t="s">
        <v>161</v>
      </c>
      <c r="B131" s="277"/>
      <c r="C131" s="277"/>
      <c r="D131" s="277"/>
      <c r="E131" s="277"/>
      <c r="F131" s="277"/>
      <c r="G131" s="14">
        <v>123</v>
      </c>
      <c r="H131" s="124">
        <v>22951942</v>
      </c>
      <c r="I131" s="124">
        <v>18498554</v>
      </c>
    </row>
    <row r="132" spans="1:9" ht="22.15" customHeight="1" x14ac:dyDescent="0.2">
      <c r="A132" s="278" t="s">
        <v>162</v>
      </c>
      <c r="B132" s="278"/>
      <c r="C132" s="278"/>
      <c r="D132" s="278"/>
      <c r="E132" s="278"/>
      <c r="F132" s="278"/>
      <c r="G132" s="14">
        <v>124</v>
      </c>
      <c r="H132" s="124">
        <v>151273230</v>
      </c>
      <c r="I132" s="124">
        <v>136181707</v>
      </c>
    </row>
    <row r="133" spans="1:9" x14ac:dyDescent="0.2">
      <c r="A133" s="279" t="s">
        <v>406</v>
      </c>
      <c r="B133" s="279"/>
      <c r="C133" s="279"/>
      <c r="D133" s="279"/>
      <c r="E133" s="279"/>
      <c r="F133" s="279"/>
      <c r="G133" s="15">
        <v>125</v>
      </c>
      <c r="H133" s="32">
        <f>H75+H98+H105+H117+H132</f>
        <v>4174892866</v>
      </c>
      <c r="I133" s="32">
        <f>I75+I98+I105+I117+I132</f>
        <v>4281564791</v>
      </c>
    </row>
    <row r="134" spans="1:9" x14ac:dyDescent="0.2">
      <c r="A134" s="278" t="s">
        <v>163</v>
      </c>
      <c r="B134" s="278"/>
      <c r="C134" s="278"/>
      <c r="D134" s="278"/>
      <c r="E134" s="278"/>
      <c r="F134" s="278"/>
      <c r="G134" s="14">
        <v>126</v>
      </c>
      <c r="H134" s="124">
        <v>3716143789</v>
      </c>
      <c r="I134" s="124">
        <v>4004386188</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B1" zoomScaleNormal="100" zoomScaleSheetLayoutView="110" workbookViewId="0">
      <selection activeCell="L33" sqref="L3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315" t="s">
        <v>164</v>
      </c>
      <c r="B1" s="285"/>
      <c r="C1" s="285"/>
      <c r="D1" s="285"/>
      <c r="E1" s="285"/>
      <c r="F1" s="285"/>
      <c r="G1" s="285"/>
      <c r="H1" s="285"/>
      <c r="I1" s="285"/>
    </row>
    <row r="2" spans="1:11" x14ac:dyDescent="0.2">
      <c r="A2" s="314" t="s">
        <v>629</v>
      </c>
      <c r="B2" s="287"/>
      <c r="C2" s="287"/>
      <c r="D2" s="287"/>
      <c r="E2" s="287"/>
      <c r="F2" s="287"/>
      <c r="G2" s="287"/>
      <c r="H2" s="287"/>
      <c r="I2" s="287"/>
      <c r="J2" s="110"/>
      <c r="K2" s="110"/>
    </row>
    <row r="3" spans="1:11" x14ac:dyDescent="0.2">
      <c r="A3" s="319" t="s">
        <v>165</v>
      </c>
      <c r="B3" s="320"/>
      <c r="C3" s="320"/>
      <c r="D3" s="320"/>
      <c r="E3" s="320"/>
      <c r="F3" s="320"/>
      <c r="G3" s="320"/>
      <c r="H3" s="320"/>
      <c r="I3" s="320"/>
      <c r="J3" s="321"/>
      <c r="K3" s="321"/>
    </row>
    <row r="4" spans="1:11" x14ac:dyDescent="0.2">
      <c r="A4" s="322" t="s">
        <v>598</v>
      </c>
      <c r="B4" s="323"/>
      <c r="C4" s="323"/>
      <c r="D4" s="323"/>
      <c r="E4" s="323"/>
      <c r="F4" s="323"/>
      <c r="G4" s="323"/>
      <c r="H4" s="323"/>
      <c r="I4" s="323"/>
      <c r="J4" s="324"/>
      <c r="K4" s="324"/>
    </row>
    <row r="5" spans="1:11" ht="22.15" customHeight="1" x14ac:dyDescent="0.2">
      <c r="A5" s="316" t="s">
        <v>166</v>
      </c>
      <c r="B5" s="296"/>
      <c r="C5" s="296"/>
      <c r="D5" s="296"/>
      <c r="E5" s="296"/>
      <c r="F5" s="296"/>
      <c r="G5" s="316" t="s">
        <v>167</v>
      </c>
      <c r="H5" s="317" t="s">
        <v>168</v>
      </c>
      <c r="I5" s="318"/>
      <c r="J5" s="317" t="s">
        <v>169</v>
      </c>
      <c r="K5" s="318"/>
    </row>
    <row r="6" spans="1:11" x14ac:dyDescent="0.2">
      <c r="A6" s="296"/>
      <c r="B6" s="296"/>
      <c r="C6" s="296"/>
      <c r="D6" s="296"/>
      <c r="E6" s="296"/>
      <c r="F6" s="296"/>
      <c r="G6" s="296"/>
      <c r="H6" s="18" t="s">
        <v>170</v>
      </c>
      <c r="I6" s="18" t="s">
        <v>171</v>
      </c>
      <c r="J6" s="18" t="s">
        <v>172</v>
      </c>
      <c r="K6" s="18" t="s">
        <v>173</v>
      </c>
    </row>
    <row r="7" spans="1:11" x14ac:dyDescent="0.2">
      <c r="A7" s="325">
        <v>1</v>
      </c>
      <c r="B7" s="294"/>
      <c r="C7" s="294"/>
      <c r="D7" s="294"/>
      <c r="E7" s="294"/>
      <c r="F7" s="294"/>
      <c r="G7" s="17">
        <v>2</v>
      </c>
      <c r="H7" s="18">
        <v>3</v>
      </c>
      <c r="I7" s="18">
        <v>4</v>
      </c>
      <c r="J7" s="18">
        <v>5</v>
      </c>
      <c r="K7" s="18">
        <v>6</v>
      </c>
    </row>
    <row r="8" spans="1:11" x14ac:dyDescent="0.2">
      <c r="A8" s="308" t="s">
        <v>407</v>
      </c>
      <c r="B8" s="309"/>
      <c r="C8" s="309"/>
      <c r="D8" s="309"/>
      <c r="E8" s="309"/>
      <c r="F8" s="309"/>
      <c r="G8" s="15">
        <v>1</v>
      </c>
      <c r="H8" s="111">
        <f>SUM(H9:H13)</f>
        <v>2097570497</v>
      </c>
      <c r="I8" s="111">
        <f>SUM(I9:I13)</f>
        <v>723588825</v>
      </c>
      <c r="J8" s="111">
        <f>SUM(J9:J13)</f>
        <v>2484724683</v>
      </c>
      <c r="K8" s="111">
        <f>SUM(K9:K13)</f>
        <v>858678552</v>
      </c>
    </row>
    <row r="9" spans="1:11" x14ac:dyDescent="0.2">
      <c r="A9" s="277" t="s">
        <v>174</v>
      </c>
      <c r="B9" s="277"/>
      <c r="C9" s="277"/>
      <c r="D9" s="277"/>
      <c r="E9" s="277"/>
      <c r="F9" s="277"/>
      <c r="G9" s="14">
        <v>2</v>
      </c>
      <c r="H9" s="125">
        <v>0</v>
      </c>
      <c r="I9" s="125">
        <v>0</v>
      </c>
      <c r="J9" s="125">
        <v>0</v>
      </c>
      <c r="K9" s="125">
        <v>0</v>
      </c>
    </row>
    <row r="10" spans="1:11" x14ac:dyDescent="0.2">
      <c r="A10" s="277" t="s">
        <v>175</v>
      </c>
      <c r="B10" s="277"/>
      <c r="C10" s="277"/>
      <c r="D10" s="277"/>
      <c r="E10" s="277"/>
      <c r="F10" s="277"/>
      <c r="G10" s="14">
        <v>3</v>
      </c>
      <c r="H10" s="125">
        <v>2051025377</v>
      </c>
      <c r="I10" s="125">
        <v>709799513</v>
      </c>
      <c r="J10" s="125">
        <v>2412895631</v>
      </c>
      <c r="K10" s="125">
        <v>819791514</v>
      </c>
    </row>
    <row r="11" spans="1:11" x14ac:dyDescent="0.2">
      <c r="A11" s="277" t="s">
        <v>176</v>
      </c>
      <c r="B11" s="277"/>
      <c r="C11" s="277"/>
      <c r="D11" s="277"/>
      <c r="E11" s="277"/>
      <c r="F11" s="277"/>
      <c r="G11" s="14">
        <v>4</v>
      </c>
      <c r="H11" s="125">
        <v>0</v>
      </c>
      <c r="I11" s="125">
        <v>0</v>
      </c>
      <c r="J11" s="125">
        <v>0</v>
      </c>
      <c r="K11" s="125">
        <v>0</v>
      </c>
    </row>
    <row r="12" spans="1:11" x14ac:dyDescent="0.2">
      <c r="A12" s="277" t="s">
        <v>177</v>
      </c>
      <c r="B12" s="277"/>
      <c r="C12" s="277"/>
      <c r="D12" s="277"/>
      <c r="E12" s="277"/>
      <c r="F12" s="277"/>
      <c r="G12" s="14">
        <v>5</v>
      </c>
      <c r="H12" s="125">
        <v>0</v>
      </c>
      <c r="I12" s="125">
        <v>0</v>
      </c>
      <c r="J12" s="125">
        <v>0</v>
      </c>
      <c r="K12" s="125">
        <v>0</v>
      </c>
    </row>
    <row r="13" spans="1:11" x14ac:dyDescent="0.2">
      <c r="A13" s="277" t="s">
        <v>178</v>
      </c>
      <c r="B13" s="277"/>
      <c r="C13" s="277"/>
      <c r="D13" s="277"/>
      <c r="E13" s="277"/>
      <c r="F13" s="277"/>
      <c r="G13" s="14">
        <v>6</v>
      </c>
      <c r="H13" s="125">
        <v>46545120</v>
      </c>
      <c r="I13" s="125">
        <v>13789312</v>
      </c>
      <c r="J13" s="125">
        <v>71829052</v>
      </c>
      <c r="K13" s="125">
        <v>38887038</v>
      </c>
    </row>
    <row r="14" spans="1:11" ht="22.15" customHeight="1" x14ac:dyDescent="0.2">
      <c r="A14" s="308" t="s">
        <v>408</v>
      </c>
      <c r="B14" s="309"/>
      <c r="C14" s="309"/>
      <c r="D14" s="309"/>
      <c r="E14" s="309"/>
      <c r="F14" s="309"/>
      <c r="G14" s="15">
        <v>7</v>
      </c>
      <c r="H14" s="111">
        <f>H15+H16+H20+H24+H25+H26+H29+H36</f>
        <v>2050404257</v>
      </c>
      <c r="I14" s="111">
        <f>I15+I16+I20+I24+I25+I26+I29+I36</f>
        <v>711172552</v>
      </c>
      <c r="J14" s="111">
        <f>J15+J16+J20+J24+J25+J26+J29+J36</f>
        <v>2327483268</v>
      </c>
      <c r="K14" s="111">
        <f>K15+K16+K20+K24+K25+K26+K29+K36</f>
        <v>782742098</v>
      </c>
    </row>
    <row r="15" spans="1:11" x14ac:dyDescent="0.2">
      <c r="A15" s="277" t="s">
        <v>179</v>
      </c>
      <c r="B15" s="277"/>
      <c r="C15" s="277"/>
      <c r="D15" s="277"/>
      <c r="E15" s="277"/>
      <c r="F15" s="277"/>
      <c r="G15" s="14">
        <v>8</v>
      </c>
      <c r="H15" s="125">
        <v>-66954553</v>
      </c>
      <c r="I15" s="125">
        <v>-18305753</v>
      </c>
      <c r="J15" s="125">
        <v>-39924631</v>
      </c>
      <c r="K15" s="125">
        <v>-10540018</v>
      </c>
    </row>
    <row r="16" spans="1:11" x14ac:dyDescent="0.2">
      <c r="A16" s="281" t="s">
        <v>409</v>
      </c>
      <c r="B16" s="281"/>
      <c r="C16" s="281"/>
      <c r="D16" s="281"/>
      <c r="E16" s="281"/>
      <c r="F16" s="281"/>
      <c r="G16" s="15">
        <v>9</v>
      </c>
      <c r="H16" s="111">
        <f>SUM(H17:H19)</f>
        <v>1437813357</v>
      </c>
      <c r="I16" s="111">
        <f>SUM(I17:I19)</f>
        <v>494668237</v>
      </c>
      <c r="J16" s="111">
        <f>SUM(J17:J19)</f>
        <v>1662560223</v>
      </c>
      <c r="K16" s="111">
        <f>SUM(K17:K19)</f>
        <v>549382545</v>
      </c>
    </row>
    <row r="17" spans="1:11" x14ac:dyDescent="0.2">
      <c r="A17" s="310" t="s">
        <v>180</v>
      </c>
      <c r="B17" s="310"/>
      <c r="C17" s="310"/>
      <c r="D17" s="310"/>
      <c r="E17" s="310"/>
      <c r="F17" s="310"/>
      <c r="G17" s="14">
        <v>10</v>
      </c>
      <c r="H17" s="125">
        <v>1182987953</v>
      </c>
      <c r="I17" s="125">
        <v>398587611</v>
      </c>
      <c r="J17" s="125">
        <v>1393682292</v>
      </c>
      <c r="K17" s="125">
        <v>465434551</v>
      </c>
    </row>
    <row r="18" spans="1:11" x14ac:dyDescent="0.2">
      <c r="A18" s="310" t="s">
        <v>181</v>
      </c>
      <c r="B18" s="310"/>
      <c r="C18" s="310"/>
      <c r="D18" s="310"/>
      <c r="E18" s="310"/>
      <c r="F18" s="310"/>
      <c r="G18" s="14">
        <v>11</v>
      </c>
      <c r="H18" s="125">
        <v>47455638</v>
      </c>
      <c r="I18" s="125">
        <v>18692903</v>
      </c>
      <c r="J18" s="125">
        <v>47209054</v>
      </c>
      <c r="K18" s="125">
        <v>8704373</v>
      </c>
    </row>
    <row r="19" spans="1:11" x14ac:dyDescent="0.2">
      <c r="A19" s="310" t="s">
        <v>182</v>
      </c>
      <c r="B19" s="310"/>
      <c r="C19" s="310"/>
      <c r="D19" s="310"/>
      <c r="E19" s="310"/>
      <c r="F19" s="310"/>
      <c r="G19" s="14">
        <v>12</v>
      </c>
      <c r="H19" s="125">
        <v>207369766</v>
      </c>
      <c r="I19" s="125">
        <v>77387723</v>
      </c>
      <c r="J19" s="125">
        <v>221668877</v>
      </c>
      <c r="K19" s="125">
        <v>75243621</v>
      </c>
    </row>
    <row r="20" spans="1:11" x14ac:dyDescent="0.2">
      <c r="A20" s="281" t="s">
        <v>410</v>
      </c>
      <c r="B20" s="281"/>
      <c r="C20" s="281"/>
      <c r="D20" s="281"/>
      <c r="E20" s="281"/>
      <c r="F20" s="281"/>
      <c r="G20" s="15">
        <v>13</v>
      </c>
      <c r="H20" s="111">
        <f>SUM(H21:H23)</f>
        <v>473953708</v>
      </c>
      <c r="I20" s="111">
        <f>SUM(I21:I23)</f>
        <v>161263149</v>
      </c>
      <c r="J20" s="111">
        <f>SUM(J21:J23)</f>
        <v>487478850</v>
      </c>
      <c r="K20" s="111">
        <f>SUM(K21:K23)</f>
        <v>165402108</v>
      </c>
    </row>
    <row r="21" spans="1:11" x14ac:dyDescent="0.2">
      <c r="A21" s="310" t="s">
        <v>183</v>
      </c>
      <c r="B21" s="310"/>
      <c r="C21" s="310"/>
      <c r="D21" s="310"/>
      <c r="E21" s="310"/>
      <c r="F21" s="310"/>
      <c r="G21" s="14">
        <v>14</v>
      </c>
      <c r="H21" s="125">
        <v>280440467</v>
      </c>
      <c r="I21" s="125">
        <v>95102263</v>
      </c>
      <c r="J21" s="125">
        <v>299156732</v>
      </c>
      <c r="K21" s="125">
        <v>101274548</v>
      </c>
    </row>
    <row r="22" spans="1:11" x14ac:dyDescent="0.2">
      <c r="A22" s="310" t="s">
        <v>184</v>
      </c>
      <c r="B22" s="310"/>
      <c r="C22" s="310"/>
      <c r="D22" s="310"/>
      <c r="E22" s="310"/>
      <c r="F22" s="310"/>
      <c r="G22" s="14">
        <v>15</v>
      </c>
      <c r="H22" s="125">
        <v>132065705</v>
      </c>
      <c r="I22" s="125">
        <v>45731366</v>
      </c>
      <c r="J22" s="125">
        <v>122916870</v>
      </c>
      <c r="K22" s="125">
        <v>41971501</v>
      </c>
    </row>
    <row r="23" spans="1:11" x14ac:dyDescent="0.2">
      <c r="A23" s="310" t="s">
        <v>185</v>
      </c>
      <c r="B23" s="310"/>
      <c r="C23" s="310"/>
      <c r="D23" s="310"/>
      <c r="E23" s="310"/>
      <c r="F23" s="310"/>
      <c r="G23" s="14">
        <v>16</v>
      </c>
      <c r="H23" s="125">
        <v>61447536</v>
      </c>
      <c r="I23" s="125">
        <v>20429520</v>
      </c>
      <c r="J23" s="125">
        <v>65405248</v>
      </c>
      <c r="K23" s="125">
        <v>22156059</v>
      </c>
    </row>
    <row r="24" spans="1:11" x14ac:dyDescent="0.2">
      <c r="A24" s="277" t="s">
        <v>186</v>
      </c>
      <c r="B24" s="277"/>
      <c r="C24" s="277"/>
      <c r="D24" s="277"/>
      <c r="E24" s="277"/>
      <c r="F24" s="277"/>
      <c r="G24" s="14">
        <v>17</v>
      </c>
      <c r="H24" s="125">
        <v>73031973</v>
      </c>
      <c r="I24" s="125">
        <v>24047721</v>
      </c>
      <c r="J24" s="125">
        <v>72713263</v>
      </c>
      <c r="K24" s="125">
        <v>24318648</v>
      </c>
    </row>
    <row r="25" spans="1:11" x14ac:dyDescent="0.2">
      <c r="A25" s="277" t="s">
        <v>187</v>
      </c>
      <c r="B25" s="277"/>
      <c r="C25" s="277"/>
      <c r="D25" s="277"/>
      <c r="E25" s="277"/>
      <c r="F25" s="277"/>
      <c r="G25" s="14">
        <v>18</v>
      </c>
      <c r="H25" s="125">
        <v>126330830</v>
      </c>
      <c r="I25" s="125">
        <v>46831980</v>
      </c>
      <c r="J25" s="125">
        <v>134148826</v>
      </c>
      <c r="K25" s="125">
        <v>47548469</v>
      </c>
    </row>
    <row r="26" spans="1:11" x14ac:dyDescent="0.2">
      <c r="A26" s="281" t="s">
        <v>411</v>
      </c>
      <c r="B26" s="281"/>
      <c r="C26" s="281"/>
      <c r="D26" s="281"/>
      <c r="E26" s="281"/>
      <c r="F26" s="281"/>
      <c r="G26" s="15">
        <v>19</v>
      </c>
      <c r="H26" s="111">
        <f>H27+H28</f>
        <v>1785644</v>
      </c>
      <c r="I26" s="111">
        <f>I27+I28</f>
        <v>1144435</v>
      </c>
      <c r="J26" s="111">
        <f>J27+J28</f>
        <v>3862017</v>
      </c>
      <c r="K26" s="111">
        <f>K27+K28</f>
        <v>2190176</v>
      </c>
    </row>
    <row r="27" spans="1:11" x14ac:dyDescent="0.2">
      <c r="A27" s="310" t="s">
        <v>188</v>
      </c>
      <c r="B27" s="310"/>
      <c r="C27" s="310"/>
      <c r="D27" s="310"/>
      <c r="E27" s="310"/>
      <c r="F27" s="310"/>
      <c r="G27" s="14">
        <v>20</v>
      </c>
      <c r="H27" s="125">
        <v>901833</v>
      </c>
      <c r="I27" s="125">
        <v>901833</v>
      </c>
      <c r="J27" s="125">
        <v>32726</v>
      </c>
      <c r="K27" s="125">
        <v>32726</v>
      </c>
    </row>
    <row r="28" spans="1:11" x14ac:dyDescent="0.2">
      <c r="A28" s="310" t="s">
        <v>189</v>
      </c>
      <c r="B28" s="310"/>
      <c r="C28" s="310"/>
      <c r="D28" s="310"/>
      <c r="E28" s="310"/>
      <c r="F28" s="310"/>
      <c r="G28" s="14">
        <v>21</v>
      </c>
      <c r="H28" s="125">
        <v>883811</v>
      </c>
      <c r="I28" s="125">
        <v>242602</v>
      </c>
      <c r="J28" s="125">
        <v>3829291</v>
      </c>
      <c r="K28" s="125">
        <v>2157450</v>
      </c>
    </row>
    <row r="29" spans="1:11" x14ac:dyDescent="0.2">
      <c r="A29" s="281" t="s">
        <v>412</v>
      </c>
      <c r="B29" s="281"/>
      <c r="C29" s="281"/>
      <c r="D29" s="281"/>
      <c r="E29" s="281"/>
      <c r="F29" s="281"/>
      <c r="G29" s="15">
        <v>22</v>
      </c>
      <c r="H29" s="111">
        <f>SUM(H30:H35)</f>
        <v>0</v>
      </c>
      <c r="I29" s="111">
        <f>SUM(I30:I35)</f>
        <v>0</v>
      </c>
      <c r="J29" s="111">
        <f>SUM(J30:J35)</f>
        <v>0</v>
      </c>
      <c r="K29" s="111">
        <f>SUM(K30:K35)</f>
        <v>0</v>
      </c>
    </row>
    <row r="30" spans="1:11" x14ac:dyDescent="0.2">
      <c r="A30" s="310" t="s">
        <v>190</v>
      </c>
      <c r="B30" s="310"/>
      <c r="C30" s="310"/>
      <c r="D30" s="310"/>
      <c r="E30" s="310"/>
      <c r="F30" s="310"/>
      <c r="G30" s="14">
        <v>23</v>
      </c>
      <c r="H30" s="125">
        <v>0</v>
      </c>
      <c r="I30" s="125">
        <v>0</v>
      </c>
      <c r="J30" s="125">
        <v>0</v>
      </c>
      <c r="K30" s="125">
        <v>0</v>
      </c>
    </row>
    <row r="31" spans="1:11" x14ac:dyDescent="0.2">
      <c r="A31" s="310" t="s">
        <v>191</v>
      </c>
      <c r="B31" s="310"/>
      <c r="C31" s="310"/>
      <c r="D31" s="310"/>
      <c r="E31" s="310"/>
      <c r="F31" s="310"/>
      <c r="G31" s="14">
        <v>24</v>
      </c>
      <c r="H31" s="125">
        <v>0</v>
      </c>
      <c r="I31" s="125">
        <v>0</v>
      </c>
      <c r="J31" s="125">
        <v>0</v>
      </c>
      <c r="K31" s="125">
        <v>0</v>
      </c>
    </row>
    <row r="32" spans="1:11" x14ac:dyDescent="0.2">
      <c r="A32" s="310" t="s">
        <v>192</v>
      </c>
      <c r="B32" s="310"/>
      <c r="C32" s="310"/>
      <c r="D32" s="310"/>
      <c r="E32" s="310"/>
      <c r="F32" s="310"/>
      <c r="G32" s="14">
        <v>25</v>
      </c>
      <c r="H32" s="125">
        <v>0</v>
      </c>
      <c r="I32" s="125">
        <v>0</v>
      </c>
      <c r="J32" s="125">
        <v>0</v>
      </c>
      <c r="K32" s="125">
        <v>0</v>
      </c>
    </row>
    <row r="33" spans="1:11" x14ac:dyDescent="0.2">
      <c r="A33" s="310" t="s">
        <v>193</v>
      </c>
      <c r="B33" s="310"/>
      <c r="C33" s="310"/>
      <c r="D33" s="310"/>
      <c r="E33" s="310"/>
      <c r="F33" s="310"/>
      <c r="G33" s="14">
        <v>26</v>
      </c>
      <c r="H33" s="125">
        <v>0</v>
      </c>
      <c r="I33" s="125">
        <v>0</v>
      </c>
      <c r="J33" s="125">
        <v>0</v>
      </c>
      <c r="K33" s="125">
        <v>0</v>
      </c>
    </row>
    <row r="34" spans="1:11" x14ac:dyDescent="0.2">
      <c r="A34" s="310" t="s">
        <v>194</v>
      </c>
      <c r="B34" s="310"/>
      <c r="C34" s="310"/>
      <c r="D34" s="310"/>
      <c r="E34" s="310"/>
      <c r="F34" s="310"/>
      <c r="G34" s="14">
        <v>27</v>
      </c>
      <c r="H34" s="125">
        <v>0</v>
      </c>
      <c r="I34" s="125">
        <v>0</v>
      </c>
      <c r="J34" s="125">
        <v>0</v>
      </c>
      <c r="K34" s="125">
        <v>0</v>
      </c>
    </row>
    <row r="35" spans="1:11" x14ac:dyDescent="0.2">
      <c r="A35" s="310" t="s">
        <v>195</v>
      </c>
      <c r="B35" s="310"/>
      <c r="C35" s="310"/>
      <c r="D35" s="310"/>
      <c r="E35" s="310"/>
      <c r="F35" s="310"/>
      <c r="G35" s="14">
        <v>28</v>
      </c>
      <c r="H35" s="125">
        <v>0</v>
      </c>
      <c r="I35" s="125">
        <v>0</v>
      </c>
      <c r="J35" s="125">
        <v>0</v>
      </c>
      <c r="K35" s="125">
        <v>0</v>
      </c>
    </row>
    <row r="36" spans="1:11" x14ac:dyDescent="0.2">
      <c r="A36" s="277" t="s">
        <v>196</v>
      </c>
      <c r="B36" s="277"/>
      <c r="C36" s="277"/>
      <c r="D36" s="277"/>
      <c r="E36" s="277"/>
      <c r="F36" s="277"/>
      <c r="G36" s="14">
        <v>29</v>
      </c>
      <c r="H36" s="125">
        <v>4443298</v>
      </c>
      <c r="I36" s="125">
        <v>1522783</v>
      </c>
      <c r="J36" s="125">
        <v>6644720</v>
      </c>
      <c r="K36" s="125">
        <v>4440170</v>
      </c>
    </row>
    <row r="37" spans="1:11" x14ac:dyDescent="0.2">
      <c r="A37" s="308" t="s">
        <v>413</v>
      </c>
      <c r="B37" s="309"/>
      <c r="C37" s="309"/>
      <c r="D37" s="309"/>
      <c r="E37" s="309"/>
      <c r="F37" s="309"/>
      <c r="G37" s="15">
        <v>30</v>
      </c>
      <c r="H37" s="111">
        <f>SUM(H38:H47)</f>
        <v>15112036</v>
      </c>
      <c r="I37" s="111">
        <f>SUM(I38:I47)</f>
        <v>1023722</v>
      </c>
      <c r="J37" s="111">
        <f>SUM(J38:J47)</f>
        <v>6966589</v>
      </c>
      <c r="K37" s="111">
        <f>SUM(K38:K47)</f>
        <v>551541</v>
      </c>
    </row>
    <row r="38" spans="1:11" ht="23.45" customHeight="1" x14ac:dyDescent="0.2">
      <c r="A38" s="277" t="s">
        <v>197</v>
      </c>
      <c r="B38" s="277"/>
      <c r="C38" s="277"/>
      <c r="D38" s="277"/>
      <c r="E38" s="277"/>
      <c r="F38" s="277"/>
      <c r="G38" s="14">
        <v>31</v>
      </c>
      <c r="H38" s="125">
        <v>0</v>
      </c>
      <c r="I38" s="125">
        <v>0</v>
      </c>
      <c r="J38" s="125">
        <v>0</v>
      </c>
      <c r="K38" s="125">
        <v>0</v>
      </c>
    </row>
    <row r="39" spans="1:11" ht="25.15" customHeight="1" x14ac:dyDescent="0.2">
      <c r="A39" s="277" t="s">
        <v>198</v>
      </c>
      <c r="B39" s="277"/>
      <c r="C39" s="277"/>
      <c r="D39" s="277"/>
      <c r="E39" s="277"/>
      <c r="F39" s="277"/>
      <c r="G39" s="14">
        <v>32</v>
      </c>
      <c r="H39" s="125">
        <v>0</v>
      </c>
      <c r="I39" s="125">
        <v>0</v>
      </c>
      <c r="J39" s="125">
        <v>0</v>
      </c>
      <c r="K39" s="125">
        <v>0</v>
      </c>
    </row>
    <row r="40" spans="1:11" ht="25.15" customHeight="1" x14ac:dyDescent="0.2">
      <c r="A40" s="277" t="s">
        <v>199</v>
      </c>
      <c r="B40" s="277"/>
      <c r="C40" s="277"/>
      <c r="D40" s="277"/>
      <c r="E40" s="277"/>
      <c r="F40" s="277"/>
      <c r="G40" s="14">
        <v>33</v>
      </c>
      <c r="H40" s="125">
        <v>0</v>
      </c>
      <c r="I40" s="125">
        <v>0</v>
      </c>
      <c r="J40" s="125">
        <v>0</v>
      </c>
      <c r="K40" s="125">
        <v>0</v>
      </c>
    </row>
    <row r="41" spans="1:11" ht="25.15" customHeight="1" x14ac:dyDescent="0.2">
      <c r="A41" s="277" t="s">
        <v>200</v>
      </c>
      <c r="B41" s="277"/>
      <c r="C41" s="277"/>
      <c r="D41" s="277"/>
      <c r="E41" s="277"/>
      <c r="F41" s="277"/>
      <c r="G41" s="14">
        <v>34</v>
      </c>
      <c r="H41" s="125">
        <v>0</v>
      </c>
      <c r="I41" s="125">
        <v>0</v>
      </c>
      <c r="J41" s="125">
        <v>0</v>
      </c>
      <c r="K41" s="125">
        <v>0</v>
      </c>
    </row>
    <row r="42" spans="1:11" ht="25.15" customHeight="1" x14ac:dyDescent="0.2">
      <c r="A42" s="277" t="s">
        <v>201</v>
      </c>
      <c r="B42" s="277"/>
      <c r="C42" s="277"/>
      <c r="D42" s="277"/>
      <c r="E42" s="277"/>
      <c r="F42" s="277"/>
      <c r="G42" s="14">
        <v>35</v>
      </c>
      <c r="H42" s="125">
        <v>0</v>
      </c>
      <c r="I42" s="125">
        <v>0</v>
      </c>
      <c r="J42" s="125">
        <v>0</v>
      </c>
      <c r="K42" s="125">
        <v>0</v>
      </c>
    </row>
    <row r="43" spans="1:11" x14ac:dyDescent="0.2">
      <c r="A43" s="277" t="s">
        <v>202</v>
      </c>
      <c r="B43" s="277"/>
      <c r="C43" s="277"/>
      <c r="D43" s="277"/>
      <c r="E43" s="277"/>
      <c r="F43" s="277"/>
      <c r="G43" s="14">
        <v>36</v>
      </c>
      <c r="H43" s="125">
        <v>654866</v>
      </c>
      <c r="I43" s="125">
        <v>654866</v>
      </c>
      <c r="J43" s="125">
        <v>85372</v>
      </c>
      <c r="K43" s="125">
        <v>85372</v>
      </c>
    </row>
    <row r="44" spans="1:11" x14ac:dyDescent="0.2">
      <c r="A44" s="277" t="s">
        <v>203</v>
      </c>
      <c r="B44" s="277"/>
      <c r="C44" s="277"/>
      <c r="D44" s="277"/>
      <c r="E44" s="277"/>
      <c r="F44" s="277"/>
      <c r="G44" s="14">
        <v>37</v>
      </c>
      <c r="H44" s="125">
        <v>8184486</v>
      </c>
      <c r="I44" s="125">
        <v>2717183</v>
      </c>
      <c r="J44" s="125">
        <v>5596537</v>
      </c>
      <c r="K44" s="125">
        <v>181605</v>
      </c>
    </row>
    <row r="45" spans="1:11" x14ac:dyDescent="0.2">
      <c r="A45" s="277" t="s">
        <v>204</v>
      </c>
      <c r="B45" s="277"/>
      <c r="C45" s="277"/>
      <c r="D45" s="277"/>
      <c r="E45" s="277"/>
      <c r="F45" s="277"/>
      <c r="G45" s="14">
        <v>38</v>
      </c>
      <c r="H45" s="125">
        <v>5863316</v>
      </c>
      <c r="I45" s="125">
        <v>-1374154</v>
      </c>
      <c r="J45" s="125">
        <v>19715</v>
      </c>
      <c r="K45" s="125">
        <v>0</v>
      </c>
    </row>
    <row r="46" spans="1:11" x14ac:dyDescent="0.2">
      <c r="A46" s="277" t="s">
        <v>205</v>
      </c>
      <c r="B46" s="277"/>
      <c r="C46" s="277"/>
      <c r="D46" s="277"/>
      <c r="E46" s="277"/>
      <c r="F46" s="277"/>
      <c r="G46" s="14">
        <v>39</v>
      </c>
      <c r="H46" s="125">
        <v>1675</v>
      </c>
      <c r="I46" s="125">
        <v>-283955</v>
      </c>
      <c r="J46" s="125">
        <v>455818</v>
      </c>
      <c r="K46" s="125">
        <v>218051</v>
      </c>
    </row>
    <row r="47" spans="1:11" x14ac:dyDescent="0.2">
      <c r="A47" s="277" t="s">
        <v>206</v>
      </c>
      <c r="B47" s="277"/>
      <c r="C47" s="277"/>
      <c r="D47" s="277"/>
      <c r="E47" s="277"/>
      <c r="F47" s="277"/>
      <c r="G47" s="14">
        <v>40</v>
      </c>
      <c r="H47" s="125">
        <v>407693</v>
      </c>
      <c r="I47" s="125">
        <v>-690218</v>
      </c>
      <c r="J47" s="125">
        <v>809147</v>
      </c>
      <c r="K47" s="125">
        <v>66513</v>
      </c>
    </row>
    <row r="48" spans="1:11" x14ac:dyDescent="0.2">
      <c r="A48" s="308" t="s">
        <v>414</v>
      </c>
      <c r="B48" s="309"/>
      <c r="C48" s="309"/>
      <c r="D48" s="309"/>
      <c r="E48" s="309"/>
      <c r="F48" s="309"/>
      <c r="G48" s="15">
        <v>41</v>
      </c>
      <c r="H48" s="111">
        <f>SUM(H49:H55)</f>
        <v>4911130</v>
      </c>
      <c r="I48" s="111">
        <f>SUM(I49:I55)</f>
        <v>1585645</v>
      </c>
      <c r="J48" s="111">
        <f>SUM(J49:J55)</f>
        <v>3115412</v>
      </c>
      <c r="K48" s="111">
        <f>SUM(K49:K55)</f>
        <v>1021245</v>
      </c>
    </row>
    <row r="49" spans="1:11" ht="25.15" customHeight="1" x14ac:dyDescent="0.2">
      <c r="A49" s="277" t="s">
        <v>207</v>
      </c>
      <c r="B49" s="277"/>
      <c r="C49" s="277"/>
      <c r="D49" s="277"/>
      <c r="E49" s="277"/>
      <c r="F49" s="277"/>
      <c r="G49" s="14">
        <v>42</v>
      </c>
      <c r="H49" s="125">
        <v>0</v>
      </c>
      <c r="I49" s="125">
        <v>0</v>
      </c>
      <c r="J49" s="125">
        <v>0</v>
      </c>
      <c r="K49" s="125">
        <v>0</v>
      </c>
    </row>
    <row r="50" spans="1:11" ht="24" customHeight="1" x14ac:dyDescent="0.2">
      <c r="A50" s="304" t="s">
        <v>208</v>
      </c>
      <c r="B50" s="304"/>
      <c r="C50" s="304"/>
      <c r="D50" s="304"/>
      <c r="E50" s="304"/>
      <c r="F50" s="304"/>
      <c r="G50" s="14">
        <v>43</v>
      </c>
      <c r="H50" s="125">
        <v>0</v>
      </c>
      <c r="I50" s="125">
        <v>0</v>
      </c>
      <c r="J50" s="125">
        <v>0</v>
      </c>
      <c r="K50" s="125">
        <v>0</v>
      </c>
    </row>
    <row r="51" spans="1:11" x14ac:dyDescent="0.2">
      <c r="A51" s="304" t="s">
        <v>209</v>
      </c>
      <c r="B51" s="304"/>
      <c r="C51" s="304"/>
      <c r="D51" s="304"/>
      <c r="E51" s="304"/>
      <c r="F51" s="304"/>
      <c r="G51" s="14">
        <v>44</v>
      </c>
      <c r="H51" s="125">
        <v>4025450</v>
      </c>
      <c r="I51" s="125">
        <v>1323670</v>
      </c>
      <c r="J51" s="125">
        <v>3025402</v>
      </c>
      <c r="K51" s="125">
        <v>1004052</v>
      </c>
    </row>
    <row r="52" spans="1:11" x14ac:dyDescent="0.2">
      <c r="A52" s="304" t="s">
        <v>210</v>
      </c>
      <c r="B52" s="304"/>
      <c r="C52" s="304"/>
      <c r="D52" s="304"/>
      <c r="E52" s="304"/>
      <c r="F52" s="304"/>
      <c r="G52" s="14">
        <v>45</v>
      </c>
      <c r="H52" s="125">
        <v>0</v>
      </c>
      <c r="I52" s="125">
        <v>0</v>
      </c>
      <c r="J52" s="125">
        <v>0</v>
      </c>
      <c r="K52" s="125">
        <v>0</v>
      </c>
    </row>
    <row r="53" spans="1:11" x14ac:dyDescent="0.2">
      <c r="A53" s="304" t="s">
        <v>211</v>
      </c>
      <c r="B53" s="304"/>
      <c r="C53" s="304"/>
      <c r="D53" s="304"/>
      <c r="E53" s="304"/>
      <c r="F53" s="304"/>
      <c r="G53" s="14">
        <v>46</v>
      </c>
      <c r="H53" s="125">
        <v>377187</v>
      </c>
      <c r="I53" s="125">
        <v>283955</v>
      </c>
      <c r="J53" s="125">
        <v>0</v>
      </c>
      <c r="K53" s="125">
        <v>0</v>
      </c>
    </row>
    <row r="54" spans="1:11" x14ac:dyDescent="0.2">
      <c r="A54" s="304" t="s">
        <v>212</v>
      </c>
      <c r="B54" s="304"/>
      <c r="C54" s="304"/>
      <c r="D54" s="304"/>
      <c r="E54" s="304"/>
      <c r="F54" s="304"/>
      <c r="G54" s="14">
        <v>47</v>
      </c>
      <c r="H54" s="125">
        <v>0</v>
      </c>
      <c r="I54" s="125">
        <v>0</v>
      </c>
      <c r="J54" s="125">
        <v>0</v>
      </c>
      <c r="K54" s="125">
        <v>0</v>
      </c>
    </row>
    <row r="55" spans="1:11" x14ac:dyDescent="0.2">
      <c r="A55" s="304" t="s">
        <v>213</v>
      </c>
      <c r="B55" s="304"/>
      <c r="C55" s="304"/>
      <c r="D55" s="304"/>
      <c r="E55" s="304"/>
      <c r="F55" s="304"/>
      <c r="G55" s="14">
        <v>48</v>
      </c>
      <c r="H55" s="125">
        <v>508493</v>
      </c>
      <c r="I55" s="125">
        <v>-21980</v>
      </c>
      <c r="J55" s="125">
        <v>90010</v>
      </c>
      <c r="K55" s="125">
        <v>17193</v>
      </c>
    </row>
    <row r="56" spans="1:11" ht="22.15" customHeight="1" x14ac:dyDescent="0.2">
      <c r="A56" s="313" t="s">
        <v>214</v>
      </c>
      <c r="B56" s="313"/>
      <c r="C56" s="313"/>
      <c r="D56" s="313"/>
      <c r="E56" s="313"/>
      <c r="F56" s="313"/>
      <c r="G56" s="14">
        <v>49</v>
      </c>
      <c r="H56" s="125">
        <v>7400222</v>
      </c>
      <c r="I56" s="125">
        <v>7400222</v>
      </c>
      <c r="J56" s="125">
        <v>13028705</v>
      </c>
      <c r="K56" s="125">
        <v>8577602</v>
      </c>
    </row>
    <row r="57" spans="1:11" x14ac:dyDescent="0.2">
      <c r="A57" s="313" t="s">
        <v>215</v>
      </c>
      <c r="B57" s="313"/>
      <c r="C57" s="313"/>
      <c r="D57" s="313"/>
      <c r="E57" s="313"/>
      <c r="F57" s="313"/>
      <c r="G57" s="14">
        <v>50</v>
      </c>
      <c r="H57" s="125">
        <v>0</v>
      </c>
      <c r="I57" s="125">
        <v>0</v>
      </c>
      <c r="J57" s="125">
        <v>3600067</v>
      </c>
      <c r="K57" s="125">
        <v>3616048</v>
      </c>
    </row>
    <row r="58" spans="1:11" ht="24.6" customHeight="1" x14ac:dyDescent="0.2">
      <c r="A58" s="313" t="s">
        <v>216</v>
      </c>
      <c r="B58" s="313"/>
      <c r="C58" s="313"/>
      <c r="D58" s="313"/>
      <c r="E58" s="313"/>
      <c r="F58" s="313"/>
      <c r="G58" s="14">
        <v>51</v>
      </c>
      <c r="H58" s="125">
        <v>6956</v>
      </c>
      <c r="I58" s="125">
        <v>-1236756</v>
      </c>
      <c r="J58" s="125">
        <v>0</v>
      </c>
      <c r="K58" s="125">
        <v>0</v>
      </c>
    </row>
    <row r="59" spans="1:11" x14ac:dyDescent="0.2">
      <c r="A59" s="313" t="s">
        <v>217</v>
      </c>
      <c r="B59" s="313"/>
      <c r="C59" s="313"/>
      <c r="D59" s="313"/>
      <c r="E59" s="313"/>
      <c r="F59" s="313"/>
      <c r="G59" s="14">
        <v>52</v>
      </c>
      <c r="H59" s="125">
        <v>1012535</v>
      </c>
      <c r="I59" s="125">
        <v>298431</v>
      </c>
      <c r="J59" s="125">
        <v>344682</v>
      </c>
      <c r="K59" s="125">
        <v>0</v>
      </c>
    </row>
    <row r="60" spans="1:11" x14ac:dyDescent="0.2">
      <c r="A60" s="308" t="s">
        <v>415</v>
      </c>
      <c r="B60" s="309"/>
      <c r="C60" s="309"/>
      <c r="D60" s="309"/>
      <c r="E60" s="309"/>
      <c r="F60" s="309"/>
      <c r="G60" s="15">
        <v>53</v>
      </c>
      <c r="H60" s="111">
        <f>H8+H37+H56+H57</f>
        <v>2120082755</v>
      </c>
      <c r="I60" s="111">
        <f t="shared" ref="I60:K60" si="0">I8+I37+I56+I57</f>
        <v>732012769</v>
      </c>
      <c r="J60" s="111">
        <f t="shared" si="0"/>
        <v>2508320044</v>
      </c>
      <c r="K60" s="111">
        <f t="shared" si="0"/>
        <v>871423743</v>
      </c>
    </row>
    <row r="61" spans="1:11" x14ac:dyDescent="0.2">
      <c r="A61" s="308" t="s">
        <v>416</v>
      </c>
      <c r="B61" s="309"/>
      <c r="C61" s="309"/>
      <c r="D61" s="309"/>
      <c r="E61" s="309"/>
      <c r="F61" s="309"/>
      <c r="G61" s="15">
        <v>54</v>
      </c>
      <c r="H61" s="111">
        <f>H14+H48+H58+H59</f>
        <v>2056334878</v>
      </c>
      <c r="I61" s="111">
        <f t="shared" ref="I61:K61" si="1">I14+I48+I58+I59</f>
        <v>711819872</v>
      </c>
      <c r="J61" s="111">
        <f t="shared" si="1"/>
        <v>2330943362</v>
      </c>
      <c r="K61" s="111">
        <f t="shared" si="1"/>
        <v>783763343</v>
      </c>
    </row>
    <row r="62" spans="1:11" x14ac:dyDescent="0.2">
      <c r="A62" s="308" t="s">
        <v>417</v>
      </c>
      <c r="B62" s="309"/>
      <c r="C62" s="309"/>
      <c r="D62" s="309"/>
      <c r="E62" s="309"/>
      <c r="F62" s="309"/>
      <c r="G62" s="15">
        <v>55</v>
      </c>
      <c r="H62" s="111">
        <f>H60-H61</f>
        <v>63747877</v>
      </c>
      <c r="I62" s="111">
        <f t="shared" ref="I62:K62" si="2">I60-I61</f>
        <v>20192897</v>
      </c>
      <c r="J62" s="111">
        <f t="shared" si="2"/>
        <v>177376682</v>
      </c>
      <c r="K62" s="111">
        <f t="shared" si="2"/>
        <v>87660400</v>
      </c>
    </row>
    <row r="63" spans="1:11" x14ac:dyDescent="0.2">
      <c r="A63" s="307" t="s">
        <v>419</v>
      </c>
      <c r="B63" s="307"/>
      <c r="C63" s="307"/>
      <c r="D63" s="307"/>
      <c r="E63" s="307"/>
      <c r="F63" s="307"/>
      <c r="G63" s="15">
        <v>56</v>
      </c>
      <c r="H63" s="111">
        <f>+IF((H60-H61)&gt;0,(H60-H61),0)</f>
        <v>63747877</v>
      </c>
      <c r="I63" s="111">
        <f t="shared" ref="I63:K63" si="3">+IF((I60-I61)&gt;0,(I60-I61),0)</f>
        <v>20192897</v>
      </c>
      <c r="J63" s="111">
        <f t="shared" si="3"/>
        <v>177376682</v>
      </c>
      <c r="K63" s="111">
        <f t="shared" si="3"/>
        <v>87660400</v>
      </c>
    </row>
    <row r="64" spans="1:11" x14ac:dyDescent="0.2">
      <c r="A64" s="307" t="s">
        <v>418</v>
      </c>
      <c r="B64" s="307"/>
      <c r="C64" s="307"/>
      <c r="D64" s="307"/>
      <c r="E64" s="307"/>
      <c r="F64" s="307"/>
      <c r="G64" s="15">
        <v>57</v>
      </c>
      <c r="H64" s="111">
        <f>+IF((H60-H61)&lt;0,(H60-H61),0)</f>
        <v>0</v>
      </c>
      <c r="I64" s="111">
        <f t="shared" ref="I64:K64" si="4">+IF((I60-I61)&lt;0,(I60-I61),0)</f>
        <v>0</v>
      </c>
      <c r="J64" s="111">
        <f t="shared" si="4"/>
        <v>0</v>
      </c>
      <c r="K64" s="111">
        <f t="shared" si="4"/>
        <v>0</v>
      </c>
    </row>
    <row r="65" spans="1:11" x14ac:dyDescent="0.2">
      <c r="A65" s="313" t="s">
        <v>218</v>
      </c>
      <c r="B65" s="313"/>
      <c r="C65" s="313"/>
      <c r="D65" s="313"/>
      <c r="E65" s="313"/>
      <c r="F65" s="313"/>
      <c r="G65" s="14">
        <v>58</v>
      </c>
      <c r="H65" s="125">
        <v>14553794</v>
      </c>
      <c r="I65" s="125">
        <v>4141292</v>
      </c>
      <c r="J65" s="125">
        <v>22891599</v>
      </c>
      <c r="K65" s="125">
        <v>7512643</v>
      </c>
    </row>
    <row r="66" spans="1:11" x14ac:dyDescent="0.2">
      <c r="A66" s="308" t="s">
        <v>420</v>
      </c>
      <c r="B66" s="309"/>
      <c r="C66" s="309"/>
      <c r="D66" s="309"/>
      <c r="E66" s="309"/>
      <c r="F66" s="309"/>
      <c r="G66" s="15">
        <v>59</v>
      </c>
      <c r="H66" s="111">
        <f>H62-H65</f>
        <v>49194083</v>
      </c>
      <c r="I66" s="111">
        <f t="shared" ref="I66:K66" si="5">I62-I65</f>
        <v>16051605</v>
      </c>
      <c r="J66" s="111">
        <f t="shared" si="5"/>
        <v>154485083</v>
      </c>
      <c r="K66" s="111">
        <f t="shared" si="5"/>
        <v>80147757</v>
      </c>
    </row>
    <row r="67" spans="1:11" x14ac:dyDescent="0.2">
      <c r="A67" s="307" t="s">
        <v>421</v>
      </c>
      <c r="B67" s="307"/>
      <c r="C67" s="307"/>
      <c r="D67" s="307"/>
      <c r="E67" s="307"/>
      <c r="F67" s="307"/>
      <c r="G67" s="15">
        <v>60</v>
      </c>
      <c r="H67" s="111">
        <f>+IF((H62-H65)&gt;0,(H62-H65),0)</f>
        <v>49194083</v>
      </c>
      <c r="I67" s="111">
        <f t="shared" ref="I67:K67" si="6">+IF((I62-I65)&gt;0,(I62-I65),0)</f>
        <v>16051605</v>
      </c>
      <c r="J67" s="111">
        <f t="shared" si="6"/>
        <v>154485083</v>
      </c>
      <c r="K67" s="111">
        <f t="shared" si="6"/>
        <v>80147757</v>
      </c>
    </row>
    <row r="68" spans="1:11" x14ac:dyDescent="0.2">
      <c r="A68" s="307" t="s">
        <v>422</v>
      </c>
      <c r="B68" s="307"/>
      <c r="C68" s="307"/>
      <c r="D68" s="307"/>
      <c r="E68" s="307"/>
      <c r="F68" s="307"/>
      <c r="G68" s="15">
        <v>61</v>
      </c>
      <c r="H68" s="111">
        <f>+IF((H62-H65)&lt;0,(H62-H65),0)</f>
        <v>0</v>
      </c>
      <c r="I68" s="111">
        <f t="shared" ref="I68:K68" si="7">+IF((I62-I65)&lt;0,(I62-I65),0)</f>
        <v>0</v>
      </c>
      <c r="J68" s="111">
        <f t="shared" si="7"/>
        <v>0</v>
      </c>
      <c r="K68" s="111">
        <f t="shared" si="7"/>
        <v>0</v>
      </c>
    </row>
    <row r="69" spans="1:11" x14ac:dyDescent="0.2">
      <c r="A69" s="282" t="s">
        <v>219</v>
      </c>
      <c r="B69" s="282"/>
      <c r="C69" s="282"/>
      <c r="D69" s="282"/>
      <c r="E69" s="282"/>
      <c r="F69" s="282"/>
      <c r="G69" s="305"/>
      <c r="H69" s="305"/>
      <c r="I69" s="305"/>
      <c r="J69" s="306"/>
      <c r="K69" s="306"/>
    </row>
    <row r="70" spans="1:11" ht="22.15" customHeight="1" x14ac:dyDescent="0.2">
      <c r="A70" s="308" t="s">
        <v>423</v>
      </c>
      <c r="B70" s="309"/>
      <c r="C70" s="309"/>
      <c r="D70" s="309"/>
      <c r="E70" s="309"/>
      <c r="F70" s="309"/>
      <c r="G70" s="15">
        <v>62</v>
      </c>
      <c r="H70" s="111">
        <f>H71-H72</f>
        <v>0</v>
      </c>
      <c r="I70" s="111">
        <f>I71-I72</f>
        <v>0</v>
      </c>
      <c r="J70" s="111">
        <f>J71-J72</f>
        <v>0</v>
      </c>
      <c r="K70" s="111">
        <f>K71-K72</f>
        <v>0</v>
      </c>
    </row>
    <row r="71" spans="1:11" x14ac:dyDescent="0.2">
      <c r="A71" s="304" t="s">
        <v>220</v>
      </c>
      <c r="B71" s="304"/>
      <c r="C71" s="304"/>
      <c r="D71" s="304"/>
      <c r="E71" s="304"/>
      <c r="F71" s="304"/>
      <c r="G71" s="14">
        <v>63</v>
      </c>
      <c r="H71" s="125">
        <v>0</v>
      </c>
      <c r="I71" s="125">
        <v>0</v>
      </c>
      <c r="J71" s="125">
        <v>0</v>
      </c>
      <c r="K71" s="125">
        <v>0</v>
      </c>
    </row>
    <row r="72" spans="1:11" x14ac:dyDescent="0.2">
      <c r="A72" s="304" t="s">
        <v>221</v>
      </c>
      <c r="B72" s="304"/>
      <c r="C72" s="304"/>
      <c r="D72" s="304"/>
      <c r="E72" s="304"/>
      <c r="F72" s="304"/>
      <c r="G72" s="14">
        <v>64</v>
      </c>
      <c r="H72" s="125">
        <v>0</v>
      </c>
      <c r="I72" s="125">
        <v>0</v>
      </c>
      <c r="J72" s="125">
        <v>0</v>
      </c>
      <c r="K72" s="125">
        <v>0</v>
      </c>
    </row>
    <row r="73" spans="1:11" x14ac:dyDescent="0.2">
      <c r="A73" s="313" t="s">
        <v>222</v>
      </c>
      <c r="B73" s="313"/>
      <c r="C73" s="313"/>
      <c r="D73" s="313"/>
      <c r="E73" s="313"/>
      <c r="F73" s="313"/>
      <c r="G73" s="14">
        <v>65</v>
      </c>
      <c r="H73" s="125">
        <v>0</v>
      </c>
      <c r="I73" s="125">
        <v>0</v>
      </c>
      <c r="J73" s="125">
        <v>0</v>
      </c>
      <c r="K73" s="125">
        <v>0</v>
      </c>
    </row>
    <row r="74" spans="1:11" x14ac:dyDescent="0.2">
      <c r="A74" s="307" t="s">
        <v>424</v>
      </c>
      <c r="B74" s="307"/>
      <c r="C74" s="307"/>
      <c r="D74" s="307"/>
      <c r="E74" s="307"/>
      <c r="F74" s="307"/>
      <c r="G74" s="15">
        <v>66</v>
      </c>
      <c r="H74" s="127">
        <v>0</v>
      </c>
      <c r="I74" s="127">
        <v>0</v>
      </c>
      <c r="J74" s="127">
        <v>0</v>
      </c>
      <c r="K74" s="127">
        <v>0</v>
      </c>
    </row>
    <row r="75" spans="1:11" x14ac:dyDescent="0.2">
      <c r="A75" s="307" t="s">
        <v>425</v>
      </c>
      <c r="B75" s="307"/>
      <c r="C75" s="307"/>
      <c r="D75" s="307"/>
      <c r="E75" s="307"/>
      <c r="F75" s="307"/>
      <c r="G75" s="15">
        <v>67</v>
      </c>
      <c r="H75" s="127">
        <v>0</v>
      </c>
      <c r="I75" s="127">
        <v>0</v>
      </c>
      <c r="J75" s="127">
        <v>0</v>
      </c>
      <c r="K75" s="127">
        <v>0</v>
      </c>
    </row>
    <row r="76" spans="1:11" x14ac:dyDescent="0.2">
      <c r="A76" s="282" t="s">
        <v>223</v>
      </c>
      <c r="B76" s="282"/>
      <c r="C76" s="282"/>
      <c r="D76" s="282"/>
      <c r="E76" s="282"/>
      <c r="F76" s="282"/>
      <c r="G76" s="305"/>
      <c r="H76" s="305"/>
      <c r="I76" s="305"/>
      <c r="J76" s="306"/>
      <c r="K76" s="306"/>
    </row>
    <row r="77" spans="1:11" x14ac:dyDescent="0.2">
      <c r="A77" s="308" t="s">
        <v>426</v>
      </c>
      <c r="B77" s="309"/>
      <c r="C77" s="309"/>
      <c r="D77" s="309"/>
      <c r="E77" s="309"/>
      <c r="F77" s="309"/>
      <c r="G77" s="15">
        <v>68</v>
      </c>
      <c r="H77" s="112"/>
      <c r="I77" s="112"/>
      <c r="J77" s="112"/>
      <c r="K77" s="112"/>
    </row>
    <row r="78" spans="1:11" x14ac:dyDescent="0.2">
      <c r="A78" s="304" t="s">
        <v>427</v>
      </c>
      <c r="B78" s="304"/>
      <c r="C78" s="304"/>
      <c r="D78" s="304"/>
      <c r="E78" s="304"/>
      <c r="F78" s="304"/>
      <c r="G78" s="106">
        <v>69</v>
      </c>
      <c r="H78" s="126">
        <v>0</v>
      </c>
      <c r="I78" s="126">
        <v>0</v>
      </c>
      <c r="J78" s="126">
        <v>0</v>
      </c>
      <c r="K78" s="126">
        <v>0</v>
      </c>
    </row>
    <row r="79" spans="1:11" x14ac:dyDescent="0.2">
      <c r="A79" s="304" t="s">
        <v>428</v>
      </c>
      <c r="B79" s="304"/>
      <c r="C79" s="304"/>
      <c r="D79" s="304"/>
      <c r="E79" s="304"/>
      <c r="F79" s="304"/>
      <c r="G79" s="106">
        <v>70</v>
      </c>
      <c r="H79" s="126">
        <v>0</v>
      </c>
      <c r="I79" s="126">
        <v>0</v>
      </c>
      <c r="J79" s="126">
        <v>0</v>
      </c>
      <c r="K79" s="126">
        <v>0</v>
      </c>
    </row>
    <row r="80" spans="1:11" x14ac:dyDescent="0.2">
      <c r="A80" s="308" t="s">
        <v>429</v>
      </c>
      <c r="B80" s="309"/>
      <c r="C80" s="309"/>
      <c r="D80" s="309"/>
      <c r="E80" s="309"/>
      <c r="F80" s="309"/>
      <c r="G80" s="15">
        <v>71</v>
      </c>
      <c r="H80" s="127">
        <v>0</v>
      </c>
      <c r="I80" s="127">
        <v>0</v>
      </c>
      <c r="J80" s="127">
        <v>0</v>
      </c>
      <c r="K80" s="127">
        <v>0</v>
      </c>
    </row>
    <row r="81" spans="1:11" x14ac:dyDescent="0.2">
      <c r="A81" s="308" t="s">
        <v>430</v>
      </c>
      <c r="B81" s="309"/>
      <c r="C81" s="309"/>
      <c r="D81" s="309"/>
      <c r="E81" s="309"/>
      <c r="F81" s="309"/>
      <c r="G81" s="15">
        <v>72</v>
      </c>
      <c r="H81" s="127">
        <v>0</v>
      </c>
      <c r="I81" s="127">
        <v>0</v>
      </c>
      <c r="J81" s="127">
        <v>0</v>
      </c>
      <c r="K81" s="127">
        <v>0</v>
      </c>
    </row>
    <row r="82" spans="1:11" x14ac:dyDescent="0.2">
      <c r="A82" s="307" t="s">
        <v>431</v>
      </c>
      <c r="B82" s="307"/>
      <c r="C82" s="307"/>
      <c r="D82" s="307"/>
      <c r="E82" s="307"/>
      <c r="F82" s="307"/>
      <c r="G82" s="15">
        <v>73</v>
      </c>
      <c r="H82" s="127">
        <v>0</v>
      </c>
      <c r="I82" s="127">
        <v>0</v>
      </c>
      <c r="J82" s="127">
        <v>0</v>
      </c>
      <c r="K82" s="127">
        <v>0</v>
      </c>
    </row>
    <row r="83" spans="1:11" x14ac:dyDescent="0.2">
      <c r="A83" s="307" t="s">
        <v>432</v>
      </c>
      <c r="B83" s="307"/>
      <c r="C83" s="307"/>
      <c r="D83" s="307"/>
      <c r="E83" s="307"/>
      <c r="F83" s="307"/>
      <c r="G83" s="15">
        <v>74</v>
      </c>
      <c r="H83" s="127">
        <v>0</v>
      </c>
      <c r="I83" s="127">
        <v>0</v>
      </c>
      <c r="J83" s="127">
        <v>0</v>
      </c>
      <c r="K83" s="127">
        <v>0</v>
      </c>
    </row>
    <row r="84" spans="1:11" x14ac:dyDescent="0.2">
      <c r="A84" s="282" t="s">
        <v>224</v>
      </c>
      <c r="B84" s="282"/>
      <c r="C84" s="282"/>
      <c r="D84" s="282"/>
      <c r="E84" s="282"/>
      <c r="F84" s="282"/>
      <c r="G84" s="305"/>
      <c r="H84" s="305"/>
      <c r="I84" s="305"/>
      <c r="J84" s="306"/>
      <c r="K84" s="306"/>
    </row>
    <row r="85" spans="1:11" x14ac:dyDescent="0.2">
      <c r="A85" s="298" t="s">
        <v>433</v>
      </c>
      <c r="B85" s="299"/>
      <c r="C85" s="299"/>
      <c r="D85" s="299"/>
      <c r="E85" s="299"/>
      <c r="F85" s="299"/>
      <c r="G85" s="15">
        <v>75</v>
      </c>
      <c r="H85" s="113">
        <f>H86+H87</f>
        <v>49194083</v>
      </c>
      <c r="I85" s="113">
        <f>I86+I87</f>
        <v>16051605</v>
      </c>
      <c r="J85" s="113">
        <f>J86+J87</f>
        <v>154485081</v>
      </c>
      <c r="K85" s="113">
        <f>K86+K87</f>
        <v>80147755</v>
      </c>
    </row>
    <row r="86" spans="1:11" x14ac:dyDescent="0.2">
      <c r="A86" s="300" t="s">
        <v>225</v>
      </c>
      <c r="B86" s="300"/>
      <c r="C86" s="300"/>
      <c r="D86" s="300"/>
      <c r="E86" s="300"/>
      <c r="F86" s="300"/>
      <c r="G86" s="14">
        <v>76</v>
      </c>
      <c r="H86" s="191">
        <v>25184922</v>
      </c>
      <c r="I86" s="128">
        <v>9122461</v>
      </c>
      <c r="J86" s="128">
        <v>122906637</v>
      </c>
      <c r="K86" s="128">
        <v>68789032</v>
      </c>
    </row>
    <row r="87" spans="1:11" x14ac:dyDescent="0.2">
      <c r="A87" s="300" t="s">
        <v>226</v>
      </c>
      <c r="B87" s="300"/>
      <c r="C87" s="300"/>
      <c r="D87" s="300"/>
      <c r="E87" s="300"/>
      <c r="F87" s="300"/>
      <c r="G87" s="14">
        <v>77</v>
      </c>
      <c r="H87" s="191">
        <v>24009161</v>
      </c>
      <c r="I87" s="128">
        <v>6929144</v>
      </c>
      <c r="J87" s="128">
        <v>31578444</v>
      </c>
      <c r="K87" s="128">
        <v>11358723</v>
      </c>
    </row>
    <row r="88" spans="1:11" x14ac:dyDescent="0.2">
      <c r="A88" s="311" t="s">
        <v>227</v>
      </c>
      <c r="B88" s="311"/>
      <c r="C88" s="311"/>
      <c r="D88" s="311"/>
      <c r="E88" s="311"/>
      <c r="F88" s="311"/>
      <c r="G88" s="312"/>
      <c r="H88" s="312"/>
      <c r="I88" s="312"/>
      <c r="J88" s="306"/>
      <c r="K88" s="306"/>
    </row>
    <row r="89" spans="1:11" x14ac:dyDescent="0.2">
      <c r="A89" s="278" t="s">
        <v>228</v>
      </c>
      <c r="B89" s="278"/>
      <c r="C89" s="278"/>
      <c r="D89" s="278"/>
      <c r="E89" s="278"/>
      <c r="F89" s="278"/>
      <c r="G89" s="14">
        <v>78</v>
      </c>
      <c r="H89" s="128">
        <v>49194083</v>
      </c>
      <c r="I89" s="128">
        <v>16051605</v>
      </c>
      <c r="J89" s="128">
        <v>154485081</v>
      </c>
      <c r="K89" s="128">
        <v>80147755</v>
      </c>
    </row>
    <row r="90" spans="1:11" ht="24" customHeight="1" x14ac:dyDescent="0.2">
      <c r="A90" s="279" t="s">
        <v>434</v>
      </c>
      <c r="B90" s="279"/>
      <c r="C90" s="279"/>
      <c r="D90" s="279"/>
      <c r="E90" s="279"/>
      <c r="F90" s="279"/>
      <c r="G90" s="15">
        <v>79</v>
      </c>
      <c r="H90" s="113">
        <f>H91+H98</f>
        <v>-3828091</v>
      </c>
      <c r="I90" s="113">
        <f t="shared" ref="I90:K90" si="8">I91+I98</f>
        <v>-1004400</v>
      </c>
      <c r="J90" s="113">
        <f t="shared" si="8"/>
        <v>-495230</v>
      </c>
      <c r="K90" s="113">
        <f t="shared" si="8"/>
        <v>271096</v>
      </c>
    </row>
    <row r="91" spans="1:11" ht="24" customHeight="1" x14ac:dyDescent="0.2">
      <c r="A91" s="279" t="s">
        <v>435</v>
      </c>
      <c r="B91" s="279"/>
      <c r="C91" s="279"/>
      <c r="D91" s="279"/>
      <c r="E91" s="279"/>
      <c r="F91" s="279"/>
      <c r="G91" s="15">
        <v>80</v>
      </c>
      <c r="H91" s="113">
        <f>SUM(H92:H96)</f>
        <v>0</v>
      </c>
      <c r="I91" s="113">
        <f>SUM(I92:I96)</f>
        <v>0</v>
      </c>
      <c r="J91" s="113">
        <f>SUM(J92:J96)</f>
        <v>0</v>
      </c>
      <c r="K91" s="113">
        <f>SUM(K92:K96)</f>
        <v>0</v>
      </c>
    </row>
    <row r="92" spans="1:11" ht="24.75" customHeight="1" x14ac:dyDescent="0.2">
      <c r="A92" s="301" t="s">
        <v>436</v>
      </c>
      <c r="B92" s="302"/>
      <c r="C92" s="302"/>
      <c r="D92" s="302"/>
      <c r="E92" s="302"/>
      <c r="F92" s="303"/>
      <c r="G92" s="14">
        <v>81</v>
      </c>
      <c r="H92" s="128">
        <v>0</v>
      </c>
      <c r="I92" s="128">
        <v>0</v>
      </c>
      <c r="J92" s="128">
        <v>0</v>
      </c>
      <c r="K92" s="128">
        <v>0</v>
      </c>
    </row>
    <row r="93" spans="1:11" ht="22.15" customHeight="1" x14ac:dyDescent="0.2">
      <c r="A93" s="304" t="s">
        <v>437</v>
      </c>
      <c r="B93" s="304"/>
      <c r="C93" s="304"/>
      <c r="D93" s="304"/>
      <c r="E93" s="304"/>
      <c r="F93" s="304"/>
      <c r="G93" s="14">
        <v>82</v>
      </c>
      <c r="H93" s="128">
        <v>0</v>
      </c>
      <c r="I93" s="128">
        <v>0</v>
      </c>
      <c r="J93" s="128">
        <v>0</v>
      </c>
      <c r="K93" s="128">
        <v>0</v>
      </c>
    </row>
    <row r="94" spans="1:11" ht="22.15" customHeight="1" x14ac:dyDescent="0.2">
      <c r="A94" s="304" t="s">
        <v>438</v>
      </c>
      <c r="B94" s="304"/>
      <c r="C94" s="304"/>
      <c r="D94" s="304"/>
      <c r="E94" s="304"/>
      <c r="F94" s="304"/>
      <c r="G94" s="14">
        <v>83</v>
      </c>
      <c r="H94" s="128">
        <v>0</v>
      </c>
      <c r="I94" s="128">
        <v>0</v>
      </c>
      <c r="J94" s="128">
        <v>0</v>
      </c>
      <c r="K94" s="128">
        <v>0</v>
      </c>
    </row>
    <row r="95" spans="1:11" ht="22.15" customHeight="1" x14ac:dyDescent="0.2">
      <c r="A95" s="304" t="s">
        <v>439</v>
      </c>
      <c r="B95" s="304"/>
      <c r="C95" s="304"/>
      <c r="D95" s="304"/>
      <c r="E95" s="304"/>
      <c r="F95" s="304"/>
      <c r="G95" s="14">
        <v>84</v>
      </c>
      <c r="H95" s="128">
        <v>0</v>
      </c>
      <c r="I95" s="128">
        <v>0</v>
      </c>
      <c r="J95" s="128">
        <v>0</v>
      </c>
      <c r="K95" s="128">
        <v>0</v>
      </c>
    </row>
    <row r="96" spans="1:11" ht="22.15" customHeight="1" x14ac:dyDescent="0.2">
      <c r="A96" s="304" t="s">
        <v>440</v>
      </c>
      <c r="B96" s="304"/>
      <c r="C96" s="304"/>
      <c r="D96" s="304"/>
      <c r="E96" s="304"/>
      <c r="F96" s="304"/>
      <c r="G96" s="14">
        <v>85</v>
      </c>
      <c r="H96" s="128">
        <v>0</v>
      </c>
      <c r="I96" s="128">
        <v>0</v>
      </c>
      <c r="J96" s="128">
        <v>0</v>
      </c>
      <c r="K96" s="128">
        <v>0</v>
      </c>
    </row>
    <row r="97" spans="1:11" ht="22.15" customHeight="1" x14ac:dyDescent="0.2">
      <c r="A97" s="304" t="s">
        <v>441</v>
      </c>
      <c r="B97" s="304"/>
      <c r="C97" s="304"/>
      <c r="D97" s="304"/>
      <c r="E97" s="304"/>
      <c r="F97" s="304"/>
      <c r="G97" s="14">
        <v>86</v>
      </c>
      <c r="H97" s="128">
        <v>0</v>
      </c>
      <c r="I97" s="128">
        <v>0</v>
      </c>
      <c r="J97" s="128">
        <v>0</v>
      </c>
      <c r="K97" s="128">
        <v>0</v>
      </c>
    </row>
    <row r="98" spans="1:11" ht="22.15" customHeight="1" x14ac:dyDescent="0.2">
      <c r="A98" s="307" t="s">
        <v>442</v>
      </c>
      <c r="B98" s="307"/>
      <c r="C98" s="307"/>
      <c r="D98" s="307"/>
      <c r="E98" s="307"/>
      <c r="F98" s="307"/>
      <c r="G98" s="15">
        <v>87</v>
      </c>
      <c r="H98" s="114">
        <f>SUM(H99:H106)</f>
        <v>-3828091</v>
      </c>
      <c r="I98" s="114">
        <f>SUM(I99:I106)</f>
        <v>-1004400</v>
      </c>
      <c r="J98" s="114">
        <f t="shared" ref="J98:K98" si="9">SUM(J99:J106)</f>
        <v>-495230</v>
      </c>
      <c r="K98" s="114">
        <f t="shared" si="9"/>
        <v>271096</v>
      </c>
    </row>
    <row r="99" spans="1:11" ht="14.25" customHeight="1" x14ac:dyDescent="0.2">
      <c r="A99" s="304" t="s">
        <v>443</v>
      </c>
      <c r="B99" s="304"/>
      <c r="C99" s="304"/>
      <c r="D99" s="304"/>
      <c r="E99" s="304"/>
      <c r="F99" s="304"/>
      <c r="G99" s="14">
        <v>88</v>
      </c>
      <c r="H99" s="128">
        <v>-3828091</v>
      </c>
      <c r="I99" s="128">
        <v>-1004400</v>
      </c>
      <c r="J99" s="128">
        <v>-495230</v>
      </c>
      <c r="K99" s="128">
        <v>271096</v>
      </c>
    </row>
    <row r="100" spans="1:11" ht="24" customHeight="1" x14ac:dyDescent="0.2">
      <c r="A100" s="304" t="s">
        <v>444</v>
      </c>
      <c r="B100" s="304"/>
      <c r="C100" s="304"/>
      <c r="D100" s="304"/>
      <c r="E100" s="304"/>
      <c r="F100" s="304"/>
      <c r="G100" s="14">
        <v>89</v>
      </c>
      <c r="H100" s="128">
        <v>0</v>
      </c>
      <c r="I100" s="128">
        <v>0</v>
      </c>
      <c r="J100" s="128">
        <v>0</v>
      </c>
      <c r="K100" s="128">
        <v>0</v>
      </c>
    </row>
    <row r="101" spans="1:11" x14ac:dyDescent="0.2">
      <c r="A101" s="304" t="s">
        <v>445</v>
      </c>
      <c r="B101" s="304"/>
      <c r="C101" s="304"/>
      <c r="D101" s="304"/>
      <c r="E101" s="304"/>
      <c r="F101" s="304"/>
      <c r="G101" s="14">
        <v>90</v>
      </c>
      <c r="H101" s="128">
        <v>0</v>
      </c>
      <c r="I101" s="128">
        <v>0</v>
      </c>
      <c r="J101" s="128">
        <v>0</v>
      </c>
      <c r="K101" s="128">
        <v>0</v>
      </c>
    </row>
    <row r="102" spans="1:11" ht="27.75" customHeight="1" x14ac:dyDescent="0.2">
      <c r="A102" s="277" t="s">
        <v>446</v>
      </c>
      <c r="B102" s="277"/>
      <c r="C102" s="277"/>
      <c r="D102" s="277"/>
      <c r="E102" s="277"/>
      <c r="F102" s="277"/>
      <c r="G102" s="14">
        <v>91</v>
      </c>
      <c r="H102" s="128">
        <v>0</v>
      </c>
      <c r="I102" s="128">
        <v>0</v>
      </c>
      <c r="J102" s="128">
        <v>0</v>
      </c>
      <c r="K102" s="128">
        <v>0</v>
      </c>
    </row>
    <row r="103" spans="1:11" ht="27.75" customHeight="1" x14ac:dyDescent="0.2">
      <c r="A103" s="277" t="s">
        <v>447</v>
      </c>
      <c r="B103" s="277"/>
      <c r="C103" s="277"/>
      <c r="D103" s="277"/>
      <c r="E103" s="277"/>
      <c r="F103" s="277"/>
      <c r="G103" s="14">
        <v>92</v>
      </c>
      <c r="H103" s="128">
        <v>0</v>
      </c>
      <c r="I103" s="128">
        <v>0</v>
      </c>
      <c r="J103" s="128">
        <v>0</v>
      </c>
      <c r="K103" s="128">
        <v>0</v>
      </c>
    </row>
    <row r="104" spans="1:11" ht="14.25" customHeight="1" x14ac:dyDescent="0.2">
      <c r="A104" s="277" t="s">
        <v>448</v>
      </c>
      <c r="B104" s="277"/>
      <c r="C104" s="277"/>
      <c r="D104" s="277"/>
      <c r="E104" s="277"/>
      <c r="F104" s="277"/>
      <c r="G104" s="14">
        <v>93</v>
      </c>
      <c r="H104" s="128">
        <v>0</v>
      </c>
      <c r="I104" s="128">
        <v>0</v>
      </c>
      <c r="J104" s="128">
        <v>0</v>
      </c>
      <c r="K104" s="128">
        <v>0</v>
      </c>
    </row>
    <row r="105" spans="1:11" ht="15.75" customHeight="1" x14ac:dyDescent="0.2">
      <c r="A105" s="277" t="s">
        <v>449</v>
      </c>
      <c r="B105" s="277"/>
      <c r="C105" s="277"/>
      <c r="D105" s="277"/>
      <c r="E105" s="277"/>
      <c r="F105" s="277"/>
      <c r="G105" s="14">
        <v>94</v>
      </c>
      <c r="H105" s="128">
        <v>0</v>
      </c>
      <c r="I105" s="128">
        <v>0</v>
      </c>
      <c r="J105" s="128">
        <v>0</v>
      </c>
      <c r="K105" s="128">
        <v>0</v>
      </c>
    </row>
    <row r="106" spans="1:11" ht="17.25" customHeight="1" x14ac:dyDescent="0.2">
      <c r="A106" s="277" t="s">
        <v>450</v>
      </c>
      <c r="B106" s="277"/>
      <c r="C106" s="277"/>
      <c r="D106" s="277"/>
      <c r="E106" s="277"/>
      <c r="F106" s="277"/>
      <c r="G106" s="14">
        <v>95</v>
      </c>
      <c r="H106" s="128">
        <v>0</v>
      </c>
      <c r="I106" s="128">
        <v>0</v>
      </c>
      <c r="J106" s="128">
        <v>0</v>
      </c>
      <c r="K106" s="128">
        <v>0</v>
      </c>
    </row>
    <row r="107" spans="1:11" ht="27.75" customHeight="1" x14ac:dyDescent="0.2">
      <c r="A107" s="277" t="s">
        <v>451</v>
      </c>
      <c r="B107" s="277"/>
      <c r="C107" s="277"/>
      <c r="D107" s="277"/>
      <c r="E107" s="277"/>
      <c r="F107" s="277"/>
      <c r="G107" s="14">
        <v>96</v>
      </c>
      <c r="H107" s="128">
        <v>0</v>
      </c>
      <c r="I107" s="128">
        <v>0</v>
      </c>
      <c r="J107" s="128">
        <v>0</v>
      </c>
      <c r="K107" s="128">
        <v>0</v>
      </c>
    </row>
    <row r="108" spans="1:11" ht="22.9" customHeight="1" x14ac:dyDescent="0.2">
      <c r="A108" s="279" t="s">
        <v>452</v>
      </c>
      <c r="B108" s="279"/>
      <c r="C108" s="279"/>
      <c r="D108" s="279"/>
      <c r="E108" s="279"/>
      <c r="F108" s="279"/>
      <c r="G108" s="15">
        <v>97</v>
      </c>
      <c r="H108" s="113">
        <f>H91+H98-H107-H97</f>
        <v>-3828091</v>
      </c>
      <c r="I108" s="113">
        <f>I91+I98-I107-I97</f>
        <v>-1004400</v>
      </c>
      <c r="J108" s="113">
        <f t="shared" ref="J108:K108" si="10">J91+J98-J107-J97</f>
        <v>-495230</v>
      </c>
      <c r="K108" s="113">
        <f t="shared" si="10"/>
        <v>271096</v>
      </c>
    </row>
    <row r="109" spans="1:11" ht="22.9" customHeight="1" x14ac:dyDescent="0.2">
      <c r="A109" s="279" t="s">
        <v>453</v>
      </c>
      <c r="B109" s="279"/>
      <c r="C109" s="279"/>
      <c r="D109" s="279"/>
      <c r="E109" s="279"/>
      <c r="F109" s="279"/>
      <c r="G109" s="15">
        <v>98</v>
      </c>
      <c r="H109" s="113">
        <f>H89+H108</f>
        <v>45365992</v>
      </c>
      <c r="I109" s="113">
        <f>I89+I108</f>
        <v>15047205</v>
      </c>
      <c r="J109" s="113">
        <f t="shared" ref="J109:K109" si="11">J89+J108</f>
        <v>153989851</v>
      </c>
      <c r="K109" s="113">
        <f t="shared" si="11"/>
        <v>80418851</v>
      </c>
    </row>
    <row r="110" spans="1:11" x14ac:dyDescent="0.2">
      <c r="A110" s="282" t="s">
        <v>229</v>
      </c>
      <c r="B110" s="282"/>
      <c r="C110" s="282"/>
      <c r="D110" s="282"/>
      <c r="E110" s="282"/>
      <c r="F110" s="282"/>
      <c r="G110" s="305"/>
      <c r="H110" s="305"/>
      <c r="I110" s="305"/>
      <c r="J110" s="306"/>
      <c r="K110" s="306"/>
    </row>
    <row r="111" spans="1:11" ht="27" customHeight="1" x14ac:dyDescent="0.2">
      <c r="A111" s="298" t="s">
        <v>454</v>
      </c>
      <c r="B111" s="299"/>
      <c r="C111" s="299"/>
      <c r="D111" s="299"/>
      <c r="E111" s="299"/>
      <c r="F111" s="299"/>
      <c r="G111" s="15">
        <v>99</v>
      </c>
      <c r="H111" s="113">
        <f>H112+H113</f>
        <v>45365992</v>
      </c>
      <c r="I111" s="113">
        <f>I112+I113</f>
        <v>15047205</v>
      </c>
      <c r="J111" s="113">
        <f>J112+J113</f>
        <v>153989851</v>
      </c>
      <c r="K111" s="113">
        <f>K112+K113</f>
        <v>80418851</v>
      </c>
    </row>
    <row r="112" spans="1:11" x14ac:dyDescent="0.2">
      <c r="A112" s="300" t="s">
        <v>230</v>
      </c>
      <c r="B112" s="300"/>
      <c r="C112" s="300"/>
      <c r="D112" s="300"/>
      <c r="E112" s="300"/>
      <c r="F112" s="300"/>
      <c r="G112" s="14">
        <v>100</v>
      </c>
      <c r="H112" s="191">
        <v>23166370</v>
      </c>
      <c r="I112" s="128">
        <v>8592841</v>
      </c>
      <c r="J112" s="128">
        <v>122645502</v>
      </c>
      <c r="K112" s="128">
        <v>68931981</v>
      </c>
    </row>
    <row r="113" spans="1:11" x14ac:dyDescent="0.2">
      <c r="A113" s="300" t="s">
        <v>231</v>
      </c>
      <c r="B113" s="300"/>
      <c r="C113" s="300"/>
      <c r="D113" s="300"/>
      <c r="E113" s="300"/>
      <c r="F113" s="300"/>
      <c r="G113" s="14">
        <v>101</v>
      </c>
      <c r="H113" s="191">
        <v>22199622</v>
      </c>
      <c r="I113" s="128">
        <v>6454364</v>
      </c>
      <c r="J113" s="128">
        <v>31344349</v>
      </c>
      <c r="K113" s="128">
        <v>11486870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12" sqref="H12"/>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315" t="s">
        <v>232</v>
      </c>
      <c r="B1" s="353"/>
      <c r="C1" s="353"/>
      <c r="D1" s="353"/>
      <c r="E1" s="353"/>
      <c r="F1" s="353"/>
      <c r="G1" s="353"/>
      <c r="H1" s="353"/>
      <c r="I1" s="353"/>
    </row>
    <row r="2" spans="1:9" x14ac:dyDescent="0.2">
      <c r="A2" s="314" t="s">
        <v>630</v>
      </c>
      <c r="B2" s="287"/>
      <c r="C2" s="287"/>
      <c r="D2" s="287"/>
      <c r="E2" s="287"/>
      <c r="F2" s="287"/>
      <c r="G2" s="287"/>
      <c r="H2" s="287"/>
      <c r="I2" s="287"/>
    </row>
    <row r="3" spans="1:9" x14ac:dyDescent="0.2">
      <c r="A3" s="355" t="s">
        <v>233</v>
      </c>
      <c r="B3" s="356"/>
      <c r="C3" s="356"/>
      <c r="D3" s="356"/>
      <c r="E3" s="356"/>
      <c r="F3" s="356"/>
      <c r="G3" s="356"/>
      <c r="H3" s="356"/>
      <c r="I3" s="356"/>
    </row>
    <row r="4" spans="1:9" x14ac:dyDescent="0.2">
      <c r="A4" s="354" t="s">
        <v>598</v>
      </c>
      <c r="B4" s="291"/>
      <c r="C4" s="291"/>
      <c r="D4" s="291"/>
      <c r="E4" s="291"/>
      <c r="F4" s="291"/>
      <c r="G4" s="291"/>
      <c r="H4" s="291"/>
      <c r="I4" s="292"/>
    </row>
    <row r="5" spans="1:9" ht="24" thickBot="1" x14ac:dyDescent="0.25">
      <c r="A5" s="357" t="s">
        <v>234</v>
      </c>
      <c r="B5" s="358"/>
      <c r="C5" s="358"/>
      <c r="D5" s="358"/>
      <c r="E5" s="358"/>
      <c r="F5" s="359"/>
      <c r="G5" s="20" t="s">
        <v>235</v>
      </c>
      <c r="H5" s="35" t="s">
        <v>236</v>
      </c>
      <c r="I5" s="35" t="s">
        <v>237</v>
      </c>
    </row>
    <row r="6" spans="1:9" x14ac:dyDescent="0.2">
      <c r="A6" s="360">
        <v>1</v>
      </c>
      <c r="B6" s="361"/>
      <c r="C6" s="361"/>
      <c r="D6" s="361"/>
      <c r="E6" s="361"/>
      <c r="F6" s="362"/>
      <c r="G6" s="21">
        <v>2</v>
      </c>
      <c r="H6" s="36" t="s">
        <v>238</v>
      </c>
      <c r="I6" s="36" t="s">
        <v>239</v>
      </c>
    </row>
    <row r="7" spans="1:9" x14ac:dyDescent="0.2">
      <c r="A7" s="332" t="s">
        <v>240</v>
      </c>
      <c r="B7" s="333"/>
      <c r="C7" s="333"/>
      <c r="D7" s="333"/>
      <c r="E7" s="333"/>
      <c r="F7" s="333"/>
      <c r="G7" s="333"/>
      <c r="H7" s="333"/>
      <c r="I7" s="334"/>
    </row>
    <row r="8" spans="1:9" ht="12.75" customHeight="1" x14ac:dyDescent="0.2">
      <c r="A8" s="335" t="s">
        <v>241</v>
      </c>
      <c r="B8" s="336"/>
      <c r="C8" s="336"/>
      <c r="D8" s="336"/>
      <c r="E8" s="336"/>
      <c r="F8" s="337"/>
      <c r="G8" s="22">
        <v>1</v>
      </c>
      <c r="H8" s="37">
        <v>0</v>
      </c>
      <c r="I8" s="37">
        <v>0</v>
      </c>
    </row>
    <row r="9" spans="1:9" ht="12.75" customHeight="1" x14ac:dyDescent="0.2">
      <c r="A9" s="350" t="s">
        <v>242</v>
      </c>
      <c r="B9" s="351"/>
      <c r="C9" s="351"/>
      <c r="D9" s="351"/>
      <c r="E9" s="351"/>
      <c r="F9" s="352"/>
      <c r="G9" s="23">
        <v>2</v>
      </c>
      <c r="H9" s="38">
        <f>H10+H11+H12+H13+H14+H15+H16+H17</f>
        <v>0</v>
      </c>
      <c r="I9" s="38">
        <f>I10+I11+I12+I13+I14+I15+I16+I17</f>
        <v>0</v>
      </c>
    </row>
    <row r="10" spans="1:9" ht="12.75" customHeight="1" x14ac:dyDescent="0.2">
      <c r="A10" s="347" t="s">
        <v>243</v>
      </c>
      <c r="B10" s="348"/>
      <c r="C10" s="348"/>
      <c r="D10" s="348"/>
      <c r="E10" s="348"/>
      <c r="F10" s="349"/>
      <c r="G10" s="24">
        <v>3</v>
      </c>
      <c r="H10" s="37">
        <v>0</v>
      </c>
      <c r="I10" s="37">
        <v>0</v>
      </c>
    </row>
    <row r="11" spans="1:9" ht="22.15" customHeight="1" x14ac:dyDescent="0.2">
      <c r="A11" s="347" t="s">
        <v>244</v>
      </c>
      <c r="B11" s="348"/>
      <c r="C11" s="348"/>
      <c r="D11" s="348"/>
      <c r="E11" s="348"/>
      <c r="F11" s="349"/>
      <c r="G11" s="24">
        <v>4</v>
      </c>
      <c r="H11" s="37">
        <v>0</v>
      </c>
      <c r="I11" s="37">
        <v>0</v>
      </c>
    </row>
    <row r="12" spans="1:9" ht="23.45" customHeight="1" x14ac:dyDescent="0.2">
      <c r="A12" s="347" t="s">
        <v>245</v>
      </c>
      <c r="B12" s="348"/>
      <c r="C12" s="348"/>
      <c r="D12" s="348"/>
      <c r="E12" s="348"/>
      <c r="F12" s="349"/>
      <c r="G12" s="24">
        <v>5</v>
      </c>
      <c r="H12" s="37">
        <v>0</v>
      </c>
      <c r="I12" s="37">
        <v>0</v>
      </c>
    </row>
    <row r="13" spans="1:9" ht="12.75" customHeight="1" x14ac:dyDescent="0.2">
      <c r="A13" s="347" t="s">
        <v>246</v>
      </c>
      <c r="B13" s="348"/>
      <c r="C13" s="348"/>
      <c r="D13" s="348"/>
      <c r="E13" s="348"/>
      <c r="F13" s="349"/>
      <c r="G13" s="24">
        <v>6</v>
      </c>
      <c r="H13" s="37">
        <v>0</v>
      </c>
      <c r="I13" s="37">
        <v>0</v>
      </c>
    </row>
    <row r="14" spans="1:9" ht="12.75" customHeight="1" x14ac:dyDescent="0.2">
      <c r="A14" s="347" t="s">
        <v>247</v>
      </c>
      <c r="B14" s="348"/>
      <c r="C14" s="348"/>
      <c r="D14" s="348"/>
      <c r="E14" s="348"/>
      <c r="F14" s="349"/>
      <c r="G14" s="24">
        <v>7</v>
      </c>
      <c r="H14" s="37">
        <v>0</v>
      </c>
      <c r="I14" s="37">
        <v>0</v>
      </c>
    </row>
    <row r="15" spans="1:9" ht="12.75" customHeight="1" x14ac:dyDescent="0.2">
      <c r="A15" s="347" t="s">
        <v>248</v>
      </c>
      <c r="B15" s="348"/>
      <c r="C15" s="348"/>
      <c r="D15" s="348"/>
      <c r="E15" s="348"/>
      <c r="F15" s="349"/>
      <c r="G15" s="24">
        <v>8</v>
      </c>
      <c r="H15" s="37">
        <v>0</v>
      </c>
      <c r="I15" s="37">
        <v>0</v>
      </c>
    </row>
    <row r="16" spans="1:9" ht="12.75" customHeight="1" x14ac:dyDescent="0.2">
      <c r="A16" s="347" t="s">
        <v>249</v>
      </c>
      <c r="B16" s="348"/>
      <c r="C16" s="348"/>
      <c r="D16" s="348"/>
      <c r="E16" s="348"/>
      <c r="F16" s="349"/>
      <c r="G16" s="24">
        <v>9</v>
      </c>
      <c r="H16" s="37">
        <v>0</v>
      </c>
      <c r="I16" s="37">
        <v>0</v>
      </c>
    </row>
    <row r="17" spans="1:9" ht="25.15" customHeight="1" x14ac:dyDescent="0.2">
      <c r="A17" s="347" t="s">
        <v>250</v>
      </c>
      <c r="B17" s="348"/>
      <c r="C17" s="348"/>
      <c r="D17" s="348"/>
      <c r="E17" s="348"/>
      <c r="F17" s="349"/>
      <c r="G17" s="24">
        <v>10</v>
      </c>
      <c r="H17" s="37">
        <v>0</v>
      </c>
      <c r="I17" s="37">
        <v>0</v>
      </c>
    </row>
    <row r="18" spans="1:9" ht="28.15" customHeight="1" x14ac:dyDescent="0.2">
      <c r="A18" s="326" t="s">
        <v>251</v>
      </c>
      <c r="B18" s="327"/>
      <c r="C18" s="327"/>
      <c r="D18" s="327"/>
      <c r="E18" s="327"/>
      <c r="F18" s="328"/>
      <c r="G18" s="23">
        <v>11</v>
      </c>
      <c r="H18" s="38">
        <f>H8+H9</f>
        <v>0</v>
      </c>
      <c r="I18" s="38">
        <f>I8+I9</f>
        <v>0</v>
      </c>
    </row>
    <row r="19" spans="1:9" ht="12.75" customHeight="1" x14ac:dyDescent="0.2">
      <c r="A19" s="350" t="s">
        <v>252</v>
      </c>
      <c r="B19" s="351"/>
      <c r="C19" s="351"/>
      <c r="D19" s="351"/>
      <c r="E19" s="351"/>
      <c r="F19" s="352"/>
      <c r="G19" s="23">
        <v>12</v>
      </c>
      <c r="H19" s="38">
        <f>H20+H21+H22+H23</f>
        <v>0</v>
      </c>
      <c r="I19" s="38">
        <f>I20+I21+I22+I23</f>
        <v>0</v>
      </c>
    </row>
    <row r="20" spans="1:9" ht="12.75" customHeight="1" x14ac:dyDescent="0.2">
      <c r="A20" s="347" t="s">
        <v>253</v>
      </c>
      <c r="B20" s="348"/>
      <c r="C20" s="348"/>
      <c r="D20" s="348"/>
      <c r="E20" s="348"/>
      <c r="F20" s="349"/>
      <c r="G20" s="24">
        <v>13</v>
      </c>
      <c r="H20" s="37">
        <v>0</v>
      </c>
      <c r="I20" s="37">
        <v>0</v>
      </c>
    </row>
    <row r="21" spans="1:9" ht="12.75" customHeight="1" x14ac:dyDescent="0.2">
      <c r="A21" s="347" t="s">
        <v>254</v>
      </c>
      <c r="B21" s="348"/>
      <c r="C21" s="348"/>
      <c r="D21" s="348"/>
      <c r="E21" s="348"/>
      <c r="F21" s="349"/>
      <c r="G21" s="24">
        <v>14</v>
      </c>
      <c r="H21" s="37">
        <v>0</v>
      </c>
      <c r="I21" s="37">
        <v>0</v>
      </c>
    </row>
    <row r="22" spans="1:9" ht="12.75" customHeight="1" x14ac:dyDescent="0.2">
      <c r="A22" s="347" t="s">
        <v>255</v>
      </c>
      <c r="B22" s="348"/>
      <c r="C22" s="348"/>
      <c r="D22" s="348"/>
      <c r="E22" s="348"/>
      <c r="F22" s="349"/>
      <c r="G22" s="24">
        <v>15</v>
      </c>
      <c r="H22" s="37">
        <v>0</v>
      </c>
      <c r="I22" s="37">
        <v>0</v>
      </c>
    </row>
    <row r="23" spans="1:9" ht="12.75" customHeight="1" x14ac:dyDescent="0.2">
      <c r="A23" s="347" t="s">
        <v>256</v>
      </c>
      <c r="B23" s="348"/>
      <c r="C23" s="348"/>
      <c r="D23" s="348"/>
      <c r="E23" s="348"/>
      <c r="F23" s="349"/>
      <c r="G23" s="24">
        <v>16</v>
      </c>
      <c r="H23" s="37">
        <v>0</v>
      </c>
      <c r="I23" s="37">
        <v>0</v>
      </c>
    </row>
    <row r="24" spans="1:9" ht="12.75" customHeight="1" x14ac:dyDescent="0.2">
      <c r="A24" s="326" t="s">
        <v>257</v>
      </c>
      <c r="B24" s="327"/>
      <c r="C24" s="327"/>
      <c r="D24" s="327"/>
      <c r="E24" s="327"/>
      <c r="F24" s="328"/>
      <c r="G24" s="23">
        <v>17</v>
      </c>
      <c r="H24" s="38">
        <f>H18+H19</f>
        <v>0</v>
      </c>
      <c r="I24" s="38">
        <f>I18+I19</f>
        <v>0</v>
      </c>
    </row>
    <row r="25" spans="1:9" ht="12.75" customHeight="1" x14ac:dyDescent="0.2">
      <c r="A25" s="338" t="s">
        <v>258</v>
      </c>
      <c r="B25" s="339"/>
      <c r="C25" s="339"/>
      <c r="D25" s="339"/>
      <c r="E25" s="339"/>
      <c r="F25" s="340"/>
      <c r="G25" s="24">
        <v>18</v>
      </c>
      <c r="H25" s="37">
        <v>0</v>
      </c>
      <c r="I25" s="37">
        <v>0</v>
      </c>
    </row>
    <row r="26" spans="1:9" ht="12.75" customHeight="1" x14ac:dyDescent="0.2">
      <c r="A26" s="338" t="s">
        <v>259</v>
      </c>
      <c r="B26" s="339"/>
      <c r="C26" s="339"/>
      <c r="D26" s="339"/>
      <c r="E26" s="339"/>
      <c r="F26" s="340"/>
      <c r="G26" s="24">
        <v>19</v>
      </c>
      <c r="H26" s="37">
        <v>0</v>
      </c>
      <c r="I26" s="37">
        <v>0</v>
      </c>
    </row>
    <row r="27" spans="1:9" ht="25.9" customHeight="1" x14ac:dyDescent="0.2">
      <c r="A27" s="329" t="s">
        <v>260</v>
      </c>
      <c r="B27" s="330"/>
      <c r="C27" s="330"/>
      <c r="D27" s="330"/>
      <c r="E27" s="330"/>
      <c r="F27" s="331"/>
      <c r="G27" s="25">
        <v>20</v>
      </c>
      <c r="H27" s="39">
        <f>H24+H25+H26</f>
        <v>0</v>
      </c>
      <c r="I27" s="39">
        <f>I24+I25+I26</f>
        <v>0</v>
      </c>
    </row>
    <row r="28" spans="1:9" x14ac:dyDescent="0.2">
      <c r="A28" s="332" t="s">
        <v>261</v>
      </c>
      <c r="B28" s="333"/>
      <c r="C28" s="333"/>
      <c r="D28" s="333"/>
      <c r="E28" s="333"/>
      <c r="F28" s="333"/>
      <c r="G28" s="333"/>
      <c r="H28" s="333"/>
      <c r="I28" s="334"/>
    </row>
    <row r="29" spans="1:9" ht="30.6" customHeight="1" x14ac:dyDescent="0.2">
      <c r="A29" s="335" t="s">
        <v>262</v>
      </c>
      <c r="B29" s="336"/>
      <c r="C29" s="336"/>
      <c r="D29" s="336"/>
      <c r="E29" s="336"/>
      <c r="F29" s="337"/>
      <c r="G29" s="22">
        <v>21</v>
      </c>
      <c r="H29" s="37">
        <v>0</v>
      </c>
      <c r="I29" s="37">
        <v>0</v>
      </c>
    </row>
    <row r="30" spans="1:9" ht="12.75" customHeight="1" x14ac:dyDescent="0.2">
      <c r="A30" s="338" t="s">
        <v>263</v>
      </c>
      <c r="B30" s="339"/>
      <c r="C30" s="339"/>
      <c r="D30" s="339"/>
      <c r="E30" s="339"/>
      <c r="F30" s="340"/>
      <c r="G30" s="24">
        <v>22</v>
      </c>
      <c r="H30" s="37">
        <v>0</v>
      </c>
      <c r="I30" s="37">
        <v>0</v>
      </c>
    </row>
    <row r="31" spans="1:9" ht="12.75" customHeight="1" x14ac:dyDescent="0.2">
      <c r="A31" s="338" t="s">
        <v>264</v>
      </c>
      <c r="B31" s="339"/>
      <c r="C31" s="339"/>
      <c r="D31" s="339"/>
      <c r="E31" s="339"/>
      <c r="F31" s="340"/>
      <c r="G31" s="24">
        <v>23</v>
      </c>
      <c r="H31" s="37">
        <v>0</v>
      </c>
      <c r="I31" s="37">
        <v>0</v>
      </c>
    </row>
    <row r="32" spans="1:9" ht="12.75" customHeight="1" x14ac:dyDescent="0.2">
      <c r="A32" s="338" t="s">
        <v>265</v>
      </c>
      <c r="B32" s="339"/>
      <c r="C32" s="339"/>
      <c r="D32" s="339"/>
      <c r="E32" s="339"/>
      <c r="F32" s="340"/>
      <c r="G32" s="24">
        <v>24</v>
      </c>
      <c r="H32" s="37">
        <v>0</v>
      </c>
      <c r="I32" s="37">
        <v>0</v>
      </c>
    </row>
    <row r="33" spans="1:9" ht="12.75" customHeight="1" x14ac:dyDescent="0.2">
      <c r="A33" s="338" t="s">
        <v>266</v>
      </c>
      <c r="B33" s="339"/>
      <c r="C33" s="339"/>
      <c r="D33" s="339"/>
      <c r="E33" s="339"/>
      <c r="F33" s="340"/>
      <c r="G33" s="24">
        <v>25</v>
      </c>
      <c r="H33" s="37">
        <v>0</v>
      </c>
      <c r="I33" s="37">
        <v>0</v>
      </c>
    </row>
    <row r="34" spans="1:9" ht="12.75" customHeight="1" x14ac:dyDescent="0.2">
      <c r="A34" s="338" t="s">
        <v>267</v>
      </c>
      <c r="B34" s="339"/>
      <c r="C34" s="339"/>
      <c r="D34" s="339"/>
      <c r="E34" s="339"/>
      <c r="F34" s="340"/>
      <c r="G34" s="24">
        <v>26</v>
      </c>
      <c r="H34" s="37">
        <v>0</v>
      </c>
      <c r="I34" s="37">
        <v>0</v>
      </c>
    </row>
    <row r="35" spans="1:9" ht="26.45" customHeight="1" x14ac:dyDescent="0.2">
      <c r="A35" s="326" t="s">
        <v>268</v>
      </c>
      <c r="B35" s="327"/>
      <c r="C35" s="327"/>
      <c r="D35" s="327"/>
      <c r="E35" s="327"/>
      <c r="F35" s="328"/>
      <c r="G35" s="23">
        <v>27</v>
      </c>
      <c r="H35" s="42">
        <f>H29+H30+H31+H32+H33+H34</f>
        <v>0</v>
      </c>
      <c r="I35" s="42">
        <f>I29+I30+I31+I32+I33+I34</f>
        <v>0</v>
      </c>
    </row>
    <row r="36" spans="1:9" ht="22.9" customHeight="1" x14ac:dyDescent="0.2">
      <c r="A36" s="338" t="s">
        <v>269</v>
      </c>
      <c r="B36" s="339"/>
      <c r="C36" s="339"/>
      <c r="D36" s="339"/>
      <c r="E36" s="339"/>
      <c r="F36" s="340"/>
      <c r="G36" s="24">
        <v>28</v>
      </c>
      <c r="H36" s="37">
        <v>0</v>
      </c>
      <c r="I36" s="37">
        <v>0</v>
      </c>
    </row>
    <row r="37" spans="1:9" ht="12.75" customHeight="1" x14ac:dyDescent="0.2">
      <c r="A37" s="338" t="s">
        <v>270</v>
      </c>
      <c r="B37" s="339"/>
      <c r="C37" s="339"/>
      <c r="D37" s="339"/>
      <c r="E37" s="339"/>
      <c r="F37" s="340"/>
      <c r="G37" s="24">
        <v>29</v>
      </c>
      <c r="H37" s="37">
        <v>0</v>
      </c>
      <c r="I37" s="37">
        <v>0</v>
      </c>
    </row>
    <row r="38" spans="1:9" ht="12.75" customHeight="1" x14ac:dyDescent="0.2">
      <c r="A38" s="338" t="s">
        <v>271</v>
      </c>
      <c r="B38" s="339"/>
      <c r="C38" s="339"/>
      <c r="D38" s="339"/>
      <c r="E38" s="339"/>
      <c r="F38" s="340"/>
      <c r="G38" s="24">
        <v>30</v>
      </c>
      <c r="H38" s="41">
        <v>0</v>
      </c>
      <c r="I38" s="41">
        <v>0</v>
      </c>
    </row>
    <row r="39" spans="1:9" ht="12.75" customHeight="1" x14ac:dyDescent="0.2">
      <c r="A39" s="338" t="s">
        <v>272</v>
      </c>
      <c r="B39" s="339"/>
      <c r="C39" s="339"/>
      <c r="D39" s="339"/>
      <c r="E39" s="339"/>
      <c r="F39" s="340"/>
      <c r="G39" s="24">
        <v>31</v>
      </c>
      <c r="H39" s="37">
        <v>0</v>
      </c>
      <c r="I39" s="37">
        <v>0</v>
      </c>
    </row>
    <row r="40" spans="1:9" ht="12.75" customHeight="1" x14ac:dyDescent="0.2">
      <c r="A40" s="338" t="s">
        <v>273</v>
      </c>
      <c r="B40" s="339"/>
      <c r="C40" s="339"/>
      <c r="D40" s="339"/>
      <c r="E40" s="339"/>
      <c r="F40" s="340"/>
      <c r="G40" s="24">
        <v>32</v>
      </c>
      <c r="H40" s="37">
        <v>0</v>
      </c>
      <c r="I40" s="37">
        <v>0</v>
      </c>
    </row>
    <row r="41" spans="1:9" ht="24" customHeight="1" x14ac:dyDescent="0.2">
      <c r="A41" s="326" t="s">
        <v>274</v>
      </c>
      <c r="B41" s="327"/>
      <c r="C41" s="327"/>
      <c r="D41" s="327"/>
      <c r="E41" s="327"/>
      <c r="F41" s="328"/>
      <c r="G41" s="23">
        <v>33</v>
      </c>
      <c r="H41" s="42">
        <f>H36+H37+H38+H39+H40</f>
        <v>0</v>
      </c>
      <c r="I41" s="42">
        <f>I36+I37+I38+I39+I40</f>
        <v>0</v>
      </c>
    </row>
    <row r="42" spans="1:9" ht="29.45" customHeight="1" x14ac:dyDescent="0.2">
      <c r="A42" s="329" t="s">
        <v>275</v>
      </c>
      <c r="B42" s="330"/>
      <c r="C42" s="330"/>
      <c r="D42" s="330"/>
      <c r="E42" s="330"/>
      <c r="F42" s="331"/>
      <c r="G42" s="25">
        <v>34</v>
      </c>
      <c r="H42" s="43">
        <f>H35+H41</f>
        <v>0</v>
      </c>
      <c r="I42" s="43">
        <f>I35+I41</f>
        <v>0</v>
      </c>
    </row>
    <row r="43" spans="1:9" x14ac:dyDescent="0.2">
      <c r="A43" s="332" t="s">
        <v>276</v>
      </c>
      <c r="B43" s="333"/>
      <c r="C43" s="333"/>
      <c r="D43" s="333"/>
      <c r="E43" s="333"/>
      <c r="F43" s="333"/>
      <c r="G43" s="333"/>
      <c r="H43" s="333"/>
      <c r="I43" s="334"/>
    </row>
    <row r="44" spans="1:9" ht="12.75" customHeight="1" x14ac:dyDescent="0.2">
      <c r="A44" s="335" t="s">
        <v>277</v>
      </c>
      <c r="B44" s="336"/>
      <c r="C44" s="336"/>
      <c r="D44" s="336"/>
      <c r="E44" s="336"/>
      <c r="F44" s="337"/>
      <c r="G44" s="22">
        <v>35</v>
      </c>
      <c r="H44" s="40">
        <v>0</v>
      </c>
      <c r="I44" s="40">
        <v>0</v>
      </c>
    </row>
    <row r="45" spans="1:9" ht="25.15" customHeight="1" x14ac:dyDescent="0.2">
      <c r="A45" s="338" t="s">
        <v>278</v>
      </c>
      <c r="B45" s="339"/>
      <c r="C45" s="339"/>
      <c r="D45" s="339"/>
      <c r="E45" s="339"/>
      <c r="F45" s="340"/>
      <c r="G45" s="24">
        <v>36</v>
      </c>
      <c r="H45" s="41">
        <v>0</v>
      </c>
      <c r="I45" s="41">
        <v>0</v>
      </c>
    </row>
    <row r="46" spans="1:9" ht="12.75" customHeight="1" x14ac:dyDescent="0.2">
      <c r="A46" s="338" t="s">
        <v>279</v>
      </c>
      <c r="B46" s="339"/>
      <c r="C46" s="339"/>
      <c r="D46" s="339"/>
      <c r="E46" s="339"/>
      <c r="F46" s="340"/>
      <c r="G46" s="24">
        <v>37</v>
      </c>
      <c r="H46" s="40">
        <v>0</v>
      </c>
      <c r="I46" s="40">
        <v>0</v>
      </c>
    </row>
    <row r="47" spans="1:9" ht="12.75" customHeight="1" x14ac:dyDescent="0.2">
      <c r="A47" s="338" t="s">
        <v>280</v>
      </c>
      <c r="B47" s="339"/>
      <c r="C47" s="339"/>
      <c r="D47" s="339"/>
      <c r="E47" s="339"/>
      <c r="F47" s="340"/>
      <c r="G47" s="24">
        <v>38</v>
      </c>
      <c r="H47" s="41">
        <v>0</v>
      </c>
      <c r="I47" s="41">
        <v>0</v>
      </c>
    </row>
    <row r="48" spans="1:9" ht="22.15" customHeight="1" x14ac:dyDescent="0.2">
      <c r="A48" s="326" t="s">
        <v>281</v>
      </c>
      <c r="B48" s="327"/>
      <c r="C48" s="327"/>
      <c r="D48" s="327"/>
      <c r="E48" s="327"/>
      <c r="F48" s="328"/>
      <c r="G48" s="23">
        <v>39</v>
      </c>
      <c r="H48" s="42">
        <f>H44+H45+H46+H47</f>
        <v>0</v>
      </c>
      <c r="I48" s="42">
        <f>I44+I45+I46+I47</f>
        <v>0</v>
      </c>
    </row>
    <row r="49" spans="1:9" ht="24.6" customHeight="1" x14ac:dyDescent="0.2">
      <c r="A49" s="338" t="s">
        <v>282</v>
      </c>
      <c r="B49" s="339"/>
      <c r="C49" s="339"/>
      <c r="D49" s="339"/>
      <c r="E49" s="339"/>
      <c r="F49" s="340"/>
      <c r="G49" s="24">
        <v>40</v>
      </c>
      <c r="H49" s="40">
        <v>0</v>
      </c>
      <c r="I49" s="40">
        <v>0</v>
      </c>
    </row>
    <row r="50" spans="1:9" ht="12.75" customHeight="1" x14ac:dyDescent="0.2">
      <c r="A50" s="338" t="s">
        <v>283</v>
      </c>
      <c r="B50" s="339"/>
      <c r="C50" s="339"/>
      <c r="D50" s="339"/>
      <c r="E50" s="339"/>
      <c r="F50" s="340"/>
      <c r="G50" s="24">
        <v>41</v>
      </c>
      <c r="H50" s="41">
        <v>0</v>
      </c>
      <c r="I50" s="41">
        <v>0</v>
      </c>
    </row>
    <row r="51" spans="1:9" ht="12.75" customHeight="1" x14ac:dyDescent="0.2">
      <c r="A51" s="338" t="s">
        <v>284</v>
      </c>
      <c r="B51" s="339"/>
      <c r="C51" s="339"/>
      <c r="D51" s="339"/>
      <c r="E51" s="339"/>
      <c r="F51" s="340"/>
      <c r="G51" s="24">
        <v>42</v>
      </c>
      <c r="H51" s="40">
        <v>0</v>
      </c>
      <c r="I51" s="40">
        <v>0</v>
      </c>
    </row>
    <row r="52" spans="1:9" ht="22.9" customHeight="1" x14ac:dyDescent="0.2">
      <c r="A52" s="338" t="s">
        <v>285</v>
      </c>
      <c r="B52" s="339"/>
      <c r="C52" s="339"/>
      <c r="D52" s="339"/>
      <c r="E52" s="339"/>
      <c r="F52" s="340"/>
      <c r="G52" s="24">
        <v>43</v>
      </c>
      <c r="H52" s="41">
        <v>0</v>
      </c>
      <c r="I52" s="41">
        <v>0</v>
      </c>
    </row>
    <row r="53" spans="1:9" ht="12.75" customHeight="1" x14ac:dyDescent="0.2">
      <c r="A53" s="338" t="s">
        <v>286</v>
      </c>
      <c r="B53" s="339"/>
      <c r="C53" s="339"/>
      <c r="D53" s="339"/>
      <c r="E53" s="339"/>
      <c r="F53" s="340"/>
      <c r="G53" s="24">
        <v>44</v>
      </c>
      <c r="H53" s="41">
        <v>0</v>
      </c>
      <c r="I53" s="41">
        <v>0</v>
      </c>
    </row>
    <row r="54" spans="1:9" ht="30.6" customHeight="1" x14ac:dyDescent="0.2">
      <c r="A54" s="326" t="s">
        <v>287</v>
      </c>
      <c r="B54" s="327"/>
      <c r="C54" s="327"/>
      <c r="D54" s="327"/>
      <c r="E54" s="327"/>
      <c r="F54" s="328"/>
      <c r="G54" s="23">
        <v>45</v>
      </c>
      <c r="H54" s="42">
        <f>H49+H50+H51+H52+H53</f>
        <v>0</v>
      </c>
      <c r="I54" s="42">
        <f>I49+I50+I51+I52+I53</f>
        <v>0</v>
      </c>
    </row>
    <row r="55" spans="1:9" ht="29.45" customHeight="1" x14ac:dyDescent="0.2">
      <c r="A55" s="341" t="s">
        <v>288</v>
      </c>
      <c r="B55" s="342"/>
      <c r="C55" s="342"/>
      <c r="D55" s="342"/>
      <c r="E55" s="342"/>
      <c r="F55" s="343"/>
      <c r="G55" s="23">
        <v>46</v>
      </c>
      <c r="H55" s="42">
        <f>H48+H54</f>
        <v>0</v>
      </c>
      <c r="I55" s="42">
        <f>I48+I54</f>
        <v>0</v>
      </c>
    </row>
    <row r="56" spans="1:9" ht="32.450000000000003" customHeight="1" x14ac:dyDescent="0.2">
      <c r="A56" s="338" t="s">
        <v>289</v>
      </c>
      <c r="B56" s="339"/>
      <c r="C56" s="339"/>
      <c r="D56" s="339"/>
      <c r="E56" s="339"/>
      <c r="F56" s="340"/>
      <c r="G56" s="24">
        <v>47</v>
      </c>
      <c r="H56" s="41">
        <v>0</v>
      </c>
      <c r="I56" s="41">
        <v>0</v>
      </c>
    </row>
    <row r="57" spans="1:9" ht="26.45" customHeight="1" x14ac:dyDescent="0.2">
      <c r="A57" s="341" t="s">
        <v>290</v>
      </c>
      <c r="B57" s="342"/>
      <c r="C57" s="342"/>
      <c r="D57" s="342"/>
      <c r="E57" s="342"/>
      <c r="F57" s="343"/>
      <c r="G57" s="23">
        <v>48</v>
      </c>
      <c r="H57" s="42">
        <f>H27+H42+H55+H56</f>
        <v>0</v>
      </c>
      <c r="I57" s="42">
        <f>I27+I42+I55+I56</f>
        <v>0</v>
      </c>
    </row>
    <row r="58" spans="1:9" ht="24" customHeight="1" x14ac:dyDescent="0.2">
      <c r="A58" s="344" t="s">
        <v>291</v>
      </c>
      <c r="B58" s="345"/>
      <c r="C58" s="345"/>
      <c r="D58" s="345"/>
      <c r="E58" s="345"/>
      <c r="F58" s="346"/>
      <c r="G58" s="24">
        <v>49</v>
      </c>
      <c r="H58" s="41">
        <v>0</v>
      </c>
      <c r="I58" s="41">
        <v>0</v>
      </c>
    </row>
    <row r="59" spans="1:9" ht="31.15" customHeight="1" x14ac:dyDescent="0.2">
      <c r="A59" s="329" t="s">
        <v>292</v>
      </c>
      <c r="B59" s="330"/>
      <c r="C59" s="330"/>
      <c r="D59" s="330"/>
      <c r="E59" s="330"/>
      <c r="F59" s="331"/>
      <c r="G59" s="25">
        <v>50</v>
      </c>
      <c r="H59" s="43">
        <f>H57+H58</f>
        <v>0</v>
      </c>
      <c r="I59" s="43">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H50" sqref="H5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15" t="s">
        <v>293</v>
      </c>
      <c r="B1" s="353"/>
      <c r="C1" s="353"/>
      <c r="D1" s="353"/>
      <c r="E1" s="353"/>
      <c r="F1" s="353"/>
      <c r="G1" s="353"/>
      <c r="H1" s="353"/>
      <c r="I1" s="353"/>
    </row>
    <row r="2" spans="1:9" ht="12.75" customHeight="1" x14ac:dyDescent="0.2">
      <c r="A2" s="314" t="s">
        <v>629</v>
      </c>
      <c r="B2" s="287"/>
      <c r="C2" s="287"/>
      <c r="D2" s="287"/>
      <c r="E2" s="287"/>
      <c r="F2" s="287"/>
      <c r="G2" s="287"/>
      <c r="H2" s="287"/>
      <c r="I2" s="287"/>
    </row>
    <row r="3" spans="1:9" x14ac:dyDescent="0.2">
      <c r="A3" s="365" t="s">
        <v>294</v>
      </c>
      <c r="B3" s="366"/>
      <c r="C3" s="366"/>
      <c r="D3" s="366"/>
      <c r="E3" s="366"/>
      <c r="F3" s="366"/>
      <c r="G3" s="366"/>
      <c r="H3" s="366"/>
      <c r="I3" s="366"/>
    </row>
    <row r="4" spans="1:9" x14ac:dyDescent="0.2">
      <c r="A4" s="354" t="s">
        <v>598</v>
      </c>
      <c r="B4" s="291"/>
      <c r="C4" s="291"/>
      <c r="D4" s="291"/>
      <c r="E4" s="291"/>
      <c r="F4" s="291"/>
      <c r="G4" s="291"/>
      <c r="H4" s="291"/>
      <c r="I4" s="292"/>
    </row>
    <row r="5" spans="1:9" ht="24" thickBot="1" x14ac:dyDescent="0.25">
      <c r="A5" s="357" t="s">
        <v>295</v>
      </c>
      <c r="B5" s="358"/>
      <c r="C5" s="358"/>
      <c r="D5" s="358"/>
      <c r="E5" s="358"/>
      <c r="F5" s="359"/>
      <c r="G5" s="20" t="s">
        <v>296</v>
      </c>
      <c r="H5" s="35" t="s">
        <v>297</v>
      </c>
      <c r="I5" s="35" t="s">
        <v>298</v>
      </c>
    </row>
    <row r="6" spans="1:9" x14ac:dyDescent="0.2">
      <c r="A6" s="360">
        <v>1</v>
      </c>
      <c r="B6" s="361"/>
      <c r="C6" s="361"/>
      <c r="D6" s="361"/>
      <c r="E6" s="361"/>
      <c r="F6" s="362"/>
      <c r="G6" s="26">
        <v>2</v>
      </c>
      <c r="H6" s="36" t="s">
        <v>299</v>
      </c>
      <c r="I6" s="36" t="s">
        <v>300</v>
      </c>
    </row>
    <row r="7" spans="1:9" x14ac:dyDescent="0.2">
      <c r="A7" s="377" t="s">
        <v>301</v>
      </c>
      <c r="B7" s="378"/>
      <c r="C7" s="378"/>
      <c r="D7" s="378"/>
      <c r="E7" s="378"/>
      <c r="F7" s="378"/>
      <c r="G7" s="378"/>
      <c r="H7" s="378"/>
      <c r="I7" s="379"/>
    </row>
    <row r="8" spans="1:9" x14ac:dyDescent="0.2">
      <c r="A8" s="380" t="s">
        <v>302</v>
      </c>
      <c r="B8" s="380"/>
      <c r="C8" s="380"/>
      <c r="D8" s="380"/>
      <c r="E8" s="380"/>
      <c r="F8" s="380"/>
      <c r="G8" s="27">
        <v>1</v>
      </c>
      <c r="H8" s="141">
        <v>2373680163</v>
      </c>
      <c r="I8" s="141">
        <v>2459860614</v>
      </c>
    </row>
    <row r="9" spans="1:9" x14ac:dyDescent="0.2">
      <c r="A9" s="363" t="s">
        <v>303</v>
      </c>
      <c r="B9" s="363"/>
      <c r="C9" s="363"/>
      <c r="D9" s="363"/>
      <c r="E9" s="363"/>
      <c r="F9" s="363"/>
      <c r="G9" s="28">
        <v>2</v>
      </c>
      <c r="H9" s="129">
        <v>0</v>
      </c>
      <c r="I9" s="129">
        <v>0</v>
      </c>
    </row>
    <row r="10" spans="1:9" x14ac:dyDescent="0.2">
      <c r="A10" s="363" t="s">
        <v>304</v>
      </c>
      <c r="B10" s="363"/>
      <c r="C10" s="363"/>
      <c r="D10" s="363"/>
      <c r="E10" s="363"/>
      <c r="F10" s="363"/>
      <c r="G10" s="28">
        <v>3</v>
      </c>
      <c r="H10" s="129">
        <v>10067072</v>
      </c>
      <c r="I10" s="129">
        <v>7116267</v>
      </c>
    </row>
    <row r="11" spans="1:9" x14ac:dyDescent="0.2">
      <c r="A11" s="363" t="s">
        <v>305</v>
      </c>
      <c r="B11" s="363"/>
      <c r="C11" s="363"/>
      <c r="D11" s="363"/>
      <c r="E11" s="363"/>
      <c r="F11" s="363"/>
      <c r="G11" s="28">
        <v>4</v>
      </c>
      <c r="H11" s="129">
        <v>91754142</v>
      </c>
      <c r="I11" s="129">
        <v>77799206</v>
      </c>
    </row>
    <row r="12" spans="1:9" x14ac:dyDescent="0.2">
      <c r="A12" s="363" t="s">
        <v>455</v>
      </c>
      <c r="B12" s="363"/>
      <c r="C12" s="363"/>
      <c r="D12" s="363"/>
      <c r="E12" s="363"/>
      <c r="F12" s="363"/>
      <c r="G12" s="28">
        <v>5</v>
      </c>
      <c r="H12" s="129">
        <v>23758191</v>
      </c>
      <c r="I12" s="129">
        <v>36156601</v>
      </c>
    </row>
    <row r="13" spans="1:9" x14ac:dyDescent="0.2">
      <c r="A13" s="364" t="s">
        <v>456</v>
      </c>
      <c r="B13" s="364"/>
      <c r="C13" s="364"/>
      <c r="D13" s="364"/>
      <c r="E13" s="364"/>
      <c r="F13" s="364"/>
      <c r="G13" s="115">
        <v>6</v>
      </c>
      <c r="H13" s="116">
        <f>SUM(H8:H12)</f>
        <v>2499259568</v>
      </c>
      <c r="I13" s="116">
        <f>SUM(I8:I12)</f>
        <v>2580932688</v>
      </c>
    </row>
    <row r="14" spans="1:9" x14ac:dyDescent="0.2">
      <c r="A14" s="363" t="s">
        <v>457</v>
      </c>
      <c r="B14" s="363"/>
      <c r="C14" s="363"/>
      <c r="D14" s="363"/>
      <c r="E14" s="363"/>
      <c r="F14" s="363"/>
      <c r="G14" s="28">
        <v>7</v>
      </c>
      <c r="H14" s="129">
        <v>-1653193665</v>
      </c>
      <c r="I14" s="129">
        <v>-1946008024</v>
      </c>
    </row>
    <row r="15" spans="1:9" x14ac:dyDescent="0.2">
      <c r="A15" s="363" t="s">
        <v>458</v>
      </c>
      <c r="B15" s="363"/>
      <c r="C15" s="363"/>
      <c r="D15" s="363"/>
      <c r="E15" s="363"/>
      <c r="F15" s="363"/>
      <c r="G15" s="28">
        <v>8</v>
      </c>
      <c r="H15" s="129">
        <v>-467491324</v>
      </c>
      <c r="I15" s="129">
        <v>-494660184</v>
      </c>
    </row>
    <row r="16" spans="1:9" x14ac:dyDescent="0.2">
      <c r="A16" s="363" t="s">
        <v>459</v>
      </c>
      <c r="B16" s="363"/>
      <c r="C16" s="363"/>
      <c r="D16" s="363"/>
      <c r="E16" s="363"/>
      <c r="F16" s="363"/>
      <c r="G16" s="28">
        <v>9</v>
      </c>
      <c r="H16" s="129">
        <v>-7820273</v>
      </c>
      <c r="I16" s="129">
        <v>-7674620</v>
      </c>
    </row>
    <row r="17" spans="1:9" x14ac:dyDescent="0.2">
      <c r="A17" s="363" t="s">
        <v>460</v>
      </c>
      <c r="B17" s="363"/>
      <c r="C17" s="363"/>
      <c r="D17" s="363"/>
      <c r="E17" s="363"/>
      <c r="F17" s="363"/>
      <c r="G17" s="28">
        <v>10</v>
      </c>
      <c r="H17" s="129">
        <v>-3991263</v>
      </c>
      <c r="I17" s="129">
        <v>-2916442</v>
      </c>
    </row>
    <row r="18" spans="1:9" ht="12.75" customHeight="1" x14ac:dyDescent="0.2">
      <c r="A18" s="363" t="s">
        <v>461</v>
      </c>
      <c r="B18" s="363"/>
      <c r="C18" s="363"/>
      <c r="D18" s="363"/>
      <c r="E18" s="363"/>
      <c r="F18" s="363"/>
      <c r="G18" s="28">
        <v>11</v>
      </c>
      <c r="H18" s="129">
        <v>-17095717</v>
      </c>
      <c r="I18" s="129">
        <v>-15797633</v>
      </c>
    </row>
    <row r="19" spans="1:9" x14ac:dyDescent="0.2">
      <c r="A19" s="363" t="s">
        <v>462</v>
      </c>
      <c r="B19" s="363"/>
      <c r="C19" s="363"/>
      <c r="D19" s="363"/>
      <c r="E19" s="363"/>
      <c r="F19" s="363"/>
      <c r="G19" s="28">
        <v>12</v>
      </c>
      <c r="H19" s="129">
        <v>-205343315</v>
      </c>
      <c r="I19" s="129">
        <v>-172327412</v>
      </c>
    </row>
    <row r="20" spans="1:9" ht="12.75" customHeight="1" x14ac:dyDescent="0.2">
      <c r="A20" s="374" t="s">
        <v>463</v>
      </c>
      <c r="B20" s="375"/>
      <c r="C20" s="375"/>
      <c r="D20" s="375"/>
      <c r="E20" s="375"/>
      <c r="F20" s="376"/>
      <c r="G20" s="115">
        <v>13</v>
      </c>
      <c r="H20" s="116">
        <f>SUM(H14:H19)</f>
        <v>-2354935557</v>
      </c>
      <c r="I20" s="116">
        <f>SUM(I14:I19)</f>
        <v>-2639384315</v>
      </c>
    </row>
    <row r="21" spans="1:9" ht="27.6" customHeight="1" x14ac:dyDescent="0.2">
      <c r="A21" s="367" t="s">
        <v>464</v>
      </c>
      <c r="B21" s="368"/>
      <c r="C21" s="368"/>
      <c r="D21" s="368"/>
      <c r="E21" s="368"/>
      <c r="F21" s="368"/>
      <c r="G21" s="30">
        <v>14</v>
      </c>
      <c r="H21" s="46">
        <f>H13+H20</f>
        <v>144324011</v>
      </c>
      <c r="I21" s="46">
        <f>I13+I20</f>
        <v>-58451627</v>
      </c>
    </row>
    <row r="22" spans="1:9" x14ac:dyDescent="0.2">
      <c r="A22" s="377" t="s">
        <v>306</v>
      </c>
      <c r="B22" s="378"/>
      <c r="C22" s="378"/>
      <c r="D22" s="378"/>
      <c r="E22" s="378"/>
      <c r="F22" s="378"/>
      <c r="G22" s="378"/>
      <c r="H22" s="378"/>
      <c r="I22" s="379"/>
    </row>
    <row r="23" spans="1:9" ht="26.45" customHeight="1" x14ac:dyDescent="0.2">
      <c r="A23" s="380" t="s">
        <v>307</v>
      </c>
      <c r="B23" s="380"/>
      <c r="C23" s="380"/>
      <c r="D23" s="380"/>
      <c r="E23" s="380"/>
      <c r="F23" s="380"/>
      <c r="G23" s="27">
        <v>15</v>
      </c>
      <c r="H23" s="141">
        <v>1779793</v>
      </c>
      <c r="I23" s="141">
        <v>15870841</v>
      </c>
    </row>
    <row r="24" spans="1:9" x14ac:dyDescent="0.2">
      <c r="A24" s="363" t="s">
        <v>308</v>
      </c>
      <c r="B24" s="363"/>
      <c r="C24" s="363"/>
      <c r="D24" s="363"/>
      <c r="E24" s="363"/>
      <c r="F24" s="363"/>
      <c r="G24" s="27">
        <v>16</v>
      </c>
      <c r="H24" s="129">
        <v>26438083</v>
      </c>
      <c r="I24" s="129">
        <v>3250970</v>
      </c>
    </row>
    <row r="25" spans="1:9" x14ac:dyDescent="0.2">
      <c r="A25" s="363" t="s">
        <v>309</v>
      </c>
      <c r="B25" s="363"/>
      <c r="C25" s="363"/>
      <c r="D25" s="363"/>
      <c r="E25" s="363"/>
      <c r="F25" s="363"/>
      <c r="G25" s="27">
        <v>17</v>
      </c>
      <c r="H25" s="129">
        <v>5739452</v>
      </c>
      <c r="I25" s="129">
        <v>4283412</v>
      </c>
    </row>
    <row r="26" spans="1:9" x14ac:dyDescent="0.2">
      <c r="A26" s="363" t="s">
        <v>310</v>
      </c>
      <c r="B26" s="363"/>
      <c r="C26" s="363"/>
      <c r="D26" s="363"/>
      <c r="E26" s="363"/>
      <c r="F26" s="363"/>
      <c r="G26" s="27">
        <v>18</v>
      </c>
      <c r="H26" s="129">
        <v>16895001</v>
      </c>
      <c r="I26" s="129">
        <v>26092738</v>
      </c>
    </row>
    <row r="27" spans="1:9" x14ac:dyDescent="0.2">
      <c r="A27" s="363" t="s">
        <v>311</v>
      </c>
      <c r="B27" s="363"/>
      <c r="C27" s="363"/>
      <c r="D27" s="363"/>
      <c r="E27" s="363"/>
      <c r="F27" s="363"/>
      <c r="G27" s="27">
        <v>19</v>
      </c>
      <c r="H27" s="129">
        <v>276287492</v>
      </c>
      <c r="I27" s="129">
        <v>59625912</v>
      </c>
    </row>
    <row r="28" spans="1:9" x14ac:dyDescent="0.2">
      <c r="A28" s="363" t="s">
        <v>312</v>
      </c>
      <c r="B28" s="363"/>
      <c r="C28" s="363"/>
      <c r="D28" s="363"/>
      <c r="E28" s="363"/>
      <c r="F28" s="363"/>
      <c r="G28" s="27">
        <v>20</v>
      </c>
      <c r="H28" s="129">
        <v>20987738</v>
      </c>
      <c r="I28" s="129">
        <v>33648991</v>
      </c>
    </row>
    <row r="29" spans="1:9" ht="24" customHeight="1" x14ac:dyDescent="0.2">
      <c r="A29" s="370" t="s">
        <v>466</v>
      </c>
      <c r="B29" s="370"/>
      <c r="C29" s="370"/>
      <c r="D29" s="370"/>
      <c r="E29" s="370"/>
      <c r="F29" s="370"/>
      <c r="G29" s="29">
        <v>21</v>
      </c>
      <c r="H29" s="45">
        <f>SUM(H23:H28)</f>
        <v>348127559</v>
      </c>
      <c r="I29" s="45">
        <f>SUM(I23:I28)</f>
        <v>142772864</v>
      </c>
    </row>
    <row r="30" spans="1:9" ht="27" customHeight="1" x14ac:dyDescent="0.2">
      <c r="A30" s="363" t="s">
        <v>313</v>
      </c>
      <c r="B30" s="363"/>
      <c r="C30" s="363"/>
      <c r="D30" s="363"/>
      <c r="E30" s="363"/>
      <c r="F30" s="363"/>
      <c r="G30" s="28">
        <v>22</v>
      </c>
      <c r="H30" s="129">
        <v>-59555267</v>
      </c>
      <c r="I30" s="129">
        <v>-49850389</v>
      </c>
    </row>
    <row r="31" spans="1:9" x14ac:dyDescent="0.2">
      <c r="A31" s="363" t="s">
        <v>314</v>
      </c>
      <c r="B31" s="363"/>
      <c r="C31" s="363"/>
      <c r="D31" s="363"/>
      <c r="E31" s="363"/>
      <c r="F31" s="363"/>
      <c r="G31" s="28">
        <v>23</v>
      </c>
      <c r="H31" s="129">
        <v>-12673171</v>
      </c>
      <c r="I31" s="129">
        <v>-7050698</v>
      </c>
    </row>
    <row r="32" spans="1:9" x14ac:dyDescent="0.2">
      <c r="A32" s="363" t="s">
        <v>315</v>
      </c>
      <c r="B32" s="363"/>
      <c r="C32" s="363"/>
      <c r="D32" s="363"/>
      <c r="E32" s="363"/>
      <c r="F32" s="363"/>
      <c r="G32" s="28">
        <v>24</v>
      </c>
      <c r="H32" s="129">
        <v>-52732403</v>
      </c>
      <c r="I32" s="129">
        <v>-33115450</v>
      </c>
    </row>
    <row r="33" spans="1:9" x14ac:dyDescent="0.2">
      <c r="A33" s="363" t="s">
        <v>316</v>
      </c>
      <c r="B33" s="363"/>
      <c r="C33" s="363"/>
      <c r="D33" s="363"/>
      <c r="E33" s="363"/>
      <c r="F33" s="363"/>
      <c r="G33" s="28">
        <v>25</v>
      </c>
      <c r="H33" s="129">
        <v>0</v>
      </c>
      <c r="I33" s="129">
        <v>0</v>
      </c>
    </row>
    <row r="34" spans="1:9" x14ac:dyDescent="0.2">
      <c r="A34" s="363" t="s">
        <v>317</v>
      </c>
      <c r="B34" s="363"/>
      <c r="C34" s="363"/>
      <c r="D34" s="363"/>
      <c r="E34" s="363"/>
      <c r="F34" s="363"/>
      <c r="G34" s="28">
        <v>26</v>
      </c>
      <c r="H34" s="129">
        <v>0</v>
      </c>
      <c r="I34" s="129">
        <v>-21000</v>
      </c>
    </row>
    <row r="35" spans="1:9" ht="25.9" customHeight="1" x14ac:dyDescent="0.2">
      <c r="A35" s="370" t="s">
        <v>467</v>
      </c>
      <c r="B35" s="370"/>
      <c r="C35" s="370"/>
      <c r="D35" s="370"/>
      <c r="E35" s="370"/>
      <c r="F35" s="370"/>
      <c r="G35" s="29">
        <v>27</v>
      </c>
      <c r="H35" s="45">
        <f>SUM(H30:H34)</f>
        <v>-124960841</v>
      </c>
      <c r="I35" s="45">
        <f>SUM(I30:I34)</f>
        <v>-90037537</v>
      </c>
    </row>
    <row r="36" spans="1:9" ht="28.15" customHeight="1" x14ac:dyDescent="0.2">
      <c r="A36" s="367" t="s">
        <v>465</v>
      </c>
      <c r="B36" s="368"/>
      <c r="C36" s="368"/>
      <c r="D36" s="368"/>
      <c r="E36" s="368"/>
      <c r="F36" s="368"/>
      <c r="G36" s="30">
        <v>28</v>
      </c>
      <c r="H36" s="46">
        <f>H29+H35</f>
        <v>223166718</v>
      </c>
      <c r="I36" s="46">
        <f>I29+I35</f>
        <v>52735327</v>
      </c>
    </row>
    <row r="37" spans="1:9" x14ac:dyDescent="0.2">
      <c r="A37" s="377" t="s">
        <v>318</v>
      </c>
      <c r="B37" s="378"/>
      <c r="C37" s="378"/>
      <c r="D37" s="378"/>
      <c r="E37" s="378"/>
      <c r="F37" s="378"/>
      <c r="G37" s="378">
        <v>0</v>
      </c>
      <c r="H37" s="378"/>
      <c r="I37" s="379"/>
    </row>
    <row r="38" spans="1:9" x14ac:dyDescent="0.2">
      <c r="A38" s="381" t="s">
        <v>319</v>
      </c>
      <c r="B38" s="381"/>
      <c r="C38" s="381"/>
      <c r="D38" s="381"/>
      <c r="E38" s="381"/>
      <c r="F38" s="381"/>
      <c r="G38" s="27">
        <v>29</v>
      </c>
      <c r="H38" s="141">
        <v>0</v>
      </c>
      <c r="I38" s="141">
        <v>0</v>
      </c>
    </row>
    <row r="39" spans="1:9" ht="25.15" customHeight="1" x14ac:dyDescent="0.2">
      <c r="A39" s="369" t="s">
        <v>320</v>
      </c>
      <c r="B39" s="369"/>
      <c r="C39" s="369"/>
      <c r="D39" s="369"/>
      <c r="E39" s="369"/>
      <c r="F39" s="369"/>
      <c r="G39" s="27">
        <v>30</v>
      </c>
      <c r="H39" s="129">
        <v>0</v>
      </c>
      <c r="I39" s="129">
        <v>0</v>
      </c>
    </row>
    <row r="40" spans="1:9" x14ac:dyDescent="0.2">
      <c r="A40" s="369" t="s">
        <v>321</v>
      </c>
      <c r="B40" s="369"/>
      <c r="C40" s="369"/>
      <c r="D40" s="369"/>
      <c r="E40" s="369"/>
      <c r="F40" s="369"/>
      <c r="G40" s="27">
        <v>31</v>
      </c>
      <c r="H40" s="129">
        <v>36802829</v>
      </c>
      <c r="I40" s="129">
        <v>145189119</v>
      </c>
    </row>
    <row r="41" spans="1:9" x14ac:dyDescent="0.2">
      <c r="A41" s="369" t="s">
        <v>322</v>
      </c>
      <c r="B41" s="369"/>
      <c r="C41" s="369"/>
      <c r="D41" s="369"/>
      <c r="E41" s="369"/>
      <c r="F41" s="369"/>
      <c r="G41" s="27">
        <v>32</v>
      </c>
      <c r="H41" s="129">
        <v>1036339</v>
      </c>
      <c r="I41" s="129">
        <v>1008284</v>
      </c>
    </row>
    <row r="42" spans="1:9" ht="25.9" customHeight="1" x14ac:dyDescent="0.2">
      <c r="A42" s="370" t="s">
        <v>468</v>
      </c>
      <c r="B42" s="370"/>
      <c r="C42" s="370"/>
      <c r="D42" s="370"/>
      <c r="E42" s="370"/>
      <c r="F42" s="370"/>
      <c r="G42" s="29">
        <v>33</v>
      </c>
      <c r="H42" s="45">
        <f>H41+H40+H39+H38</f>
        <v>37839168</v>
      </c>
      <c r="I42" s="45">
        <f>I41+I40+I39+I38</f>
        <v>146197403</v>
      </c>
    </row>
    <row r="43" spans="1:9" ht="24.6" customHeight="1" x14ac:dyDescent="0.2">
      <c r="A43" s="369" t="s">
        <v>323</v>
      </c>
      <c r="B43" s="369"/>
      <c r="C43" s="369"/>
      <c r="D43" s="369"/>
      <c r="E43" s="369"/>
      <c r="F43" s="369"/>
      <c r="G43" s="28">
        <v>34</v>
      </c>
      <c r="H43" s="129">
        <v>-103354672</v>
      </c>
      <c r="I43" s="129">
        <v>-58094963</v>
      </c>
    </row>
    <row r="44" spans="1:9" x14ac:dyDescent="0.2">
      <c r="A44" s="369" t="s">
        <v>324</v>
      </c>
      <c r="B44" s="369"/>
      <c r="C44" s="369"/>
      <c r="D44" s="369"/>
      <c r="E44" s="369"/>
      <c r="F44" s="369"/>
      <c r="G44" s="28">
        <v>35</v>
      </c>
      <c r="H44" s="129">
        <v>-13113571</v>
      </c>
      <c r="I44" s="129">
        <v>-31749068</v>
      </c>
    </row>
    <row r="45" spans="1:9" x14ac:dyDescent="0.2">
      <c r="A45" s="369" t="s">
        <v>325</v>
      </c>
      <c r="B45" s="369"/>
      <c r="C45" s="369"/>
      <c r="D45" s="369"/>
      <c r="E45" s="369"/>
      <c r="F45" s="369"/>
      <c r="G45" s="28">
        <v>36</v>
      </c>
      <c r="H45" s="129">
        <v>-1111621</v>
      </c>
      <c r="I45" s="129">
        <v>-716020</v>
      </c>
    </row>
    <row r="46" spans="1:9" ht="21" customHeight="1" x14ac:dyDescent="0.2">
      <c r="A46" s="369" t="s">
        <v>326</v>
      </c>
      <c r="B46" s="369"/>
      <c r="C46" s="369"/>
      <c r="D46" s="369"/>
      <c r="E46" s="369"/>
      <c r="F46" s="369"/>
      <c r="G46" s="28">
        <v>37</v>
      </c>
      <c r="H46" s="129">
        <v>-5523816</v>
      </c>
      <c r="I46" s="129">
        <v>0</v>
      </c>
    </row>
    <row r="47" spans="1:9" x14ac:dyDescent="0.2">
      <c r="A47" s="369" t="s">
        <v>327</v>
      </c>
      <c r="B47" s="369"/>
      <c r="C47" s="369"/>
      <c r="D47" s="369"/>
      <c r="E47" s="369"/>
      <c r="F47" s="369"/>
      <c r="G47" s="28">
        <v>38</v>
      </c>
      <c r="H47" s="129">
        <v>-1541215</v>
      </c>
      <c r="I47" s="129">
        <v>-1894838</v>
      </c>
    </row>
    <row r="48" spans="1:9" ht="22.9" customHeight="1" x14ac:dyDescent="0.2">
      <c r="A48" s="370" t="s">
        <v>469</v>
      </c>
      <c r="B48" s="370"/>
      <c r="C48" s="370"/>
      <c r="D48" s="370"/>
      <c r="E48" s="370"/>
      <c r="F48" s="370"/>
      <c r="G48" s="29">
        <v>39</v>
      </c>
      <c r="H48" s="45">
        <f>H47+H46+H45+H44+H43</f>
        <v>-124644895</v>
      </c>
      <c r="I48" s="45">
        <f>I47+I46+I45+I44+I43</f>
        <v>-92454889</v>
      </c>
    </row>
    <row r="49" spans="1:9" ht="25.9" customHeight="1" x14ac:dyDescent="0.2">
      <c r="A49" s="371" t="s">
        <v>470</v>
      </c>
      <c r="B49" s="372"/>
      <c r="C49" s="372"/>
      <c r="D49" s="372"/>
      <c r="E49" s="372"/>
      <c r="F49" s="372"/>
      <c r="G49" s="29">
        <v>40</v>
      </c>
      <c r="H49" s="45">
        <f>H48+H42</f>
        <v>-86805727</v>
      </c>
      <c r="I49" s="45">
        <f>I48+I42</f>
        <v>53742514</v>
      </c>
    </row>
    <row r="50" spans="1:9" ht="22.15" customHeight="1" x14ac:dyDescent="0.2">
      <c r="A50" s="363" t="s">
        <v>328</v>
      </c>
      <c r="B50" s="363"/>
      <c r="C50" s="363"/>
      <c r="D50" s="363"/>
      <c r="E50" s="363"/>
      <c r="F50" s="363"/>
      <c r="G50" s="28">
        <v>41</v>
      </c>
      <c r="H50" s="129">
        <v>4565435</v>
      </c>
      <c r="I50" s="129">
        <v>-2189228</v>
      </c>
    </row>
    <row r="51" spans="1:9" ht="25.9" customHeight="1" x14ac:dyDescent="0.2">
      <c r="A51" s="371" t="s">
        <v>471</v>
      </c>
      <c r="B51" s="372"/>
      <c r="C51" s="372"/>
      <c r="D51" s="372"/>
      <c r="E51" s="372"/>
      <c r="F51" s="372"/>
      <c r="G51" s="29">
        <v>42</v>
      </c>
      <c r="H51" s="45">
        <f>H21+H36+H49+H50</f>
        <v>285250437</v>
      </c>
      <c r="I51" s="45">
        <f>I21+I36+I49+I50</f>
        <v>45836986</v>
      </c>
    </row>
    <row r="52" spans="1:9" ht="25.15" customHeight="1" x14ac:dyDescent="0.2">
      <c r="A52" s="373" t="s">
        <v>329</v>
      </c>
      <c r="B52" s="373"/>
      <c r="C52" s="373"/>
      <c r="D52" s="373"/>
      <c r="E52" s="373"/>
      <c r="F52" s="373"/>
      <c r="G52" s="28">
        <v>43</v>
      </c>
      <c r="H52" s="129">
        <v>369785816</v>
      </c>
      <c r="I52" s="129">
        <v>743747188</v>
      </c>
    </row>
    <row r="53" spans="1:9" ht="31.9" customHeight="1" x14ac:dyDescent="0.2">
      <c r="A53" s="367" t="s">
        <v>472</v>
      </c>
      <c r="B53" s="368"/>
      <c r="C53" s="368"/>
      <c r="D53" s="368"/>
      <c r="E53" s="368"/>
      <c r="F53" s="368"/>
      <c r="G53" s="30">
        <v>44</v>
      </c>
      <c r="H53" s="46">
        <f>H52+H51</f>
        <v>655036253</v>
      </c>
      <c r="I53" s="46">
        <f>I52+I51</f>
        <v>789584174</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A6" sqref="A6:Y6"/>
    </sheetView>
  </sheetViews>
  <sheetFormatPr defaultRowHeight="12.75" x14ac:dyDescent="0.2"/>
  <cols>
    <col min="1" max="4" width="9.140625" style="1"/>
    <col min="5" max="5" width="10.140625" style="1" bestFit="1" customWidth="1"/>
    <col min="6" max="7" width="9.140625" style="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403" t="s">
        <v>330</v>
      </c>
      <c r="B1" s="404"/>
      <c r="C1" s="404"/>
      <c r="D1" s="404"/>
      <c r="E1" s="404"/>
      <c r="F1" s="404"/>
      <c r="G1" s="404"/>
      <c r="H1" s="404"/>
      <c r="I1" s="404"/>
      <c r="J1" s="404"/>
      <c r="K1" s="47"/>
    </row>
    <row r="2" spans="1:25" ht="15.75" x14ac:dyDescent="0.2">
      <c r="A2" s="2"/>
      <c r="B2" s="3"/>
      <c r="C2" s="405" t="s">
        <v>331</v>
      </c>
      <c r="D2" s="405"/>
      <c r="E2" s="9">
        <v>44197</v>
      </c>
      <c r="F2" s="4" t="s">
        <v>332</v>
      </c>
      <c r="G2" s="9">
        <v>44469</v>
      </c>
      <c r="H2" s="49"/>
      <c r="I2" s="49"/>
      <c r="J2" s="49"/>
      <c r="K2" s="50"/>
      <c r="X2" s="51" t="s">
        <v>333</v>
      </c>
    </row>
    <row r="3" spans="1:25" ht="13.5" customHeight="1" thickBot="1" x14ac:dyDescent="0.25">
      <c r="A3" s="406" t="s">
        <v>334</v>
      </c>
      <c r="B3" s="407"/>
      <c r="C3" s="407"/>
      <c r="D3" s="407"/>
      <c r="E3" s="407"/>
      <c r="F3" s="407"/>
      <c r="G3" s="410" t="s">
        <v>335</v>
      </c>
      <c r="H3" s="393" t="s">
        <v>336</v>
      </c>
      <c r="I3" s="393"/>
      <c r="J3" s="393"/>
      <c r="K3" s="393"/>
      <c r="L3" s="393"/>
      <c r="M3" s="393"/>
      <c r="N3" s="393"/>
      <c r="O3" s="393"/>
      <c r="P3" s="393"/>
      <c r="Q3" s="393"/>
      <c r="R3" s="393"/>
      <c r="S3" s="393"/>
      <c r="T3" s="393"/>
      <c r="U3" s="393"/>
      <c r="V3" s="393"/>
      <c r="W3" s="393"/>
      <c r="X3" s="393" t="s">
        <v>337</v>
      </c>
      <c r="Y3" s="395" t="s">
        <v>338</v>
      </c>
    </row>
    <row r="4" spans="1:25" ht="68.25" thickBot="1" x14ac:dyDescent="0.25">
      <c r="A4" s="408"/>
      <c r="B4" s="409"/>
      <c r="C4" s="409"/>
      <c r="D4" s="409"/>
      <c r="E4" s="409"/>
      <c r="F4" s="409"/>
      <c r="G4" s="411"/>
      <c r="H4" s="52" t="s">
        <v>339</v>
      </c>
      <c r="I4" s="52" t="s">
        <v>340</v>
      </c>
      <c r="J4" s="52" t="s">
        <v>341</v>
      </c>
      <c r="K4" s="52" t="s">
        <v>342</v>
      </c>
      <c r="L4" s="52" t="s">
        <v>343</v>
      </c>
      <c r="M4" s="52" t="s">
        <v>344</v>
      </c>
      <c r="N4" s="52" t="s">
        <v>345</v>
      </c>
      <c r="O4" s="52" t="s">
        <v>346</v>
      </c>
      <c r="P4" s="117" t="s">
        <v>473</v>
      </c>
      <c r="Q4" s="52" t="s">
        <v>347</v>
      </c>
      <c r="R4" s="52" t="s">
        <v>348</v>
      </c>
      <c r="S4" s="52" t="s">
        <v>474</v>
      </c>
      <c r="T4" s="52" t="s">
        <v>475</v>
      </c>
      <c r="U4" s="52" t="s">
        <v>349</v>
      </c>
      <c r="V4" s="52" t="s">
        <v>350</v>
      </c>
      <c r="W4" s="52" t="s">
        <v>351</v>
      </c>
      <c r="X4" s="394"/>
      <c r="Y4" s="396"/>
    </row>
    <row r="5" spans="1:25" ht="22.5" x14ac:dyDescent="0.2">
      <c r="A5" s="397">
        <v>1</v>
      </c>
      <c r="B5" s="398"/>
      <c r="C5" s="398"/>
      <c r="D5" s="398"/>
      <c r="E5" s="398"/>
      <c r="F5" s="398"/>
      <c r="G5" s="5">
        <v>2</v>
      </c>
      <c r="H5" s="53" t="s">
        <v>352</v>
      </c>
      <c r="I5" s="54" t="s">
        <v>353</v>
      </c>
      <c r="J5" s="53" t="s">
        <v>354</v>
      </c>
      <c r="K5" s="54" t="s">
        <v>355</v>
      </c>
      <c r="L5" s="53" t="s">
        <v>356</v>
      </c>
      <c r="M5" s="54" t="s">
        <v>357</v>
      </c>
      <c r="N5" s="53" t="s">
        <v>358</v>
      </c>
      <c r="O5" s="54" t="s">
        <v>359</v>
      </c>
      <c r="P5" s="53" t="s">
        <v>360</v>
      </c>
      <c r="Q5" s="54" t="s">
        <v>361</v>
      </c>
      <c r="R5" s="53" t="s">
        <v>362</v>
      </c>
      <c r="S5" s="118" t="s">
        <v>476</v>
      </c>
      <c r="T5" s="118" t="s">
        <v>477</v>
      </c>
      <c r="U5" s="118" t="s">
        <v>478</v>
      </c>
      <c r="V5" s="118" t="s">
        <v>479</v>
      </c>
      <c r="W5" s="118" t="s">
        <v>480</v>
      </c>
      <c r="X5" s="118">
        <v>19</v>
      </c>
      <c r="Y5" s="119" t="s">
        <v>481</v>
      </c>
    </row>
    <row r="6" spans="1:25" x14ac:dyDescent="0.2">
      <c r="A6" s="399" t="s">
        <v>363</v>
      </c>
      <c r="B6" s="399"/>
      <c r="C6" s="399"/>
      <c r="D6" s="399"/>
      <c r="E6" s="399"/>
      <c r="F6" s="399"/>
      <c r="G6" s="399"/>
      <c r="H6" s="399"/>
      <c r="I6" s="399"/>
      <c r="J6" s="399"/>
      <c r="K6" s="399"/>
      <c r="L6" s="399"/>
      <c r="M6" s="399"/>
      <c r="N6" s="400"/>
      <c r="O6" s="400"/>
      <c r="P6" s="400"/>
      <c r="Q6" s="400"/>
      <c r="R6" s="400"/>
      <c r="S6" s="401"/>
      <c r="T6" s="401"/>
      <c r="U6" s="400"/>
      <c r="V6" s="400"/>
      <c r="W6" s="400"/>
      <c r="X6" s="400"/>
      <c r="Y6" s="402"/>
    </row>
    <row r="7" spans="1:25" x14ac:dyDescent="0.2">
      <c r="A7" s="391" t="s">
        <v>364</v>
      </c>
      <c r="B7" s="391"/>
      <c r="C7" s="391"/>
      <c r="D7" s="391"/>
      <c r="E7" s="391"/>
      <c r="F7" s="391"/>
      <c r="G7" s="6">
        <v>1</v>
      </c>
      <c r="H7" s="130">
        <v>1208895930</v>
      </c>
      <c r="I7" s="130">
        <v>719579</v>
      </c>
      <c r="J7" s="130">
        <v>68577327</v>
      </c>
      <c r="K7" s="130">
        <v>35092359</v>
      </c>
      <c r="L7" s="130">
        <v>10919915</v>
      </c>
      <c r="M7" s="130">
        <v>440410513</v>
      </c>
      <c r="N7" s="130">
        <v>220450709</v>
      </c>
      <c r="O7" s="130">
        <v>0</v>
      </c>
      <c r="P7" s="130">
        <v>0</v>
      </c>
      <c r="Q7" s="130">
        <v>0</v>
      </c>
      <c r="R7" s="130">
        <v>0</v>
      </c>
      <c r="S7" s="130">
        <v>0</v>
      </c>
      <c r="T7" s="130">
        <v>0</v>
      </c>
      <c r="U7" s="130">
        <v>318917644</v>
      </c>
      <c r="V7" s="130">
        <v>27371314</v>
      </c>
      <c r="W7" s="56">
        <f>H7+I7+J7+K7-L7+M7+N7+O7+P7+Q7+R7+U7+V7+S7+T7</f>
        <v>2309515460</v>
      </c>
      <c r="X7" s="130">
        <v>262119300</v>
      </c>
      <c r="Y7" s="56">
        <f>W7+X7</f>
        <v>2571634760</v>
      </c>
    </row>
    <row r="8" spans="1:25" x14ac:dyDescent="0.2">
      <c r="A8" s="386" t="s">
        <v>365</v>
      </c>
      <c r="B8" s="386"/>
      <c r="C8" s="386"/>
      <c r="D8" s="386"/>
      <c r="E8" s="386"/>
      <c r="F8" s="386"/>
      <c r="G8" s="6">
        <v>2</v>
      </c>
      <c r="H8" s="130">
        <v>0</v>
      </c>
      <c r="I8" s="130">
        <v>0</v>
      </c>
      <c r="J8" s="130">
        <v>0</v>
      </c>
      <c r="K8" s="130">
        <v>0</v>
      </c>
      <c r="L8" s="130">
        <v>0</v>
      </c>
      <c r="M8" s="130">
        <v>0</v>
      </c>
      <c r="N8" s="130">
        <v>0</v>
      </c>
      <c r="O8" s="130">
        <v>0</v>
      </c>
      <c r="P8" s="130">
        <v>0</v>
      </c>
      <c r="Q8" s="130">
        <v>0</v>
      </c>
      <c r="R8" s="130">
        <v>0</v>
      </c>
      <c r="S8" s="130">
        <v>0</v>
      </c>
      <c r="T8" s="130">
        <v>0</v>
      </c>
      <c r="U8" s="130">
        <v>0</v>
      </c>
      <c r="V8" s="130">
        <v>0</v>
      </c>
      <c r="W8" s="56">
        <f t="shared" ref="W8:W9" si="0">H8+I8+J8+K8-L8+M8+N8+O8+P8+Q8+R8+U8+V8+S8+T8</f>
        <v>0</v>
      </c>
      <c r="X8" s="130">
        <v>0</v>
      </c>
      <c r="Y8" s="56">
        <f t="shared" ref="Y8:Y9" si="1">W8+X8</f>
        <v>0</v>
      </c>
    </row>
    <row r="9" spans="1:25" x14ac:dyDescent="0.2">
      <c r="A9" s="386" t="s">
        <v>366</v>
      </c>
      <c r="B9" s="386"/>
      <c r="C9" s="386"/>
      <c r="D9" s="386"/>
      <c r="E9" s="386"/>
      <c r="F9" s="386"/>
      <c r="G9" s="6">
        <v>3</v>
      </c>
      <c r="H9" s="130">
        <v>0</v>
      </c>
      <c r="I9" s="130">
        <v>0</v>
      </c>
      <c r="J9" s="130">
        <v>0</v>
      </c>
      <c r="K9" s="130">
        <v>0</v>
      </c>
      <c r="L9" s="130">
        <v>0</v>
      </c>
      <c r="M9" s="130">
        <v>0</v>
      </c>
      <c r="N9" s="130">
        <v>0</v>
      </c>
      <c r="O9" s="130">
        <v>0</v>
      </c>
      <c r="P9" s="130">
        <v>0</v>
      </c>
      <c r="Q9" s="130">
        <v>0</v>
      </c>
      <c r="R9" s="130">
        <v>0</v>
      </c>
      <c r="S9" s="130">
        <v>0</v>
      </c>
      <c r="T9" s="130">
        <v>0</v>
      </c>
      <c r="U9" s="130">
        <v>0</v>
      </c>
      <c r="V9" s="130">
        <v>0</v>
      </c>
      <c r="W9" s="56">
        <f t="shared" si="0"/>
        <v>0</v>
      </c>
      <c r="X9" s="130">
        <v>0</v>
      </c>
      <c r="Y9" s="56">
        <f t="shared" si="1"/>
        <v>0</v>
      </c>
    </row>
    <row r="10" spans="1:25" ht="24" customHeight="1" x14ac:dyDescent="0.2">
      <c r="A10" s="392" t="s">
        <v>367</v>
      </c>
      <c r="B10" s="392"/>
      <c r="C10" s="392"/>
      <c r="D10" s="392"/>
      <c r="E10" s="392"/>
      <c r="F10" s="392"/>
      <c r="G10" s="7">
        <v>4</v>
      </c>
      <c r="H10" s="56">
        <f>H7+H8+H9</f>
        <v>1208895930</v>
      </c>
      <c r="I10" s="56">
        <f t="shared" ref="I10:Y10" si="2">I7+I8+I9</f>
        <v>719579</v>
      </c>
      <c r="J10" s="56">
        <f t="shared" si="2"/>
        <v>68577327</v>
      </c>
      <c r="K10" s="56">
        <f t="shared" si="2"/>
        <v>35092359</v>
      </c>
      <c r="L10" s="56">
        <f t="shared" si="2"/>
        <v>10919915</v>
      </c>
      <c r="M10" s="56">
        <f t="shared" si="2"/>
        <v>440410513</v>
      </c>
      <c r="N10" s="56">
        <f t="shared" si="2"/>
        <v>220450709</v>
      </c>
      <c r="O10" s="56">
        <f t="shared" si="2"/>
        <v>0</v>
      </c>
      <c r="P10" s="56">
        <f t="shared" si="2"/>
        <v>0</v>
      </c>
      <c r="Q10" s="56">
        <f t="shared" si="2"/>
        <v>0</v>
      </c>
      <c r="R10" s="56">
        <f t="shared" si="2"/>
        <v>0</v>
      </c>
      <c r="S10" s="56">
        <f t="shared" si="2"/>
        <v>0</v>
      </c>
      <c r="T10" s="56">
        <f t="shared" si="2"/>
        <v>0</v>
      </c>
      <c r="U10" s="56">
        <f t="shared" si="2"/>
        <v>318917644</v>
      </c>
      <c r="V10" s="56">
        <f t="shared" si="2"/>
        <v>27371314</v>
      </c>
      <c r="W10" s="56">
        <f t="shared" si="2"/>
        <v>2309515460</v>
      </c>
      <c r="X10" s="56">
        <f t="shared" si="2"/>
        <v>262119300</v>
      </c>
      <c r="Y10" s="56">
        <f t="shared" si="2"/>
        <v>2571634760</v>
      </c>
    </row>
    <row r="11" spans="1:25" x14ac:dyDescent="0.2">
      <c r="A11" s="386" t="s">
        <v>368</v>
      </c>
      <c r="B11" s="386"/>
      <c r="C11" s="386"/>
      <c r="D11" s="386"/>
      <c r="E11" s="386"/>
      <c r="F11" s="386"/>
      <c r="G11" s="6">
        <v>5</v>
      </c>
      <c r="H11" s="57">
        <v>0</v>
      </c>
      <c r="I11" s="57">
        <v>0</v>
      </c>
      <c r="J11" s="57">
        <v>0</v>
      </c>
      <c r="K11" s="57">
        <v>0</v>
      </c>
      <c r="L11" s="57">
        <v>0</v>
      </c>
      <c r="M11" s="57">
        <v>0</v>
      </c>
      <c r="N11" s="57">
        <v>0</v>
      </c>
      <c r="O11" s="57">
        <v>0</v>
      </c>
      <c r="P11" s="57">
        <v>0</v>
      </c>
      <c r="Q11" s="57">
        <v>0</v>
      </c>
      <c r="R11" s="57">
        <v>0</v>
      </c>
      <c r="S11" s="130">
        <v>0</v>
      </c>
      <c r="T11" s="130">
        <v>0</v>
      </c>
      <c r="U11" s="57">
        <v>0</v>
      </c>
      <c r="V11" s="130">
        <v>73888927</v>
      </c>
      <c r="W11" s="56">
        <f t="shared" ref="W11:W29" si="3">H11+I11+J11+K11-L11+M11+N11+O11+P11+Q11+R11+U11+V11+S11+T11</f>
        <v>73888927</v>
      </c>
      <c r="X11" s="130">
        <v>53686643</v>
      </c>
      <c r="Y11" s="56">
        <f t="shared" ref="Y11:Y29" si="4">W11+X11</f>
        <v>127575570</v>
      </c>
    </row>
    <row r="12" spans="1:25" x14ac:dyDescent="0.2">
      <c r="A12" s="386" t="s">
        <v>369</v>
      </c>
      <c r="B12" s="386"/>
      <c r="C12" s="386"/>
      <c r="D12" s="386"/>
      <c r="E12" s="386"/>
      <c r="F12" s="386"/>
      <c r="G12" s="6">
        <v>6</v>
      </c>
      <c r="H12" s="57">
        <v>0</v>
      </c>
      <c r="I12" s="57">
        <v>0</v>
      </c>
      <c r="J12" s="57">
        <v>0</v>
      </c>
      <c r="K12" s="57">
        <v>0</v>
      </c>
      <c r="L12" s="57">
        <v>0</v>
      </c>
      <c r="M12" s="57">
        <v>0</v>
      </c>
      <c r="N12" s="130">
        <v>-1268376</v>
      </c>
      <c r="O12" s="57">
        <v>0</v>
      </c>
      <c r="P12" s="57">
        <v>0</v>
      </c>
      <c r="Q12" s="57">
        <v>0</v>
      </c>
      <c r="R12" s="57">
        <v>0</v>
      </c>
      <c r="S12" s="130">
        <v>0</v>
      </c>
      <c r="T12" s="130">
        <v>0</v>
      </c>
      <c r="U12" s="57">
        <v>0</v>
      </c>
      <c r="V12" s="57">
        <v>0</v>
      </c>
      <c r="W12" s="56">
        <f t="shared" si="3"/>
        <v>-1268376</v>
      </c>
      <c r="X12" s="130">
        <v>-1137040</v>
      </c>
      <c r="Y12" s="56">
        <f t="shared" si="4"/>
        <v>-2405416</v>
      </c>
    </row>
    <row r="13" spans="1:25" ht="26.25" customHeight="1" x14ac:dyDescent="0.2">
      <c r="A13" s="386" t="s">
        <v>370</v>
      </c>
      <c r="B13" s="386"/>
      <c r="C13" s="386"/>
      <c r="D13" s="386"/>
      <c r="E13" s="386"/>
      <c r="F13" s="386"/>
      <c r="G13" s="6">
        <v>7</v>
      </c>
      <c r="H13" s="57">
        <v>0</v>
      </c>
      <c r="I13" s="57">
        <v>0</v>
      </c>
      <c r="J13" s="57">
        <v>0</v>
      </c>
      <c r="K13" s="57">
        <v>0</v>
      </c>
      <c r="L13" s="57">
        <v>0</v>
      </c>
      <c r="M13" s="57">
        <v>0</v>
      </c>
      <c r="N13" s="57">
        <v>0</v>
      </c>
      <c r="O13" s="55">
        <v>0</v>
      </c>
      <c r="P13" s="57">
        <v>0</v>
      </c>
      <c r="Q13" s="57">
        <v>0</v>
      </c>
      <c r="R13" s="57">
        <v>0</v>
      </c>
      <c r="S13" s="55">
        <v>0</v>
      </c>
      <c r="T13" s="55">
        <v>0</v>
      </c>
      <c r="U13" s="55">
        <v>0</v>
      </c>
      <c r="V13" s="55">
        <v>0</v>
      </c>
      <c r="W13" s="56">
        <f t="shared" si="3"/>
        <v>0</v>
      </c>
      <c r="X13" s="55">
        <v>0</v>
      </c>
      <c r="Y13" s="56">
        <f t="shared" si="4"/>
        <v>0</v>
      </c>
    </row>
    <row r="14" spans="1:25" ht="29.25" customHeight="1" x14ac:dyDescent="0.2">
      <c r="A14" s="386" t="s">
        <v>482</v>
      </c>
      <c r="B14" s="386"/>
      <c r="C14" s="386"/>
      <c r="D14" s="386"/>
      <c r="E14" s="386"/>
      <c r="F14" s="386"/>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386" t="s">
        <v>371</v>
      </c>
      <c r="B15" s="386"/>
      <c r="C15" s="386"/>
      <c r="D15" s="386"/>
      <c r="E15" s="386"/>
      <c r="F15" s="386"/>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386" t="s">
        <v>372</v>
      </c>
      <c r="B16" s="386"/>
      <c r="C16" s="386"/>
      <c r="D16" s="386"/>
      <c r="E16" s="386"/>
      <c r="F16" s="386"/>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386" t="s">
        <v>373</v>
      </c>
      <c r="B17" s="386"/>
      <c r="C17" s="386"/>
      <c r="D17" s="386"/>
      <c r="E17" s="386"/>
      <c r="F17" s="386"/>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386" t="s">
        <v>374</v>
      </c>
      <c r="B18" s="386"/>
      <c r="C18" s="386"/>
      <c r="D18" s="386"/>
      <c r="E18" s="386"/>
      <c r="F18" s="386"/>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386" t="s">
        <v>375</v>
      </c>
      <c r="B19" s="386"/>
      <c r="C19" s="386"/>
      <c r="D19" s="386"/>
      <c r="E19" s="386"/>
      <c r="F19" s="386"/>
      <c r="G19" s="6">
        <v>13</v>
      </c>
      <c r="H19" s="55">
        <v>0</v>
      </c>
      <c r="I19" s="55">
        <v>0</v>
      </c>
      <c r="J19" s="55">
        <v>0</v>
      </c>
      <c r="K19" s="55">
        <v>0</v>
      </c>
      <c r="L19" s="55">
        <v>0</v>
      </c>
      <c r="M19" s="55">
        <v>0</v>
      </c>
      <c r="N19" s="55">
        <v>0</v>
      </c>
      <c r="O19" s="55">
        <v>0</v>
      </c>
      <c r="P19" s="55">
        <v>0</v>
      </c>
      <c r="Q19" s="55">
        <v>0</v>
      </c>
      <c r="R19" s="55">
        <v>0</v>
      </c>
      <c r="S19" s="55">
        <v>0</v>
      </c>
      <c r="T19" s="55">
        <v>0</v>
      </c>
      <c r="U19" s="55">
        <v>0</v>
      </c>
      <c r="V19" s="55">
        <v>0</v>
      </c>
      <c r="W19" s="56">
        <f t="shared" si="3"/>
        <v>0</v>
      </c>
      <c r="X19" s="55">
        <v>0</v>
      </c>
      <c r="Y19" s="56">
        <f t="shared" si="4"/>
        <v>0</v>
      </c>
    </row>
    <row r="20" spans="1:25" x14ac:dyDescent="0.2">
      <c r="A20" s="386" t="s">
        <v>376</v>
      </c>
      <c r="B20" s="386"/>
      <c r="C20" s="386"/>
      <c r="D20" s="386"/>
      <c r="E20" s="386"/>
      <c r="F20" s="386"/>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386" t="s">
        <v>483</v>
      </c>
      <c r="B21" s="386"/>
      <c r="C21" s="386"/>
      <c r="D21" s="386"/>
      <c r="E21" s="386"/>
      <c r="F21" s="386"/>
      <c r="G21" s="6">
        <v>15</v>
      </c>
      <c r="H21" s="55">
        <v>0</v>
      </c>
      <c r="I21" s="5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
      <c r="A22" s="386" t="s">
        <v>484</v>
      </c>
      <c r="B22" s="386"/>
      <c r="C22" s="386"/>
      <c r="D22" s="386"/>
      <c r="E22" s="386"/>
      <c r="F22" s="386"/>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386" t="s">
        <v>485</v>
      </c>
      <c r="B23" s="386"/>
      <c r="C23" s="386"/>
      <c r="D23" s="386"/>
      <c r="E23" s="386"/>
      <c r="F23" s="386"/>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386" t="s">
        <v>377</v>
      </c>
      <c r="B24" s="386"/>
      <c r="C24" s="386"/>
      <c r="D24" s="386"/>
      <c r="E24" s="386"/>
      <c r="F24" s="386"/>
      <c r="G24" s="6">
        <v>18</v>
      </c>
      <c r="H24" s="130">
        <v>0</v>
      </c>
      <c r="I24" s="130">
        <v>0</v>
      </c>
      <c r="J24" s="130">
        <v>0</v>
      </c>
      <c r="K24" s="130">
        <v>0</v>
      </c>
      <c r="L24" s="130">
        <v>4949792</v>
      </c>
      <c r="M24" s="130">
        <v>0</v>
      </c>
      <c r="N24" s="130">
        <v>0</v>
      </c>
      <c r="O24" s="130">
        <v>0</v>
      </c>
      <c r="P24" s="130">
        <v>0</v>
      </c>
      <c r="Q24" s="130">
        <v>0</v>
      </c>
      <c r="R24" s="130">
        <v>0</v>
      </c>
      <c r="S24" s="130">
        <v>0</v>
      </c>
      <c r="T24" s="130">
        <v>0</v>
      </c>
      <c r="U24" s="130">
        <v>0</v>
      </c>
      <c r="V24" s="130">
        <v>0</v>
      </c>
      <c r="W24" s="56">
        <f t="shared" si="3"/>
        <v>-4949792</v>
      </c>
      <c r="X24" s="130">
        <v>0</v>
      </c>
      <c r="Y24" s="56">
        <f t="shared" si="4"/>
        <v>-4949792</v>
      </c>
    </row>
    <row r="25" spans="1:25" x14ac:dyDescent="0.2">
      <c r="A25" s="386" t="s">
        <v>486</v>
      </c>
      <c r="B25" s="386"/>
      <c r="C25" s="386"/>
      <c r="D25" s="386"/>
      <c r="E25" s="386"/>
      <c r="F25" s="386"/>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56">
        <f t="shared" si="3"/>
        <v>0</v>
      </c>
      <c r="X25" s="130">
        <v>0</v>
      </c>
      <c r="Y25" s="56">
        <f t="shared" si="4"/>
        <v>0</v>
      </c>
    </row>
    <row r="26" spans="1:25" x14ac:dyDescent="0.2">
      <c r="A26" s="386" t="s">
        <v>487</v>
      </c>
      <c r="B26" s="386"/>
      <c r="C26" s="386"/>
      <c r="D26" s="386"/>
      <c r="E26" s="386"/>
      <c r="F26" s="386"/>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56">
        <f t="shared" si="3"/>
        <v>0</v>
      </c>
      <c r="X26" s="130">
        <v>-13096323</v>
      </c>
      <c r="Y26" s="56">
        <f t="shared" si="4"/>
        <v>-13096323</v>
      </c>
    </row>
    <row r="27" spans="1:25" x14ac:dyDescent="0.2">
      <c r="A27" s="386" t="s">
        <v>488</v>
      </c>
      <c r="B27" s="386"/>
      <c r="C27" s="386"/>
      <c r="D27" s="386"/>
      <c r="E27" s="386"/>
      <c r="F27" s="386"/>
      <c r="G27" s="6">
        <v>21</v>
      </c>
      <c r="H27" s="130">
        <v>0</v>
      </c>
      <c r="I27" s="130">
        <v>0</v>
      </c>
      <c r="J27" s="130">
        <v>0</v>
      </c>
      <c r="K27" s="130">
        <v>-574025</v>
      </c>
      <c r="L27" s="130">
        <v>0</v>
      </c>
      <c r="M27" s="130">
        <v>0</v>
      </c>
      <c r="N27" s="130">
        <v>0</v>
      </c>
      <c r="O27" s="130">
        <v>0</v>
      </c>
      <c r="P27" s="130">
        <v>0</v>
      </c>
      <c r="Q27" s="130">
        <v>0</v>
      </c>
      <c r="R27" s="130">
        <v>0</v>
      </c>
      <c r="S27" s="130">
        <v>0</v>
      </c>
      <c r="T27" s="130">
        <v>0</v>
      </c>
      <c r="U27" s="130">
        <v>3927203</v>
      </c>
      <c r="V27" s="130">
        <v>0</v>
      </c>
      <c r="W27" s="56">
        <f t="shared" si="3"/>
        <v>3353178</v>
      </c>
      <c r="X27" s="130">
        <v>-11591646</v>
      </c>
      <c r="Y27" s="56">
        <f t="shared" si="4"/>
        <v>-8238468</v>
      </c>
    </row>
    <row r="28" spans="1:25" x14ac:dyDescent="0.2">
      <c r="A28" s="386" t="s">
        <v>489</v>
      </c>
      <c r="B28" s="386"/>
      <c r="C28" s="386"/>
      <c r="D28" s="386"/>
      <c r="E28" s="386"/>
      <c r="F28" s="386"/>
      <c r="G28" s="6">
        <v>22</v>
      </c>
      <c r="H28" s="130">
        <v>0</v>
      </c>
      <c r="I28" s="130">
        <v>0</v>
      </c>
      <c r="J28" s="130">
        <v>2024354</v>
      </c>
      <c r="K28" s="130">
        <v>0</v>
      </c>
      <c r="L28" s="130">
        <v>0</v>
      </c>
      <c r="M28" s="130">
        <v>18469980</v>
      </c>
      <c r="N28" s="130">
        <v>10324639</v>
      </c>
      <c r="O28" s="130">
        <v>0</v>
      </c>
      <c r="P28" s="130">
        <v>0</v>
      </c>
      <c r="Q28" s="130">
        <v>0</v>
      </c>
      <c r="R28" s="130">
        <v>0</v>
      </c>
      <c r="S28" s="130">
        <v>0</v>
      </c>
      <c r="T28" s="130">
        <v>0</v>
      </c>
      <c r="U28" s="130">
        <v>-3447659</v>
      </c>
      <c r="V28" s="130">
        <v>-27371314</v>
      </c>
      <c r="W28" s="56">
        <f t="shared" si="3"/>
        <v>0</v>
      </c>
      <c r="X28" s="130">
        <v>0</v>
      </c>
      <c r="Y28" s="56">
        <f t="shared" si="4"/>
        <v>0</v>
      </c>
    </row>
    <row r="29" spans="1:25" x14ac:dyDescent="0.2">
      <c r="A29" s="386" t="s">
        <v>490</v>
      </c>
      <c r="B29" s="386"/>
      <c r="C29" s="386"/>
      <c r="D29" s="386"/>
      <c r="E29" s="386"/>
      <c r="F29" s="386"/>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56">
        <f t="shared" si="3"/>
        <v>0</v>
      </c>
      <c r="X29" s="130">
        <v>0</v>
      </c>
      <c r="Y29" s="56">
        <f t="shared" si="4"/>
        <v>0</v>
      </c>
    </row>
    <row r="30" spans="1:25" ht="21.75" customHeight="1" x14ac:dyDescent="0.2">
      <c r="A30" s="387" t="s">
        <v>491</v>
      </c>
      <c r="B30" s="387"/>
      <c r="C30" s="387"/>
      <c r="D30" s="387"/>
      <c r="E30" s="387"/>
      <c r="F30" s="387"/>
      <c r="G30" s="8">
        <v>24</v>
      </c>
      <c r="H30" s="58">
        <f>SUM(H10:H29)</f>
        <v>1208895930</v>
      </c>
      <c r="I30" s="58">
        <f t="shared" ref="I30:Y30" si="5">SUM(I10:I29)</f>
        <v>719579</v>
      </c>
      <c r="J30" s="58">
        <f t="shared" si="5"/>
        <v>70601681</v>
      </c>
      <c r="K30" s="58">
        <f t="shared" si="5"/>
        <v>34518334</v>
      </c>
      <c r="L30" s="58">
        <f t="shared" si="5"/>
        <v>15869707</v>
      </c>
      <c r="M30" s="58">
        <f t="shared" si="5"/>
        <v>458880493</v>
      </c>
      <c r="N30" s="58">
        <f t="shared" si="5"/>
        <v>229506972</v>
      </c>
      <c r="O30" s="58">
        <f t="shared" si="5"/>
        <v>0</v>
      </c>
      <c r="P30" s="58">
        <f t="shared" si="5"/>
        <v>0</v>
      </c>
      <c r="Q30" s="58">
        <f t="shared" si="5"/>
        <v>0</v>
      </c>
      <c r="R30" s="58">
        <f t="shared" si="5"/>
        <v>0</v>
      </c>
      <c r="S30" s="58">
        <f t="shared" si="5"/>
        <v>0</v>
      </c>
      <c r="T30" s="58">
        <f t="shared" si="5"/>
        <v>0</v>
      </c>
      <c r="U30" s="58">
        <f t="shared" si="5"/>
        <v>319397188</v>
      </c>
      <c r="V30" s="58">
        <f t="shared" si="5"/>
        <v>73888927</v>
      </c>
      <c r="W30" s="58">
        <f t="shared" si="5"/>
        <v>2380539397</v>
      </c>
      <c r="X30" s="58">
        <f t="shared" si="5"/>
        <v>289980934</v>
      </c>
      <c r="Y30" s="58">
        <f t="shared" si="5"/>
        <v>2670520331</v>
      </c>
    </row>
    <row r="31" spans="1:25" x14ac:dyDescent="0.2">
      <c r="A31" s="388" t="s">
        <v>378</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row>
    <row r="32" spans="1:25" ht="36.75" customHeight="1" x14ac:dyDescent="0.2">
      <c r="A32" s="382" t="s">
        <v>379</v>
      </c>
      <c r="B32" s="383"/>
      <c r="C32" s="383"/>
      <c r="D32" s="383"/>
      <c r="E32" s="383"/>
      <c r="F32" s="383"/>
      <c r="G32" s="7">
        <v>25</v>
      </c>
      <c r="H32" s="56">
        <f>SUM(H12:H20)</f>
        <v>0</v>
      </c>
      <c r="I32" s="56">
        <f t="shared" ref="I32:Y32" si="6">SUM(I12:I20)</f>
        <v>0</v>
      </c>
      <c r="J32" s="56">
        <f t="shared" si="6"/>
        <v>0</v>
      </c>
      <c r="K32" s="56">
        <f t="shared" si="6"/>
        <v>0</v>
      </c>
      <c r="L32" s="56">
        <f t="shared" si="6"/>
        <v>0</v>
      </c>
      <c r="M32" s="56">
        <f t="shared" si="6"/>
        <v>0</v>
      </c>
      <c r="N32" s="56">
        <f t="shared" si="6"/>
        <v>-1268376</v>
      </c>
      <c r="O32" s="56">
        <f t="shared" si="6"/>
        <v>0</v>
      </c>
      <c r="P32" s="56">
        <f t="shared" si="6"/>
        <v>0</v>
      </c>
      <c r="Q32" s="56">
        <f t="shared" si="6"/>
        <v>0</v>
      </c>
      <c r="R32" s="56">
        <f t="shared" si="6"/>
        <v>0</v>
      </c>
      <c r="S32" s="56">
        <f t="shared" si="6"/>
        <v>0</v>
      </c>
      <c r="T32" s="56">
        <f t="shared" si="6"/>
        <v>0</v>
      </c>
      <c r="U32" s="56">
        <f t="shared" si="6"/>
        <v>0</v>
      </c>
      <c r="V32" s="56">
        <f t="shared" si="6"/>
        <v>0</v>
      </c>
      <c r="W32" s="56">
        <f t="shared" si="6"/>
        <v>-1268376</v>
      </c>
      <c r="X32" s="56">
        <f t="shared" si="6"/>
        <v>-1137040</v>
      </c>
      <c r="Y32" s="56">
        <f t="shared" si="6"/>
        <v>-2405416</v>
      </c>
    </row>
    <row r="33" spans="1:25" ht="31.5" customHeight="1" x14ac:dyDescent="0.2">
      <c r="A33" s="382" t="s">
        <v>492</v>
      </c>
      <c r="B33" s="383"/>
      <c r="C33" s="383"/>
      <c r="D33" s="383"/>
      <c r="E33" s="383"/>
      <c r="F33" s="383"/>
      <c r="G33" s="7">
        <v>26</v>
      </c>
      <c r="H33" s="56">
        <f>H11+H32</f>
        <v>0</v>
      </c>
      <c r="I33" s="56">
        <f t="shared" ref="I33:Y33" si="7">I11+I32</f>
        <v>0</v>
      </c>
      <c r="J33" s="56">
        <f t="shared" si="7"/>
        <v>0</v>
      </c>
      <c r="K33" s="56">
        <f t="shared" si="7"/>
        <v>0</v>
      </c>
      <c r="L33" s="56">
        <f t="shared" si="7"/>
        <v>0</v>
      </c>
      <c r="M33" s="56">
        <f t="shared" si="7"/>
        <v>0</v>
      </c>
      <c r="N33" s="56">
        <f t="shared" si="7"/>
        <v>-1268376</v>
      </c>
      <c r="O33" s="56">
        <f t="shared" si="7"/>
        <v>0</v>
      </c>
      <c r="P33" s="56">
        <f t="shared" si="7"/>
        <v>0</v>
      </c>
      <c r="Q33" s="56">
        <f t="shared" si="7"/>
        <v>0</v>
      </c>
      <c r="R33" s="56">
        <f t="shared" si="7"/>
        <v>0</v>
      </c>
      <c r="S33" s="56">
        <f t="shared" si="7"/>
        <v>0</v>
      </c>
      <c r="T33" s="56">
        <f t="shared" si="7"/>
        <v>0</v>
      </c>
      <c r="U33" s="56">
        <f t="shared" si="7"/>
        <v>0</v>
      </c>
      <c r="V33" s="56">
        <f t="shared" si="7"/>
        <v>73888927</v>
      </c>
      <c r="W33" s="56">
        <f t="shared" si="7"/>
        <v>72620551</v>
      </c>
      <c r="X33" s="56">
        <f t="shared" si="7"/>
        <v>52549603</v>
      </c>
      <c r="Y33" s="56">
        <f t="shared" si="7"/>
        <v>125170154</v>
      </c>
    </row>
    <row r="34" spans="1:25" ht="30.75" customHeight="1" x14ac:dyDescent="0.2">
      <c r="A34" s="384" t="s">
        <v>493</v>
      </c>
      <c r="B34" s="385"/>
      <c r="C34" s="385"/>
      <c r="D34" s="385"/>
      <c r="E34" s="385"/>
      <c r="F34" s="385"/>
      <c r="G34" s="8">
        <v>27</v>
      </c>
      <c r="H34" s="58">
        <f>SUM(H21:H29)</f>
        <v>0</v>
      </c>
      <c r="I34" s="58">
        <f t="shared" ref="I34:Y34" si="8">SUM(I21:I29)</f>
        <v>0</v>
      </c>
      <c r="J34" s="58">
        <f t="shared" si="8"/>
        <v>2024354</v>
      </c>
      <c r="K34" s="58">
        <f t="shared" si="8"/>
        <v>-574025</v>
      </c>
      <c r="L34" s="58">
        <f t="shared" si="8"/>
        <v>4949792</v>
      </c>
      <c r="M34" s="58">
        <f t="shared" si="8"/>
        <v>18469980</v>
      </c>
      <c r="N34" s="58">
        <f t="shared" si="8"/>
        <v>10324639</v>
      </c>
      <c r="O34" s="58">
        <f t="shared" si="8"/>
        <v>0</v>
      </c>
      <c r="P34" s="58">
        <f t="shared" si="8"/>
        <v>0</v>
      </c>
      <c r="Q34" s="58">
        <f t="shared" si="8"/>
        <v>0</v>
      </c>
      <c r="R34" s="58">
        <f t="shared" si="8"/>
        <v>0</v>
      </c>
      <c r="S34" s="58">
        <f t="shared" si="8"/>
        <v>0</v>
      </c>
      <c r="T34" s="58">
        <f t="shared" si="8"/>
        <v>0</v>
      </c>
      <c r="U34" s="58">
        <f t="shared" si="8"/>
        <v>479544</v>
      </c>
      <c r="V34" s="58">
        <f t="shared" si="8"/>
        <v>-27371314</v>
      </c>
      <c r="W34" s="58">
        <f t="shared" si="8"/>
        <v>-1596614</v>
      </c>
      <c r="X34" s="58">
        <f t="shared" si="8"/>
        <v>-24687969</v>
      </c>
      <c r="Y34" s="58">
        <f t="shared" si="8"/>
        <v>-26284583</v>
      </c>
    </row>
    <row r="35" spans="1:25" x14ac:dyDescent="0.2">
      <c r="A35" s="388" t="s">
        <v>380</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row>
    <row r="36" spans="1:25" x14ac:dyDescent="0.2">
      <c r="A36" s="391" t="s">
        <v>381</v>
      </c>
      <c r="B36" s="391"/>
      <c r="C36" s="391"/>
      <c r="D36" s="391"/>
      <c r="E36" s="391"/>
      <c r="F36" s="391"/>
      <c r="G36" s="6">
        <v>28</v>
      </c>
      <c r="H36" s="130">
        <v>1208895930</v>
      </c>
      <c r="I36" s="130">
        <v>719579</v>
      </c>
      <c r="J36" s="130">
        <v>70601681</v>
      </c>
      <c r="K36" s="130">
        <v>34518334</v>
      </c>
      <c r="L36" s="130">
        <v>15869707</v>
      </c>
      <c r="M36" s="130">
        <v>458880493</v>
      </c>
      <c r="N36" s="130">
        <v>229506972</v>
      </c>
      <c r="O36" s="130">
        <v>0</v>
      </c>
      <c r="P36" s="130">
        <v>0</v>
      </c>
      <c r="Q36" s="130">
        <v>0</v>
      </c>
      <c r="R36" s="130">
        <v>0</v>
      </c>
      <c r="S36" s="130">
        <v>0</v>
      </c>
      <c r="T36" s="130">
        <v>0</v>
      </c>
      <c r="U36" s="130">
        <v>319397188</v>
      </c>
      <c r="V36" s="130">
        <v>73888927</v>
      </c>
      <c r="W36" s="56">
        <f>H36+I36+J36+K36-L36+M36+N36+O36+P36+Q36+R36+U36+V36+S36+T36</f>
        <v>2380539397</v>
      </c>
      <c r="X36" s="130">
        <v>289980934</v>
      </c>
      <c r="Y36" s="56">
        <f t="shared" ref="Y36:Y38" si="9">W36+X36</f>
        <v>2670520331</v>
      </c>
    </row>
    <row r="37" spans="1:25" x14ac:dyDescent="0.2">
      <c r="A37" s="386" t="s">
        <v>382</v>
      </c>
      <c r="B37" s="386"/>
      <c r="C37" s="386"/>
      <c r="D37" s="386"/>
      <c r="E37" s="386"/>
      <c r="F37" s="386"/>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56">
        <f>H37+I37+J37+K37-L37+M37+N37+O37+P37+Q37+R37+U37+V37</f>
        <v>0</v>
      </c>
      <c r="X37" s="130">
        <v>0</v>
      </c>
      <c r="Y37" s="56">
        <f t="shared" si="9"/>
        <v>0</v>
      </c>
    </row>
    <row r="38" spans="1:25" x14ac:dyDescent="0.2">
      <c r="A38" s="386" t="s">
        <v>383</v>
      </c>
      <c r="B38" s="386"/>
      <c r="C38" s="386"/>
      <c r="D38" s="386"/>
      <c r="E38" s="386"/>
      <c r="F38" s="386"/>
      <c r="G38" s="6">
        <v>30</v>
      </c>
      <c r="H38" s="130">
        <v>0</v>
      </c>
      <c r="I38" s="130">
        <v>0</v>
      </c>
      <c r="J38" s="130">
        <v>0</v>
      </c>
      <c r="K38" s="130">
        <v>0</v>
      </c>
      <c r="L38" s="130">
        <v>0</v>
      </c>
      <c r="M38" s="130">
        <v>0</v>
      </c>
      <c r="N38" s="130">
        <v>148941</v>
      </c>
      <c r="O38" s="130">
        <v>0</v>
      </c>
      <c r="P38" s="130">
        <v>0</v>
      </c>
      <c r="Q38" s="130">
        <v>0</v>
      </c>
      <c r="R38" s="130">
        <v>0</v>
      </c>
      <c r="S38" s="130">
        <v>0</v>
      </c>
      <c r="T38" s="130">
        <v>-148941</v>
      </c>
      <c r="U38" s="130">
        <v>0</v>
      </c>
      <c r="V38" s="130">
        <v>0</v>
      </c>
      <c r="W38" s="56">
        <f>H38+I38+J38+K38-L38+M38+N38+O38+P38+Q38+R38+U38+V38+S38+T38</f>
        <v>0</v>
      </c>
      <c r="X38" s="130">
        <v>0</v>
      </c>
      <c r="Y38" s="56">
        <f t="shared" si="9"/>
        <v>0</v>
      </c>
    </row>
    <row r="39" spans="1:25" ht="25.5" customHeight="1" x14ac:dyDescent="0.2">
      <c r="A39" s="392" t="s">
        <v>494</v>
      </c>
      <c r="B39" s="392"/>
      <c r="C39" s="392"/>
      <c r="D39" s="392"/>
      <c r="E39" s="392"/>
      <c r="F39" s="392"/>
      <c r="G39" s="7">
        <v>31</v>
      </c>
      <c r="H39" s="56">
        <f>H36+H37+H38</f>
        <v>1208895930</v>
      </c>
      <c r="I39" s="56">
        <f t="shared" ref="I39:Y39" si="10">I36+I37+I38</f>
        <v>719579</v>
      </c>
      <c r="J39" s="56">
        <f t="shared" si="10"/>
        <v>70601681</v>
      </c>
      <c r="K39" s="56">
        <f t="shared" si="10"/>
        <v>34518334</v>
      </c>
      <c r="L39" s="56">
        <f t="shared" si="10"/>
        <v>15869707</v>
      </c>
      <c r="M39" s="56">
        <f t="shared" si="10"/>
        <v>458880493</v>
      </c>
      <c r="N39" s="56">
        <f t="shared" si="10"/>
        <v>229655913</v>
      </c>
      <c r="O39" s="56">
        <f t="shared" si="10"/>
        <v>0</v>
      </c>
      <c r="P39" s="56">
        <f t="shared" si="10"/>
        <v>0</v>
      </c>
      <c r="Q39" s="56">
        <f t="shared" si="10"/>
        <v>0</v>
      </c>
      <c r="R39" s="56">
        <f t="shared" si="10"/>
        <v>0</v>
      </c>
      <c r="S39" s="56">
        <f t="shared" si="10"/>
        <v>0</v>
      </c>
      <c r="T39" s="56">
        <f t="shared" si="10"/>
        <v>-148941</v>
      </c>
      <c r="U39" s="56">
        <f t="shared" si="10"/>
        <v>319397188</v>
      </c>
      <c r="V39" s="56">
        <f t="shared" si="10"/>
        <v>73888927</v>
      </c>
      <c r="W39" s="56">
        <f t="shared" si="10"/>
        <v>2380539397</v>
      </c>
      <c r="X39" s="56">
        <f t="shared" si="10"/>
        <v>289980934</v>
      </c>
      <c r="Y39" s="56">
        <f t="shared" si="10"/>
        <v>2670520331</v>
      </c>
    </row>
    <row r="40" spans="1:25" x14ac:dyDescent="0.2">
      <c r="A40" s="386" t="s">
        <v>384</v>
      </c>
      <c r="B40" s="386"/>
      <c r="C40" s="386"/>
      <c r="D40" s="386"/>
      <c r="E40" s="386"/>
      <c r="F40" s="386"/>
      <c r="G40" s="6">
        <v>32</v>
      </c>
      <c r="H40" s="57">
        <v>0</v>
      </c>
      <c r="I40" s="57">
        <v>0</v>
      </c>
      <c r="J40" s="57">
        <v>0</v>
      </c>
      <c r="K40" s="57">
        <v>0</v>
      </c>
      <c r="L40" s="57">
        <v>0</v>
      </c>
      <c r="M40" s="57">
        <v>0</v>
      </c>
      <c r="N40" s="57">
        <v>0</v>
      </c>
      <c r="O40" s="57">
        <v>0</v>
      </c>
      <c r="P40" s="57">
        <v>0</v>
      </c>
      <c r="Q40" s="57">
        <v>0</v>
      </c>
      <c r="R40" s="57">
        <v>0</v>
      </c>
      <c r="S40" s="55">
        <v>0</v>
      </c>
      <c r="T40" s="55">
        <v>0</v>
      </c>
      <c r="U40" s="57">
        <v>0</v>
      </c>
      <c r="V40" s="130">
        <v>122906638</v>
      </c>
      <c r="W40" s="56">
        <f t="shared" ref="W40:W58" si="11">H40+I40+J40+K40-L40+M40+N40+O40+P40+Q40+R40+U40+V40+S40+T40</f>
        <v>122906638</v>
      </c>
      <c r="X40" s="130">
        <v>31578444</v>
      </c>
      <c r="Y40" s="56">
        <f t="shared" ref="Y40:Y58" si="12">W40+X40</f>
        <v>154485082</v>
      </c>
    </row>
    <row r="41" spans="1:25" x14ac:dyDescent="0.2">
      <c r="A41" s="386" t="s">
        <v>385</v>
      </c>
      <c r="B41" s="386"/>
      <c r="C41" s="386"/>
      <c r="D41" s="386"/>
      <c r="E41" s="386"/>
      <c r="F41" s="386"/>
      <c r="G41" s="6">
        <v>33</v>
      </c>
      <c r="H41" s="57">
        <v>0</v>
      </c>
      <c r="I41" s="57">
        <v>0</v>
      </c>
      <c r="J41" s="57">
        <v>0</v>
      </c>
      <c r="K41" s="57">
        <v>0</v>
      </c>
      <c r="L41" s="57">
        <v>0</v>
      </c>
      <c r="M41" s="57">
        <v>0</v>
      </c>
      <c r="N41" s="55">
        <v>0</v>
      </c>
      <c r="O41" s="57">
        <v>0</v>
      </c>
      <c r="P41" s="57">
        <v>0</v>
      </c>
      <c r="Q41" s="57">
        <v>0</v>
      </c>
      <c r="R41" s="57">
        <v>0</v>
      </c>
      <c r="S41" s="55">
        <v>0</v>
      </c>
      <c r="T41" s="130">
        <v>-261135</v>
      </c>
      <c r="U41" s="57">
        <v>0</v>
      </c>
      <c r="V41" s="57">
        <v>0</v>
      </c>
      <c r="W41" s="56">
        <f t="shared" si="11"/>
        <v>-261135</v>
      </c>
      <c r="X41" s="130">
        <v>-234095</v>
      </c>
      <c r="Y41" s="56">
        <f t="shared" si="12"/>
        <v>-495230</v>
      </c>
    </row>
    <row r="42" spans="1:25" ht="27" customHeight="1" x14ac:dyDescent="0.2">
      <c r="A42" s="386" t="s">
        <v>386</v>
      </c>
      <c r="B42" s="386"/>
      <c r="C42" s="386"/>
      <c r="D42" s="386"/>
      <c r="E42" s="386"/>
      <c r="F42" s="386"/>
      <c r="G42" s="6">
        <v>34</v>
      </c>
      <c r="H42" s="57">
        <v>0</v>
      </c>
      <c r="I42" s="57">
        <v>0</v>
      </c>
      <c r="J42" s="57">
        <v>0</v>
      </c>
      <c r="K42" s="57">
        <v>0</v>
      </c>
      <c r="L42" s="57">
        <v>0</v>
      </c>
      <c r="M42" s="57">
        <v>0</v>
      </c>
      <c r="N42" s="57">
        <v>0</v>
      </c>
      <c r="O42" s="55">
        <v>0</v>
      </c>
      <c r="P42" s="57">
        <v>0</v>
      </c>
      <c r="Q42" s="57">
        <v>0</v>
      </c>
      <c r="R42" s="57">
        <v>0</v>
      </c>
      <c r="S42" s="130">
        <v>0</v>
      </c>
      <c r="T42" s="130">
        <v>0</v>
      </c>
      <c r="U42" s="130">
        <v>0</v>
      </c>
      <c r="V42" s="130">
        <v>0</v>
      </c>
      <c r="W42" s="56">
        <f t="shared" si="11"/>
        <v>0</v>
      </c>
      <c r="X42" s="55">
        <v>0</v>
      </c>
      <c r="Y42" s="56">
        <f t="shared" si="12"/>
        <v>0</v>
      </c>
    </row>
    <row r="43" spans="1:25" ht="20.25" customHeight="1" x14ac:dyDescent="0.2">
      <c r="A43" s="386" t="s">
        <v>482</v>
      </c>
      <c r="B43" s="386"/>
      <c r="C43" s="386"/>
      <c r="D43" s="386"/>
      <c r="E43" s="386"/>
      <c r="F43" s="386"/>
      <c r="G43" s="6">
        <v>35</v>
      </c>
      <c r="H43" s="57">
        <v>0</v>
      </c>
      <c r="I43" s="57">
        <v>0</v>
      </c>
      <c r="J43" s="57">
        <v>0</v>
      </c>
      <c r="K43" s="57">
        <v>0</v>
      </c>
      <c r="L43" s="57">
        <v>0</v>
      </c>
      <c r="M43" s="57">
        <v>0</v>
      </c>
      <c r="N43" s="57">
        <v>0</v>
      </c>
      <c r="O43" s="57">
        <v>0</v>
      </c>
      <c r="P43" s="55">
        <v>0</v>
      </c>
      <c r="Q43" s="57">
        <v>0</v>
      </c>
      <c r="R43" s="57">
        <v>0</v>
      </c>
      <c r="S43" s="130">
        <v>0</v>
      </c>
      <c r="T43" s="130">
        <v>0</v>
      </c>
      <c r="U43" s="130">
        <v>0</v>
      </c>
      <c r="V43" s="130">
        <v>0</v>
      </c>
      <c r="W43" s="56">
        <f t="shared" si="11"/>
        <v>0</v>
      </c>
      <c r="X43" s="55">
        <v>0</v>
      </c>
      <c r="Y43" s="56">
        <f t="shared" si="12"/>
        <v>0</v>
      </c>
    </row>
    <row r="44" spans="1:25" ht="21" customHeight="1" x14ac:dyDescent="0.2">
      <c r="A44" s="386" t="s">
        <v>495</v>
      </c>
      <c r="B44" s="386"/>
      <c r="C44" s="386"/>
      <c r="D44" s="386"/>
      <c r="E44" s="386"/>
      <c r="F44" s="386"/>
      <c r="G44" s="6">
        <v>36</v>
      </c>
      <c r="H44" s="57">
        <v>0</v>
      </c>
      <c r="I44" s="57">
        <v>0</v>
      </c>
      <c r="J44" s="57">
        <v>0</v>
      </c>
      <c r="K44" s="57">
        <v>0</v>
      </c>
      <c r="L44" s="57">
        <v>0</v>
      </c>
      <c r="M44" s="57">
        <v>0</v>
      </c>
      <c r="N44" s="57">
        <v>0</v>
      </c>
      <c r="O44" s="57">
        <v>0</v>
      </c>
      <c r="P44" s="57">
        <v>0</v>
      </c>
      <c r="Q44" s="55">
        <v>0</v>
      </c>
      <c r="R44" s="57">
        <v>0</v>
      </c>
      <c r="S44" s="130">
        <v>0</v>
      </c>
      <c r="T44" s="130">
        <v>0</v>
      </c>
      <c r="U44" s="130">
        <v>0</v>
      </c>
      <c r="V44" s="130">
        <v>0</v>
      </c>
      <c r="W44" s="56">
        <f t="shared" si="11"/>
        <v>0</v>
      </c>
      <c r="X44" s="55">
        <v>0</v>
      </c>
      <c r="Y44" s="56">
        <f t="shared" si="12"/>
        <v>0</v>
      </c>
    </row>
    <row r="45" spans="1:25" ht="29.25" customHeight="1" x14ac:dyDescent="0.2">
      <c r="A45" s="386" t="s">
        <v>387</v>
      </c>
      <c r="B45" s="386"/>
      <c r="C45" s="386"/>
      <c r="D45" s="386"/>
      <c r="E45" s="386"/>
      <c r="F45" s="386"/>
      <c r="G45" s="6">
        <v>37</v>
      </c>
      <c r="H45" s="57">
        <v>0</v>
      </c>
      <c r="I45" s="57">
        <v>0</v>
      </c>
      <c r="J45" s="57">
        <v>0</v>
      </c>
      <c r="K45" s="57">
        <v>0</v>
      </c>
      <c r="L45" s="57">
        <v>0</v>
      </c>
      <c r="M45" s="57">
        <v>0</v>
      </c>
      <c r="N45" s="57">
        <v>0</v>
      </c>
      <c r="O45" s="57">
        <v>0</v>
      </c>
      <c r="P45" s="57">
        <v>0</v>
      </c>
      <c r="Q45" s="57">
        <v>0</v>
      </c>
      <c r="R45" s="130">
        <v>0</v>
      </c>
      <c r="S45" s="130">
        <v>0</v>
      </c>
      <c r="T45" s="130">
        <v>0</v>
      </c>
      <c r="U45" s="130">
        <v>0</v>
      </c>
      <c r="V45" s="130">
        <v>0</v>
      </c>
      <c r="W45" s="56">
        <f t="shared" si="11"/>
        <v>0</v>
      </c>
      <c r="X45" s="55">
        <v>0</v>
      </c>
      <c r="Y45" s="56">
        <f t="shared" si="12"/>
        <v>0</v>
      </c>
    </row>
    <row r="46" spans="1:25" ht="21" customHeight="1" x14ac:dyDescent="0.2">
      <c r="A46" s="386" t="s">
        <v>388</v>
      </c>
      <c r="B46" s="386"/>
      <c r="C46" s="386"/>
      <c r="D46" s="386"/>
      <c r="E46" s="386"/>
      <c r="F46" s="386"/>
      <c r="G46" s="6">
        <v>38</v>
      </c>
      <c r="H46" s="57">
        <v>0</v>
      </c>
      <c r="I46" s="57">
        <v>0</v>
      </c>
      <c r="J46" s="57">
        <v>0</v>
      </c>
      <c r="K46" s="57">
        <v>0</v>
      </c>
      <c r="L46" s="57">
        <v>0</v>
      </c>
      <c r="M46" s="57">
        <v>0</v>
      </c>
      <c r="N46" s="130">
        <v>0</v>
      </c>
      <c r="O46" s="130">
        <v>0</v>
      </c>
      <c r="P46" s="130">
        <v>0</v>
      </c>
      <c r="Q46" s="130">
        <v>0</v>
      </c>
      <c r="R46" s="130">
        <v>0</v>
      </c>
      <c r="S46" s="130">
        <v>0</v>
      </c>
      <c r="T46" s="130">
        <v>0</v>
      </c>
      <c r="U46" s="130">
        <v>0</v>
      </c>
      <c r="V46" s="130">
        <v>0</v>
      </c>
      <c r="W46" s="56">
        <f t="shared" si="11"/>
        <v>0</v>
      </c>
      <c r="X46" s="55">
        <v>0</v>
      </c>
      <c r="Y46" s="56">
        <f t="shared" si="12"/>
        <v>0</v>
      </c>
    </row>
    <row r="47" spans="1:25" x14ac:dyDescent="0.2">
      <c r="A47" s="386" t="s">
        <v>389</v>
      </c>
      <c r="B47" s="386"/>
      <c r="C47" s="386"/>
      <c r="D47" s="386"/>
      <c r="E47" s="386"/>
      <c r="F47" s="386"/>
      <c r="G47" s="6">
        <v>39</v>
      </c>
      <c r="H47" s="57">
        <v>0</v>
      </c>
      <c r="I47" s="57">
        <v>0</v>
      </c>
      <c r="J47" s="57">
        <v>0</v>
      </c>
      <c r="K47" s="57">
        <v>0</v>
      </c>
      <c r="L47" s="57">
        <v>0</v>
      </c>
      <c r="M47" s="57">
        <v>0</v>
      </c>
      <c r="N47" s="130">
        <v>0</v>
      </c>
      <c r="O47" s="130">
        <v>0</v>
      </c>
      <c r="P47" s="130">
        <v>0</v>
      </c>
      <c r="Q47" s="130">
        <v>0</v>
      </c>
      <c r="R47" s="130">
        <v>0</v>
      </c>
      <c r="S47" s="130">
        <v>0</v>
      </c>
      <c r="T47" s="130">
        <v>0</v>
      </c>
      <c r="U47" s="130">
        <v>0</v>
      </c>
      <c r="V47" s="130">
        <v>0</v>
      </c>
      <c r="W47" s="56">
        <f t="shared" si="11"/>
        <v>0</v>
      </c>
      <c r="X47" s="55">
        <v>0</v>
      </c>
      <c r="Y47" s="56">
        <f t="shared" si="12"/>
        <v>0</v>
      </c>
    </row>
    <row r="48" spans="1:25" x14ac:dyDescent="0.2">
      <c r="A48" s="386" t="s">
        <v>390</v>
      </c>
      <c r="B48" s="386"/>
      <c r="C48" s="386"/>
      <c r="D48" s="386"/>
      <c r="E48" s="386"/>
      <c r="F48" s="386"/>
      <c r="G48" s="6">
        <v>40</v>
      </c>
      <c r="H48" s="130">
        <v>0</v>
      </c>
      <c r="I48" s="130">
        <v>0</v>
      </c>
      <c r="J48" s="130">
        <v>0</v>
      </c>
      <c r="K48" s="130">
        <v>0</v>
      </c>
      <c r="L48" s="130">
        <v>0</v>
      </c>
      <c r="M48" s="130">
        <v>0</v>
      </c>
      <c r="N48" s="130">
        <v>0</v>
      </c>
      <c r="O48" s="130">
        <v>0</v>
      </c>
      <c r="P48" s="130">
        <v>0</v>
      </c>
      <c r="Q48" s="130">
        <v>0</v>
      </c>
      <c r="R48" s="130">
        <v>0</v>
      </c>
      <c r="S48" s="130">
        <v>0</v>
      </c>
      <c r="T48" s="130">
        <v>0</v>
      </c>
      <c r="U48" s="130">
        <v>0</v>
      </c>
      <c r="V48" s="130">
        <v>0</v>
      </c>
      <c r="W48" s="56">
        <f t="shared" si="11"/>
        <v>0</v>
      </c>
      <c r="X48" s="130">
        <v>0</v>
      </c>
      <c r="Y48" s="56">
        <f t="shared" si="12"/>
        <v>0</v>
      </c>
    </row>
    <row r="49" spans="1:25" x14ac:dyDescent="0.2">
      <c r="A49" s="386" t="s">
        <v>391</v>
      </c>
      <c r="B49" s="386"/>
      <c r="C49" s="386"/>
      <c r="D49" s="386"/>
      <c r="E49" s="386"/>
      <c r="F49" s="386"/>
      <c r="G49" s="6">
        <v>41</v>
      </c>
      <c r="H49" s="57">
        <v>0</v>
      </c>
      <c r="I49" s="57">
        <v>0</v>
      </c>
      <c r="J49" s="57">
        <v>0</v>
      </c>
      <c r="K49" s="57">
        <v>0</v>
      </c>
      <c r="L49" s="57">
        <v>0</v>
      </c>
      <c r="M49" s="57">
        <v>0</v>
      </c>
      <c r="N49" s="130">
        <v>0</v>
      </c>
      <c r="O49" s="130">
        <v>0</v>
      </c>
      <c r="P49" s="130">
        <v>0</v>
      </c>
      <c r="Q49" s="130">
        <v>0</v>
      </c>
      <c r="R49" s="130">
        <v>0</v>
      </c>
      <c r="S49" s="130">
        <v>0</v>
      </c>
      <c r="T49" s="130">
        <v>0</v>
      </c>
      <c r="U49" s="130">
        <v>0</v>
      </c>
      <c r="V49" s="130">
        <v>0</v>
      </c>
      <c r="W49" s="56">
        <f t="shared" si="11"/>
        <v>0</v>
      </c>
      <c r="X49" s="130">
        <v>0</v>
      </c>
      <c r="Y49" s="56">
        <f t="shared" si="12"/>
        <v>0</v>
      </c>
    </row>
    <row r="50" spans="1:25" ht="24" customHeight="1" x14ac:dyDescent="0.2">
      <c r="A50" s="386" t="s">
        <v>483</v>
      </c>
      <c r="B50" s="386"/>
      <c r="C50" s="386"/>
      <c r="D50" s="386"/>
      <c r="E50" s="386"/>
      <c r="F50" s="386"/>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56">
        <f t="shared" si="11"/>
        <v>0</v>
      </c>
      <c r="X50" s="130">
        <v>0</v>
      </c>
      <c r="Y50" s="56">
        <f t="shared" si="12"/>
        <v>0</v>
      </c>
    </row>
    <row r="51" spans="1:25" ht="26.25" customHeight="1" x14ac:dyDescent="0.2">
      <c r="A51" s="386" t="s">
        <v>484</v>
      </c>
      <c r="B51" s="386"/>
      <c r="C51" s="386"/>
      <c r="D51" s="386"/>
      <c r="E51" s="386"/>
      <c r="F51" s="386"/>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56">
        <f t="shared" si="11"/>
        <v>0</v>
      </c>
      <c r="X51" s="130">
        <v>0</v>
      </c>
      <c r="Y51" s="56">
        <f t="shared" si="12"/>
        <v>0</v>
      </c>
    </row>
    <row r="52" spans="1:25" ht="22.5" customHeight="1" x14ac:dyDescent="0.2">
      <c r="A52" s="386" t="s">
        <v>485</v>
      </c>
      <c r="B52" s="386"/>
      <c r="C52" s="386"/>
      <c r="D52" s="386"/>
      <c r="E52" s="386"/>
      <c r="F52" s="386"/>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56">
        <f t="shared" si="11"/>
        <v>0</v>
      </c>
      <c r="X52" s="130">
        <v>0</v>
      </c>
      <c r="Y52" s="56">
        <f t="shared" si="12"/>
        <v>0</v>
      </c>
    </row>
    <row r="53" spans="1:25" x14ac:dyDescent="0.2">
      <c r="A53" s="386" t="s">
        <v>496</v>
      </c>
      <c r="B53" s="386"/>
      <c r="C53" s="386"/>
      <c r="D53" s="386"/>
      <c r="E53" s="386"/>
      <c r="F53" s="386"/>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56">
        <f t="shared" si="11"/>
        <v>0</v>
      </c>
      <c r="X53" s="130">
        <v>0</v>
      </c>
      <c r="Y53" s="56">
        <f t="shared" si="12"/>
        <v>0</v>
      </c>
    </row>
    <row r="54" spans="1:25" x14ac:dyDescent="0.2">
      <c r="A54" s="386" t="s">
        <v>486</v>
      </c>
      <c r="B54" s="386"/>
      <c r="C54" s="386"/>
      <c r="D54" s="386"/>
      <c r="E54" s="386"/>
      <c r="F54" s="386"/>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56">
        <f t="shared" si="11"/>
        <v>0</v>
      </c>
      <c r="X54" s="130">
        <v>0</v>
      </c>
      <c r="Y54" s="56">
        <f t="shared" si="12"/>
        <v>0</v>
      </c>
    </row>
    <row r="55" spans="1:25" x14ac:dyDescent="0.2">
      <c r="A55" s="386" t="s">
        <v>487</v>
      </c>
      <c r="B55" s="386"/>
      <c r="C55" s="386"/>
      <c r="D55" s="386"/>
      <c r="E55" s="386"/>
      <c r="F55" s="386"/>
      <c r="G55" s="6">
        <v>47</v>
      </c>
      <c r="H55" s="130">
        <v>0</v>
      </c>
      <c r="I55" s="130">
        <v>0</v>
      </c>
      <c r="J55" s="130">
        <v>0</v>
      </c>
      <c r="K55" s="130">
        <v>0</v>
      </c>
      <c r="L55" s="130">
        <v>0</v>
      </c>
      <c r="M55" s="130">
        <v>0</v>
      </c>
      <c r="N55" s="130">
        <v>0</v>
      </c>
      <c r="O55" s="130">
        <v>0</v>
      </c>
      <c r="P55" s="130">
        <v>0</v>
      </c>
      <c r="Q55" s="130">
        <v>0</v>
      </c>
      <c r="R55" s="130">
        <v>0</v>
      </c>
      <c r="S55" s="130">
        <v>0</v>
      </c>
      <c r="T55" s="130">
        <v>0</v>
      </c>
      <c r="U55" s="130">
        <v>-14763604</v>
      </c>
      <c r="V55" s="130">
        <v>0</v>
      </c>
      <c r="W55" s="56">
        <f t="shared" si="11"/>
        <v>-14763604</v>
      </c>
      <c r="X55" s="130">
        <v>-16978617</v>
      </c>
      <c r="Y55" s="56">
        <f t="shared" si="12"/>
        <v>-31742221</v>
      </c>
    </row>
    <row r="56" spans="1:25" x14ac:dyDescent="0.2">
      <c r="A56" s="386" t="s">
        <v>488</v>
      </c>
      <c r="B56" s="386"/>
      <c r="C56" s="386"/>
      <c r="D56" s="386"/>
      <c r="E56" s="386"/>
      <c r="F56" s="386"/>
      <c r="G56" s="6">
        <v>48</v>
      </c>
      <c r="H56" s="130">
        <v>0</v>
      </c>
      <c r="I56" s="130">
        <v>0</v>
      </c>
      <c r="J56" s="130">
        <v>0</v>
      </c>
      <c r="K56" s="130">
        <v>0</v>
      </c>
      <c r="L56" s="130">
        <v>0</v>
      </c>
      <c r="M56" s="130">
        <v>0</v>
      </c>
      <c r="N56" s="130">
        <v>0</v>
      </c>
      <c r="O56" s="130">
        <v>0</v>
      </c>
      <c r="P56" s="130">
        <v>0</v>
      </c>
      <c r="Q56" s="130">
        <v>0</v>
      </c>
      <c r="R56" s="130">
        <v>0</v>
      </c>
      <c r="S56" s="130">
        <v>0</v>
      </c>
      <c r="T56" s="130">
        <v>0</v>
      </c>
      <c r="U56" s="130">
        <v>-2903567</v>
      </c>
      <c r="V56" s="130">
        <v>0</v>
      </c>
      <c r="W56" s="56">
        <f t="shared" si="11"/>
        <v>-2903567</v>
      </c>
      <c r="X56" s="130">
        <v>1765207</v>
      </c>
      <c r="Y56" s="56">
        <f t="shared" si="12"/>
        <v>-1138360</v>
      </c>
    </row>
    <row r="57" spans="1:25" x14ac:dyDescent="0.2">
      <c r="A57" s="386" t="s">
        <v>497</v>
      </c>
      <c r="B57" s="386"/>
      <c r="C57" s="386"/>
      <c r="D57" s="386"/>
      <c r="E57" s="386"/>
      <c r="F57" s="386"/>
      <c r="G57" s="6">
        <v>49</v>
      </c>
      <c r="H57" s="130">
        <v>0</v>
      </c>
      <c r="I57" s="130">
        <v>0</v>
      </c>
      <c r="J57" s="130">
        <v>-58657</v>
      </c>
      <c r="K57" s="130">
        <v>0</v>
      </c>
      <c r="L57" s="130">
        <v>0</v>
      </c>
      <c r="M57" s="130">
        <v>21251393</v>
      </c>
      <c r="N57" s="130">
        <v>6620241</v>
      </c>
      <c r="O57" s="130">
        <v>0</v>
      </c>
      <c r="P57" s="130">
        <v>0</v>
      </c>
      <c r="Q57" s="130">
        <v>0</v>
      </c>
      <c r="R57" s="130">
        <v>0</v>
      </c>
      <c r="S57" s="130">
        <v>0</v>
      </c>
      <c r="T57" s="130">
        <v>0</v>
      </c>
      <c r="U57" s="130">
        <v>46075950</v>
      </c>
      <c r="V57" s="130">
        <v>-73888927</v>
      </c>
      <c r="W57" s="56">
        <f t="shared" si="11"/>
        <v>0</v>
      </c>
      <c r="X57" s="130">
        <v>0</v>
      </c>
      <c r="Y57" s="56">
        <f t="shared" si="12"/>
        <v>0</v>
      </c>
    </row>
    <row r="58" spans="1:25" x14ac:dyDescent="0.2">
      <c r="A58" s="386" t="s">
        <v>490</v>
      </c>
      <c r="B58" s="386"/>
      <c r="C58" s="386"/>
      <c r="D58" s="386"/>
      <c r="E58" s="386"/>
      <c r="F58" s="386"/>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0">
        <f t="shared" si="11"/>
        <v>0</v>
      </c>
      <c r="X58" s="130">
        <v>0</v>
      </c>
      <c r="Y58" s="120">
        <f t="shared" si="12"/>
        <v>0</v>
      </c>
    </row>
    <row r="59" spans="1:25" ht="25.5" customHeight="1" x14ac:dyDescent="0.2">
      <c r="A59" s="387" t="s">
        <v>498</v>
      </c>
      <c r="B59" s="387"/>
      <c r="C59" s="387"/>
      <c r="D59" s="387"/>
      <c r="E59" s="387"/>
      <c r="F59" s="387"/>
      <c r="G59" s="8">
        <v>51</v>
      </c>
      <c r="H59" s="58">
        <f t="shared" ref="H59:T59" si="13">SUM(H39:H58)</f>
        <v>1208895930</v>
      </c>
      <c r="I59" s="58">
        <f t="shared" si="13"/>
        <v>719579</v>
      </c>
      <c r="J59" s="58">
        <f t="shared" si="13"/>
        <v>70543024</v>
      </c>
      <c r="K59" s="58">
        <f t="shared" si="13"/>
        <v>34518334</v>
      </c>
      <c r="L59" s="58">
        <f t="shared" si="13"/>
        <v>15869707</v>
      </c>
      <c r="M59" s="58">
        <f t="shared" si="13"/>
        <v>480131886</v>
      </c>
      <c r="N59" s="58">
        <f t="shared" si="13"/>
        <v>236276154</v>
      </c>
      <c r="O59" s="58">
        <f t="shared" si="13"/>
        <v>0</v>
      </c>
      <c r="P59" s="58">
        <f t="shared" si="13"/>
        <v>0</v>
      </c>
      <c r="Q59" s="58">
        <f t="shared" si="13"/>
        <v>0</v>
      </c>
      <c r="R59" s="58">
        <f t="shared" si="13"/>
        <v>0</v>
      </c>
      <c r="S59" s="58">
        <f t="shared" si="13"/>
        <v>0</v>
      </c>
      <c r="T59" s="58">
        <f t="shared" si="13"/>
        <v>-410076</v>
      </c>
      <c r="U59" s="58">
        <f>SUM(U39:U58)</f>
        <v>347805967</v>
      </c>
      <c r="V59" s="58">
        <f>SUM(V39:V58)</f>
        <v>122906638</v>
      </c>
      <c r="W59" s="58">
        <f>SUM(W39:W58)</f>
        <v>2485517729</v>
      </c>
      <c r="X59" s="58">
        <f>SUM(X39:X58)</f>
        <v>306111873</v>
      </c>
      <c r="Y59" s="58">
        <f>SUM(Y39:Y58)</f>
        <v>2791629602</v>
      </c>
    </row>
    <row r="60" spans="1:25" x14ac:dyDescent="0.2">
      <c r="A60" s="388" t="s">
        <v>392</v>
      </c>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row>
    <row r="61" spans="1:25" ht="31.5" customHeight="1" x14ac:dyDescent="0.2">
      <c r="A61" s="382" t="s">
        <v>500</v>
      </c>
      <c r="B61" s="383"/>
      <c r="C61" s="383"/>
      <c r="D61" s="383"/>
      <c r="E61" s="383"/>
      <c r="F61" s="383"/>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-261135</v>
      </c>
      <c r="U61" s="56">
        <f>SUM(U41:U49)</f>
        <v>0</v>
      </c>
      <c r="V61" s="56">
        <f>SUM(V41:V49)</f>
        <v>0</v>
      </c>
      <c r="W61" s="56">
        <f>SUM(W41:W49)</f>
        <v>-261135</v>
      </c>
      <c r="X61" s="56">
        <f>SUM(X41:X49)</f>
        <v>-234095</v>
      </c>
      <c r="Y61" s="56">
        <f>SUM(Y41:Y49)</f>
        <v>-495230</v>
      </c>
    </row>
    <row r="62" spans="1:25" ht="27.75" customHeight="1" x14ac:dyDescent="0.2">
      <c r="A62" s="382" t="s">
        <v>501</v>
      </c>
      <c r="B62" s="383"/>
      <c r="C62" s="383"/>
      <c r="D62" s="383"/>
      <c r="E62" s="383"/>
      <c r="F62" s="383"/>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-261135</v>
      </c>
      <c r="U62" s="56">
        <f>U40+U61</f>
        <v>0</v>
      </c>
      <c r="V62" s="56">
        <f>V40+V61</f>
        <v>122906638</v>
      </c>
      <c r="W62" s="56">
        <f>W40+W61</f>
        <v>122645503</v>
      </c>
      <c r="X62" s="56">
        <f>X40+X61</f>
        <v>31344349</v>
      </c>
      <c r="Y62" s="56">
        <f>Y40+Y61</f>
        <v>153989852</v>
      </c>
    </row>
    <row r="63" spans="1:25" ht="29.25" customHeight="1" x14ac:dyDescent="0.2">
      <c r="A63" s="384" t="s">
        <v>499</v>
      </c>
      <c r="B63" s="385"/>
      <c r="C63" s="385"/>
      <c r="D63" s="385"/>
      <c r="E63" s="385"/>
      <c r="F63" s="385"/>
      <c r="G63" s="8">
        <v>54</v>
      </c>
      <c r="H63" s="58">
        <f t="shared" ref="H63:T63" si="16">SUM(H50:H58)</f>
        <v>0</v>
      </c>
      <c r="I63" s="58">
        <f t="shared" si="16"/>
        <v>0</v>
      </c>
      <c r="J63" s="58">
        <f t="shared" si="16"/>
        <v>-58657</v>
      </c>
      <c r="K63" s="58">
        <f t="shared" si="16"/>
        <v>0</v>
      </c>
      <c r="L63" s="58">
        <f t="shared" si="16"/>
        <v>0</v>
      </c>
      <c r="M63" s="58">
        <f t="shared" si="16"/>
        <v>21251393</v>
      </c>
      <c r="N63" s="58">
        <f t="shared" si="16"/>
        <v>6620241</v>
      </c>
      <c r="O63" s="58">
        <f t="shared" si="16"/>
        <v>0</v>
      </c>
      <c r="P63" s="58">
        <f t="shared" si="16"/>
        <v>0</v>
      </c>
      <c r="Q63" s="58">
        <f t="shared" si="16"/>
        <v>0</v>
      </c>
      <c r="R63" s="58">
        <f t="shared" si="16"/>
        <v>0</v>
      </c>
      <c r="S63" s="58">
        <f t="shared" si="16"/>
        <v>0</v>
      </c>
      <c r="T63" s="58">
        <f t="shared" si="16"/>
        <v>0</v>
      </c>
      <c r="U63" s="58">
        <f>SUM(U50:U58)</f>
        <v>28408779</v>
      </c>
      <c r="V63" s="58">
        <f>SUM(V50:V58)</f>
        <v>-73888927</v>
      </c>
      <c r="W63" s="58">
        <f>SUM(W50:W58)</f>
        <v>-17667171</v>
      </c>
      <c r="X63" s="58">
        <f>SUM(X50:X58)</f>
        <v>-15213410</v>
      </c>
      <c r="Y63" s="58">
        <f>SUM(Y50:Y58)</f>
        <v>-32880581</v>
      </c>
    </row>
  </sheetData>
  <sheetProtection algorithmName="SHA-512" hashValue="NmS9AzSnaeIhZBCbpg4F+QfQ/Nh2w+B7HGsaveHbfsP5KMVjBYamiioiI7LN1/ny5h2/h2lwoM6hB0z9vZDF2w==" saltValue="4LUq3wvtMVb5yfkdpKKKN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E8357-604F-43A3-BA96-AA76CAA5AFAD}">
  <dimension ref="A1:H207"/>
  <sheetViews>
    <sheetView workbookViewId="0">
      <selection activeCell="R1" sqref="R1"/>
    </sheetView>
  </sheetViews>
  <sheetFormatPr defaultRowHeight="12.75" x14ac:dyDescent="0.2"/>
  <cols>
    <col min="1" max="1" width="49" style="145" customWidth="1"/>
    <col min="2" max="2" width="18.42578125" style="145" customWidth="1"/>
    <col min="3" max="3" width="2.85546875" style="145" customWidth="1"/>
    <col min="4" max="4" width="18.42578125" style="145" customWidth="1"/>
    <col min="5" max="5" width="15.140625" customWidth="1"/>
  </cols>
  <sheetData>
    <row r="1" spans="1:8" x14ac:dyDescent="0.2">
      <c r="A1" s="144" t="s">
        <v>631</v>
      </c>
    </row>
    <row r="3" spans="1:8" x14ac:dyDescent="0.2">
      <c r="A3" s="144" t="s">
        <v>605</v>
      </c>
    </row>
    <row r="4" spans="1:8" x14ac:dyDescent="0.2">
      <c r="A4" s="145" t="s">
        <v>537</v>
      </c>
    </row>
    <row r="6" spans="1:8" x14ac:dyDescent="0.2">
      <c r="A6" s="144" t="s">
        <v>632</v>
      </c>
    </row>
    <row r="8" spans="1:8" x14ac:dyDescent="0.2">
      <c r="A8" s="146" t="s">
        <v>606</v>
      </c>
    </row>
    <row r="9" spans="1:8" x14ac:dyDescent="0.2">
      <c r="A9" s="146"/>
    </row>
    <row r="10" spans="1:8" x14ac:dyDescent="0.2">
      <c r="A10" s="146" t="s">
        <v>538</v>
      </c>
    </row>
    <row r="11" spans="1:8" ht="16.5" customHeight="1" x14ac:dyDescent="0.2">
      <c r="A11" s="413" t="s">
        <v>660</v>
      </c>
      <c r="B11" s="413"/>
      <c r="C11" s="413"/>
      <c r="D11" s="413"/>
      <c r="E11" s="192"/>
      <c r="F11" s="192"/>
      <c r="G11" s="192"/>
      <c r="H11" s="192"/>
    </row>
    <row r="12" spans="1:8" ht="14.1" customHeight="1" x14ac:dyDescent="0.2">
      <c r="A12" s="412" t="s">
        <v>661</v>
      </c>
      <c r="B12" s="412"/>
      <c r="C12" s="412"/>
      <c r="D12" s="412"/>
      <c r="E12" s="193"/>
      <c r="F12" s="193"/>
      <c r="G12" s="193"/>
      <c r="H12" s="193"/>
    </row>
    <row r="13" spans="1:8" ht="14.1" customHeight="1" x14ac:dyDescent="0.2">
      <c r="A13" s="414" t="s">
        <v>662</v>
      </c>
      <c r="B13" s="414"/>
      <c r="C13" s="414"/>
      <c r="D13" s="414"/>
      <c r="E13" s="193"/>
      <c r="F13" s="193"/>
      <c r="G13" s="193"/>
      <c r="H13" s="193"/>
    </row>
    <row r="14" spans="1:8" ht="14.1" customHeight="1" x14ac:dyDescent="0.2">
      <c r="A14" s="415" t="s">
        <v>663</v>
      </c>
      <c r="B14" s="415"/>
      <c r="C14" s="415"/>
      <c r="D14" s="415"/>
      <c r="E14" s="194"/>
      <c r="F14" s="194"/>
      <c r="G14" s="194"/>
      <c r="H14" s="194"/>
    </row>
    <row r="15" spans="1:8" ht="14.1" customHeight="1" x14ac:dyDescent="0.2">
      <c r="A15" s="148" t="s">
        <v>664</v>
      </c>
      <c r="B15" s="148"/>
      <c r="C15" s="148"/>
      <c r="D15" s="148"/>
      <c r="E15" s="194"/>
      <c r="F15" s="194"/>
      <c r="G15" s="194"/>
      <c r="H15" s="194"/>
    </row>
    <row r="16" spans="1:8" ht="14.1" customHeight="1" x14ac:dyDescent="0.2">
      <c r="A16" s="209"/>
      <c r="B16" s="209"/>
      <c r="C16" s="209"/>
      <c r="D16" s="209"/>
      <c r="E16" s="194"/>
      <c r="F16" s="194"/>
      <c r="G16" s="194"/>
      <c r="H16" s="194"/>
    </row>
    <row r="17" spans="1:8" x14ac:dyDescent="0.2">
      <c r="A17" s="146" t="s">
        <v>539</v>
      </c>
      <c r="B17" s="146"/>
      <c r="C17" s="146"/>
      <c r="D17" s="146"/>
      <c r="E17" s="195"/>
      <c r="F17" s="195"/>
      <c r="G17" s="195"/>
      <c r="H17" s="195"/>
    </row>
    <row r="18" spans="1:8" ht="25.5" customHeight="1" x14ac:dyDescent="0.2">
      <c r="A18" s="412" t="s">
        <v>633</v>
      </c>
      <c r="B18" s="412"/>
      <c r="C18" s="412"/>
      <c r="D18" s="412"/>
      <c r="E18" s="193"/>
      <c r="F18" s="193"/>
      <c r="G18" s="193"/>
      <c r="H18" s="193"/>
    </row>
    <row r="19" spans="1:8" ht="15.75" customHeight="1" x14ac:dyDescent="0.2">
      <c r="A19" s="414" t="s">
        <v>540</v>
      </c>
      <c r="B19" s="414"/>
      <c r="C19" s="414"/>
      <c r="D19" s="414"/>
      <c r="E19" s="193"/>
      <c r="F19" s="193"/>
      <c r="G19" s="193"/>
      <c r="H19" s="193"/>
    </row>
    <row r="20" spans="1:8" ht="25.5" customHeight="1" x14ac:dyDescent="0.2">
      <c r="A20" s="414" t="s">
        <v>634</v>
      </c>
      <c r="B20" s="414"/>
      <c r="C20" s="414"/>
      <c r="D20" s="414"/>
      <c r="E20" s="193"/>
      <c r="F20" s="193"/>
      <c r="G20" s="193"/>
      <c r="H20" s="193"/>
    </row>
    <row r="21" spans="1:8" x14ac:dyDescent="0.2">
      <c r="A21" s="149" t="s">
        <v>541</v>
      </c>
      <c r="B21" s="149"/>
      <c r="C21" s="149"/>
      <c r="D21" s="149"/>
      <c r="E21" s="194"/>
      <c r="F21" s="194"/>
      <c r="G21" s="194"/>
      <c r="H21" s="194"/>
    </row>
    <row r="22" spans="1:8" x14ac:dyDescent="0.2">
      <c r="A22" s="149"/>
      <c r="B22" s="149"/>
      <c r="C22" s="149"/>
      <c r="D22" s="149"/>
      <c r="E22" s="194"/>
      <c r="F22" s="194"/>
      <c r="G22" s="194"/>
      <c r="H22" s="194"/>
    </row>
    <row r="23" spans="1:8" x14ac:dyDescent="0.2">
      <c r="A23" s="146" t="s">
        <v>542</v>
      </c>
      <c r="B23" s="146"/>
      <c r="C23" s="146"/>
      <c r="D23" s="146"/>
      <c r="E23" s="195"/>
      <c r="F23" s="195"/>
      <c r="G23" s="195"/>
      <c r="H23" s="195"/>
    </row>
    <row r="24" spans="1:8" ht="27" customHeight="1" x14ac:dyDescent="0.2">
      <c r="A24" s="412" t="s">
        <v>635</v>
      </c>
      <c r="B24" s="412"/>
      <c r="C24" s="412"/>
      <c r="D24" s="412"/>
      <c r="E24" s="193"/>
      <c r="F24" s="193"/>
      <c r="G24" s="193"/>
      <c r="H24" s="193"/>
    </row>
    <row r="25" spans="1:8" ht="25.5" customHeight="1" x14ac:dyDescent="0.2">
      <c r="A25" s="412" t="s">
        <v>636</v>
      </c>
      <c r="B25" s="412"/>
      <c r="C25" s="412"/>
      <c r="D25" s="412"/>
      <c r="E25" s="193"/>
      <c r="F25" s="193"/>
      <c r="G25" s="193"/>
      <c r="H25" s="193"/>
    </row>
    <row r="26" spans="1:8" x14ac:dyDescent="0.2">
      <c r="A26" s="150"/>
    </row>
    <row r="27" spans="1:8" x14ac:dyDescent="0.2">
      <c r="A27" s="146" t="s">
        <v>607</v>
      </c>
      <c r="B27" s="146"/>
      <c r="C27" s="146"/>
      <c r="D27" s="146"/>
      <c r="E27" s="195"/>
      <c r="F27" s="195"/>
      <c r="G27" s="195"/>
      <c r="H27" s="195"/>
    </row>
    <row r="28" spans="1:8" x14ac:dyDescent="0.2">
      <c r="A28" s="146"/>
      <c r="B28" s="146"/>
      <c r="C28" s="146"/>
      <c r="D28" s="146"/>
      <c r="E28" s="195"/>
      <c r="F28" s="195"/>
      <c r="G28" s="195"/>
      <c r="H28" s="195"/>
    </row>
    <row r="29" spans="1:8" x14ac:dyDescent="0.2">
      <c r="A29" s="146" t="s">
        <v>543</v>
      </c>
      <c r="B29" s="146"/>
      <c r="C29" s="146"/>
      <c r="D29" s="146"/>
      <c r="E29" s="195"/>
      <c r="F29" s="195"/>
      <c r="G29" s="195"/>
      <c r="H29" s="195"/>
    </row>
    <row r="30" spans="1:8" ht="39.75" customHeight="1" x14ac:dyDescent="0.2">
      <c r="A30" s="414" t="s">
        <v>637</v>
      </c>
      <c r="B30" s="414"/>
      <c r="C30" s="414"/>
      <c r="D30" s="414"/>
      <c r="E30" s="193"/>
      <c r="F30" s="193"/>
      <c r="G30" s="193"/>
      <c r="H30" s="193"/>
    </row>
    <row r="31" spans="1:8" ht="66.75" customHeight="1" x14ac:dyDescent="0.2">
      <c r="A31" s="414" t="s">
        <v>638</v>
      </c>
      <c r="B31" s="414"/>
      <c r="C31" s="414"/>
      <c r="D31" s="414"/>
      <c r="E31" s="147"/>
      <c r="F31" s="147"/>
      <c r="G31" s="147"/>
      <c r="H31" s="147"/>
    </row>
    <row r="32" spans="1:8" ht="41.25" customHeight="1" x14ac:dyDescent="0.2">
      <c r="A32" s="414" t="s">
        <v>544</v>
      </c>
      <c r="B32" s="414"/>
      <c r="C32" s="414"/>
      <c r="D32" s="414"/>
      <c r="E32" s="193"/>
      <c r="F32" s="193"/>
      <c r="G32" s="193"/>
      <c r="H32" s="193"/>
    </row>
    <row r="33" spans="1:8" ht="12.75" customHeight="1" x14ac:dyDescent="0.2">
      <c r="A33" s="151"/>
      <c r="B33" s="151"/>
      <c r="C33" s="151"/>
      <c r="D33" s="151"/>
      <c r="E33" s="193"/>
      <c r="F33" s="193"/>
      <c r="G33" s="193"/>
      <c r="H33" s="193"/>
    </row>
    <row r="34" spans="1:8" x14ac:dyDescent="0.2">
      <c r="A34" s="146" t="s">
        <v>545</v>
      </c>
      <c r="B34" s="146"/>
      <c r="C34" s="146"/>
      <c r="D34" s="146"/>
      <c r="E34" s="195"/>
      <c r="F34" s="195"/>
      <c r="G34" s="195"/>
      <c r="H34" s="195"/>
    </row>
    <row r="35" spans="1:8" ht="41.25" customHeight="1" x14ac:dyDescent="0.2">
      <c r="A35" s="414" t="s">
        <v>546</v>
      </c>
      <c r="B35" s="414"/>
      <c r="C35" s="414"/>
      <c r="D35" s="414"/>
      <c r="E35" s="193"/>
      <c r="F35" s="193"/>
      <c r="G35" s="193"/>
      <c r="H35" s="193"/>
    </row>
    <row r="36" spans="1:8" ht="15" customHeight="1" x14ac:dyDescent="0.2">
      <c r="A36" s="151"/>
      <c r="B36" s="151"/>
      <c r="C36" s="151"/>
      <c r="D36" s="151"/>
      <c r="E36" s="193"/>
      <c r="F36" s="193"/>
      <c r="G36" s="193"/>
      <c r="H36" s="193"/>
    </row>
    <row r="37" spans="1:8" ht="15" customHeight="1" x14ac:dyDescent="0.2">
      <c r="A37" s="151"/>
      <c r="B37" s="151"/>
      <c r="C37" s="151"/>
      <c r="D37" s="151"/>
      <c r="E37" s="193"/>
      <c r="F37" s="193"/>
      <c r="G37" s="193"/>
      <c r="H37" s="193"/>
    </row>
    <row r="38" spans="1:8" ht="15" customHeight="1" x14ac:dyDescent="0.2">
      <c r="A38" s="151"/>
      <c r="B38" s="151"/>
      <c r="C38" s="151"/>
      <c r="D38" s="151"/>
      <c r="E38" s="193"/>
      <c r="F38" s="193"/>
      <c r="G38" s="193"/>
      <c r="H38" s="193"/>
    </row>
    <row r="39" spans="1:8" ht="15" customHeight="1" x14ac:dyDescent="0.2">
      <c r="A39" s="151"/>
      <c r="B39" s="151"/>
      <c r="C39" s="151"/>
      <c r="D39" s="151"/>
      <c r="E39" s="193"/>
      <c r="F39" s="193"/>
      <c r="G39" s="193"/>
      <c r="H39" s="193"/>
    </row>
    <row r="40" spans="1:8" ht="15" customHeight="1" x14ac:dyDescent="0.2">
      <c r="A40" s="151"/>
      <c r="B40" s="151"/>
      <c r="C40" s="151"/>
      <c r="D40" s="151"/>
      <c r="E40" s="193"/>
      <c r="F40" s="193"/>
      <c r="G40" s="193"/>
      <c r="H40" s="193"/>
    </row>
    <row r="41" spans="1:8" x14ac:dyDescent="0.2">
      <c r="A41" s="146" t="s">
        <v>547</v>
      </c>
      <c r="B41" s="146"/>
      <c r="C41" s="146"/>
      <c r="D41" s="146"/>
      <c r="E41" s="195"/>
      <c r="F41" s="195"/>
      <c r="G41" s="195"/>
      <c r="H41" s="195"/>
    </row>
    <row r="42" spans="1:8" ht="48.75" customHeight="1" x14ac:dyDescent="0.2">
      <c r="A42" s="414" t="s">
        <v>639</v>
      </c>
      <c r="B42" s="414"/>
      <c r="C42" s="414"/>
      <c r="D42" s="414"/>
      <c r="E42" s="193"/>
      <c r="F42" s="193"/>
      <c r="G42" s="193"/>
      <c r="H42" s="193"/>
    </row>
    <row r="43" spans="1:8" ht="12.75" customHeight="1" x14ac:dyDescent="0.2">
      <c r="A43" s="151"/>
      <c r="B43" s="151"/>
      <c r="C43" s="151"/>
      <c r="D43" s="151"/>
      <c r="E43" s="193"/>
      <c r="F43" s="193"/>
      <c r="G43" s="193"/>
      <c r="H43" s="193"/>
    </row>
    <row r="44" spans="1:8" x14ac:dyDescent="0.2">
      <c r="A44" s="146" t="s">
        <v>608</v>
      </c>
      <c r="B44" s="146"/>
      <c r="C44" s="146"/>
      <c r="D44" s="146"/>
      <c r="E44" s="195"/>
      <c r="F44" s="195"/>
      <c r="G44" s="195"/>
      <c r="H44" s="195"/>
    </row>
    <row r="45" spans="1:8" ht="66" customHeight="1" x14ac:dyDescent="0.2">
      <c r="A45" s="414" t="s">
        <v>640</v>
      </c>
      <c r="B45" s="414"/>
      <c r="C45" s="414"/>
      <c r="D45" s="414"/>
      <c r="E45" s="193"/>
      <c r="F45" s="193"/>
      <c r="G45" s="193"/>
      <c r="H45" s="193"/>
    </row>
    <row r="46" spans="1:8" ht="12.75" customHeight="1" x14ac:dyDescent="0.2">
      <c r="A46" s="151"/>
      <c r="B46" s="151"/>
      <c r="C46" s="151"/>
      <c r="D46" s="151"/>
      <c r="E46" s="193"/>
      <c r="F46" s="193"/>
      <c r="G46" s="193"/>
      <c r="H46" s="193"/>
    </row>
    <row r="47" spans="1:8" x14ac:dyDescent="0.2">
      <c r="A47" s="146" t="s">
        <v>548</v>
      </c>
      <c r="B47" s="146"/>
      <c r="C47" s="146"/>
      <c r="D47" s="146"/>
      <c r="E47" s="195"/>
      <c r="F47" s="195"/>
      <c r="G47" s="195"/>
      <c r="H47" s="195"/>
    </row>
    <row r="48" spans="1:8" ht="12.75" customHeight="1" x14ac:dyDescent="0.2">
      <c r="A48" s="414" t="s">
        <v>549</v>
      </c>
      <c r="B48" s="414"/>
      <c r="C48" s="414"/>
      <c r="D48" s="414"/>
      <c r="E48" s="193"/>
      <c r="F48" s="193"/>
      <c r="G48" s="193"/>
      <c r="H48" s="193"/>
    </row>
    <row r="50" spans="1:8" x14ac:dyDescent="0.2">
      <c r="A50" s="146" t="s">
        <v>609</v>
      </c>
      <c r="B50" s="146"/>
      <c r="C50" s="146"/>
      <c r="D50" s="146"/>
      <c r="E50" s="195"/>
      <c r="F50" s="195"/>
      <c r="G50" s="195"/>
      <c r="H50" s="195"/>
    </row>
    <row r="52" spans="1:8" ht="13.5" customHeight="1" x14ac:dyDescent="0.2">
      <c r="A52" s="152"/>
      <c r="B52" s="153" t="s">
        <v>641</v>
      </c>
      <c r="D52" s="153" t="s">
        <v>610</v>
      </c>
    </row>
    <row r="53" spans="1:8" ht="23.25" customHeight="1" x14ac:dyDescent="0.2">
      <c r="A53" s="152"/>
      <c r="B53" s="154" t="s">
        <v>550</v>
      </c>
      <c r="D53" s="154" t="s">
        <v>550</v>
      </c>
    </row>
    <row r="54" spans="1:8" x14ac:dyDescent="0.2">
      <c r="A54" s="155" t="s">
        <v>600</v>
      </c>
      <c r="B54" s="152"/>
      <c r="D54" s="152"/>
    </row>
    <row r="55" spans="1:8" x14ac:dyDescent="0.2">
      <c r="A55" s="156" t="s">
        <v>551</v>
      </c>
      <c r="B55" s="157">
        <v>100</v>
      </c>
      <c r="D55" s="157">
        <v>100</v>
      </c>
    </row>
    <row r="56" spans="1:8" x14ac:dyDescent="0.2">
      <c r="A56" s="156" t="s">
        <v>552</v>
      </c>
      <c r="B56" s="157">
        <v>100</v>
      </c>
      <c r="D56" s="157">
        <v>100</v>
      </c>
    </row>
    <row r="57" spans="1:8" x14ac:dyDescent="0.2">
      <c r="A57" s="156" t="s">
        <v>553</v>
      </c>
      <c r="B57" s="157">
        <v>100</v>
      </c>
      <c r="D57" s="157">
        <v>100</v>
      </c>
    </row>
    <row r="58" spans="1:8" x14ac:dyDescent="0.2">
      <c r="A58" s="156" t="s">
        <v>554</v>
      </c>
      <c r="B58" s="157">
        <v>100</v>
      </c>
      <c r="D58" s="157">
        <v>100</v>
      </c>
    </row>
    <row r="59" spans="1:8" x14ac:dyDescent="0.2">
      <c r="A59" s="156" t="s">
        <v>555</v>
      </c>
      <c r="B59" s="157">
        <v>100</v>
      </c>
      <c r="D59" s="157">
        <v>100</v>
      </c>
    </row>
    <row r="60" spans="1:8" x14ac:dyDescent="0.2">
      <c r="A60" s="156" t="s">
        <v>556</v>
      </c>
      <c r="B60" s="157">
        <v>100</v>
      </c>
      <c r="D60" s="157">
        <v>100</v>
      </c>
    </row>
    <row r="61" spans="1:8" x14ac:dyDescent="0.2">
      <c r="A61" s="156" t="s">
        <v>611</v>
      </c>
      <c r="B61" s="157">
        <v>100</v>
      </c>
      <c r="D61" s="157">
        <v>100</v>
      </c>
    </row>
    <row r="62" spans="1:8" x14ac:dyDescent="0.2">
      <c r="A62" s="156" t="s">
        <v>557</v>
      </c>
      <c r="B62" s="157">
        <v>100</v>
      </c>
      <c r="D62" s="157">
        <v>100</v>
      </c>
    </row>
    <row r="63" spans="1:8" x14ac:dyDescent="0.2">
      <c r="A63" s="158" t="s">
        <v>612</v>
      </c>
      <c r="B63" s="159">
        <v>90.3</v>
      </c>
      <c r="D63" s="159">
        <v>90.3</v>
      </c>
    </row>
    <row r="64" spans="1:8" x14ac:dyDescent="0.2">
      <c r="A64" s="158" t="s">
        <v>613</v>
      </c>
      <c r="B64" s="159">
        <v>9.6999999999999993</v>
      </c>
      <c r="D64" s="159">
        <v>9.6999999999999993</v>
      </c>
    </row>
    <row r="65" spans="1:4" x14ac:dyDescent="0.2">
      <c r="A65" s="156" t="s">
        <v>642</v>
      </c>
      <c r="B65" s="157">
        <v>75.040000000000006</v>
      </c>
      <c r="D65" s="157">
        <v>75.040000000000006</v>
      </c>
    </row>
    <row r="66" spans="1:4" x14ac:dyDescent="0.2">
      <c r="A66" s="156" t="s">
        <v>643</v>
      </c>
      <c r="B66" s="157">
        <v>88.98</v>
      </c>
      <c r="D66" s="157">
        <v>88.98</v>
      </c>
    </row>
    <row r="67" spans="1:4" x14ac:dyDescent="0.2">
      <c r="A67" s="156" t="s">
        <v>558</v>
      </c>
      <c r="B67" s="157">
        <v>99.77</v>
      </c>
      <c r="D67" s="157">
        <v>99.77</v>
      </c>
    </row>
    <row r="68" spans="1:4" x14ac:dyDescent="0.2">
      <c r="A68" s="156" t="s">
        <v>559</v>
      </c>
      <c r="B68" s="157">
        <v>67.900000000000006</v>
      </c>
      <c r="D68" s="157">
        <v>67.900000000000006</v>
      </c>
    </row>
    <row r="69" spans="1:4" ht="36" customHeight="1" x14ac:dyDescent="0.2">
      <c r="A69" s="196" t="s">
        <v>644</v>
      </c>
      <c r="B69" s="165" t="s">
        <v>618</v>
      </c>
      <c r="D69" s="157">
        <v>100</v>
      </c>
    </row>
    <row r="70" spans="1:4" x14ac:dyDescent="0.2">
      <c r="A70" s="160"/>
      <c r="D70" s="157"/>
    </row>
    <row r="71" spans="1:4" x14ac:dyDescent="0.2">
      <c r="A71" s="155" t="s">
        <v>614</v>
      </c>
      <c r="B71" s="157"/>
      <c r="D71" s="157"/>
    </row>
    <row r="72" spans="1:4" ht="25.5" x14ac:dyDescent="0.2">
      <c r="A72" s="161" t="s">
        <v>645</v>
      </c>
      <c r="B72" s="157">
        <v>100</v>
      </c>
      <c r="D72" s="157">
        <v>100</v>
      </c>
    </row>
    <row r="73" spans="1:4" ht="24" x14ac:dyDescent="0.2">
      <c r="A73" s="162" t="s">
        <v>615</v>
      </c>
      <c r="B73" s="157"/>
      <c r="D73" s="157"/>
    </row>
    <row r="74" spans="1:4" x14ac:dyDescent="0.2">
      <c r="A74" s="163"/>
      <c r="B74" s="157"/>
      <c r="D74" s="157"/>
    </row>
    <row r="75" spans="1:4" x14ac:dyDescent="0.2">
      <c r="A75" s="155" t="s">
        <v>601</v>
      </c>
      <c r="B75" s="157"/>
      <c r="D75" s="157"/>
    </row>
    <row r="76" spans="1:4" ht="24" x14ac:dyDescent="0.2">
      <c r="A76" s="164" t="s">
        <v>616</v>
      </c>
      <c r="B76" s="157">
        <v>85</v>
      </c>
      <c r="D76" s="157">
        <v>85</v>
      </c>
    </row>
    <row r="77" spans="1:4" ht="36" x14ac:dyDescent="0.2">
      <c r="A77" s="164" t="s">
        <v>646</v>
      </c>
      <c r="B77" s="157">
        <v>100</v>
      </c>
      <c r="D77" s="157">
        <v>100</v>
      </c>
    </row>
    <row r="78" spans="1:4" x14ac:dyDescent="0.2">
      <c r="A78" s="164" t="s">
        <v>617</v>
      </c>
      <c r="B78" s="157">
        <v>100</v>
      </c>
      <c r="D78" s="165" t="s">
        <v>618</v>
      </c>
    </row>
    <row r="79" spans="1:4" ht="36" x14ac:dyDescent="0.2">
      <c r="A79" s="164" t="s">
        <v>619</v>
      </c>
      <c r="B79" s="157">
        <v>51</v>
      </c>
      <c r="D79" s="165" t="s">
        <v>618</v>
      </c>
    </row>
    <row r="80" spans="1:4" x14ac:dyDescent="0.2">
      <c r="A80" s="152"/>
      <c r="B80" s="152"/>
      <c r="C80" s="152"/>
      <c r="D80" s="152"/>
    </row>
    <row r="81" spans="1:8" ht="51" customHeight="1" x14ac:dyDescent="0.2">
      <c r="A81" s="416" t="s">
        <v>647</v>
      </c>
      <c r="B81" s="416"/>
      <c r="C81" s="416"/>
      <c r="D81" s="416"/>
      <c r="E81" s="197"/>
      <c r="F81" s="197"/>
    </row>
    <row r="85" spans="1:8" ht="12.75" customHeight="1" x14ac:dyDescent="0.2">
      <c r="A85" s="417"/>
      <c r="B85" s="153" t="s">
        <v>641</v>
      </c>
      <c r="D85" s="153" t="s">
        <v>610</v>
      </c>
    </row>
    <row r="86" spans="1:8" ht="21" customHeight="1" x14ac:dyDescent="0.2">
      <c r="A86" s="417"/>
      <c r="B86" s="154" t="s">
        <v>620</v>
      </c>
      <c r="D86" s="154" t="s">
        <v>620</v>
      </c>
    </row>
    <row r="87" spans="1:8" x14ac:dyDescent="0.2">
      <c r="A87" s="163" t="s">
        <v>558</v>
      </c>
      <c r="B87" s="166">
        <v>61.97</v>
      </c>
      <c r="D87" s="167">
        <v>61.97</v>
      </c>
    </row>
    <row r="88" spans="1:8" x14ac:dyDescent="0.2">
      <c r="A88" s="163" t="s">
        <v>559</v>
      </c>
      <c r="B88" s="166">
        <v>52.73</v>
      </c>
      <c r="D88" s="167">
        <v>52.73</v>
      </c>
    </row>
    <row r="89" spans="1:8" x14ac:dyDescent="0.2">
      <c r="A89" s="164"/>
      <c r="B89" s="166"/>
      <c r="D89" s="167"/>
    </row>
    <row r="91" spans="1:8" ht="12.75" customHeight="1" x14ac:dyDescent="0.2">
      <c r="A91" s="418" t="s">
        <v>560</v>
      </c>
      <c r="B91" s="418"/>
      <c r="C91" s="418"/>
      <c r="D91" s="418"/>
      <c r="E91" s="198"/>
      <c r="F91" s="198"/>
      <c r="G91" s="198"/>
      <c r="H91" s="198"/>
    </row>
    <row r="92" spans="1:8" x14ac:dyDescent="0.2">
      <c r="A92" s="168"/>
      <c r="B92" s="168"/>
      <c r="C92" s="168"/>
      <c r="D92" s="168"/>
      <c r="E92" s="199"/>
      <c r="F92" s="199"/>
      <c r="G92" s="199"/>
      <c r="H92" s="199"/>
    </row>
    <row r="93" spans="1:8" ht="34.5" customHeight="1" x14ac:dyDescent="0.2">
      <c r="A93" s="419" t="s">
        <v>648</v>
      </c>
      <c r="B93" s="419"/>
      <c r="C93" s="419"/>
      <c r="D93" s="419"/>
      <c r="E93" s="193"/>
      <c r="F93" s="193"/>
      <c r="G93" s="193"/>
      <c r="H93" s="193"/>
    </row>
    <row r="94" spans="1:8" ht="27.75" customHeight="1" x14ac:dyDescent="0.2">
      <c r="A94" s="414" t="s">
        <v>561</v>
      </c>
      <c r="B94" s="414"/>
      <c r="C94" s="414"/>
      <c r="D94" s="414"/>
      <c r="E94" s="193"/>
      <c r="F94" s="193"/>
      <c r="G94" s="193"/>
      <c r="H94" s="193"/>
    </row>
    <row r="95" spans="1:8" ht="26.25" customHeight="1" x14ac:dyDescent="0.2">
      <c r="A95" s="414" t="s">
        <v>562</v>
      </c>
      <c r="B95" s="414"/>
      <c r="C95" s="414"/>
      <c r="D95" s="414"/>
      <c r="E95" s="194"/>
      <c r="F95" s="194"/>
      <c r="G95" s="194"/>
      <c r="H95" s="194"/>
    </row>
    <row r="96" spans="1:8" ht="26.25" customHeight="1" x14ac:dyDescent="0.2">
      <c r="A96" s="414" t="s">
        <v>563</v>
      </c>
      <c r="B96" s="414"/>
      <c r="C96" s="414"/>
      <c r="D96" s="414"/>
      <c r="E96" s="193"/>
      <c r="F96" s="193"/>
      <c r="G96" s="193"/>
      <c r="H96" s="193"/>
    </row>
    <row r="97" spans="1:8" ht="25.5" customHeight="1" x14ac:dyDescent="0.2">
      <c r="A97" s="414" t="s">
        <v>564</v>
      </c>
      <c r="B97" s="414"/>
      <c r="C97" s="414"/>
      <c r="D97" s="414"/>
      <c r="E97" s="194"/>
      <c r="F97" s="194"/>
      <c r="G97" s="194"/>
      <c r="H97" s="194"/>
    </row>
    <row r="98" spans="1:8" ht="26.25" customHeight="1" x14ac:dyDescent="0.2">
      <c r="A98" s="414" t="s">
        <v>565</v>
      </c>
      <c r="B98" s="414"/>
      <c r="C98" s="414"/>
      <c r="D98" s="414"/>
      <c r="E98" s="200"/>
      <c r="F98" s="200"/>
      <c r="G98" s="200"/>
      <c r="H98" s="200"/>
    </row>
    <row r="99" spans="1:8" ht="39.75" customHeight="1" x14ac:dyDescent="0.2">
      <c r="A99" s="414" t="s">
        <v>621</v>
      </c>
      <c r="B99" s="414"/>
      <c r="C99" s="414"/>
      <c r="D99" s="414"/>
      <c r="E99" s="147"/>
      <c r="F99" s="147"/>
      <c r="G99" s="147"/>
      <c r="H99" s="147"/>
    </row>
    <row r="100" spans="1:8" ht="26.25" customHeight="1" x14ac:dyDescent="0.2">
      <c r="A100" s="414" t="s">
        <v>622</v>
      </c>
      <c r="B100" s="414"/>
      <c r="C100" s="414"/>
      <c r="D100" s="414"/>
      <c r="E100" s="193"/>
      <c r="F100" s="193"/>
      <c r="G100" s="193"/>
      <c r="H100" s="193"/>
    </row>
    <row r="101" spans="1:8" ht="12.75" customHeight="1" x14ac:dyDescent="0.2">
      <c r="A101" s="151"/>
      <c r="B101" s="151"/>
      <c r="C101" s="151"/>
      <c r="D101" s="151"/>
      <c r="E101" s="193"/>
      <c r="F101" s="193"/>
      <c r="G101" s="193"/>
      <c r="H101" s="193"/>
    </row>
    <row r="102" spans="1:8" x14ac:dyDescent="0.2">
      <c r="A102" s="169" t="s">
        <v>649</v>
      </c>
      <c r="B102" s="169"/>
      <c r="C102" s="169"/>
      <c r="D102" s="169"/>
      <c r="E102" s="201"/>
      <c r="F102" s="201"/>
      <c r="G102" s="201"/>
      <c r="H102" s="201"/>
    </row>
    <row r="103" spans="1:8" ht="25.5" customHeight="1" x14ac:dyDescent="0.2">
      <c r="A103" s="414" t="s">
        <v>623</v>
      </c>
      <c r="B103" s="414"/>
      <c r="C103" s="414"/>
      <c r="D103" s="414"/>
      <c r="E103" s="193"/>
      <c r="F103" s="193"/>
      <c r="G103" s="193"/>
      <c r="H103" s="193"/>
    </row>
    <row r="105" spans="1:8" ht="24" x14ac:dyDescent="0.2">
      <c r="A105" s="167"/>
      <c r="B105" s="170" t="s">
        <v>650</v>
      </c>
      <c r="D105" s="170" t="s">
        <v>651</v>
      </c>
    </row>
    <row r="106" spans="1:8" x14ac:dyDescent="0.2">
      <c r="A106" s="167"/>
      <c r="B106" s="202" t="s">
        <v>566</v>
      </c>
      <c r="D106" s="202" t="s">
        <v>566</v>
      </c>
    </row>
    <row r="107" spans="1:8" x14ac:dyDescent="0.2">
      <c r="A107" s="167"/>
      <c r="B107" s="171"/>
      <c r="D107" s="171"/>
    </row>
    <row r="108" spans="1:8" x14ac:dyDescent="0.2">
      <c r="A108" s="167" t="s">
        <v>567</v>
      </c>
      <c r="B108" s="172">
        <v>1165748314</v>
      </c>
      <c r="D108" s="172">
        <v>1001577317</v>
      </c>
    </row>
    <row r="109" spans="1:8" x14ac:dyDescent="0.2">
      <c r="A109" s="167" t="s">
        <v>568</v>
      </c>
      <c r="B109" s="172">
        <v>254787345</v>
      </c>
      <c r="D109" s="172">
        <v>201201908</v>
      </c>
    </row>
    <row r="110" spans="1:8" x14ac:dyDescent="0.2">
      <c r="A110" s="167" t="s">
        <v>569</v>
      </c>
      <c r="B110" s="172">
        <v>283444694</v>
      </c>
      <c r="D110" s="172">
        <v>85985595</v>
      </c>
    </row>
    <row r="111" spans="1:8" x14ac:dyDescent="0.2">
      <c r="A111" s="167" t="s">
        <v>570</v>
      </c>
      <c r="B111" s="172">
        <v>399626097</v>
      </c>
      <c r="D111" s="172">
        <v>450320683</v>
      </c>
    </row>
    <row r="112" spans="1:8" x14ac:dyDescent="0.2">
      <c r="A112" s="167" t="s">
        <v>571</v>
      </c>
      <c r="B112" s="172">
        <v>85448309</v>
      </c>
      <c r="D112" s="172">
        <v>90000917</v>
      </c>
    </row>
    <row r="113" spans="1:8" x14ac:dyDescent="0.2">
      <c r="A113" s="167" t="s">
        <v>572</v>
      </c>
      <c r="B113" s="172">
        <v>223840873</v>
      </c>
      <c r="D113" s="172">
        <v>221938957</v>
      </c>
    </row>
    <row r="114" spans="1:8" ht="13.5" thickBot="1" x14ac:dyDescent="0.25">
      <c r="A114" s="173" t="s">
        <v>573</v>
      </c>
      <c r="B114" s="174">
        <f>SUM(B108:B113)</f>
        <v>2412895632</v>
      </c>
      <c r="D114" s="174">
        <f>SUM(D108:D113)</f>
        <v>2051025377</v>
      </c>
    </row>
    <row r="115" spans="1:8" ht="12.75" customHeight="1" thickTop="1" x14ac:dyDescent="0.2">
      <c r="A115" s="167"/>
      <c r="B115" s="172"/>
      <c r="D115" s="172"/>
    </row>
    <row r="116" spans="1:8" x14ac:dyDescent="0.2">
      <c r="A116" s="167" t="s">
        <v>574</v>
      </c>
      <c r="B116" s="172">
        <v>74036501</v>
      </c>
      <c r="D116" s="172">
        <v>83869558</v>
      </c>
    </row>
    <row r="117" spans="1:8" x14ac:dyDescent="0.2">
      <c r="A117" s="167" t="s">
        <v>575</v>
      </c>
      <c r="B117" s="172">
        <v>2338859130</v>
      </c>
      <c r="D117" s="172">
        <v>1967155813</v>
      </c>
    </row>
    <row r="118" spans="1:8" ht="13.5" thickBot="1" x14ac:dyDescent="0.25">
      <c r="A118" s="173" t="s">
        <v>573</v>
      </c>
      <c r="B118" s="174">
        <f>SUM(B116:B117)</f>
        <v>2412895631</v>
      </c>
      <c r="D118" s="174">
        <f>SUM(D116:D117)</f>
        <v>2051025371</v>
      </c>
    </row>
    <row r="119" spans="1:8" ht="13.5" thickTop="1" x14ac:dyDescent="0.2"/>
    <row r="120" spans="1:8" x14ac:dyDescent="0.2">
      <c r="A120" s="146" t="s">
        <v>624</v>
      </c>
      <c r="B120" s="146"/>
      <c r="C120" s="146"/>
      <c r="D120" s="146"/>
      <c r="E120" s="195"/>
      <c r="F120" s="195"/>
      <c r="G120" s="195"/>
      <c r="H120" s="195"/>
    </row>
    <row r="121" spans="1:8" x14ac:dyDescent="0.2">
      <c r="A121" s="146"/>
      <c r="B121" s="146"/>
      <c r="C121" s="146"/>
      <c r="D121" s="146"/>
      <c r="E121" s="195"/>
      <c r="F121" s="195"/>
      <c r="G121" s="195"/>
      <c r="H121" s="195"/>
    </row>
    <row r="122" spans="1:8" ht="26.25" customHeight="1" x14ac:dyDescent="0.2">
      <c r="A122" s="414" t="s">
        <v>652</v>
      </c>
      <c r="B122" s="414"/>
      <c r="C122" s="414"/>
      <c r="D122" s="414"/>
      <c r="E122" s="193"/>
      <c r="F122" s="193"/>
      <c r="G122" s="193"/>
      <c r="H122" s="193"/>
    </row>
    <row r="124" spans="1:8" x14ac:dyDescent="0.2">
      <c r="A124" s="175" t="s">
        <v>576</v>
      </c>
    </row>
    <row r="125" spans="1:8" x14ac:dyDescent="0.2">
      <c r="A125" s="175"/>
    </row>
    <row r="126" spans="1:8" ht="53.25" customHeight="1" x14ac:dyDescent="0.2">
      <c r="A126" s="414" t="s">
        <v>653</v>
      </c>
      <c r="B126" s="414"/>
      <c r="C126" s="414"/>
      <c r="D126" s="414"/>
      <c r="E126" s="193"/>
      <c r="F126" s="193"/>
      <c r="G126" s="193"/>
      <c r="H126" s="193"/>
    </row>
    <row r="127" spans="1:8" ht="15" customHeight="1" x14ac:dyDescent="0.2">
      <c r="A127" s="151"/>
      <c r="B127" s="151"/>
      <c r="C127" s="151"/>
      <c r="D127" s="151"/>
      <c r="E127" s="193"/>
      <c r="F127" s="193"/>
      <c r="G127" s="193"/>
      <c r="H127" s="193"/>
    </row>
    <row r="128" spans="1:8" ht="15" customHeight="1" x14ac:dyDescent="0.2">
      <c r="A128" s="151"/>
      <c r="B128" s="151"/>
      <c r="C128" s="151"/>
      <c r="D128" s="151"/>
      <c r="E128" s="193"/>
      <c r="F128" s="193"/>
      <c r="G128" s="193"/>
      <c r="H128" s="193"/>
    </row>
    <row r="129" spans="1:8" x14ac:dyDescent="0.2">
      <c r="A129" s="175" t="s">
        <v>625</v>
      </c>
    </row>
    <row r="130" spans="1:8" ht="24" x14ac:dyDescent="0.2">
      <c r="B130" s="170" t="s">
        <v>650</v>
      </c>
      <c r="D130" s="170" t="s">
        <v>651</v>
      </c>
    </row>
    <row r="131" spans="1:8" x14ac:dyDescent="0.2">
      <c r="B131" s="202" t="s">
        <v>566</v>
      </c>
      <c r="D131" s="202" t="s">
        <v>566</v>
      </c>
    </row>
    <row r="132" spans="1:8" x14ac:dyDescent="0.2">
      <c r="B132" s="167"/>
      <c r="D132" s="167"/>
    </row>
    <row r="133" spans="1:8" x14ac:dyDescent="0.2">
      <c r="A133" s="173" t="s">
        <v>577</v>
      </c>
      <c r="B133" s="203">
        <v>122907</v>
      </c>
      <c r="D133" s="203">
        <v>25185</v>
      </c>
    </row>
    <row r="134" spans="1:8" x14ac:dyDescent="0.2">
      <c r="A134" s="167"/>
      <c r="B134" s="167"/>
      <c r="D134" s="167"/>
    </row>
    <row r="135" spans="1:8" x14ac:dyDescent="0.2">
      <c r="A135" s="167" t="s">
        <v>578</v>
      </c>
      <c r="B135" s="176">
        <v>2545449</v>
      </c>
      <c r="C135" s="177"/>
      <c r="D135" s="176">
        <v>2548771</v>
      </c>
    </row>
    <row r="136" spans="1:8" x14ac:dyDescent="0.2">
      <c r="A136" s="167"/>
      <c r="B136" s="167"/>
      <c r="D136" s="167"/>
    </row>
    <row r="137" spans="1:8" ht="13.5" thickBot="1" x14ac:dyDescent="0.25">
      <c r="A137" s="173" t="s">
        <v>579</v>
      </c>
      <c r="B137" s="178">
        <v>48.28</v>
      </c>
      <c r="D137" s="179">
        <v>9.8800000000000008</v>
      </c>
    </row>
    <row r="138" spans="1:8" ht="13.5" thickTop="1" x14ac:dyDescent="0.2"/>
    <row r="139" spans="1:8" x14ac:dyDescent="0.2">
      <c r="A139" s="420" t="s">
        <v>602</v>
      </c>
      <c r="B139" s="420"/>
      <c r="C139" s="420"/>
      <c r="D139" s="420"/>
    </row>
    <row r="140" spans="1:8" ht="14.25" customHeight="1" x14ac:dyDescent="0.2">
      <c r="A140" s="180" t="s">
        <v>626</v>
      </c>
      <c r="B140" s="180"/>
      <c r="C140" s="180"/>
      <c r="D140" s="180"/>
      <c r="E140" s="204"/>
      <c r="F140" s="204"/>
      <c r="G140" s="204"/>
      <c r="H140" s="204"/>
    </row>
    <row r="141" spans="1:8" ht="40.5" customHeight="1" x14ac:dyDescent="0.2">
      <c r="A141" s="421" t="s">
        <v>654</v>
      </c>
      <c r="B141" s="421"/>
      <c r="C141" s="421"/>
      <c r="D141" s="421"/>
      <c r="E141" s="205"/>
      <c r="F141" s="205"/>
      <c r="G141" s="205"/>
      <c r="H141" s="205"/>
    </row>
    <row r="143" spans="1:8" x14ac:dyDescent="0.2">
      <c r="A143" s="181" t="s">
        <v>580</v>
      </c>
    </row>
    <row r="144" spans="1:8" x14ac:dyDescent="0.2">
      <c r="A144" s="181"/>
    </row>
    <row r="145" spans="1:8" ht="24.75" customHeight="1" x14ac:dyDescent="0.2">
      <c r="A145" s="414" t="s">
        <v>655</v>
      </c>
      <c r="B145" s="414"/>
      <c r="C145" s="414"/>
      <c r="D145" s="414"/>
      <c r="E145" s="193"/>
      <c r="F145" s="193"/>
      <c r="G145" s="193"/>
      <c r="H145" s="193"/>
    </row>
    <row r="147" spans="1:8" x14ac:dyDescent="0.2">
      <c r="A147" s="181" t="s">
        <v>581</v>
      </c>
    </row>
    <row r="148" spans="1:8" x14ac:dyDescent="0.2">
      <c r="A148" s="181"/>
    </row>
    <row r="149" spans="1:8" ht="63" customHeight="1" x14ac:dyDescent="0.2">
      <c r="A149" s="422" t="s">
        <v>656</v>
      </c>
      <c r="B149" s="422"/>
      <c r="C149" s="422"/>
      <c r="D149" s="422"/>
      <c r="E149" s="193"/>
      <c r="F149" s="193"/>
      <c r="G149" s="193"/>
      <c r="H149" s="193"/>
    </row>
    <row r="151" spans="1:8" x14ac:dyDescent="0.2">
      <c r="A151" s="181" t="s">
        <v>582</v>
      </c>
    </row>
    <row r="153" spans="1:8" x14ac:dyDescent="0.2">
      <c r="A153" s="167"/>
      <c r="B153" s="182" t="s">
        <v>641</v>
      </c>
      <c r="D153" s="182" t="s">
        <v>610</v>
      </c>
    </row>
    <row r="154" spans="1:8" x14ac:dyDescent="0.2">
      <c r="A154" s="167"/>
      <c r="B154" s="202" t="s">
        <v>566</v>
      </c>
      <c r="D154" s="202" t="s">
        <v>566</v>
      </c>
    </row>
    <row r="155" spans="1:8" x14ac:dyDescent="0.2">
      <c r="A155" s="173" t="s">
        <v>583</v>
      </c>
      <c r="B155" s="167"/>
      <c r="D155" s="167"/>
    </row>
    <row r="156" spans="1:8" x14ac:dyDescent="0.2">
      <c r="A156" s="167" t="s">
        <v>584</v>
      </c>
      <c r="B156" s="183">
        <v>128081</v>
      </c>
      <c r="D156" s="183">
        <v>120406</v>
      </c>
    </row>
    <row r="157" spans="1:8" x14ac:dyDescent="0.2">
      <c r="A157" s="167" t="s">
        <v>585</v>
      </c>
      <c r="B157" s="183">
        <v>183198</v>
      </c>
      <c r="D157" s="183">
        <v>104533</v>
      </c>
    </row>
    <row r="158" spans="1:8" ht="13.5" thickBot="1" x14ac:dyDescent="0.25">
      <c r="A158" s="167"/>
      <c r="B158" s="184">
        <f>SUM(B156:B157)</f>
        <v>311279</v>
      </c>
      <c r="D158" s="184">
        <f>SUM(D156:D157)</f>
        <v>224939</v>
      </c>
    </row>
    <row r="159" spans="1:8" ht="13.5" thickTop="1" x14ac:dyDescent="0.2">
      <c r="A159" s="167"/>
      <c r="B159" s="183"/>
    </row>
    <row r="161" spans="1:8" ht="39.75" customHeight="1" x14ac:dyDescent="0.2">
      <c r="A161" s="421" t="s">
        <v>657</v>
      </c>
      <c r="B161" s="421"/>
      <c r="C161" s="421"/>
      <c r="D161" s="421"/>
      <c r="E161" s="204"/>
      <c r="F161" s="204"/>
      <c r="G161" s="204"/>
      <c r="H161" s="204"/>
    </row>
    <row r="162" spans="1:8" ht="12.75" customHeight="1" x14ac:dyDescent="0.2">
      <c r="A162" s="185"/>
      <c r="B162" s="185"/>
      <c r="C162" s="185"/>
      <c r="D162" s="185"/>
      <c r="E162" s="206"/>
      <c r="F162" s="206"/>
      <c r="G162" s="206"/>
      <c r="H162" s="206"/>
    </row>
    <row r="163" spans="1:8" x14ac:dyDescent="0.2">
      <c r="A163" s="149" t="s">
        <v>586</v>
      </c>
      <c r="B163" s="149"/>
      <c r="C163" s="149"/>
      <c r="D163" s="149"/>
      <c r="E163" s="194"/>
      <c r="F163" s="194"/>
      <c r="G163" s="194"/>
      <c r="H163" s="194"/>
    </row>
    <row r="165" spans="1:8" x14ac:dyDescent="0.2">
      <c r="A165" s="167"/>
      <c r="B165" s="182" t="s">
        <v>641</v>
      </c>
    </row>
    <row r="166" spans="1:8" x14ac:dyDescent="0.2">
      <c r="A166" s="167"/>
      <c r="B166" s="202" t="s">
        <v>566</v>
      </c>
    </row>
    <row r="167" spans="1:8" x14ac:dyDescent="0.2">
      <c r="A167" s="167" t="s">
        <v>587</v>
      </c>
      <c r="B167" s="183">
        <v>181945</v>
      </c>
    </row>
    <row r="168" spans="1:8" x14ac:dyDescent="0.2">
      <c r="A168" s="167" t="s">
        <v>588</v>
      </c>
      <c r="B168" s="183">
        <v>20606</v>
      </c>
    </row>
    <row r="169" spans="1:8" x14ac:dyDescent="0.2">
      <c r="A169" s="167" t="s">
        <v>589</v>
      </c>
      <c r="B169" s="183">
        <v>45099</v>
      </c>
    </row>
    <row r="170" spans="1:8" x14ac:dyDescent="0.2">
      <c r="A170" s="167" t="s">
        <v>590</v>
      </c>
      <c r="B170" s="183">
        <v>63629</v>
      </c>
    </row>
    <row r="171" spans="1:8" ht="13.5" thickBot="1" x14ac:dyDescent="0.25">
      <c r="A171" s="167"/>
      <c r="B171" s="184">
        <f>SUM(B167:B170)</f>
        <v>311279</v>
      </c>
    </row>
    <row r="172" spans="1:8" ht="13.5" thickTop="1" x14ac:dyDescent="0.2"/>
    <row r="177" spans="1:8" x14ac:dyDescent="0.2">
      <c r="A177" s="146" t="s">
        <v>591</v>
      </c>
      <c r="B177" s="146"/>
      <c r="C177" s="146"/>
      <c r="D177" s="146"/>
      <c r="E177" s="195"/>
      <c r="F177" s="195"/>
      <c r="G177" s="195"/>
      <c r="H177" s="195"/>
    </row>
    <row r="178" spans="1:8" ht="195.75" customHeight="1" x14ac:dyDescent="0.2">
      <c r="A178" s="412" t="s">
        <v>658</v>
      </c>
      <c r="B178" s="412"/>
      <c r="C178" s="412"/>
      <c r="D178" s="412"/>
      <c r="E178" s="193"/>
      <c r="F178" s="193"/>
      <c r="G178" s="193"/>
      <c r="H178" s="193"/>
    </row>
    <row r="179" spans="1:8" ht="24" customHeight="1" x14ac:dyDescent="0.2">
      <c r="A179" s="414" t="s">
        <v>592</v>
      </c>
      <c r="B179" s="414"/>
      <c r="C179" s="414"/>
      <c r="D179" s="414"/>
      <c r="E179" s="193"/>
      <c r="F179" s="193"/>
      <c r="G179" s="193"/>
      <c r="H179" s="193"/>
    </row>
    <row r="180" spans="1:8" ht="12.75" customHeight="1" x14ac:dyDescent="0.2">
      <c r="A180" s="151"/>
      <c r="B180" s="151"/>
      <c r="C180" s="151"/>
      <c r="D180" s="151"/>
      <c r="E180" s="193"/>
      <c r="F180" s="193"/>
      <c r="G180" s="193"/>
      <c r="H180" s="193"/>
    </row>
    <row r="181" spans="1:8" x14ac:dyDescent="0.2">
      <c r="B181" s="182" t="s">
        <v>641</v>
      </c>
      <c r="D181" s="182" t="s">
        <v>610</v>
      </c>
    </row>
    <row r="182" spans="1:8" x14ac:dyDescent="0.2">
      <c r="B182" s="202" t="s">
        <v>566</v>
      </c>
      <c r="D182" s="202" t="s">
        <v>566</v>
      </c>
    </row>
    <row r="183" spans="1:8" x14ac:dyDescent="0.2">
      <c r="A183" s="173" t="s">
        <v>593</v>
      </c>
      <c r="B183" s="183"/>
      <c r="D183" s="183"/>
    </row>
    <row r="184" spans="1:8" x14ac:dyDescent="0.2">
      <c r="A184" s="167" t="s">
        <v>574</v>
      </c>
      <c r="B184" s="183">
        <v>33014</v>
      </c>
      <c r="D184" s="183">
        <v>41971</v>
      </c>
    </row>
    <row r="185" spans="1:8" x14ac:dyDescent="0.2">
      <c r="A185" s="167" t="s">
        <v>594</v>
      </c>
      <c r="B185" s="183">
        <v>211</v>
      </c>
      <c r="D185" s="183">
        <v>694</v>
      </c>
    </row>
    <row r="186" spans="1:8" ht="13.5" thickBot="1" x14ac:dyDescent="0.25">
      <c r="A186" s="167"/>
      <c r="B186" s="184">
        <f>SUM(B183:B185)</f>
        <v>33225</v>
      </c>
      <c r="D186" s="184">
        <f>SUM(D183:D185)</f>
        <v>42665</v>
      </c>
    </row>
    <row r="187" spans="1:8" ht="13.5" thickTop="1" x14ac:dyDescent="0.2">
      <c r="A187" s="173" t="s">
        <v>595</v>
      </c>
      <c r="B187" s="183"/>
      <c r="D187" s="183"/>
    </row>
    <row r="188" spans="1:8" x14ac:dyDescent="0.2">
      <c r="A188" s="167" t="s">
        <v>574</v>
      </c>
      <c r="B188" s="186">
        <v>0</v>
      </c>
      <c r="D188" s="183">
        <v>69865</v>
      </c>
    </row>
    <row r="189" spans="1:8" x14ac:dyDescent="0.2">
      <c r="A189" s="167" t="s">
        <v>594</v>
      </c>
      <c r="B189" s="186">
        <v>0</v>
      </c>
      <c r="D189" s="186">
        <v>0</v>
      </c>
    </row>
    <row r="190" spans="1:8" ht="13.5" thickBot="1" x14ac:dyDescent="0.25">
      <c r="A190" s="167"/>
      <c r="B190" s="207">
        <f>SUM(B188:B189)</f>
        <v>0</v>
      </c>
      <c r="D190" s="184">
        <f>SUM(D188:D189)</f>
        <v>69865</v>
      </c>
    </row>
    <row r="191" spans="1:8" ht="13.5" thickTop="1" x14ac:dyDescent="0.2">
      <c r="A191" s="167"/>
      <c r="B191" s="183"/>
      <c r="D191" s="183"/>
    </row>
    <row r="192" spans="1:8" ht="24" x14ac:dyDescent="0.2">
      <c r="A192" s="167"/>
      <c r="B192" s="170" t="s">
        <v>650</v>
      </c>
      <c r="D192" s="170" t="s">
        <v>651</v>
      </c>
    </row>
    <row r="193" spans="1:8" x14ac:dyDescent="0.2">
      <c r="A193" s="167"/>
      <c r="B193" s="202" t="s">
        <v>566</v>
      </c>
      <c r="D193" s="202" t="s">
        <v>566</v>
      </c>
    </row>
    <row r="194" spans="1:8" x14ac:dyDescent="0.2">
      <c r="A194" s="173" t="s">
        <v>596</v>
      </c>
      <c r="B194" s="183"/>
      <c r="D194" s="183"/>
    </row>
    <row r="195" spans="1:8" x14ac:dyDescent="0.2">
      <c r="A195" s="167" t="s">
        <v>574</v>
      </c>
      <c r="B195" s="183">
        <v>73682</v>
      </c>
      <c r="D195" s="183">
        <v>81818</v>
      </c>
    </row>
    <row r="196" spans="1:8" x14ac:dyDescent="0.2">
      <c r="A196" s="167" t="s">
        <v>594</v>
      </c>
      <c r="B196" s="183">
        <v>354</v>
      </c>
      <c r="D196" s="183">
        <v>2051</v>
      </c>
    </row>
    <row r="197" spans="1:8" ht="13.5" thickBot="1" x14ac:dyDescent="0.25">
      <c r="A197" s="167"/>
      <c r="B197" s="184">
        <f>SUM(B195:B196)</f>
        <v>74036</v>
      </c>
      <c r="D197" s="184">
        <f>SUM(D195:D196)</f>
        <v>83869</v>
      </c>
    </row>
    <row r="198" spans="1:8" ht="13.5" thickTop="1" x14ac:dyDescent="0.2">
      <c r="A198" s="173" t="s">
        <v>597</v>
      </c>
      <c r="B198" s="187"/>
      <c r="D198" s="187"/>
    </row>
    <row r="199" spans="1:8" x14ac:dyDescent="0.2">
      <c r="A199" s="167" t="s">
        <v>574</v>
      </c>
      <c r="B199" s="188">
        <v>70959</v>
      </c>
      <c r="C199" s="189"/>
      <c r="D199" s="188">
        <v>100698</v>
      </c>
    </row>
    <row r="200" spans="1:8" ht="15" x14ac:dyDescent="0.25">
      <c r="A200" s="167" t="s">
        <v>594</v>
      </c>
      <c r="B200" s="208">
        <v>168</v>
      </c>
      <c r="C200" s="189"/>
      <c r="D200" s="208">
        <v>3</v>
      </c>
    </row>
    <row r="201" spans="1:8" ht="13.5" thickBot="1" x14ac:dyDescent="0.25">
      <c r="B201" s="190">
        <f>SUM(B199:B200)</f>
        <v>71127</v>
      </c>
      <c r="C201" s="144"/>
      <c r="D201" s="190">
        <f>SUM(D199:D200)</f>
        <v>100701</v>
      </c>
    </row>
    <row r="202" spans="1:8" ht="13.5" thickTop="1" x14ac:dyDescent="0.2"/>
    <row r="203" spans="1:8" x14ac:dyDescent="0.2">
      <c r="A203" s="175" t="s">
        <v>627</v>
      </c>
    </row>
    <row r="204" spans="1:8" x14ac:dyDescent="0.2">
      <c r="A204" s="175"/>
    </row>
    <row r="205" spans="1:8" ht="51.75" customHeight="1" x14ac:dyDescent="0.2">
      <c r="A205" s="414" t="s">
        <v>659</v>
      </c>
      <c r="B205" s="414"/>
      <c r="C205" s="414"/>
      <c r="D205" s="414"/>
      <c r="E205" s="193"/>
      <c r="F205" s="193"/>
      <c r="G205" s="193"/>
      <c r="H205" s="193"/>
    </row>
    <row r="207" spans="1:8" ht="30" customHeight="1" x14ac:dyDescent="0.2">
      <c r="A207" s="414"/>
      <c r="B207" s="414"/>
      <c r="C207" s="414"/>
      <c r="D207" s="414"/>
    </row>
  </sheetData>
  <mergeCells count="39">
    <mergeCell ref="A178:D178"/>
    <mergeCell ref="A179:D179"/>
    <mergeCell ref="A205:D205"/>
    <mergeCell ref="A207:D207"/>
    <mergeCell ref="A126:D126"/>
    <mergeCell ref="A139:D139"/>
    <mergeCell ref="A141:D141"/>
    <mergeCell ref="A145:D145"/>
    <mergeCell ref="A149:D149"/>
    <mergeCell ref="A161:D161"/>
    <mergeCell ref="A122:D122"/>
    <mergeCell ref="A85:A86"/>
    <mergeCell ref="A91:D91"/>
    <mergeCell ref="A93:D93"/>
    <mergeCell ref="A94:D94"/>
    <mergeCell ref="A95:D95"/>
    <mergeCell ref="A96:D96"/>
    <mergeCell ref="A97:D97"/>
    <mergeCell ref="A98:D98"/>
    <mergeCell ref="A99:D99"/>
    <mergeCell ref="A100:D100"/>
    <mergeCell ref="A103:D103"/>
    <mergeCell ref="A81:D81"/>
    <mergeCell ref="A19:D19"/>
    <mergeCell ref="A20:D20"/>
    <mergeCell ref="A24:D24"/>
    <mergeCell ref="A25:D25"/>
    <mergeCell ref="A30:D30"/>
    <mergeCell ref="A31:D31"/>
    <mergeCell ref="A32:D32"/>
    <mergeCell ref="A35:D35"/>
    <mergeCell ref="A42:D42"/>
    <mergeCell ref="A45:D45"/>
    <mergeCell ref="A48:D48"/>
    <mergeCell ref="A18:D18"/>
    <mergeCell ref="A11:D11"/>
    <mergeCell ref="A12:D12"/>
    <mergeCell ref="A13:D13"/>
    <mergeCell ref="A14:D14"/>
  </mergeCells>
  <pageMargins left="0.70866141732283472" right="0.70866141732283472" top="0.56000000000000005" bottom="0.74803149606299213" header="0.31496062992125984" footer="0.31496062992125984"/>
  <pageSetup paperSize="9" fitToHeight="0"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KONCAR-235-24383</_dlc_DocId>
    <_dlc_DocIdUrl xmlns="91e2413d-4f9f-4554-973b-b8912a6f9304">
      <Url>http://koncarintranet/kddintranet/1511/KONSOLIDACIJA/_layouts/DocIdRedir.aspx?ID=KONCAR-235-24383</Url>
      <Description>KONCAR-235-24383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52B052B91F1B4180D9E434F08EC6BC" ma:contentTypeVersion="5" ma:contentTypeDescription="Create a new document." ma:contentTypeScope="" ma:versionID="98ab866181529598ee7fde4c65bbb782">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http://schemas.microsoft.com/sharepoint/v3"/>
    <ds:schemaRef ds:uri="91e2413d-4f9f-4554-973b-b8912a6f9304"/>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615C960-990B-4B73-9BF0-02A36DEB3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EE6828-C882-45B3-8901-EECB7D25EB9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2021-04-28T14:10:47Z</cp:lastPrinted>
  <dcterms:created xsi:type="dcterms:W3CDTF">2008-10-17T11:51:54Z</dcterms:created>
  <dcterms:modified xsi:type="dcterms:W3CDTF">2021-10-28T09:41:45Z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0x010100D752B052B91F1B4180D9E434F08EC6BC</vt:lpwstr>
  </property>
  <property fmtid="{D5CDD505-2E9C-101B-9397-08002B2CF9AE}" pid="3" name="_dlc_DocIdItemGuid">
    <vt:lpwstr>78f42e14-bb01-45df-9d0f-df754de8ad3c</vt:lpwstr>
  </property>
</Properties>
</file>