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D:\KDD\engleski\"/>
    </mc:Choice>
  </mc:AlternateContent>
  <xr:revisionPtr revIDLastSave="0" documentId="13_ncr:1_{FB62C47C-BC05-40EE-B07F-621043B099EE}" xr6:coauthVersionLast="47" xr6:coauthVersionMax="47" xr10:uidLastSave="{00000000-0000-0000-0000-000000000000}"/>
  <bookViews>
    <workbookView xWindow="-108" yWindow="-108" windowWidth="23256" windowHeight="1389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24" l="1"/>
  <c r="F47" i="24"/>
  <c r="F45" i="24"/>
  <c r="D41" i="24"/>
  <c r="F41" i="24"/>
  <c r="B41" i="24"/>
  <c r="D32" i="24"/>
  <c r="F32" i="24"/>
  <c r="F122" i="24"/>
  <c r="D122" i="24"/>
  <c r="B122" i="24"/>
  <c r="F121" i="24"/>
  <c r="F120" i="24"/>
  <c r="F119" i="24"/>
  <c r="F118" i="24"/>
  <c r="D114" i="24"/>
  <c r="B114" i="24"/>
  <c r="F114" i="24" s="1"/>
  <c r="F113" i="24"/>
  <c r="F112" i="24"/>
  <c r="F111" i="24"/>
  <c r="D107" i="24"/>
  <c r="B107" i="24"/>
  <c r="F106" i="24"/>
  <c r="F105" i="24"/>
  <c r="F101" i="24"/>
  <c r="D101" i="24"/>
  <c r="B101" i="24"/>
  <c r="F100" i="24"/>
  <c r="F99" i="24"/>
  <c r="D95" i="24"/>
  <c r="B95" i="24"/>
  <c r="F94" i="24"/>
  <c r="F93" i="24"/>
  <c r="F92" i="24"/>
  <c r="D88" i="24"/>
  <c r="B88" i="24"/>
  <c r="F87" i="24"/>
  <c r="F86" i="24"/>
  <c r="F85" i="24"/>
  <c r="D81" i="24"/>
  <c r="B81" i="24"/>
  <c r="F80" i="24"/>
  <c r="F79" i="24"/>
  <c r="D76" i="24"/>
  <c r="B76" i="24"/>
  <c r="F76" i="24" s="1"/>
  <c r="F75" i="24"/>
  <c r="F74" i="24"/>
  <c r="D70" i="24"/>
  <c r="B70" i="24"/>
  <c r="F69" i="24"/>
  <c r="F68" i="24"/>
  <c r="F67" i="24"/>
  <c r="F66" i="24"/>
  <c r="F65" i="24"/>
  <c r="F64" i="24"/>
  <c r="F63" i="24"/>
  <c r="F62" i="24"/>
  <c r="F61" i="24"/>
  <c r="F60" i="24"/>
  <c r="F59" i="24"/>
  <c r="F58" i="24"/>
  <c r="D54" i="24"/>
  <c r="F54" i="24" s="1"/>
  <c r="B54" i="24"/>
  <c r="F53" i="24"/>
  <c r="F52" i="24"/>
  <c r="F51" i="24"/>
  <c r="B47" i="24"/>
  <c r="F46" i="24"/>
  <c r="F40" i="24"/>
  <c r="F39" i="24"/>
  <c r="F38" i="24"/>
  <c r="F37" i="24"/>
  <c r="F36" i="24"/>
  <c r="B32" i="24"/>
  <c r="F31" i="24"/>
  <c r="F30" i="24"/>
  <c r="F29" i="24"/>
  <c r="D25" i="24"/>
  <c r="B25" i="24"/>
  <c r="F24" i="24"/>
  <c r="F23" i="24"/>
  <c r="F22" i="24"/>
  <c r="F21" i="24"/>
  <c r="F25" i="24" s="1"/>
  <c r="D17" i="24"/>
  <c r="B17" i="24"/>
  <c r="F16" i="24"/>
  <c r="F15" i="24"/>
  <c r="F14" i="24"/>
  <c r="U48" i="22"/>
  <c r="I47" i="21"/>
  <c r="I131" i="18"/>
  <c r="I59" i="18"/>
  <c r="I43" i="18"/>
  <c r="I30" i="18"/>
  <c r="W40" i="22"/>
  <c r="Y40" i="22" s="1"/>
  <c r="W41" i="22"/>
  <c r="Y41" i="22" s="1"/>
  <c r="W42" i="22"/>
  <c r="Y42" i="22"/>
  <c r="W43" i="22"/>
  <c r="Y43" i="22" s="1"/>
  <c r="W44" i="22"/>
  <c r="Y44" i="22" s="1"/>
  <c r="W45" i="22"/>
  <c r="Y45" i="22" s="1"/>
  <c r="W46" i="22"/>
  <c r="Y46" i="22" s="1"/>
  <c r="W47" i="22"/>
  <c r="Y47" i="22" s="1"/>
  <c r="W48" i="22"/>
  <c r="Y48" i="22"/>
  <c r="W49" i="22"/>
  <c r="Y49" i="22"/>
  <c r="W50" i="22"/>
  <c r="Y50" i="22"/>
  <c r="W51" i="22"/>
  <c r="Y51" i="22"/>
  <c r="W52" i="22"/>
  <c r="Y52" i="22" s="1"/>
  <c r="W53" i="22"/>
  <c r="Y53" i="22" s="1"/>
  <c r="W54" i="22"/>
  <c r="Y54" i="22"/>
  <c r="W55" i="22"/>
  <c r="Y55" i="22"/>
  <c r="W56" i="22"/>
  <c r="Y56" i="22" s="1"/>
  <c r="W57" i="22"/>
  <c r="Y57" i="22"/>
  <c r="W58" i="22"/>
  <c r="Y58" i="22" s="1"/>
  <c r="W36" i="22"/>
  <c r="Y36" i="22"/>
  <c r="W37" i="22"/>
  <c r="Y37" i="22"/>
  <c r="W38" i="22"/>
  <c r="Y38" i="22" s="1"/>
  <c r="W11" i="22"/>
  <c r="Y11" i="22"/>
  <c r="W12" i="22"/>
  <c r="Y12" i="22"/>
  <c r="W13" i="22"/>
  <c r="Y13" i="22"/>
  <c r="W14" i="22"/>
  <c r="Y14" i="22"/>
  <c r="W15" i="22"/>
  <c r="Y15" i="22" s="1"/>
  <c r="W16" i="22"/>
  <c r="Y16" i="22"/>
  <c r="W17" i="22"/>
  <c r="Y17" i="22"/>
  <c r="W18" i="22"/>
  <c r="Y18" i="22"/>
  <c r="W19" i="22"/>
  <c r="Y19" i="22"/>
  <c r="W20" i="22"/>
  <c r="Y20" i="22"/>
  <c r="W21" i="22"/>
  <c r="Y21" i="22"/>
  <c r="W22" i="22"/>
  <c r="Y22" i="22"/>
  <c r="W23" i="22"/>
  <c r="Y23" i="22"/>
  <c r="W24" i="22"/>
  <c r="Y24" i="22"/>
  <c r="W25" i="22"/>
  <c r="Y25" i="22"/>
  <c r="W26" i="22"/>
  <c r="Y26" i="22"/>
  <c r="W27" i="22"/>
  <c r="Y27" i="22"/>
  <c r="W28" i="22"/>
  <c r="Y28" i="22"/>
  <c r="W29" i="22"/>
  <c r="Y29" i="22"/>
  <c r="W7" i="22"/>
  <c r="Y7" i="22" s="1"/>
  <c r="W8" i="22"/>
  <c r="Y8" i="22" s="1"/>
  <c r="W9" i="22"/>
  <c r="Y9" i="22" s="1"/>
  <c r="I20" i="21"/>
  <c r="H20" i="21"/>
  <c r="F95" i="24" l="1"/>
  <c r="F81" i="24"/>
  <c r="F88" i="24"/>
  <c r="F17" i="24"/>
  <c r="F107" i="24"/>
  <c r="F70" i="24"/>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Y63" i="22"/>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9"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Y34" i="22"/>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10" i="22"/>
  <c r="H13" i="21"/>
  <c r="H21" i="21" s="1"/>
  <c r="I97" i="19"/>
  <c r="H97" i="19"/>
  <c r="I90" i="19"/>
  <c r="I107" i="19" s="1"/>
  <c r="I108" i="19" s="1"/>
  <c r="H90" i="19"/>
  <c r="H107" i="19" s="1"/>
  <c r="H108" i="19" s="1"/>
  <c r="I117" i="18"/>
  <c r="H117" i="18"/>
  <c r="I105" i="18"/>
  <c r="H105" i="18"/>
  <c r="I98" i="18"/>
  <c r="H98" i="18"/>
  <c r="I94" i="18"/>
  <c r="H94" i="18"/>
  <c r="I91" i="18"/>
  <c r="H91" i="18"/>
  <c r="I85" i="18"/>
  <c r="H85" i="18"/>
  <c r="H78" i="18"/>
  <c r="W34" i="22" l="1"/>
  <c r="W30" i="22"/>
  <c r="W63" i="22"/>
  <c r="Y61" i="22"/>
  <c r="Y62" i="22" s="1"/>
  <c r="W32" i="22"/>
  <c r="W33" i="22" s="1"/>
  <c r="W61" i="22"/>
  <c r="W62" i="22" s="1"/>
  <c r="W59" i="22"/>
  <c r="Y39" i="22"/>
  <c r="Y59" i="22" s="1"/>
  <c r="Y10" i="22"/>
  <c r="Y32" i="22"/>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H59" i="19" s="1"/>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62" i="19" s="1"/>
  <c r="I44" i="18"/>
  <c r="I59" i="19"/>
  <c r="H9" i="18"/>
  <c r="I75" i="18"/>
  <c r="I133" i="18" s="1"/>
  <c r="I13" i="19"/>
  <c r="I60" i="19" s="1"/>
  <c r="H55" i="20"/>
  <c r="H36" i="21"/>
  <c r="H49" i="21"/>
  <c r="I9" i="18"/>
  <c r="I72" i="18" s="1"/>
  <c r="H44" i="18"/>
  <c r="I24" i="20"/>
  <c r="I27" i="20" s="1"/>
  <c r="I57" i="20" s="1"/>
  <c r="I59" i="20" s="1"/>
  <c r="I42" i="20"/>
  <c r="I55" i="20"/>
  <c r="I36" i="21"/>
  <c r="I49" i="21"/>
  <c r="H24" i="20"/>
  <c r="H27" i="20" s="1"/>
  <c r="I61" i="19"/>
  <c r="I62" i="19"/>
  <c r="H42" i="20"/>
  <c r="I63" i="19" l="1"/>
  <c r="H61" i="19"/>
  <c r="H67" i="19" s="1"/>
  <c r="H63" i="19"/>
  <c r="I51" i="21"/>
  <c r="I53" i="21" s="1"/>
  <c r="H51" i="21"/>
  <c r="H53" i="21" s="1"/>
  <c r="H57" i="20"/>
  <c r="H59" i="20" s="1"/>
  <c r="H72" i="18"/>
  <c r="I66" i="19"/>
  <c r="I67" i="19"/>
  <c r="I65" i="19"/>
  <c r="H89" i="19"/>
  <c r="I89" i="19"/>
  <c r="H66" i="19" l="1"/>
  <c r="H65" i="19"/>
</calcChain>
</file>

<file path=xl/sharedStrings.xml><?xml version="1.0" encoding="utf-8"?>
<sst xmlns="http://schemas.openxmlformats.org/spreadsheetml/2006/main" count="698" uniqueCount="598">
  <si>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</si>
  <si>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</si>
  <si>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</si>
  <si>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</si>
  <si>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</si>
  <si>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</si>
  <si>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</si>
  <si>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</si>
  <si>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</si>
  <si>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</si>
  <si>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</si>
  <si>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</si>
  <si>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</si>
  <si>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</si>
  <si>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</si>
  <si>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</si>
  <si>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</si>
  <si>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</si>
  <si>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</si>
  <si>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</si>
  <si>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</si>
  <si>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</si>
  <si>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</si>
  <si>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</si>
  <si>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</si>
  <si>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</si>
  <si>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</si>
  <si>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</si>
  <si>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</si>
  <si>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</si>
  <si>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</si>
  <si>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</si>
  <si>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</si>
  <si>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</si>
  <si>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</si>
  <si>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</si>
  <si>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</si>
  <si>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</si>
  <si>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</si>
  <si>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</si>
  <si>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</si>
  <si>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</si>
  <si>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</si>
  <si>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</si>
  <si>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</si>
  <si>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</si>
  <si>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</si>
  <si>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</si>
  <si>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</si>
  <si>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</si>
  <si>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</si>
  <si>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</si>
  <si>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</si>
  <si>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</si>
  <si>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</si>
  <si>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</si>
  <si>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</si>
  <si>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</si>
  <si>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</si>
  <si>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</si>
  <si>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</si>
  <si>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</si>
  <si>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</si>
  <si>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</si>
  <si>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</si>
  <si>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</si>
  <si>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</si>
  <si>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</si>
  <si>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</si>
  <si>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</si>
  <si>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</si>
  <si>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</si>
  <si>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</si>
  <si>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</si>
  <si>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</si>
  <si>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</si>
  <si>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</si>
  <si>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</si>
  <si>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</si>
  <si>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</si>
  <si>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</si>
  <si>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</si>
  <si>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</si>
  <si>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</si>
  <si>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</si>
  <si>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</si>
  <si>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</si>
  <si>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</si>
  <si>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</si>
  <si>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</si>
  <si>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</si>
  <si>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</si>
  <si>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</si>
  <si>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</si>
  <si>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</si>
  <si>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</si>
  <si>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</si>
  <si>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</si>
  <si>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</si>
  <si>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</si>
  <si>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</si>
  <si>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</si>
  <si>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</si>
  <si>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</si>
  <si>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</si>
  <si>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</si>
  <si>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</si>
  <si>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</si>
  <si>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</si>
  <si>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</si>
  <si>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</si>
  <si>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</si>
  <si>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</si>
  <si>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</si>
  <si>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</si>
  <si>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</si>
  <si>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</si>
  <si>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</si>
  <si>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</si>
  <si>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</si>
  <si>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</si>
  <si>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</si>
  <si>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</si>
  <si>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</si>
  <si>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</si>
  <si>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</si>
  <si>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</si>
  <si>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</si>
  <si>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</si>
  <si>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</si>
  <si>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</si>
  <si>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</si>
  <si>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</si>
  <si>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</si>
  <si>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</si>
  <si>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</si>
  <si>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</si>
  <si>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</si>
  <si>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</si>
  <si>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</si>
  <si>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</si>
  <si>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</si>
  <si>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</si>
  <si>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</si>
  <si>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</si>
  <si>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</si>
  <si>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</si>
  <si>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</si>
  <si>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</si>
  <si>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</si>
  <si>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</si>
  <si>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</si>
  <si>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</si>
  <si>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</si>
  <si>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</si>
  <si>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</si>
  <si>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</si>
  <si>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</si>
  <si>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</si>
  <si>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</si>
  <si>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</si>
  <si>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</si>
  <si>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</si>
  <si>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</si>
  <si>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</si>
  <si>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</si>
  <si>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</si>
  <si>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</si>
  <si>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</si>
  <si>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</si>
  <si>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</si>
  <si>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</si>
  <si>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</si>
  <si>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</si>
  <si>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</si>
  <si>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</si>
  <si>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</si>
  <si>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</si>
  <si>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</si>
  <si>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</si>
  <si>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</si>
  <si>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</si>
  <si>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</si>
  <si>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</si>
  <si>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</si>
  <si>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</si>
  <si>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</si>
  <si>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</si>
  <si>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</si>
  <si>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</si>
  <si>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</si>
  <si>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</si>
  <si>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</si>
  <si>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</si>
  <si>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</si>
  <si>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</si>
  <si>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</si>
  <si>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</si>
  <si>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</si>
  <si>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</si>
  <si>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</si>
  <si>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</si>
  <si>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</si>
  <si>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</si>
  <si>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</si>
  <si>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</si>
  <si>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</si>
  <si>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</si>
  <si>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</si>
  <si>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</si>
  <si>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</si>
  <si>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</si>
  <si>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</si>
  <si>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</si>
  <si>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</si>
  <si>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</si>
  <si>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</si>
  <si>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</si>
  <si>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</si>
  <si>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</si>
  <si>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</si>
  <si>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</si>
  <si>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</si>
  <si>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</si>
  <si>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10"/>
        <rFont val="Arial"/>
        <family val="2"/>
        <charset val="238"/>
      </rPr>
      <t>for the period __.__.____ . to __.__.____.</t>
    </r>
  </si>
  <si>
    <r>
      <rPr>
        <b/>
        <sz val="8"/>
        <rFont val="Arial"/>
        <family val="2"/>
        <charset val="238"/>
      </rPr>
      <t>Submitter: _____________________________________________________________</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</si>
  <si>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</si>
  <si>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</si>
  <si>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</si>
  <si>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</si>
  <si>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</si>
  <si>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</si>
  <si>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</si>
  <si>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</si>
  <si>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</si>
  <si>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</si>
  <si>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</si>
  <si>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</si>
  <si>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</si>
  <si>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</si>
  <si>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</si>
  <si>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</si>
  <si>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</si>
  <si>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</si>
  <si>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</si>
  <si>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</si>
  <si>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</si>
  <si>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</si>
  <si>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</si>
  <si>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</si>
  <si>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</si>
  <si>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</si>
  <si>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</si>
  <si>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</si>
  <si>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</si>
  <si>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</si>
  <si>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</si>
  <si>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</si>
  <si>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</si>
  <si>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</si>
  <si>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</si>
  <si>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</si>
  <si>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</si>
  <si>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</si>
  <si>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</si>
  <si>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</si>
  <si>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</si>
  <si>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</si>
  <si>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</si>
  <si>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</si>
  <si>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</si>
  <si>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</si>
  <si>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</si>
  <si>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</si>
  <si>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</si>
  <si>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</si>
  <si>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</si>
  <si>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</si>
  <si>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</si>
  <si>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</si>
  <si>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</si>
  <si>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</si>
  <si>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</si>
  <si>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</si>
  <si>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</si>
  <si>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</si>
  <si>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</si>
  <si>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</si>
  <si>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</si>
  <si>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</si>
  <si>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</si>
  <si>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</si>
  <si>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</si>
  <si>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</si>
  <si>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</si>
  <si>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</si>
  <si>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</si>
  <si>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</si>
  <si>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</si>
  <si>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</si>
  <si>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</si>
  <si>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</si>
  <si>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</si>
  <si>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</si>
  <si>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</si>
  <si>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</si>
  <si>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</si>
  <si>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</si>
  <si>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</si>
  <si>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</si>
  <si>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</si>
  <si>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</si>
  <si>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</si>
  <si>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</si>
  <si>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</si>
  <si>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</si>
  <si>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</si>
  <si>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</si>
  <si>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</si>
  <si>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</si>
  <si>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</si>
  <si>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</si>
  <si>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</si>
  <si>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</si>
  <si>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</si>
  <si>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</si>
  <si>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</si>
  <si>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</si>
  <si>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</si>
  <si>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</si>
  <si>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</si>
  <si>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</si>
  <si>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</si>
  <si>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</si>
  <si>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</si>
  <si>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</si>
  <si>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</si>
  <si>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</si>
  <si>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</si>
  <si>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</si>
  <si>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</si>
  <si>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</si>
  <si>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</si>
  <si>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</si>
  <si>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</si>
  <si>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</si>
  <si>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</si>
  <si>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</si>
  <si>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</si>
  <si>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</si>
  <si>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</si>
  <si>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</si>
  <si>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</si>
  <si>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</si>
  <si>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</si>
  <si>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</si>
  <si>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</si>
  <si>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</si>
  <si>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</si>
  <si>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</si>
  <si>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</si>
  <si>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</si>
  <si>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</si>
  <si>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</si>
  <si>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</si>
  <si>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</si>
  <si>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</si>
  <si>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</si>
  <si>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</si>
  <si>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</si>
  <si>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</si>
  <si>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</si>
  <si>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</si>
  <si>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</si>
  <si>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</si>
  <si>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</si>
  <si>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</si>
  <si>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</si>
  <si>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</si>
  <si>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</si>
  <si>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</si>
  <si>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</si>
  <si>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</si>
  <si>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</si>
  <si>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</si>
  <si>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</si>
  <si>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</si>
  <si>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</si>
  <si>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</si>
  <si>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</si>
  <si>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</si>
  <si>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</si>
  <si>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</si>
  <si>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</si>
  <si>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</si>
  <si>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</si>
  <si>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</si>
  <si>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</si>
  <si>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</si>
  <si>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</si>
  <si>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</si>
  <si>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</si>
  <si>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</si>
  <si>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</si>
  <si>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</si>
  <si>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</si>
  <si>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</si>
  <si>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</si>
  <si>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</si>
  <si>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</si>
  <si>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</si>
  <si>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</si>
  <si>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</si>
  <si>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</si>
  <si>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</si>
  <si>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</si>
  <si>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</si>
  <si>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</si>
  <si>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</si>
  <si>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</si>
  <si>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</si>
  <si>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</si>
  <si>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</si>
  <si>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</si>
  <si>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</si>
  <si>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</si>
  <si>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</si>
  <si>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</si>
  <si>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</si>
  <si>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</si>
  <si>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</si>
  <si>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</si>
  <si>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</si>
  <si>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</si>
  <si>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</si>
  <si>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</si>
  <si>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</si>
  <si>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</si>
  <si>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</si>
  <si>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</si>
  <si>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</si>
  <si>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</si>
  <si>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</si>
  <si>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</si>
  <si>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</si>
  <si>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</si>
  <si>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</si>
  <si>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</si>
  <si>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</si>
  <si>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</si>
  <si>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</si>
  <si>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</si>
  <si>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</si>
  <si>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</si>
  <si>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</si>
  <si>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</si>
  <si>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</si>
  <si>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</si>
  <si>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</si>
  <si>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</si>
  <si>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</si>
  <si>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</si>
  <si>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</si>
  <si>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</si>
  <si>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</si>
  <si>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</si>
  <si>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</si>
  <si>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</si>
  <si>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</si>
  <si>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</si>
  <si>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</si>
  <si>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</si>
  <si>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</si>
  <si>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</si>
  <si>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</si>
  <si>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</si>
  <si>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</si>
  <si>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</si>
  <si>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</si>
  <si>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</si>
  <si>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</si>
  <si>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</si>
  <si>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</si>
  <si>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</si>
  <si>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</si>
  <si>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</si>
  <si>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</si>
  <si>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</si>
  <si>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</si>
  <si>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</si>
  <si>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</si>
  <si>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</si>
  <si>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</si>
  <si>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</si>
  <si>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03282635</t>
  </si>
  <si>
    <t>080040936</t>
  </si>
  <si>
    <t>45050126417</t>
  </si>
  <si>
    <t>501</t>
  </si>
  <si>
    <t>HR</t>
  </si>
  <si>
    <t>74780000H0SHMRAW0I15</t>
  </si>
  <si>
    <t>KONČAR-ELEKTROINDUSTRIJA,d.d.</t>
  </si>
  <si>
    <t xml:space="preserve">Zagreb </t>
  </si>
  <si>
    <t>Fallerovo šetalište 22</t>
  </si>
  <si>
    <t>koncar.finance@koncar.hr</t>
  </si>
  <si>
    <t>www.koncar.hr</t>
  </si>
  <si>
    <t>KN</t>
  </si>
  <si>
    <t>RD</t>
  </si>
  <si>
    <t>013655160</t>
  </si>
  <si>
    <t>KPMG</t>
  </si>
  <si>
    <t>Igor Gošek</t>
  </si>
  <si>
    <t>01.01.2024.</t>
  </si>
  <si>
    <t>31.12.2024.</t>
  </si>
  <si>
    <t>Ivana Mršić</t>
  </si>
  <si>
    <t>ivana.mrsic@koncar.hr</t>
  </si>
  <si>
    <t>balance as at  31.12.2024.</t>
  </si>
  <si>
    <t>for the period 01.01.2024. to 31.12.2024.</t>
  </si>
  <si>
    <t>GFI POD</t>
  </si>
  <si>
    <t>NOTES TO THE ANNUAL FINANCIAL STATEMENTS - GFI</t>
  </si>
  <si>
    <t>Personal identification number (OIB): 45050126417</t>
  </si>
  <si>
    <t>Reporting period: 1.1.2024-31.12.2024.</t>
  </si>
  <si>
    <t>Difference between the GFI-POD form and presented financial statements</t>
  </si>
  <si>
    <t>Below is an overview of the differences between the balance sheet items reported in the GFI POD form and the audited IFRS financial statements:</t>
  </si>
  <si>
    <t>(in EUR 000)</t>
  </si>
  <si>
    <t>IFRS</t>
  </si>
  <si>
    <t>Difference</t>
  </si>
  <si>
    <t>Explanation</t>
  </si>
  <si>
    <t>Total</t>
  </si>
  <si>
    <r>
      <t>Tangible assets (AOP 010</t>
    </r>
    <r>
      <rPr>
        <sz val="12"/>
        <color rgb="FF000000"/>
        <rFont val="Times New Roman"/>
        <family val="1"/>
        <charset val="238"/>
      </rPr>
      <t>)</t>
    </r>
  </si>
  <si>
    <t>Investment properties (Note 16)</t>
  </si>
  <si>
    <t>Right-of-use assets</t>
  </si>
  <si>
    <t>Investment properties and right-of-use assets are presented as separate line items in the IFRS financial statements in accordance with the requirements of IAS 40 and IFRS 16.</t>
  </si>
  <si>
    <t>Loans granted, deposits and similar to related parties (AOP 023)</t>
  </si>
  <si>
    <t>Loans granted, deposits and similar (AOP 028)</t>
  </si>
  <si>
    <t>Trade receivables (AOP 034)</t>
  </si>
  <si>
    <t>Financial assets at amortised cost (Note 19)</t>
  </si>
  <si>
    <t> Inventories (AOP 038)</t>
  </si>
  <si>
    <t>Inventories (Note 20)</t>
  </si>
  <si>
    <t>Non-current assets held for sale (Note 25)</t>
  </si>
  <si>
    <t>Receivables (AOP 046)</t>
  </si>
  <si>
    <t>Prepaid expenses (AOP 064)</t>
  </si>
  <si>
    <t>Trade and other receivables (Note 21)</t>
  </si>
  <si>
    <t>Contract assets (Note 22)</t>
  </si>
  <si>
    <t>Prepaid income tax</t>
  </si>
  <si>
    <t>UIn the IFRS financial statements, notes on trade and other receivables include prepaid expenses, which are presented as a separate line item in the GFI POD form (AOP 064). The IFRS note also provides a breakdown of trade receivables that corresponds to AOP 047, AOP 048 and AOP 049 in the GFI POD.</t>
  </si>
  <si>
    <t>Loans granted, deposits and similar to undertakings within the Group (AOP 056)</t>
  </si>
  <si>
    <t>Loans granted (Note 23)</t>
  </si>
  <si>
    <t>In the IFRS financial statements, the loans granted note includes both loans and interest receivables on loans. In the GFI POD form, this note corresponds to AOP 056 for loans granted, while interest receivables are included under receivables from undertakings within the Group (AOP 047).</t>
  </si>
  <si>
    <t>Retained earnings or accumulated loss (AOP 083)</t>
  </si>
  <si>
    <t>Profit or loss for the business year (AOP 086)</t>
  </si>
  <si>
    <t>Retained earnings</t>
  </si>
  <si>
    <t>Liabilities to undertakings within the Group (AOP 110)</t>
  </si>
  <si>
    <t>Liabilities to affiliated undertakings (AOP 112)</t>
  </si>
  <si>
    <t>Liabilities for advances received (AOP 116)</t>
  </si>
  <si>
    <t>Liabilities to suppliers (AOP 117)</t>
  </si>
  <si>
    <t>Liabilities to employees (AOP 119)</t>
  </si>
  <si>
    <t>Liabilities for taxes, contributions and similar charges (AOP 120)</t>
  </si>
  <si>
    <t>Profit-sharing liabilities (AOP 121)</t>
  </si>
  <si>
    <t>Other short-term liabilities (AOP 123)</t>
  </si>
  <si>
    <t>Accrued expenses and deferred charges (AOP 124)</t>
  </si>
  <si>
    <t>Liabilities to suppliers and other liabilities (Note 25)</t>
  </si>
  <si>
    <t>Contract liabilities (Note 22)</t>
  </si>
  <si>
    <t>Short-term provisions (Note 27)</t>
  </si>
  <si>
    <t>Liabilities for borrowings, deposits and similar to undertakings within the Group (AOP 111)</t>
  </si>
  <si>
    <t>Borrowings (Note 28)</t>
  </si>
  <si>
    <t>Liabilities to banks and other financial institutions (AOP 115)</t>
  </si>
  <si>
    <t>Lease liabilities and other financial liabilities (Note 29)</t>
  </si>
  <si>
    <t>Revenue from sales to undertakings within the Group (AOP 002)</t>
  </si>
  <si>
    <t>Revenue from sales (outside the Group) (AOP 003)</t>
  </si>
  <si>
    <t>Revenue from sales (Note 4)</t>
  </si>
  <si>
    <t>Personnel expenses (AOP 013)</t>
  </si>
  <si>
    <t>Personnel expenses (Note 7)</t>
  </si>
  <si>
    <t>In the IFRS report, Note 7 includes total personnel-related expenses, which also cover other employee benefits totalling EUR 1,331 thousand. These are disclosed in the GFI POD under "Other expenses" (AOP 018).</t>
  </si>
  <si>
    <t>Provisions (AOP 022)</t>
  </si>
  <si>
    <t>Provisions</t>
  </si>
  <si>
    <t>In the IFRS report, provisions are presented on a net basis, whereas the GFI POD uses a gross approach, recording provision income under other operating income (AOP 006) and provision expenses under this line item.</t>
  </si>
  <si>
    <t>Other expenses (AOP 018)</t>
  </si>
  <si>
    <t>Other operating expenses (AOP 029)</t>
  </si>
  <si>
    <t>Other operating expenses (Note 10)</t>
  </si>
  <si>
    <t>In the IFRS financial statements, items from AOP 018 and AOP 029 are grouped under "Other operating expenses."</t>
  </si>
  <si>
    <t>Finance income (AOP 030)</t>
  </si>
  <si>
    <t>Finance expenses (AOP 041)</t>
  </si>
  <si>
    <t>Finance costs (AOP 011)</t>
  </si>
  <si>
    <t>Finance income (Note 11)</t>
  </si>
  <si>
    <t>Other operating income with undertakings within the group (AOP 005)</t>
  </si>
  <si>
    <t>Other operting income (outside the group) (AOP 006)</t>
  </si>
  <si>
    <t>Other operting income (note 5)</t>
  </si>
  <si>
    <t>In the IFRS financial statement other operating income do not include revenues from provisions which are presented on net principle on the position Provisions while AOP 006 consists total revenues from provisions. Further, in IFRS statement unrealised gains from financial assets are presented in other operating income while same item is in GFI-POD presented under Financial income (AOP 030).</t>
  </si>
  <si>
    <t>In the IFRS financial statements, non-current receivables are grouped under "Financial assets at amortised cost", while in the GFI POD form, they are classified under the respective line items.</t>
  </si>
  <si>
    <t>The IFRS Note on inventories includes only raw materials, supplies and merchandise, whereas the GFI POD form also includes non-current assets held for sale under the inventory position.</t>
  </si>
  <si>
    <t>In IFRS reporting, current period profit and retained earnings are presented jointly in the statement of financial position.</t>
  </si>
  <si>
    <t>In the IFRS report, liabilities to suppliers and other liabilities, contract liabilities and short-term provisions are reported in notes corresponding to GFI POD items AOP 110, AOP 112, AOP 116, AOP 117, AOP 119, AOP 120, AOP 121, AOP 123, AOP 124.</t>
  </si>
  <si>
    <t>In the IFRS statement, the note on borrowings includes both the principal and accrued interest on loans received, whereas in GFI POD, interest is presented under AOP 110. Additionally, AOP 111 in GFI POD includes deposits received from affiliated companies, which in IFRS are shown under “Liabilities to suppliers and other liabilities”.</t>
  </si>
  <si>
    <t>In the IFRS financial statements, all liabilities are presented in aggregate. However, lease liabilities, which are separately disclosed in Note 29, are in the GFI POD included under AOP 123.</t>
  </si>
  <si>
    <t>In the IFRS statement, total revenue from sales is presented as a consolidated line item, while in the GFI POD form, revenue is divided into two categories: sales to Group companies (AOP 002) and sales to external customers (AOP 003).</t>
  </si>
  <si>
    <t>In the IFRS report, gains/losses from fair value adjustments of shares are presented under “Other income,” whereas in GFI POD, they are disclosed under finance income (AOP 030).</t>
  </si>
  <si>
    <t>KONČAR Inc.</t>
  </si>
  <si>
    <t>Submitter: KONČAR Inc.</t>
  </si>
  <si>
    <t>Name of issuer: KONČAR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</si>
</sst>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numFmt numFmtId="165" formatCode="00"/>
    <numFmt numFmtId="166" formatCode="_(* #,##0_);_(* \(#,##0\);_(* &quot;-&quot;_);_(@_)"/>
  </numFmts>
  <fonts count="5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name val="Arial"/>
      <family val="2"/>
      <charset val="238"/>
    </font>
    <font>
      <b/>
      <sz val="9.5"/>
      <name val="Verdana"/>
      <family val="2"/>
      <charset val="238"/>
    </font>
    <font>
      <sz val="9.5"/>
      <name val="Verdana"/>
      <family val="2"/>
      <charset val="238"/>
    </font>
    <font>
      <b/>
      <sz val="9.5"/>
      <color rgb="FF0082CA"/>
      <name val="Verdana"/>
      <family val="2"/>
      <charset val="238"/>
    </font>
    <font>
      <sz val="9.5"/>
      <color theme="1"/>
      <name val="Verdana"/>
      <family val="2"/>
      <charset val="238"/>
    </font>
    <font>
      <sz val="9.5"/>
      <color rgb="FF000000"/>
      <name val="Verdana"/>
      <family val="2"/>
      <charset val="238"/>
    </font>
    <font>
      <b/>
      <i/>
      <sz val="9.5"/>
      <color rgb="FF000000"/>
      <name val="Verdana"/>
      <family val="2"/>
      <charset val="238"/>
    </font>
    <font>
      <b/>
      <sz val="9.5"/>
      <color rgb="FF000000"/>
      <name val="Verdana"/>
      <family val="2"/>
      <charset val="238"/>
    </font>
    <font>
      <sz val="10"/>
      <name val="Arial CE"/>
    </font>
    <font>
      <b/>
      <sz val="9.5"/>
      <color theme="1"/>
      <name val="Verdana"/>
      <family val="2"/>
      <charset val="238"/>
    </font>
    <font>
      <sz val="12"/>
      <color rgb="FF000000"/>
      <name val="Times New Roman"/>
      <family val="1"/>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right/>
      <top style="medium">
        <color indexed="64"/>
      </top>
      <bottom/>
      <diagonal/>
    </border>
    <border>
      <left/>
      <right/>
      <top/>
      <bottom style="medium">
        <color rgb="FF000000"/>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43" fontId="44" fillId="0" borderId="0" applyFont="0" applyFill="0" applyBorder="0" applyAlignment="0" applyProtection="0"/>
    <xf numFmtId="0" fontId="52" fillId="0" borderId="0"/>
  </cellStyleXfs>
  <cellXfs count="371">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45" fillId="10" borderId="0" xfId="0" applyFont="1" applyFill="1"/>
    <xf numFmtId="0" fontId="46" fillId="10" borderId="0" xfId="0" applyFont="1" applyFill="1" applyAlignment="1">
      <alignment vertical="top"/>
    </xf>
    <xf numFmtId="0" fontId="46" fillId="10" borderId="0" xfId="0" applyFont="1" applyFill="1" applyAlignment="1">
      <alignment vertical="top" wrapText="1"/>
    </xf>
    <xf numFmtId="0" fontId="46" fillId="10" borderId="0" xfId="0" applyFont="1" applyFill="1"/>
    <xf numFmtId="0" fontId="47" fillId="10" borderId="0" xfId="0" applyFont="1" applyFill="1" applyAlignment="1">
      <alignment vertical="center"/>
    </xf>
    <xf numFmtId="0" fontId="48" fillId="10" borderId="0" xfId="0" applyFont="1" applyFill="1" applyAlignment="1">
      <alignment horizontal="center"/>
    </xf>
    <xf numFmtId="0" fontId="48" fillId="10" borderId="0" xfId="0" applyFont="1" applyFill="1" applyAlignment="1">
      <alignment wrapText="1"/>
    </xf>
    <xf numFmtId="0" fontId="49" fillId="10" borderId="0" xfId="0" applyFont="1" applyFill="1" applyAlignment="1">
      <alignment horizontal="justify" vertical="center"/>
    </xf>
    <xf numFmtId="0" fontId="49" fillId="10" borderId="0" xfId="0" applyFont="1" applyFill="1" applyAlignment="1">
      <alignment horizontal="left" vertical="top"/>
    </xf>
    <xf numFmtId="0" fontId="49" fillId="10" borderId="0" xfId="0" applyFont="1" applyFill="1" applyAlignment="1">
      <alignment horizontal="left" vertical="top" wrapText="1"/>
    </xf>
    <xf numFmtId="0" fontId="50" fillId="10" borderId="0" xfId="0" applyFont="1" applyFill="1" applyAlignment="1">
      <alignment vertical="center" wrapText="1"/>
    </xf>
    <xf numFmtId="0" fontId="51" fillId="10" borderId="0" xfId="0" applyFont="1" applyFill="1" applyAlignment="1">
      <alignment horizontal="center"/>
    </xf>
    <xf numFmtId="0" fontId="51" fillId="10" borderId="0" xfId="0" applyFont="1" applyFill="1" applyAlignment="1">
      <alignment horizontal="center" vertical="center" wrapText="1"/>
    </xf>
    <xf numFmtId="0" fontId="49" fillId="10" borderId="0" xfId="0" applyFont="1" applyFill="1" applyAlignment="1">
      <alignment vertical="center" wrapText="1"/>
    </xf>
    <xf numFmtId="0" fontId="49" fillId="10" borderId="0" xfId="0" applyFont="1" applyFill="1" applyAlignment="1">
      <alignment horizontal="center" vertical="center" wrapText="1"/>
    </xf>
    <xf numFmtId="166" fontId="46" fillId="10" borderId="0" xfId="6" applyNumberFormat="1" applyFont="1" applyFill="1" applyAlignment="1" applyProtection="1">
      <alignment horizontal="center" wrapText="1"/>
      <protection locked="0"/>
    </xf>
    <xf numFmtId="166" fontId="48" fillId="10" borderId="0" xfId="0" applyNumberFormat="1" applyFont="1" applyFill="1" applyAlignment="1">
      <alignment horizontal="center"/>
    </xf>
    <xf numFmtId="166" fontId="49" fillId="10" borderId="0" xfId="0" applyNumberFormat="1" applyFont="1" applyFill="1" applyAlignment="1">
      <alignment horizontal="center"/>
    </xf>
    <xf numFmtId="166" fontId="51" fillId="10" borderId="53" xfId="0" applyNumberFormat="1" applyFont="1" applyFill="1" applyBorder="1" applyAlignment="1">
      <alignment horizontal="center"/>
    </xf>
    <xf numFmtId="166" fontId="53" fillId="10" borderId="53" xfId="0" applyNumberFormat="1" applyFont="1" applyFill="1" applyBorder="1" applyAlignment="1">
      <alignment horizontal="center"/>
    </xf>
    <xf numFmtId="166" fontId="51" fillId="10" borderId="53" xfId="0" applyNumberFormat="1" applyFont="1" applyFill="1" applyBorder="1" applyAlignment="1">
      <alignment vertical="center"/>
    </xf>
    <xf numFmtId="166" fontId="51" fillId="10" borderId="0" xfId="0" applyNumberFormat="1" applyFont="1" applyFill="1" applyAlignment="1">
      <alignment horizontal="center"/>
    </xf>
    <xf numFmtId="166" fontId="53" fillId="10" borderId="0" xfId="0" applyNumberFormat="1" applyFont="1" applyFill="1" applyAlignment="1">
      <alignment horizontal="center"/>
    </xf>
    <xf numFmtId="166" fontId="51" fillId="10" borderId="0" xfId="0" applyNumberFormat="1" applyFont="1" applyFill="1" applyAlignment="1">
      <alignment vertical="center"/>
    </xf>
    <xf numFmtId="166" fontId="48" fillId="10" borderId="0" xfId="0" applyNumberFormat="1" applyFont="1" applyFill="1" applyAlignment="1">
      <alignment horizontal="center" wrapText="1"/>
    </xf>
    <xf numFmtId="0" fontId="49" fillId="10" borderId="53" xfId="0" applyFont="1" applyFill="1" applyBorder="1" applyAlignment="1">
      <alignment horizontal="center" vertical="center" wrapText="1"/>
    </xf>
    <xf numFmtId="166" fontId="49" fillId="10" borderId="52" xfId="5" applyNumberFormat="1" applyFont="1" applyFill="1" applyBorder="1" applyAlignment="1">
      <alignment horizontal="center" vertical="center"/>
    </xf>
    <xf numFmtId="166" fontId="45" fillId="10" borderId="0" xfId="6" applyNumberFormat="1" applyFont="1" applyFill="1" applyAlignment="1" applyProtection="1">
      <alignment horizontal="center" wrapText="1"/>
      <protection locked="0"/>
    </xf>
    <xf numFmtId="166" fontId="49" fillId="10" borderId="52" xfId="0" applyNumberFormat="1" applyFont="1" applyFill="1" applyBorder="1" applyAlignment="1">
      <alignment horizontal="center"/>
    </xf>
    <xf numFmtId="166" fontId="48" fillId="10" borderId="53" xfId="0" applyNumberFormat="1" applyFont="1" applyFill="1" applyBorder="1" applyAlignment="1">
      <alignment horizontal="center"/>
    </xf>
    <xf numFmtId="0" fontId="51" fillId="10" borderId="53" xfId="0" applyFont="1" applyFill="1" applyBorder="1" applyAlignment="1">
      <alignment horizontal="center" vertical="center" wrapText="1"/>
    </xf>
    <xf numFmtId="0" fontId="46" fillId="10" borderId="0" xfId="0" applyFont="1" applyFill="1" applyAlignment="1">
      <alignment wrapText="1"/>
    </xf>
    <xf numFmtId="0" fontId="4" fillId="10" borderId="0" xfId="0" applyFont="1" applyFill="1" applyAlignment="1">
      <alignment vertical="top"/>
    </xf>
    <xf numFmtId="0" fontId="0" fillId="10" borderId="0" xfId="0" applyFill="1"/>
    <xf numFmtId="0" fontId="49" fillId="10" borderId="52" xfId="0" applyFont="1" applyFill="1" applyBorder="1" applyAlignment="1">
      <alignment vertical="center" wrapText="1"/>
    </xf>
    <xf numFmtId="0" fontId="26" fillId="10" borderId="0" xfId="0" applyFont="1" applyFill="1"/>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1"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Alignment="1">
      <alignment vertical="center"/>
    </xf>
    <xf numFmtId="49" fontId="5" fillId="11" borderId="3" xfId="4" applyNumberFormat="1" applyFont="1" applyFill="1" applyBorder="1" applyAlignment="1" applyProtection="1">
      <alignment vertical="center"/>
      <protection locked="0"/>
    </xf>
    <xf numFmtId="49" fontId="5" fillId="11" borderId="2" xfId="4" applyNumberFormat="1" applyFont="1" applyFill="1" applyBorder="1" applyAlignment="1" applyProtection="1">
      <alignment vertical="center"/>
      <protection locked="0"/>
    </xf>
    <xf numFmtId="49" fontId="5" fillId="11" borderId="4" xfId="4" applyNumberFormat="1" applyFont="1" applyFill="1" applyBorder="1" applyAlignment="1" applyProtection="1">
      <alignment vertical="center"/>
      <protection locked="0"/>
    </xf>
    <xf numFmtId="0" fontId="6"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1" borderId="3" xfId="4" applyFont="1" applyFill="1" applyBorder="1" applyAlignment="1" applyProtection="1">
      <alignment vertical="center"/>
      <protection locked="0"/>
    </xf>
    <xf numFmtId="0" fontId="26" fillId="11" borderId="2" xfId="4" applyFont="1" applyFill="1" applyBorder="1" applyAlignment="1" applyProtection="1">
      <alignment vertical="center"/>
      <protection locked="0"/>
    </xf>
    <xf numFmtId="0" fontId="26" fillId="11" borderId="4" xfId="4" applyFont="1" applyFill="1" applyBorder="1" applyAlignment="1" applyProtection="1">
      <alignment vertical="center"/>
      <protection locked="0"/>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49" fontId="5" fillId="11" borderId="3" xfId="4" applyNumberFormat="1" applyFont="1" applyFill="1" applyBorder="1" applyAlignment="1" applyProtection="1">
      <alignment horizontal="center" vertical="center"/>
      <protection locked="0"/>
    </xf>
    <xf numFmtId="49" fontId="5" fillId="11" borderId="4" xfId="4" applyNumberFormat="1" applyFont="1" applyFill="1" applyBorder="1" applyAlignment="1" applyProtection="1">
      <alignment horizontal="center" vertical="center"/>
      <protection locked="0"/>
    </xf>
    <xf numFmtId="0" fontId="6" fillId="10" borderId="48" xfId="0" applyFont="1" applyFill="1" applyBorder="1" applyAlignment="1">
      <alignment horizontal="right" vertical="center" wrapText="1"/>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7" fillId="10" borderId="0" xfId="0" applyFont="1" applyFill="1" applyAlignment="1">
      <alignment vertical="center"/>
    </xf>
    <xf numFmtId="0" fontId="26" fillId="10" borderId="47" xfId="0" applyFont="1" applyFill="1" applyBorder="1" applyAlignment="1">
      <alignment wrapText="1"/>
    </xf>
    <xf numFmtId="0" fontId="5" fillId="11" borderId="3" xfId="4" applyFont="1" applyFill="1" applyBorder="1" applyAlignment="1" applyProtection="1">
      <alignment horizontal="center" vertical="center"/>
      <protection locked="0"/>
    </xf>
    <xf numFmtId="0" fontId="5" fillId="11" borderId="4" xfId="4" applyFont="1" applyFill="1" applyBorder="1" applyAlignment="1" applyProtection="1">
      <alignment horizontal="center" vertical="center"/>
      <protection locked="0"/>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5" fillId="11" borderId="3" xfId="4" applyFont="1" applyFill="1" applyBorder="1" applyAlignment="1" applyProtection="1">
      <alignment vertical="center"/>
      <protection locked="0"/>
    </xf>
    <xf numFmtId="0" fontId="5" fillId="11" borderId="2" xfId="4" applyFont="1" applyFill="1" applyBorder="1" applyAlignment="1" applyProtection="1">
      <alignment vertical="center"/>
      <protection locked="0"/>
    </xf>
    <xf numFmtId="0" fontId="5" fillId="11" borderId="4" xfId="4" applyFont="1" applyFill="1" applyBorder="1" applyAlignment="1" applyProtection="1">
      <alignment vertical="center"/>
      <protection locked="0"/>
    </xf>
    <xf numFmtId="0" fontId="26" fillId="11" borderId="3" xfId="4" applyFont="1" applyFill="1" applyBorder="1" applyProtection="1">
      <protection locked="0"/>
    </xf>
    <xf numFmtId="0" fontId="26" fillId="11" borderId="2" xfId="4" applyFont="1" applyFill="1" applyBorder="1" applyProtection="1">
      <protection locked="0"/>
    </xf>
    <xf numFmtId="0" fontId="26" fillId="11" borderId="4" xfId="4"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Alignment="1">
      <alignment vertical="center"/>
    </xf>
    <xf numFmtId="0" fontId="32" fillId="10" borderId="48" xfId="0" applyFont="1" applyFill="1" applyBorder="1" applyAlignment="1">
      <alignment vertical="center"/>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26" fillId="10" borderId="0" xfId="0" applyFont="1" applyFill="1" applyProtection="1">
      <protection locked="0"/>
    </xf>
    <xf numFmtId="0" fontId="5" fillId="11" borderId="4" xfId="0" applyFont="1" applyFill="1" applyBorder="1" applyAlignment="1" applyProtection="1">
      <alignment horizontal="right" vertical="center"/>
      <protection locked="0"/>
    </xf>
    <xf numFmtId="0" fontId="26" fillId="10" borderId="0" xfId="0" applyFont="1" applyFill="1" applyAlignment="1">
      <alignment vertical="top"/>
    </xf>
    <xf numFmtId="0" fontId="26" fillId="10" borderId="0" xfId="0" applyFont="1" applyFill="1" applyAlignment="1">
      <alignment vertical="top" wrapText="1"/>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6" fillId="0" borderId="15" xfId="0" applyFont="1" applyBorder="1" applyAlignment="1">
      <alignment horizontal="left" vertical="center" wrapText="1"/>
    </xf>
    <xf numFmtId="0" fontId="15" fillId="0" borderId="15" xfId="0" applyFont="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5"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6" fillId="0" borderId="15"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39" fillId="0" borderId="15" xfId="0" applyFont="1" applyBorder="1" applyAlignment="1">
      <alignment horizontal="left" vertical="center" wrapText="1" indent="1"/>
    </xf>
    <xf numFmtId="0" fontId="13"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13"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6" fillId="0" borderId="15" xfId="0" applyFont="1" applyBorder="1" applyAlignment="1">
      <alignment horizontal="left" vertical="center" wrapText="1" indent="1"/>
    </xf>
    <xf numFmtId="0" fontId="5" fillId="9" borderId="16" xfId="0" applyFont="1" applyFill="1" applyBorder="1" applyAlignment="1">
      <alignment horizontal="left"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13" fillId="4" borderId="14" xfId="0" applyFont="1" applyFill="1" applyBorder="1" applyAlignment="1">
      <alignment vertical="center" wrapTex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6" fillId="9" borderId="16" xfId="0" applyFont="1" applyFill="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6" fillId="0" borderId="33" xfId="0" applyFont="1" applyBorder="1" applyAlignment="1">
      <alignment horizontal="left" vertical="center" wrapText="1" indent="1"/>
    </xf>
    <xf numFmtId="0" fontId="6" fillId="0" borderId="33" xfId="0" applyFont="1" applyBorder="1" applyAlignment="1">
      <alignment horizontal="left" vertical="center" wrapText="1"/>
    </xf>
    <xf numFmtId="0" fontId="18" fillId="9" borderId="44"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4" fillId="0" borderId="46" xfId="0" applyFont="1" applyBorder="1"/>
    <xf numFmtId="0" fontId="17"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0" fontId="49" fillId="10" borderId="0" xfId="0" applyFont="1" applyFill="1" applyAlignment="1">
      <alignment horizontal="left" vertical="top"/>
    </xf>
    <xf numFmtId="0" fontId="49" fillId="10" borderId="0" xfId="0" applyFont="1" applyFill="1" applyAlignment="1">
      <alignment horizontal="center" vertical="center" wrapText="1"/>
    </xf>
    <xf numFmtId="0" fontId="49" fillId="10" borderId="52" xfId="0" applyFont="1" applyFill="1" applyBorder="1" applyAlignment="1">
      <alignment horizontal="center" vertical="center" wrapText="1"/>
    </xf>
    <xf numFmtId="0" fontId="49" fillId="10" borderId="54" xfId="0" applyFont="1" applyFill="1" applyBorder="1" applyAlignment="1">
      <alignment horizontal="center" vertical="center" wrapText="1"/>
    </xf>
  </cellXfs>
  <cellStyles count="7">
    <cellStyle name="Comma" xfId="5" builtinId="3"/>
    <cellStyle name="Hyperlink 2" xfId="2" xr:uid="{00000000-0005-0000-0000-000000000000}"/>
    <cellStyle name="Normal" xfId="0" builtinId="0"/>
    <cellStyle name="Normal 2" xfId="3" xr:uid="{00000000-0005-0000-0000-000002000000}"/>
    <cellStyle name="Normal 3" xfId="4" xr:uid="{9C45F357-5E9A-421F-8611-0BE838848501}"/>
    <cellStyle name="Normal_Bilanca, RDG" xfId="6" xr:uid="{9077990C-9512-4246-822F-30C385EF9684}"/>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zoomScaleSheetLayoutView="115" workbookViewId="0">
      <selection activeCell="P15" sqref="P15"/>
    </sheetView>
  </sheetViews>
  <sheetFormatPr defaultRowHeight="13.2" x14ac:dyDescent="0.25"/>
  <cols>
    <col min="1" max="1" width="12.44140625" customWidth="1"/>
    <col min="2" max="2" width="9.109375" customWidth="1"/>
    <col min="9" max="9" width="12.6640625" customWidth="1"/>
  </cols>
  <sheetData>
    <row r="1" spans="1:10" ht="15.6" x14ac:dyDescent="0.25">
      <c r="A1" s="164"/>
      <c r="B1" s="165"/>
      <c r="C1" s="165"/>
      <c r="D1" s="27"/>
      <c r="E1" s="27"/>
      <c r="F1" s="27"/>
      <c r="G1" s="27"/>
      <c r="H1" s="27"/>
      <c r="I1" s="27"/>
      <c r="J1" s="28"/>
    </row>
    <row r="2" spans="1:10" ht="14.4" customHeight="1" x14ac:dyDescent="0.25">
      <c r="A2" s="166" t="s">
        <v>0</v>
      </c>
      <c r="B2" s="167"/>
      <c r="C2" s="167"/>
      <c r="D2" s="167"/>
      <c r="E2" s="167"/>
      <c r="F2" s="167"/>
      <c r="G2" s="167"/>
      <c r="H2" s="167"/>
      <c r="I2" s="167"/>
      <c r="J2" s="168"/>
    </row>
    <row r="3" spans="1:10" ht="13.8" x14ac:dyDescent="0.25">
      <c r="A3" s="78"/>
      <c r="B3" s="79"/>
      <c r="C3" s="79"/>
      <c r="D3" s="79"/>
      <c r="E3" s="79"/>
      <c r="F3" s="79"/>
      <c r="G3" s="79"/>
      <c r="H3" s="79"/>
      <c r="I3" s="79"/>
      <c r="J3" s="80"/>
    </row>
    <row r="4" spans="1:10" ht="33.6" customHeight="1" x14ac:dyDescent="0.25">
      <c r="A4" s="169" t="s">
        <v>1</v>
      </c>
      <c r="B4" s="170"/>
      <c r="C4" s="170"/>
      <c r="D4" s="170"/>
      <c r="E4" s="171" t="s">
        <v>510</v>
      </c>
      <c r="F4" s="172"/>
      <c r="G4" s="86" t="s">
        <v>2</v>
      </c>
      <c r="H4" s="171" t="s">
        <v>511</v>
      </c>
      <c r="I4" s="172"/>
      <c r="J4" s="29"/>
    </row>
    <row r="5" spans="1:10" s="91" customFormat="1" ht="10.199999999999999" customHeight="1" x14ac:dyDescent="0.3">
      <c r="A5" s="173"/>
      <c r="B5" s="174"/>
      <c r="C5" s="174"/>
      <c r="D5" s="174"/>
      <c r="E5" s="174"/>
      <c r="F5" s="174"/>
      <c r="G5" s="174"/>
      <c r="H5" s="174"/>
      <c r="I5" s="174"/>
      <c r="J5" s="175"/>
    </row>
    <row r="6" spans="1:10" ht="20.399999999999999" customHeight="1" x14ac:dyDescent="0.25">
      <c r="A6" s="81"/>
      <c r="B6" s="92" t="s">
        <v>3</v>
      </c>
      <c r="C6" s="82"/>
      <c r="D6" s="82"/>
      <c r="E6" s="104">
        <v>2024</v>
      </c>
      <c r="F6" s="93"/>
      <c r="G6" s="86"/>
      <c r="H6" s="93"/>
      <c r="I6" s="93"/>
      <c r="J6" s="38"/>
    </row>
    <row r="7" spans="1:10" s="95" customFormat="1" ht="10.95" customHeight="1" x14ac:dyDescent="0.25">
      <c r="A7" s="81"/>
      <c r="B7" s="82"/>
      <c r="C7" s="82"/>
      <c r="D7" s="82"/>
      <c r="E7" s="94"/>
      <c r="F7" s="94"/>
      <c r="G7" s="86"/>
      <c r="H7" s="94"/>
      <c r="I7" s="94"/>
      <c r="J7" s="38"/>
    </row>
    <row r="8" spans="1:10" ht="37.950000000000003" customHeight="1" x14ac:dyDescent="0.25">
      <c r="A8" s="178" t="s">
        <v>4</v>
      </c>
      <c r="B8" s="179"/>
      <c r="C8" s="179"/>
      <c r="D8" s="179"/>
      <c r="E8" s="179"/>
      <c r="F8" s="179"/>
      <c r="G8" s="179"/>
      <c r="H8" s="179"/>
      <c r="I8" s="179"/>
      <c r="J8" s="30"/>
    </row>
    <row r="9" spans="1:10" ht="13.8" x14ac:dyDescent="0.25">
      <c r="A9" s="31"/>
      <c r="B9" s="74"/>
      <c r="C9" s="74"/>
      <c r="D9" s="74"/>
      <c r="E9" s="177"/>
      <c r="F9" s="177"/>
      <c r="G9" s="147"/>
      <c r="H9" s="147"/>
      <c r="I9" s="84"/>
      <c r="J9" s="85"/>
    </row>
    <row r="10" spans="1:10" ht="25.95" customHeight="1" x14ac:dyDescent="0.25">
      <c r="A10" s="180" t="s">
        <v>5</v>
      </c>
      <c r="B10" s="181"/>
      <c r="C10" s="182" t="s">
        <v>494</v>
      </c>
      <c r="D10" s="183" t="s">
        <v>494</v>
      </c>
      <c r="E10" s="76"/>
      <c r="F10" s="149" t="s">
        <v>6</v>
      </c>
      <c r="G10" s="184"/>
      <c r="H10" s="185" t="s">
        <v>498</v>
      </c>
      <c r="I10" s="186"/>
      <c r="J10" s="32"/>
    </row>
    <row r="11" spans="1:10" ht="15.6" customHeight="1" x14ac:dyDescent="0.25">
      <c r="A11" s="31"/>
      <c r="B11" s="74"/>
      <c r="C11" s="74"/>
      <c r="D11" s="74"/>
      <c r="E11" s="176"/>
      <c r="F11" s="176"/>
      <c r="G11" s="176"/>
      <c r="H11" s="176"/>
      <c r="I11" s="77"/>
      <c r="J11" s="32"/>
    </row>
    <row r="12" spans="1:10" ht="21" customHeight="1" x14ac:dyDescent="0.25">
      <c r="A12" s="148" t="s">
        <v>7</v>
      </c>
      <c r="B12" s="181"/>
      <c r="C12" s="182" t="s">
        <v>495</v>
      </c>
      <c r="D12" s="183" t="s">
        <v>495</v>
      </c>
      <c r="E12" s="189"/>
      <c r="F12" s="176"/>
      <c r="G12" s="176"/>
      <c r="H12" s="176"/>
      <c r="I12" s="77"/>
      <c r="J12" s="32"/>
    </row>
    <row r="13" spans="1:10" ht="10.95" customHeight="1" x14ac:dyDescent="0.25">
      <c r="A13" s="76"/>
      <c r="B13" s="77"/>
      <c r="C13" s="74"/>
      <c r="D13" s="74"/>
      <c r="E13" s="147"/>
      <c r="F13" s="147"/>
      <c r="G13" s="147"/>
      <c r="H13" s="147"/>
      <c r="I13" s="74"/>
      <c r="J13" s="33"/>
    </row>
    <row r="14" spans="1:10" ht="22.95" customHeight="1" x14ac:dyDescent="0.25">
      <c r="A14" s="148" t="s">
        <v>8</v>
      </c>
      <c r="B14" s="184"/>
      <c r="C14" s="182" t="s">
        <v>496</v>
      </c>
      <c r="D14" s="183" t="s">
        <v>496</v>
      </c>
      <c r="E14" s="187"/>
      <c r="F14" s="188"/>
      <c r="G14" s="90" t="s">
        <v>9</v>
      </c>
      <c r="H14" s="190" t="s">
        <v>499</v>
      </c>
      <c r="I14" s="191"/>
      <c r="J14" s="87"/>
    </row>
    <row r="15" spans="1:10" ht="14.4" customHeight="1" x14ac:dyDescent="0.25">
      <c r="A15" s="76"/>
      <c r="B15" s="77"/>
      <c r="C15" s="74"/>
      <c r="D15" s="74"/>
      <c r="E15" s="147"/>
      <c r="F15" s="147"/>
      <c r="G15" s="147"/>
      <c r="H15" s="147"/>
      <c r="I15" s="74"/>
      <c r="J15" s="33"/>
    </row>
    <row r="16" spans="1:10" ht="13.2" customHeight="1" x14ac:dyDescent="0.25">
      <c r="A16" s="148" t="s">
        <v>10</v>
      </c>
      <c r="B16" s="184"/>
      <c r="C16" s="182" t="s">
        <v>497</v>
      </c>
      <c r="D16" s="183"/>
      <c r="E16" s="83"/>
      <c r="F16" s="83"/>
      <c r="G16" s="83"/>
      <c r="H16" s="83"/>
      <c r="I16" s="83"/>
      <c r="J16" s="87"/>
    </row>
    <row r="17" spans="1:10" ht="14.4" customHeight="1" x14ac:dyDescent="0.25">
      <c r="A17" s="192"/>
      <c r="B17" s="193"/>
      <c r="C17" s="193"/>
      <c r="D17" s="193"/>
      <c r="E17" s="193"/>
      <c r="F17" s="193"/>
      <c r="G17" s="193"/>
      <c r="H17" s="193"/>
      <c r="I17" s="193"/>
      <c r="J17" s="194"/>
    </row>
    <row r="18" spans="1:10" x14ac:dyDescent="0.25">
      <c r="A18" s="180" t="s">
        <v>11</v>
      </c>
      <c r="B18" s="181"/>
      <c r="C18" s="195" t="s">
        <v>595</v>
      </c>
      <c r="D18" s="196"/>
      <c r="E18" s="196"/>
      <c r="F18" s="196"/>
      <c r="G18" s="196" t="s">
        <v>500</v>
      </c>
      <c r="H18" s="196"/>
      <c r="I18" s="196"/>
      <c r="J18" s="197"/>
    </row>
    <row r="19" spans="1:10" ht="13.8" x14ac:dyDescent="0.25">
      <c r="A19" s="31"/>
      <c r="B19" s="74"/>
      <c r="C19" s="89"/>
      <c r="D19" s="74"/>
      <c r="E19" s="147"/>
      <c r="F19" s="147"/>
      <c r="G19" s="147"/>
      <c r="H19" s="147"/>
      <c r="I19" s="74"/>
      <c r="J19" s="33"/>
    </row>
    <row r="20" spans="1:10" ht="13.8" x14ac:dyDescent="0.25">
      <c r="A20" s="180" t="s">
        <v>12</v>
      </c>
      <c r="B20" s="181"/>
      <c r="C20" s="190">
        <v>10000</v>
      </c>
      <c r="D20" s="191"/>
      <c r="E20" s="147"/>
      <c r="F20" s="147"/>
      <c r="G20" s="195" t="s">
        <v>501</v>
      </c>
      <c r="H20" s="196"/>
      <c r="I20" s="196"/>
      <c r="J20" s="197"/>
    </row>
    <row r="21" spans="1:10" ht="13.8" x14ac:dyDescent="0.25">
      <c r="A21" s="31"/>
      <c r="B21" s="74"/>
      <c r="C21" s="74"/>
      <c r="D21" s="74"/>
      <c r="E21" s="147"/>
      <c r="F21" s="147"/>
      <c r="G21" s="147"/>
      <c r="H21" s="147"/>
      <c r="I21" s="74"/>
      <c r="J21" s="33"/>
    </row>
    <row r="22" spans="1:10" x14ac:dyDescent="0.25">
      <c r="A22" s="180" t="s">
        <v>13</v>
      </c>
      <c r="B22" s="181"/>
      <c r="C22" s="195" t="s">
        <v>502</v>
      </c>
      <c r="D22" s="196"/>
      <c r="E22" s="196"/>
      <c r="F22" s="196"/>
      <c r="G22" s="196"/>
      <c r="H22" s="196"/>
      <c r="I22" s="196"/>
      <c r="J22" s="197"/>
    </row>
    <row r="23" spans="1:10" ht="13.8" x14ac:dyDescent="0.25">
      <c r="A23" s="31"/>
      <c r="B23" s="74"/>
      <c r="C23" s="74"/>
      <c r="D23" s="74"/>
      <c r="E23" s="147"/>
      <c r="F23" s="147"/>
      <c r="G23" s="147"/>
      <c r="H23" s="147"/>
      <c r="I23" s="74"/>
      <c r="J23" s="33"/>
    </row>
    <row r="24" spans="1:10" ht="13.8" x14ac:dyDescent="0.25">
      <c r="A24" s="180" t="s">
        <v>14</v>
      </c>
      <c r="B24" s="181"/>
      <c r="C24" s="198" t="s">
        <v>503</v>
      </c>
      <c r="D24" s="199"/>
      <c r="E24" s="199"/>
      <c r="F24" s="199"/>
      <c r="G24" s="199"/>
      <c r="H24" s="199"/>
      <c r="I24" s="199"/>
      <c r="J24" s="200"/>
    </row>
    <row r="25" spans="1:10" ht="13.8" x14ac:dyDescent="0.25">
      <c r="A25" s="31"/>
      <c r="B25" s="74"/>
      <c r="C25" s="89"/>
      <c r="D25" s="74"/>
      <c r="E25" s="147"/>
      <c r="F25" s="147"/>
      <c r="G25" s="147"/>
      <c r="H25" s="147"/>
      <c r="I25" s="74"/>
      <c r="J25" s="33"/>
    </row>
    <row r="26" spans="1:10" ht="13.8" x14ac:dyDescent="0.25">
      <c r="A26" s="180" t="s">
        <v>15</v>
      </c>
      <c r="B26" s="181"/>
      <c r="C26" s="198" t="s">
        <v>504</v>
      </c>
      <c r="D26" s="199"/>
      <c r="E26" s="199"/>
      <c r="F26" s="199"/>
      <c r="G26" s="199"/>
      <c r="H26" s="199"/>
      <c r="I26" s="199"/>
      <c r="J26" s="200"/>
    </row>
    <row r="27" spans="1:10" ht="13.95" customHeight="1" x14ac:dyDescent="0.25">
      <c r="A27" s="31"/>
      <c r="B27" s="74"/>
      <c r="C27" s="89"/>
      <c r="D27" s="74"/>
      <c r="E27" s="147"/>
      <c r="F27" s="147"/>
      <c r="G27" s="147"/>
      <c r="H27" s="147"/>
      <c r="I27" s="74"/>
      <c r="J27" s="33"/>
    </row>
    <row r="28" spans="1:10" ht="22.95" customHeight="1" x14ac:dyDescent="0.25">
      <c r="A28" s="148" t="s">
        <v>16</v>
      </c>
      <c r="B28" s="181"/>
      <c r="C28" s="60">
        <v>587</v>
      </c>
      <c r="D28" s="34"/>
      <c r="E28" s="155"/>
      <c r="F28" s="155"/>
      <c r="G28" s="155"/>
      <c r="H28" s="155"/>
      <c r="I28" s="201"/>
      <c r="J28" s="202"/>
    </row>
    <row r="29" spans="1:10" ht="13.8" x14ac:dyDescent="0.25">
      <c r="A29" s="31"/>
      <c r="B29" s="74"/>
      <c r="C29" s="74"/>
      <c r="D29" s="74"/>
      <c r="E29" s="147"/>
      <c r="F29" s="147"/>
      <c r="G29" s="147"/>
      <c r="H29" s="147"/>
      <c r="I29" s="74"/>
      <c r="J29" s="33"/>
    </row>
    <row r="30" spans="1:10" ht="14.4" x14ac:dyDescent="0.25">
      <c r="A30" s="180" t="s">
        <v>17</v>
      </c>
      <c r="B30" s="181"/>
      <c r="C30" s="103" t="s">
        <v>505</v>
      </c>
      <c r="D30" s="203" t="s">
        <v>18</v>
      </c>
      <c r="E30" s="159"/>
      <c r="F30" s="159"/>
      <c r="G30" s="159"/>
      <c r="H30" s="96" t="s">
        <v>19</v>
      </c>
      <c r="I30" s="97" t="s">
        <v>20</v>
      </c>
      <c r="J30" s="98"/>
    </row>
    <row r="31" spans="1:10" ht="13.8" x14ac:dyDescent="0.25">
      <c r="A31" s="180"/>
      <c r="B31" s="181"/>
      <c r="C31" s="35"/>
      <c r="D31" s="86"/>
      <c r="E31" s="188"/>
      <c r="F31" s="188"/>
      <c r="G31" s="188"/>
      <c r="H31" s="188"/>
      <c r="I31" s="204"/>
      <c r="J31" s="205"/>
    </row>
    <row r="32" spans="1:10" ht="13.8" x14ac:dyDescent="0.25">
      <c r="A32" s="180" t="s">
        <v>21</v>
      </c>
      <c r="B32" s="181"/>
      <c r="C32" s="60" t="s">
        <v>506</v>
      </c>
      <c r="D32" s="203" t="s">
        <v>22</v>
      </c>
      <c r="E32" s="159"/>
      <c r="F32" s="159"/>
      <c r="G32" s="159"/>
      <c r="H32" s="99" t="s">
        <v>23</v>
      </c>
      <c r="I32" s="100" t="s">
        <v>24</v>
      </c>
      <c r="J32" s="101"/>
    </row>
    <row r="33" spans="1:10" ht="13.8" x14ac:dyDescent="0.25">
      <c r="A33" s="31"/>
      <c r="B33" s="74"/>
      <c r="C33" s="74"/>
      <c r="D33" s="74"/>
      <c r="E33" s="147"/>
      <c r="F33" s="147"/>
      <c r="G33" s="147"/>
      <c r="H33" s="147"/>
      <c r="I33" s="74"/>
      <c r="J33" s="33"/>
    </row>
    <row r="34" spans="1:10" x14ac:dyDescent="0.25">
      <c r="A34" s="203" t="s">
        <v>25</v>
      </c>
      <c r="B34" s="159"/>
      <c r="C34" s="159"/>
      <c r="D34" s="159"/>
      <c r="E34" s="159" t="s">
        <v>26</v>
      </c>
      <c r="F34" s="159"/>
      <c r="G34" s="159"/>
      <c r="H34" s="159"/>
      <c r="I34" s="159"/>
      <c r="J34" s="36" t="s">
        <v>27</v>
      </c>
    </row>
    <row r="35" spans="1:10" ht="13.8" x14ac:dyDescent="0.25">
      <c r="A35" s="31"/>
      <c r="B35" s="74"/>
      <c r="C35" s="74"/>
      <c r="D35" s="74"/>
      <c r="E35" s="147"/>
      <c r="F35" s="147"/>
      <c r="G35" s="147"/>
      <c r="H35" s="147"/>
      <c r="I35" s="74"/>
      <c r="J35" s="85"/>
    </row>
    <row r="36" spans="1:10" x14ac:dyDescent="0.25">
      <c r="A36" s="206"/>
      <c r="B36" s="207"/>
      <c r="C36" s="207"/>
      <c r="D36" s="207"/>
      <c r="E36" s="206"/>
      <c r="F36" s="207"/>
      <c r="G36" s="207"/>
      <c r="H36" s="207"/>
      <c r="I36" s="209"/>
      <c r="J36" s="75"/>
    </row>
    <row r="37" spans="1:10" ht="13.8" x14ac:dyDescent="0.25">
      <c r="A37" s="31"/>
      <c r="B37" s="74"/>
      <c r="C37" s="89"/>
      <c r="D37" s="211"/>
      <c r="E37" s="211"/>
      <c r="F37" s="211"/>
      <c r="G37" s="211"/>
      <c r="H37" s="211"/>
      <c r="I37" s="211"/>
      <c r="J37" s="33"/>
    </row>
    <row r="38" spans="1:10" x14ac:dyDescent="0.25">
      <c r="A38" s="206"/>
      <c r="B38" s="207"/>
      <c r="C38" s="207"/>
      <c r="D38" s="209"/>
      <c r="E38" s="206"/>
      <c r="F38" s="207"/>
      <c r="G38" s="207"/>
      <c r="H38" s="207"/>
      <c r="I38" s="209"/>
      <c r="J38" s="60"/>
    </row>
    <row r="39" spans="1:10" ht="13.8" x14ac:dyDescent="0.25">
      <c r="A39" s="31"/>
      <c r="B39" s="74"/>
      <c r="C39" s="89"/>
      <c r="D39" s="88"/>
      <c r="E39" s="211"/>
      <c r="F39" s="211"/>
      <c r="G39" s="211"/>
      <c r="H39" s="211"/>
      <c r="I39" s="77"/>
      <c r="J39" s="33"/>
    </row>
    <row r="40" spans="1:10" x14ac:dyDescent="0.25">
      <c r="A40" s="206"/>
      <c r="B40" s="207"/>
      <c r="C40" s="207"/>
      <c r="D40" s="209"/>
      <c r="E40" s="206"/>
      <c r="F40" s="207"/>
      <c r="G40" s="207"/>
      <c r="H40" s="207"/>
      <c r="I40" s="209"/>
      <c r="J40" s="60"/>
    </row>
    <row r="41" spans="1:10" ht="13.8" x14ac:dyDescent="0.25">
      <c r="A41" s="31"/>
      <c r="B41" s="74"/>
      <c r="C41" s="89"/>
      <c r="D41" s="88"/>
      <c r="E41" s="211"/>
      <c r="F41" s="211"/>
      <c r="G41" s="211"/>
      <c r="H41" s="211"/>
      <c r="I41" s="77"/>
      <c r="J41" s="33"/>
    </row>
    <row r="42" spans="1:10" x14ac:dyDescent="0.25">
      <c r="A42" s="206"/>
      <c r="B42" s="207"/>
      <c r="C42" s="207"/>
      <c r="D42" s="209"/>
      <c r="E42" s="206"/>
      <c r="F42" s="207"/>
      <c r="G42" s="207"/>
      <c r="H42" s="207"/>
      <c r="I42" s="209"/>
      <c r="J42" s="60"/>
    </row>
    <row r="43" spans="1:10" ht="13.8" x14ac:dyDescent="0.25">
      <c r="A43" s="37"/>
      <c r="B43" s="89"/>
      <c r="C43" s="210"/>
      <c r="D43" s="210"/>
      <c r="E43" s="147"/>
      <c r="F43" s="147"/>
      <c r="G43" s="210"/>
      <c r="H43" s="210"/>
      <c r="I43" s="210"/>
      <c r="J43" s="33"/>
    </row>
    <row r="44" spans="1:10" x14ac:dyDescent="0.25">
      <c r="A44" s="206"/>
      <c r="B44" s="207"/>
      <c r="C44" s="207"/>
      <c r="D44" s="209"/>
      <c r="E44" s="206"/>
      <c r="F44" s="207"/>
      <c r="G44" s="207"/>
      <c r="H44" s="207"/>
      <c r="I44" s="209"/>
      <c r="J44" s="60"/>
    </row>
    <row r="45" spans="1:10" ht="13.8" x14ac:dyDescent="0.25">
      <c r="A45" s="37"/>
      <c r="B45" s="89"/>
      <c r="C45" s="89"/>
      <c r="D45" s="74"/>
      <c r="E45" s="208"/>
      <c r="F45" s="208"/>
      <c r="G45" s="210"/>
      <c r="H45" s="210"/>
      <c r="I45" s="74"/>
      <c r="J45" s="33"/>
    </row>
    <row r="46" spans="1:10" x14ac:dyDescent="0.25">
      <c r="A46" s="206"/>
      <c r="B46" s="207"/>
      <c r="C46" s="207"/>
      <c r="D46" s="209"/>
      <c r="E46" s="206"/>
      <c r="F46" s="207"/>
      <c r="G46" s="207"/>
      <c r="H46" s="207"/>
      <c r="I46" s="209"/>
      <c r="J46" s="60"/>
    </row>
    <row r="47" spans="1:10" ht="13.8" x14ac:dyDescent="0.25">
      <c r="A47" s="37"/>
      <c r="B47" s="89"/>
      <c r="C47" s="89"/>
      <c r="D47" s="74"/>
      <c r="E47" s="147"/>
      <c r="F47" s="147"/>
      <c r="G47" s="210"/>
      <c r="H47" s="210"/>
      <c r="I47" s="74"/>
      <c r="J47" s="102" t="s">
        <v>28</v>
      </c>
    </row>
    <row r="48" spans="1:10" ht="13.8" x14ac:dyDescent="0.25">
      <c r="A48" s="37"/>
      <c r="B48" s="89"/>
      <c r="C48" s="89"/>
      <c r="D48" s="74"/>
      <c r="E48" s="147"/>
      <c r="F48" s="147"/>
      <c r="G48" s="210"/>
      <c r="H48" s="210"/>
      <c r="I48" s="74"/>
      <c r="J48" s="102" t="s">
        <v>29</v>
      </c>
    </row>
    <row r="49" spans="1:10" ht="14.4" customHeight="1" x14ac:dyDescent="0.25">
      <c r="A49" s="148" t="s">
        <v>30</v>
      </c>
      <c r="B49" s="149"/>
      <c r="C49" s="185"/>
      <c r="D49" s="186"/>
      <c r="E49" s="212" t="s">
        <v>31</v>
      </c>
      <c r="F49" s="213"/>
      <c r="G49" s="214"/>
      <c r="H49" s="215"/>
      <c r="I49" s="215"/>
      <c r="J49" s="216"/>
    </row>
    <row r="50" spans="1:10" ht="13.8" x14ac:dyDescent="0.25">
      <c r="A50" s="37"/>
      <c r="B50" s="89"/>
      <c r="C50" s="210"/>
      <c r="D50" s="210"/>
      <c r="E50" s="147"/>
      <c r="F50" s="147"/>
      <c r="G50" s="153" t="s">
        <v>32</v>
      </c>
      <c r="H50" s="153"/>
      <c r="I50" s="153"/>
      <c r="J50" s="38"/>
    </row>
    <row r="51" spans="1:10" ht="13.95" customHeight="1" x14ac:dyDescent="0.25">
      <c r="A51" s="148" t="s">
        <v>33</v>
      </c>
      <c r="B51" s="149"/>
      <c r="C51" s="195" t="s">
        <v>512</v>
      </c>
      <c r="D51" s="196"/>
      <c r="E51" s="196"/>
      <c r="F51" s="196"/>
      <c r="G51" s="196"/>
      <c r="H51" s="196"/>
      <c r="I51" s="196"/>
      <c r="J51" s="197"/>
    </row>
    <row r="52" spans="1:10" ht="13.8" x14ac:dyDescent="0.25">
      <c r="A52" s="31"/>
      <c r="B52" s="74"/>
      <c r="C52" s="155" t="s">
        <v>34</v>
      </c>
      <c r="D52" s="155"/>
      <c r="E52" s="155"/>
      <c r="F52" s="155"/>
      <c r="G52" s="155"/>
      <c r="H52" s="155"/>
      <c r="I52" s="155"/>
      <c r="J52" s="33"/>
    </row>
    <row r="53" spans="1:10" ht="13.8" x14ac:dyDescent="0.25">
      <c r="A53" s="148" t="s">
        <v>35</v>
      </c>
      <c r="B53" s="149"/>
      <c r="C53" s="156" t="s">
        <v>507</v>
      </c>
      <c r="D53" s="157"/>
      <c r="E53" s="158"/>
      <c r="F53" s="147"/>
      <c r="G53" s="147"/>
      <c r="H53" s="159"/>
      <c r="I53" s="159"/>
      <c r="J53" s="160"/>
    </row>
    <row r="54" spans="1:10" ht="13.8" x14ac:dyDescent="0.25">
      <c r="A54" s="31"/>
      <c r="B54" s="74"/>
      <c r="C54" s="89"/>
      <c r="D54" s="74"/>
      <c r="E54" s="147"/>
      <c r="F54" s="147"/>
      <c r="G54" s="147"/>
      <c r="H54" s="147"/>
      <c r="I54" s="74"/>
      <c r="J54" s="33"/>
    </row>
    <row r="55" spans="1:10" ht="14.4" customHeight="1" x14ac:dyDescent="0.25">
      <c r="A55" s="148" t="s">
        <v>36</v>
      </c>
      <c r="B55" s="149"/>
      <c r="C55" s="161" t="s">
        <v>513</v>
      </c>
      <c r="D55" s="162"/>
      <c r="E55" s="162"/>
      <c r="F55" s="162"/>
      <c r="G55" s="162"/>
      <c r="H55" s="162"/>
      <c r="I55" s="162"/>
      <c r="J55" s="163"/>
    </row>
    <row r="56" spans="1:10" ht="13.8" x14ac:dyDescent="0.25">
      <c r="A56" s="31"/>
      <c r="B56" s="74"/>
      <c r="C56" s="74"/>
      <c r="D56" s="74"/>
      <c r="E56" s="147"/>
      <c r="F56" s="147"/>
      <c r="G56" s="147"/>
      <c r="H56" s="147"/>
      <c r="I56" s="74"/>
      <c r="J56" s="33"/>
    </row>
    <row r="57" spans="1:10" ht="13.8" x14ac:dyDescent="0.25">
      <c r="A57" s="148" t="s">
        <v>37</v>
      </c>
      <c r="B57" s="149"/>
      <c r="C57" s="150" t="s">
        <v>508</v>
      </c>
      <c r="D57" s="151"/>
      <c r="E57" s="151"/>
      <c r="F57" s="151"/>
      <c r="G57" s="151"/>
      <c r="H57" s="151"/>
      <c r="I57" s="151"/>
      <c r="J57" s="152"/>
    </row>
    <row r="58" spans="1:10" ht="14.4" customHeight="1" x14ac:dyDescent="0.25">
      <c r="A58" s="31"/>
      <c r="B58" s="74"/>
      <c r="C58" s="153" t="s">
        <v>38</v>
      </c>
      <c r="D58" s="153"/>
      <c r="E58" s="153"/>
      <c r="F58" s="153"/>
      <c r="G58" s="74"/>
      <c r="H58" s="74"/>
      <c r="I58" s="74"/>
      <c r="J58" s="33"/>
    </row>
    <row r="59" spans="1:10" ht="13.8" x14ac:dyDescent="0.25">
      <c r="A59" s="148" t="s">
        <v>39</v>
      </c>
      <c r="B59" s="149"/>
      <c r="C59" s="150" t="s">
        <v>509</v>
      </c>
      <c r="D59" s="151"/>
      <c r="E59" s="151"/>
      <c r="F59" s="151"/>
      <c r="G59" s="151"/>
      <c r="H59" s="151"/>
      <c r="I59" s="151"/>
      <c r="J59" s="152"/>
    </row>
    <row r="60" spans="1:10" ht="14.4" customHeight="1" x14ac:dyDescent="0.25">
      <c r="A60" s="39"/>
      <c r="B60" s="40"/>
      <c r="C60" s="154" t="s">
        <v>40</v>
      </c>
      <c r="D60" s="154"/>
      <c r="E60" s="154"/>
      <c r="F60" s="154"/>
      <c r="G60" s="154"/>
      <c r="H60" s="40"/>
      <c r="I60" s="40"/>
      <c r="J60" s="41"/>
    </row>
    <row r="67" ht="27" customHeight="1" x14ac:dyDescent="0.25"/>
    <row r="71" ht="38.4" customHeight="1" x14ac:dyDescent="0.25"/>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9" zoomScale="110" zoomScaleNormal="100" workbookViewId="0">
      <selection activeCell="O17" sqref="O17"/>
    </sheetView>
  </sheetViews>
  <sheetFormatPr defaultColWidth="8.88671875" defaultRowHeight="13.2" x14ac:dyDescent="0.25"/>
  <cols>
    <col min="8" max="9" width="16.6640625" style="59" customWidth="1"/>
    <col min="10" max="10" width="10.33203125" bestFit="1" customWidth="1"/>
  </cols>
  <sheetData>
    <row r="1" spans="1:9" x14ac:dyDescent="0.25">
      <c r="A1" s="242" t="s">
        <v>41</v>
      </c>
      <c r="B1" s="243"/>
      <c r="C1" s="243"/>
      <c r="D1" s="243"/>
      <c r="E1" s="243"/>
      <c r="F1" s="243"/>
      <c r="G1" s="243"/>
      <c r="H1" s="243"/>
      <c r="I1" s="243"/>
    </row>
    <row r="2" spans="1:9" x14ac:dyDescent="0.25">
      <c r="A2" s="244" t="s">
        <v>514</v>
      </c>
      <c r="B2" s="245"/>
      <c r="C2" s="245"/>
      <c r="D2" s="245"/>
      <c r="E2" s="245"/>
      <c r="F2" s="245"/>
      <c r="G2" s="245"/>
      <c r="H2" s="245"/>
      <c r="I2" s="245"/>
    </row>
    <row r="3" spans="1:9" x14ac:dyDescent="0.25">
      <c r="A3" s="246" t="s">
        <v>493</v>
      </c>
      <c r="B3" s="246"/>
      <c r="C3" s="246"/>
      <c r="D3" s="246"/>
      <c r="E3" s="246"/>
      <c r="F3" s="246"/>
      <c r="G3" s="246"/>
      <c r="H3" s="246"/>
      <c r="I3" s="246"/>
    </row>
    <row r="4" spans="1:9" x14ac:dyDescent="0.25">
      <c r="A4" s="250" t="s">
        <v>596</v>
      </c>
      <c r="B4" s="251"/>
      <c r="C4" s="251"/>
      <c r="D4" s="251"/>
      <c r="E4" s="251"/>
      <c r="F4" s="251"/>
      <c r="G4" s="251"/>
      <c r="H4" s="251"/>
      <c r="I4" s="252"/>
    </row>
    <row r="5" spans="1:9" ht="31.2" thickBot="1" x14ac:dyDescent="0.3">
      <c r="A5" s="256" t="s">
        <v>42</v>
      </c>
      <c r="B5" s="257"/>
      <c r="C5" s="257"/>
      <c r="D5" s="257"/>
      <c r="E5" s="257"/>
      <c r="F5" s="258"/>
      <c r="G5" s="24" t="s">
        <v>43</v>
      </c>
      <c r="H5" s="54" t="s">
        <v>44</v>
      </c>
      <c r="I5" s="55" t="s">
        <v>45</v>
      </c>
    </row>
    <row r="6" spans="1:9" x14ac:dyDescent="0.25">
      <c r="A6" s="253">
        <v>1</v>
      </c>
      <c r="B6" s="254"/>
      <c r="C6" s="254"/>
      <c r="D6" s="254"/>
      <c r="E6" s="254"/>
      <c r="F6" s="255"/>
      <c r="G6" s="25">
        <v>2</v>
      </c>
      <c r="H6" s="26">
        <v>3</v>
      </c>
      <c r="I6" s="26">
        <v>4</v>
      </c>
    </row>
    <row r="7" spans="1:9" x14ac:dyDescent="0.25">
      <c r="A7" s="259"/>
      <c r="B7" s="259"/>
      <c r="C7" s="259"/>
      <c r="D7" s="259"/>
      <c r="E7" s="259"/>
      <c r="F7" s="259"/>
      <c r="G7" s="259"/>
      <c r="H7" s="259"/>
      <c r="I7" s="260"/>
    </row>
    <row r="8" spans="1:9" ht="12.75" customHeight="1" x14ac:dyDescent="0.25">
      <c r="A8" s="261" t="s">
        <v>46</v>
      </c>
      <c r="B8" s="262"/>
      <c r="C8" s="262"/>
      <c r="D8" s="262"/>
      <c r="E8" s="262"/>
      <c r="F8" s="263"/>
      <c r="G8" s="15">
        <v>1</v>
      </c>
      <c r="H8" s="56"/>
      <c r="I8" s="56"/>
    </row>
    <row r="9" spans="1:9" ht="12.75" customHeight="1" x14ac:dyDescent="0.25">
      <c r="A9" s="231" t="s">
        <v>47</v>
      </c>
      <c r="B9" s="232"/>
      <c r="C9" s="232"/>
      <c r="D9" s="232"/>
      <c r="E9" s="232"/>
      <c r="F9" s="233"/>
      <c r="G9" s="16">
        <v>2</v>
      </c>
      <c r="H9" s="57">
        <f>H10+H17+H27+H38+H43</f>
        <v>193802588</v>
      </c>
      <c r="I9" s="57">
        <f>I10+I17+I27+I38+I43</f>
        <v>231562859</v>
      </c>
    </row>
    <row r="10" spans="1:9" ht="12.75" customHeight="1" x14ac:dyDescent="0.25">
      <c r="A10" s="247" t="s">
        <v>48</v>
      </c>
      <c r="B10" s="248"/>
      <c r="C10" s="248"/>
      <c r="D10" s="248"/>
      <c r="E10" s="248"/>
      <c r="F10" s="249"/>
      <c r="G10" s="16">
        <v>3</v>
      </c>
      <c r="H10" s="57">
        <f>H11+H12+H13+H14+H15+H16</f>
        <v>61756</v>
      </c>
      <c r="I10" s="57">
        <f>I11+I12+I13+I14+I15+I16</f>
        <v>995633</v>
      </c>
    </row>
    <row r="11" spans="1:9" ht="12.75" customHeight="1" x14ac:dyDescent="0.25">
      <c r="A11" s="239" t="s">
        <v>49</v>
      </c>
      <c r="B11" s="240"/>
      <c r="C11" s="240"/>
      <c r="D11" s="240"/>
      <c r="E11" s="240"/>
      <c r="F11" s="241"/>
      <c r="G11" s="15">
        <v>4</v>
      </c>
      <c r="H11" s="56">
        <v>0</v>
      </c>
      <c r="I11" s="56">
        <v>66060</v>
      </c>
    </row>
    <row r="12" spans="1:9" ht="23.4" customHeight="1" x14ac:dyDescent="0.25">
      <c r="A12" s="239" t="s">
        <v>50</v>
      </c>
      <c r="B12" s="240"/>
      <c r="C12" s="240"/>
      <c r="D12" s="240"/>
      <c r="E12" s="240"/>
      <c r="F12" s="241"/>
      <c r="G12" s="15">
        <v>5</v>
      </c>
      <c r="H12" s="56">
        <v>61756</v>
      </c>
      <c r="I12" s="56">
        <v>478169</v>
      </c>
    </row>
    <row r="13" spans="1:9" ht="12.75" customHeight="1" x14ac:dyDescent="0.25">
      <c r="A13" s="239" t="s">
        <v>51</v>
      </c>
      <c r="B13" s="240"/>
      <c r="C13" s="240"/>
      <c r="D13" s="240"/>
      <c r="E13" s="240"/>
      <c r="F13" s="241"/>
      <c r="G13" s="15">
        <v>6</v>
      </c>
      <c r="H13" s="56">
        <v>0</v>
      </c>
      <c r="I13" s="56">
        <v>0</v>
      </c>
    </row>
    <row r="14" spans="1:9" ht="12.75" customHeight="1" x14ac:dyDescent="0.25">
      <c r="A14" s="239" t="s">
        <v>52</v>
      </c>
      <c r="B14" s="240"/>
      <c r="C14" s="240"/>
      <c r="D14" s="240"/>
      <c r="E14" s="240"/>
      <c r="F14" s="241"/>
      <c r="G14" s="15">
        <v>7</v>
      </c>
      <c r="H14" s="56">
        <v>0</v>
      </c>
      <c r="I14" s="56">
        <v>0</v>
      </c>
    </row>
    <row r="15" spans="1:9" ht="12.75" customHeight="1" x14ac:dyDescent="0.25">
      <c r="A15" s="239" t="s">
        <v>53</v>
      </c>
      <c r="B15" s="240"/>
      <c r="C15" s="240"/>
      <c r="D15" s="240"/>
      <c r="E15" s="240"/>
      <c r="F15" s="241"/>
      <c r="G15" s="15">
        <v>8</v>
      </c>
      <c r="H15" s="56">
        <v>0</v>
      </c>
      <c r="I15" s="56">
        <v>451404</v>
      </c>
    </row>
    <row r="16" spans="1:9" ht="12.75" customHeight="1" x14ac:dyDescent="0.25">
      <c r="A16" s="239" t="s">
        <v>54</v>
      </c>
      <c r="B16" s="240"/>
      <c r="C16" s="240"/>
      <c r="D16" s="240"/>
      <c r="E16" s="240"/>
      <c r="F16" s="241"/>
      <c r="G16" s="15">
        <v>9</v>
      </c>
      <c r="H16" s="56">
        <v>0</v>
      </c>
      <c r="I16" s="56">
        <v>0</v>
      </c>
    </row>
    <row r="17" spans="1:9" ht="12.75" customHeight="1" x14ac:dyDescent="0.25">
      <c r="A17" s="247" t="s">
        <v>55</v>
      </c>
      <c r="B17" s="248"/>
      <c r="C17" s="248"/>
      <c r="D17" s="248"/>
      <c r="E17" s="248"/>
      <c r="F17" s="249"/>
      <c r="G17" s="16">
        <v>10</v>
      </c>
      <c r="H17" s="57">
        <f>H18+H19+H20+H21+H22+H23+H24+H25+H26</f>
        <v>52829538</v>
      </c>
      <c r="I17" s="57">
        <f>I18+I19+I20+I21+I22+I23+I24+I25+I26</f>
        <v>60122193</v>
      </c>
    </row>
    <row r="18" spans="1:9" ht="12.75" customHeight="1" x14ac:dyDescent="0.25">
      <c r="A18" s="239" t="s">
        <v>56</v>
      </c>
      <c r="B18" s="240"/>
      <c r="C18" s="240"/>
      <c r="D18" s="240"/>
      <c r="E18" s="240"/>
      <c r="F18" s="241"/>
      <c r="G18" s="15">
        <v>11</v>
      </c>
      <c r="H18" s="56">
        <v>442521</v>
      </c>
      <c r="I18" s="56">
        <v>1360280</v>
      </c>
    </row>
    <row r="19" spans="1:9" ht="12.75" customHeight="1" x14ac:dyDescent="0.25">
      <c r="A19" s="239" t="s">
        <v>57</v>
      </c>
      <c r="B19" s="240"/>
      <c r="C19" s="240"/>
      <c r="D19" s="240"/>
      <c r="E19" s="240"/>
      <c r="F19" s="241"/>
      <c r="G19" s="15">
        <v>12</v>
      </c>
      <c r="H19" s="56">
        <v>2436105</v>
      </c>
      <c r="I19" s="56">
        <v>5246311</v>
      </c>
    </row>
    <row r="20" spans="1:9" ht="12.75" customHeight="1" x14ac:dyDescent="0.25">
      <c r="A20" s="239" t="s">
        <v>58</v>
      </c>
      <c r="B20" s="240"/>
      <c r="C20" s="240"/>
      <c r="D20" s="240"/>
      <c r="E20" s="240"/>
      <c r="F20" s="241"/>
      <c r="G20" s="15">
        <v>13</v>
      </c>
      <c r="H20" s="56">
        <v>643075</v>
      </c>
      <c r="I20" s="56">
        <v>5723384</v>
      </c>
    </row>
    <row r="21" spans="1:9" ht="12.75" customHeight="1" x14ac:dyDescent="0.25">
      <c r="A21" s="239" t="s">
        <v>59</v>
      </c>
      <c r="B21" s="240"/>
      <c r="C21" s="240"/>
      <c r="D21" s="240"/>
      <c r="E21" s="240"/>
      <c r="F21" s="241"/>
      <c r="G21" s="15">
        <v>14</v>
      </c>
      <c r="H21" s="56">
        <v>6338</v>
      </c>
      <c r="I21" s="56">
        <v>1103989</v>
      </c>
    </row>
    <row r="22" spans="1:9" ht="12.75" customHeight="1" x14ac:dyDescent="0.25">
      <c r="A22" s="239" t="s">
        <v>60</v>
      </c>
      <c r="B22" s="240"/>
      <c r="C22" s="240"/>
      <c r="D22" s="240"/>
      <c r="E22" s="240"/>
      <c r="F22" s="241"/>
      <c r="G22" s="15">
        <v>15</v>
      </c>
      <c r="H22" s="56">
        <v>0</v>
      </c>
      <c r="I22" s="56">
        <v>0</v>
      </c>
    </row>
    <row r="23" spans="1:9" ht="12.75" customHeight="1" x14ac:dyDescent="0.25">
      <c r="A23" s="239" t="s">
        <v>61</v>
      </c>
      <c r="B23" s="240"/>
      <c r="C23" s="240"/>
      <c r="D23" s="240"/>
      <c r="E23" s="240"/>
      <c r="F23" s="241"/>
      <c r="G23" s="15">
        <v>16</v>
      </c>
      <c r="H23" s="56">
        <v>0</v>
      </c>
      <c r="I23" s="56">
        <v>0</v>
      </c>
    </row>
    <row r="24" spans="1:9" ht="12.75" customHeight="1" x14ac:dyDescent="0.25">
      <c r="A24" s="239" t="s">
        <v>62</v>
      </c>
      <c r="B24" s="240"/>
      <c r="C24" s="240"/>
      <c r="D24" s="240"/>
      <c r="E24" s="240"/>
      <c r="F24" s="241"/>
      <c r="G24" s="15">
        <v>17</v>
      </c>
      <c r="H24" s="56">
        <v>3598289</v>
      </c>
      <c r="I24" s="56">
        <v>666205</v>
      </c>
    </row>
    <row r="25" spans="1:9" ht="12.75" customHeight="1" x14ac:dyDescent="0.25">
      <c r="A25" s="239" t="s">
        <v>63</v>
      </c>
      <c r="B25" s="240"/>
      <c r="C25" s="240"/>
      <c r="D25" s="240"/>
      <c r="E25" s="240"/>
      <c r="F25" s="241"/>
      <c r="G25" s="15">
        <v>18</v>
      </c>
      <c r="H25" s="56">
        <v>7398</v>
      </c>
      <c r="I25" s="56">
        <v>665613</v>
      </c>
    </row>
    <row r="26" spans="1:9" ht="12.75" customHeight="1" x14ac:dyDescent="0.25">
      <c r="A26" s="239" t="s">
        <v>64</v>
      </c>
      <c r="B26" s="240"/>
      <c r="C26" s="240"/>
      <c r="D26" s="240"/>
      <c r="E26" s="240"/>
      <c r="F26" s="241"/>
      <c r="G26" s="15">
        <v>19</v>
      </c>
      <c r="H26" s="56">
        <v>45695812</v>
      </c>
      <c r="I26" s="56">
        <v>45356411</v>
      </c>
    </row>
    <row r="27" spans="1:9" ht="12.75" customHeight="1" x14ac:dyDescent="0.25">
      <c r="A27" s="247" t="s">
        <v>65</v>
      </c>
      <c r="B27" s="248"/>
      <c r="C27" s="248"/>
      <c r="D27" s="248"/>
      <c r="E27" s="248"/>
      <c r="F27" s="249"/>
      <c r="G27" s="16">
        <v>20</v>
      </c>
      <c r="H27" s="57">
        <f>SUM(H28:H37)</f>
        <v>139624132</v>
      </c>
      <c r="I27" s="57">
        <f>SUM(I28:I37)</f>
        <v>168359252</v>
      </c>
    </row>
    <row r="28" spans="1:9" ht="12.75" customHeight="1" x14ac:dyDescent="0.25">
      <c r="A28" s="239" t="s">
        <v>66</v>
      </c>
      <c r="B28" s="240"/>
      <c r="C28" s="240"/>
      <c r="D28" s="240"/>
      <c r="E28" s="240"/>
      <c r="F28" s="241"/>
      <c r="G28" s="15">
        <v>21</v>
      </c>
      <c r="H28" s="56">
        <v>109560702</v>
      </c>
      <c r="I28" s="56">
        <v>151270786</v>
      </c>
    </row>
    <row r="29" spans="1:9" ht="12.75" customHeight="1" x14ac:dyDescent="0.25">
      <c r="A29" s="239" t="s">
        <v>67</v>
      </c>
      <c r="B29" s="240"/>
      <c r="C29" s="240"/>
      <c r="D29" s="240"/>
      <c r="E29" s="240"/>
      <c r="F29" s="241"/>
      <c r="G29" s="15">
        <v>22</v>
      </c>
      <c r="H29" s="56">
        <v>0</v>
      </c>
      <c r="I29" s="56">
        <v>0</v>
      </c>
    </row>
    <row r="30" spans="1:9" ht="12.75" customHeight="1" x14ac:dyDescent="0.25">
      <c r="A30" s="239" t="s">
        <v>68</v>
      </c>
      <c r="B30" s="240"/>
      <c r="C30" s="240"/>
      <c r="D30" s="240"/>
      <c r="E30" s="240"/>
      <c r="F30" s="241"/>
      <c r="G30" s="15">
        <v>23</v>
      </c>
      <c r="H30" s="56">
        <v>0</v>
      </c>
      <c r="I30" s="56">
        <f>5725000+1500000</f>
        <v>7225000</v>
      </c>
    </row>
    <row r="31" spans="1:9" ht="24.6" customHeight="1" x14ac:dyDescent="0.25">
      <c r="A31" s="239" t="s">
        <v>69</v>
      </c>
      <c r="B31" s="240"/>
      <c r="C31" s="240"/>
      <c r="D31" s="240"/>
      <c r="E31" s="240"/>
      <c r="F31" s="241"/>
      <c r="G31" s="15">
        <v>24</v>
      </c>
      <c r="H31" s="56">
        <v>8988288</v>
      </c>
      <c r="I31" s="56">
        <v>8988288</v>
      </c>
    </row>
    <row r="32" spans="1:9" ht="24" customHeight="1" x14ac:dyDescent="0.25">
      <c r="A32" s="239" t="s">
        <v>70</v>
      </c>
      <c r="B32" s="240"/>
      <c r="C32" s="240"/>
      <c r="D32" s="240"/>
      <c r="E32" s="240"/>
      <c r="F32" s="241"/>
      <c r="G32" s="15">
        <v>25</v>
      </c>
      <c r="H32" s="56">
        <v>0</v>
      </c>
      <c r="I32" s="56">
        <v>0</v>
      </c>
    </row>
    <row r="33" spans="1:9" ht="26.4" customHeight="1" x14ac:dyDescent="0.25">
      <c r="A33" s="239" t="s">
        <v>71</v>
      </c>
      <c r="B33" s="240"/>
      <c r="C33" s="240"/>
      <c r="D33" s="240"/>
      <c r="E33" s="240"/>
      <c r="F33" s="241"/>
      <c r="G33" s="15">
        <v>26</v>
      </c>
      <c r="H33" s="56">
        <v>0</v>
      </c>
      <c r="I33" s="56">
        <v>0</v>
      </c>
    </row>
    <row r="34" spans="1:9" ht="12.75" customHeight="1" x14ac:dyDescent="0.25">
      <c r="A34" s="239" t="s">
        <v>72</v>
      </c>
      <c r="B34" s="240"/>
      <c r="C34" s="240"/>
      <c r="D34" s="240"/>
      <c r="E34" s="240"/>
      <c r="F34" s="241"/>
      <c r="G34" s="15">
        <v>27</v>
      </c>
      <c r="H34" s="56">
        <v>456654</v>
      </c>
      <c r="I34" s="56">
        <v>846778</v>
      </c>
    </row>
    <row r="35" spans="1:9" ht="12.75" customHeight="1" x14ac:dyDescent="0.25">
      <c r="A35" s="239" t="s">
        <v>73</v>
      </c>
      <c r="B35" s="240"/>
      <c r="C35" s="240"/>
      <c r="D35" s="240"/>
      <c r="E35" s="240"/>
      <c r="F35" s="241"/>
      <c r="G35" s="15">
        <v>28</v>
      </c>
      <c r="H35" s="56">
        <v>20618488</v>
      </c>
      <c r="I35" s="56">
        <v>28400</v>
      </c>
    </row>
    <row r="36" spans="1:9" ht="12.75" customHeight="1" x14ac:dyDescent="0.25">
      <c r="A36" s="239" t="s">
        <v>74</v>
      </c>
      <c r="B36" s="240"/>
      <c r="C36" s="240"/>
      <c r="D36" s="240"/>
      <c r="E36" s="240"/>
      <c r="F36" s="241"/>
      <c r="G36" s="15">
        <v>29</v>
      </c>
      <c r="H36" s="56">
        <v>0</v>
      </c>
      <c r="I36" s="56">
        <v>0</v>
      </c>
    </row>
    <row r="37" spans="1:9" ht="12.75" customHeight="1" x14ac:dyDescent="0.25">
      <c r="A37" s="239" t="s">
        <v>75</v>
      </c>
      <c r="B37" s="240"/>
      <c r="C37" s="240"/>
      <c r="D37" s="240"/>
      <c r="E37" s="240"/>
      <c r="F37" s="241"/>
      <c r="G37" s="15">
        <v>30</v>
      </c>
      <c r="H37" s="56">
        <v>0</v>
      </c>
      <c r="I37" s="56">
        <v>0</v>
      </c>
    </row>
    <row r="38" spans="1:9" ht="12.75" customHeight="1" x14ac:dyDescent="0.25">
      <c r="A38" s="247" t="s">
        <v>76</v>
      </c>
      <c r="B38" s="248"/>
      <c r="C38" s="248"/>
      <c r="D38" s="248"/>
      <c r="E38" s="248"/>
      <c r="F38" s="249"/>
      <c r="G38" s="16">
        <v>31</v>
      </c>
      <c r="H38" s="57">
        <f>H39+H40+H41+H42</f>
        <v>1287162</v>
      </c>
      <c r="I38" s="57">
        <f>I39+I40+I41+I42</f>
        <v>924702</v>
      </c>
    </row>
    <row r="39" spans="1:9" ht="12.75" customHeight="1" x14ac:dyDescent="0.25">
      <c r="A39" s="239" t="s">
        <v>77</v>
      </c>
      <c r="B39" s="240"/>
      <c r="C39" s="240"/>
      <c r="D39" s="240"/>
      <c r="E39" s="240"/>
      <c r="F39" s="241"/>
      <c r="G39" s="15">
        <v>32</v>
      </c>
      <c r="H39" s="56">
        <v>0</v>
      </c>
      <c r="I39" s="56">
        <v>0</v>
      </c>
    </row>
    <row r="40" spans="1:9" ht="21.6" customHeight="1" x14ac:dyDescent="0.25">
      <c r="A40" s="239" t="s">
        <v>78</v>
      </c>
      <c r="B40" s="240"/>
      <c r="C40" s="240"/>
      <c r="D40" s="240"/>
      <c r="E40" s="240"/>
      <c r="F40" s="241"/>
      <c r="G40" s="15">
        <v>33</v>
      </c>
      <c r="H40" s="56">
        <v>0</v>
      </c>
      <c r="I40" s="56">
        <v>0</v>
      </c>
    </row>
    <row r="41" spans="1:9" ht="12.75" customHeight="1" x14ac:dyDescent="0.25">
      <c r="A41" s="239" t="s">
        <v>79</v>
      </c>
      <c r="B41" s="240"/>
      <c r="C41" s="240"/>
      <c r="D41" s="240"/>
      <c r="E41" s="240"/>
      <c r="F41" s="241"/>
      <c r="G41" s="15">
        <v>34</v>
      </c>
      <c r="H41" s="56">
        <v>1287162</v>
      </c>
      <c r="I41" s="56">
        <v>924702</v>
      </c>
    </row>
    <row r="42" spans="1:9" ht="12.75" customHeight="1" x14ac:dyDescent="0.25">
      <c r="A42" s="239" t="s">
        <v>80</v>
      </c>
      <c r="B42" s="240"/>
      <c r="C42" s="240"/>
      <c r="D42" s="240"/>
      <c r="E42" s="240"/>
      <c r="F42" s="241"/>
      <c r="G42" s="15">
        <v>35</v>
      </c>
      <c r="H42" s="56">
        <v>0</v>
      </c>
      <c r="I42" s="56">
        <v>0</v>
      </c>
    </row>
    <row r="43" spans="1:9" ht="12.75" customHeight="1" x14ac:dyDescent="0.25">
      <c r="A43" s="222" t="s">
        <v>81</v>
      </c>
      <c r="B43" s="223"/>
      <c r="C43" s="223"/>
      <c r="D43" s="223"/>
      <c r="E43" s="223"/>
      <c r="F43" s="224"/>
      <c r="G43" s="15">
        <v>36</v>
      </c>
      <c r="H43" s="56">
        <v>0</v>
      </c>
      <c r="I43" s="56">
        <f>1227042-65963</f>
        <v>1161079</v>
      </c>
    </row>
    <row r="44" spans="1:9" ht="12.75" customHeight="1" x14ac:dyDescent="0.25">
      <c r="A44" s="231" t="s">
        <v>82</v>
      </c>
      <c r="B44" s="232"/>
      <c r="C44" s="232"/>
      <c r="D44" s="232"/>
      <c r="E44" s="232"/>
      <c r="F44" s="233"/>
      <c r="G44" s="16">
        <v>37</v>
      </c>
      <c r="H44" s="57">
        <f>H45+H53+H60+H70</f>
        <v>58929392</v>
      </c>
      <c r="I44" s="57">
        <f>I45+I53+I60+I70</f>
        <v>126459476</v>
      </c>
    </row>
    <row r="45" spans="1:9" ht="12.75" customHeight="1" x14ac:dyDescent="0.25">
      <c r="A45" s="247" t="s">
        <v>83</v>
      </c>
      <c r="B45" s="248"/>
      <c r="C45" s="248"/>
      <c r="D45" s="248"/>
      <c r="E45" s="248"/>
      <c r="F45" s="249"/>
      <c r="G45" s="16">
        <v>38</v>
      </c>
      <c r="H45" s="57">
        <f>SUM(H46:H52)</f>
        <v>757255</v>
      </c>
      <c r="I45" s="57">
        <f>SUM(I46:I52)</f>
        <v>2438619</v>
      </c>
    </row>
    <row r="46" spans="1:9" ht="12.75" customHeight="1" x14ac:dyDescent="0.25">
      <c r="A46" s="239" t="s">
        <v>84</v>
      </c>
      <c r="B46" s="240"/>
      <c r="C46" s="240"/>
      <c r="D46" s="240"/>
      <c r="E46" s="240"/>
      <c r="F46" s="241"/>
      <c r="G46" s="15">
        <v>39</v>
      </c>
      <c r="H46" s="56">
        <v>0</v>
      </c>
      <c r="I46" s="56">
        <v>366108</v>
      </c>
    </row>
    <row r="47" spans="1:9" ht="12.75" customHeight="1" x14ac:dyDescent="0.25">
      <c r="A47" s="239" t="s">
        <v>85</v>
      </c>
      <c r="B47" s="240"/>
      <c r="C47" s="240"/>
      <c r="D47" s="240"/>
      <c r="E47" s="240"/>
      <c r="F47" s="241"/>
      <c r="G47" s="15">
        <v>40</v>
      </c>
      <c r="H47" s="56">
        <v>0</v>
      </c>
      <c r="I47" s="56">
        <v>0</v>
      </c>
    </row>
    <row r="48" spans="1:9" ht="12.75" customHeight="1" x14ac:dyDescent="0.25">
      <c r="A48" s="239" t="s">
        <v>86</v>
      </c>
      <c r="B48" s="240"/>
      <c r="C48" s="240"/>
      <c r="D48" s="240"/>
      <c r="E48" s="240"/>
      <c r="F48" s="241"/>
      <c r="G48" s="15">
        <v>41</v>
      </c>
      <c r="H48" s="56">
        <v>0</v>
      </c>
      <c r="I48" s="56">
        <v>0</v>
      </c>
    </row>
    <row r="49" spans="1:9" ht="12.75" customHeight="1" x14ac:dyDescent="0.25">
      <c r="A49" s="239" t="s">
        <v>87</v>
      </c>
      <c r="B49" s="240"/>
      <c r="C49" s="240"/>
      <c r="D49" s="240"/>
      <c r="E49" s="240"/>
      <c r="F49" s="241"/>
      <c r="G49" s="15">
        <v>42</v>
      </c>
      <c r="H49" s="56">
        <v>0</v>
      </c>
      <c r="I49" s="56">
        <v>1315255</v>
      </c>
    </row>
    <row r="50" spans="1:9" ht="12.75" customHeight="1" x14ac:dyDescent="0.25">
      <c r="A50" s="239" t="s">
        <v>88</v>
      </c>
      <c r="B50" s="240"/>
      <c r="C50" s="240"/>
      <c r="D50" s="240"/>
      <c r="E50" s="240"/>
      <c r="F50" s="241"/>
      <c r="G50" s="15">
        <v>43</v>
      </c>
      <c r="H50" s="56">
        <v>0</v>
      </c>
      <c r="I50" s="56">
        <v>0</v>
      </c>
    </row>
    <row r="51" spans="1:9" ht="12.75" customHeight="1" x14ac:dyDescent="0.25">
      <c r="A51" s="239" t="s">
        <v>89</v>
      </c>
      <c r="B51" s="240"/>
      <c r="C51" s="240"/>
      <c r="D51" s="240"/>
      <c r="E51" s="240"/>
      <c r="F51" s="241"/>
      <c r="G51" s="15">
        <v>44</v>
      </c>
      <c r="H51" s="56">
        <v>757255</v>
      </c>
      <c r="I51" s="56">
        <v>757256</v>
      </c>
    </row>
    <row r="52" spans="1:9" ht="12.75" customHeight="1" x14ac:dyDescent="0.25">
      <c r="A52" s="239" t="s">
        <v>90</v>
      </c>
      <c r="B52" s="240"/>
      <c r="C52" s="240"/>
      <c r="D52" s="240"/>
      <c r="E52" s="240"/>
      <c r="F52" s="241"/>
      <c r="G52" s="15">
        <v>45</v>
      </c>
      <c r="H52" s="56">
        <v>0</v>
      </c>
      <c r="I52" s="56">
        <v>0</v>
      </c>
    </row>
    <row r="53" spans="1:9" ht="12.75" customHeight="1" x14ac:dyDescent="0.25">
      <c r="A53" s="247" t="s">
        <v>91</v>
      </c>
      <c r="B53" s="248"/>
      <c r="C53" s="248"/>
      <c r="D53" s="248"/>
      <c r="E53" s="248"/>
      <c r="F53" s="249"/>
      <c r="G53" s="16">
        <v>46</v>
      </c>
      <c r="H53" s="57">
        <f>SUM(H54:H59)</f>
        <v>14802613</v>
      </c>
      <c r="I53" s="57">
        <f>SUM(I54:I59)</f>
        <v>116727244</v>
      </c>
    </row>
    <row r="54" spans="1:9" ht="12.75" customHeight="1" x14ac:dyDescent="0.25">
      <c r="A54" s="239" t="s">
        <v>92</v>
      </c>
      <c r="B54" s="240"/>
      <c r="C54" s="240"/>
      <c r="D54" s="240"/>
      <c r="E54" s="240"/>
      <c r="F54" s="241"/>
      <c r="G54" s="15">
        <v>47</v>
      </c>
      <c r="H54" s="56">
        <v>6064940</v>
      </c>
      <c r="I54" s="56">
        <v>18343638</v>
      </c>
    </row>
    <row r="55" spans="1:9" ht="24.6" customHeight="1" x14ac:dyDescent="0.25">
      <c r="A55" s="239" t="s">
        <v>93</v>
      </c>
      <c r="B55" s="240"/>
      <c r="C55" s="240"/>
      <c r="D55" s="240"/>
      <c r="E55" s="240"/>
      <c r="F55" s="241"/>
      <c r="G55" s="15">
        <v>48</v>
      </c>
      <c r="H55" s="56">
        <v>8145892</v>
      </c>
      <c r="I55" s="56">
        <v>23175270</v>
      </c>
    </row>
    <row r="56" spans="1:9" ht="12.75" customHeight="1" x14ac:dyDescent="0.25">
      <c r="A56" s="239" t="s">
        <v>94</v>
      </c>
      <c r="B56" s="240"/>
      <c r="C56" s="240"/>
      <c r="D56" s="240"/>
      <c r="E56" s="240"/>
      <c r="F56" s="241"/>
      <c r="G56" s="15">
        <v>49</v>
      </c>
      <c r="H56" s="56">
        <v>51106</v>
      </c>
      <c r="I56" s="56">
        <v>61504160</v>
      </c>
    </row>
    <row r="57" spans="1:9" ht="12.75" customHeight="1" x14ac:dyDescent="0.25">
      <c r="A57" s="239" t="s">
        <v>95</v>
      </c>
      <c r="B57" s="240"/>
      <c r="C57" s="240"/>
      <c r="D57" s="240"/>
      <c r="E57" s="240"/>
      <c r="F57" s="241"/>
      <c r="G57" s="15">
        <v>50</v>
      </c>
      <c r="H57" s="56">
        <v>4825</v>
      </c>
      <c r="I57" s="56">
        <v>4214</v>
      </c>
    </row>
    <row r="58" spans="1:9" ht="12.75" customHeight="1" x14ac:dyDescent="0.25">
      <c r="A58" s="239" t="s">
        <v>96</v>
      </c>
      <c r="B58" s="240"/>
      <c r="C58" s="240"/>
      <c r="D58" s="240"/>
      <c r="E58" s="240"/>
      <c r="F58" s="241"/>
      <c r="G58" s="15">
        <v>51</v>
      </c>
      <c r="H58" s="56">
        <v>212873</v>
      </c>
      <c r="I58" s="56">
        <v>3056233</v>
      </c>
    </row>
    <row r="59" spans="1:9" ht="12.75" customHeight="1" x14ac:dyDescent="0.25">
      <c r="A59" s="239" t="s">
        <v>97</v>
      </c>
      <c r="B59" s="240"/>
      <c r="C59" s="240"/>
      <c r="D59" s="240"/>
      <c r="E59" s="240"/>
      <c r="F59" s="241"/>
      <c r="G59" s="15">
        <v>52</v>
      </c>
      <c r="H59" s="56">
        <v>322977</v>
      </c>
      <c r="I59" s="56">
        <f>10728450+19730-104451</f>
        <v>10643729</v>
      </c>
    </row>
    <row r="60" spans="1:9" ht="12.75" customHeight="1" x14ac:dyDescent="0.25">
      <c r="A60" s="247" t="s">
        <v>98</v>
      </c>
      <c r="B60" s="248"/>
      <c r="C60" s="248"/>
      <c r="D60" s="248"/>
      <c r="E60" s="248"/>
      <c r="F60" s="249"/>
      <c r="G60" s="16">
        <v>53</v>
      </c>
      <c r="H60" s="57">
        <f>SUM(H61:H69)</f>
        <v>5027376</v>
      </c>
      <c r="I60" s="57">
        <f>SUM(I61:I69)</f>
        <v>0</v>
      </c>
    </row>
    <row r="61" spans="1:9" ht="12.75" customHeight="1" x14ac:dyDescent="0.25">
      <c r="A61" s="239" t="s">
        <v>99</v>
      </c>
      <c r="B61" s="240"/>
      <c r="C61" s="240"/>
      <c r="D61" s="240"/>
      <c r="E61" s="240"/>
      <c r="F61" s="241"/>
      <c r="G61" s="15">
        <v>54</v>
      </c>
      <c r="H61" s="56">
        <v>0</v>
      </c>
      <c r="I61" s="56">
        <v>0</v>
      </c>
    </row>
    <row r="62" spans="1:9" ht="12.75" customHeight="1" x14ac:dyDescent="0.25">
      <c r="A62" s="239" t="s">
        <v>100</v>
      </c>
      <c r="B62" s="240"/>
      <c r="C62" s="240"/>
      <c r="D62" s="240"/>
      <c r="E62" s="240"/>
      <c r="F62" s="241"/>
      <c r="G62" s="15">
        <v>55</v>
      </c>
      <c r="H62" s="56">
        <v>0</v>
      </c>
      <c r="I62" s="56">
        <v>0</v>
      </c>
    </row>
    <row r="63" spans="1:9" ht="12.75" customHeight="1" x14ac:dyDescent="0.25">
      <c r="A63" s="239" t="s">
        <v>101</v>
      </c>
      <c r="B63" s="240"/>
      <c r="C63" s="240"/>
      <c r="D63" s="240"/>
      <c r="E63" s="240"/>
      <c r="F63" s="241"/>
      <c r="G63" s="15">
        <v>56</v>
      </c>
      <c r="H63" s="56">
        <v>5027376</v>
      </c>
      <c r="I63" s="56">
        <v>0</v>
      </c>
    </row>
    <row r="64" spans="1:9" ht="23.4" customHeight="1" x14ac:dyDescent="0.25">
      <c r="A64" s="239" t="s">
        <v>102</v>
      </c>
      <c r="B64" s="240"/>
      <c r="C64" s="240"/>
      <c r="D64" s="240"/>
      <c r="E64" s="240"/>
      <c r="F64" s="241"/>
      <c r="G64" s="15">
        <v>57</v>
      </c>
      <c r="H64" s="56">
        <v>0</v>
      </c>
      <c r="I64" s="56">
        <v>0</v>
      </c>
    </row>
    <row r="65" spans="1:9" ht="21" customHeight="1" x14ac:dyDescent="0.25">
      <c r="A65" s="239" t="s">
        <v>103</v>
      </c>
      <c r="B65" s="240"/>
      <c r="C65" s="240"/>
      <c r="D65" s="240"/>
      <c r="E65" s="240"/>
      <c r="F65" s="241"/>
      <c r="G65" s="15">
        <v>58</v>
      </c>
      <c r="H65" s="56">
        <v>0</v>
      </c>
      <c r="I65" s="56">
        <v>0</v>
      </c>
    </row>
    <row r="66" spans="1:9" ht="22.95" customHeight="1" x14ac:dyDescent="0.25">
      <c r="A66" s="239" t="s">
        <v>104</v>
      </c>
      <c r="B66" s="240"/>
      <c r="C66" s="240"/>
      <c r="D66" s="240"/>
      <c r="E66" s="240"/>
      <c r="F66" s="241"/>
      <c r="G66" s="15">
        <v>59</v>
      </c>
      <c r="H66" s="56">
        <v>0</v>
      </c>
      <c r="I66" s="56">
        <v>0</v>
      </c>
    </row>
    <row r="67" spans="1:9" ht="12.75" customHeight="1" x14ac:dyDescent="0.25">
      <c r="A67" s="239" t="s">
        <v>105</v>
      </c>
      <c r="B67" s="240"/>
      <c r="C67" s="240"/>
      <c r="D67" s="240"/>
      <c r="E67" s="240"/>
      <c r="F67" s="241"/>
      <c r="G67" s="15">
        <v>60</v>
      </c>
      <c r="H67" s="56">
        <v>0</v>
      </c>
      <c r="I67" s="56">
        <v>0</v>
      </c>
    </row>
    <row r="68" spans="1:9" ht="12.75" customHeight="1" x14ac:dyDescent="0.25">
      <c r="A68" s="239" t="s">
        <v>106</v>
      </c>
      <c r="B68" s="240"/>
      <c r="C68" s="240"/>
      <c r="D68" s="240"/>
      <c r="E68" s="240"/>
      <c r="F68" s="241"/>
      <c r="G68" s="15">
        <v>61</v>
      </c>
      <c r="H68" s="56">
        <v>0</v>
      </c>
      <c r="I68" s="56">
        <v>0</v>
      </c>
    </row>
    <row r="69" spans="1:9" ht="12.75" customHeight="1" x14ac:dyDescent="0.25">
      <c r="A69" s="239" t="s">
        <v>107</v>
      </c>
      <c r="B69" s="240"/>
      <c r="C69" s="240"/>
      <c r="D69" s="240"/>
      <c r="E69" s="240"/>
      <c r="F69" s="241"/>
      <c r="G69" s="15">
        <v>62</v>
      </c>
      <c r="H69" s="56">
        <v>0</v>
      </c>
      <c r="I69" s="56">
        <v>0</v>
      </c>
    </row>
    <row r="70" spans="1:9" ht="12.75" customHeight="1" x14ac:dyDescent="0.25">
      <c r="A70" s="222" t="s">
        <v>108</v>
      </c>
      <c r="B70" s="223"/>
      <c r="C70" s="223"/>
      <c r="D70" s="223"/>
      <c r="E70" s="223"/>
      <c r="F70" s="224"/>
      <c r="G70" s="15">
        <v>63</v>
      </c>
      <c r="H70" s="56">
        <v>38342148</v>
      </c>
      <c r="I70" s="56">
        <v>7293613</v>
      </c>
    </row>
    <row r="71" spans="1:9" ht="12.75" customHeight="1" x14ac:dyDescent="0.25">
      <c r="A71" s="225" t="s">
        <v>109</v>
      </c>
      <c r="B71" s="226"/>
      <c r="C71" s="226"/>
      <c r="D71" s="226"/>
      <c r="E71" s="226"/>
      <c r="F71" s="227"/>
      <c r="G71" s="15">
        <v>64</v>
      </c>
      <c r="H71" s="56">
        <v>1168335</v>
      </c>
      <c r="I71" s="56">
        <v>1753931</v>
      </c>
    </row>
    <row r="72" spans="1:9" ht="12.75" customHeight="1" x14ac:dyDescent="0.25">
      <c r="A72" s="231" t="s">
        <v>110</v>
      </c>
      <c r="B72" s="232"/>
      <c r="C72" s="232"/>
      <c r="D72" s="232"/>
      <c r="E72" s="232"/>
      <c r="F72" s="233"/>
      <c r="G72" s="16">
        <v>65</v>
      </c>
      <c r="H72" s="57">
        <f>H8+H9+H44+H71</f>
        <v>253900315</v>
      </c>
      <c r="I72" s="57">
        <f>I8+I9+I44+I71</f>
        <v>359776266</v>
      </c>
    </row>
    <row r="73" spans="1:9" ht="12.75" customHeight="1" x14ac:dyDescent="0.25">
      <c r="A73" s="234" t="s">
        <v>111</v>
      </c>
      <c r="B73" s="235"/>
      <c r="C73" s="235"/>
      <c r="D73" s="235"/>
      <c r="E73" s="235"/>
      <c r="F73" s="236"/>
      <c r="G73" s="18">
        <v>66</v>
      </c>
      <c r="H73" s="58">
        <v>301355775</v>
      </c>
      <c r="I73" s="58">
        <v>384096854</v>
      </c>
    </row>
    <row r="74" spans="1:9" x14ac:dyDescent="0.25">
      <c r="A74" s="237" t="s">
        <v>112</v>
      </c>
      <c r="B74" s="238"/>
      <c r="C74" s="238"/>
      <c r="D74" s="238"/>
      <c r="E74" s="238"/>
      <c r="F74" s="238"/>
      <c r="G74" s="238"/>
      <c r="H74" s="238"/>
      <c r="I74" s="238"/>
    </row>
    <row r="75" spans="1:9" ht="24.75" customHeight="1" x14ac:dyDescent="0.25">
      <c r="A75" s="219" t="s">
        <v>391</v>
      </c>
      <c r="B75" s="220"/>
      <c r="C75" s="220"/>
      <c r="D75" s="220"/>
      <c r="E75" s="220"/>
      <c r="F75" s="220"/>
      <c r="G75" s="16">
        <v>67</v>
      </c>
      <c r="H75" s="57">
        <f>H76+H77+H78+H84+H85+H91+H94+H97</f>
        <v>240834045</v>
      </c>
      <c r="I75" s="57">
        <f>I76+I77+I78+I84+I85+I91+I94+I97</f>
        <v>267113548</v>
      </c>
    </row>
    <row r="76" spans="1:9" ht="12.75" customHeight="1" x14ac:dyDescent="0.25">
      <c r="A76" s="228" t="s">
        <v>113</v>
      </c>
      <c r="B76" s="228"/>
      <c r="C76" s="228"/>
      <c r="D76" s="228"/>
      <c r="E76" s="228"/>
      <c r="F76" s="228"/>
      <c r="G76" s="15">
        <v>68</v>
      </c>
      <c r="H76" s="42">
        <v>159471378</v>
      </c>
      <c r="I76" s="42">
        <v>159471378</v>
      </c>
    </row>
    <row r="77" spans="1:9" ht="12.75" customHeight="1" x14ac:dyDescent="0.25">
      <c r="A77" s="228" t="s">
        <v>114</v>
      </c>
      <c r="B77" s="228"/>
      <c r="C77" s="228"/>
      <c r="D77" s="228"/>
      <c r="E77" s="228"/>
      <c r="F77" s="228"/>
      <c r="G77" s="15">
        <v>69</v>
      </c>
      <c r="H77" s="42">
        <v>1072189</v>
      </c>
      <c r="I77" s="42">
        <v>1073176</v>
      </c>
    </row>
    <row r="78" spans="1:9" ht="12.75" customHeight="1" x14ac:dyDescent="0.25">
      <c r="A78" s="230" t="s">
        <v>115</v>
      </c>
      <c r="B78" s="230"/>
      <c r="C78" s="230"/>
      <c r="D78" s="230"/>
      <c r="E78" s="230"/>
      <c r="F78" s="230"/>
      <c r="G78" s="16">
        <v>70</v>
      </c>
      <c r="H78" s="57">
        <f>SUM(H79:H83)</f>
        <v>57272455</v>
      </c>
      <c r="I78" s="57">
        <f>SUM(I79:I83)</f>
        <v>68674033</v>
      </c>
    </row>
    <row r="79" spans="1:9" ht="12.75" customHeight="1" x14ac:dyDescent="0.25">
      <c r="A79" s="217" t="s">
        <v>116</v>
      </c>
      <c r="B79" s="217"/>
      <c r="C79" s="217"/>
      <c r="D79" s="217"/>
      <c r="E79" s="217"/>
      <c r="F79" s="217"/>
      <c r="G79" s="15">
        <v>71</v>
      </c>
      <c r="H79" s="42">
        <v>7540299</v>
      </c>
      <c r="I79" s="42">
        <v>9325953</v>
      </c>
    </row>
    <row r="80" spans="1:9" ht="12.75" customHeight="1" x14ac:dyDescent="0.25">
      <c r="A80" s="217" t="s">
        <v>117</v>
      </c>
      <c r="B80" s="217"/>
      <c r="C80" s="217"/>
      <c r="D80" s="217"/>
      <c r="E80" s="217"/>
      <c r="F80" s="217"/>
      <c r="G80" s="15">
        <v>72</v>
      </c>
      <c r="H80" s="42">
        <v>4507291</v>
      </c>
      <c r="I80" s="42">
        <v>5998550</v>
      </c>
    </row>
    <row r="81" spans="1:9" ht="12.75" customHeight="1" x14ac:dyDescent="0.25">
      <c r="A81" s="217" t="s">
        <v>118</v>
      </c>
      <c r="B81" s="217"/>
      <c r="C81" s="217"/>
      <c r="D81" s="217"/>
      <c r="E81" s="217"/>
      <c r="F81" s="217"/>
      <c r="G81" s="15">
        <v>73</v>
      </c>
      <c r="H81" s="42">
        <v>-2032193</v>
      </c>
      <c r="I81" s="42">
        <v>-1998550</v>
      </c>
    </row>
    <row r="82" spans="1:9" ht="12.75" customHeight="1" x14ac:dyDescent="0.25">
      <c r="A82" s="217" t="s">
        <v>119</v>
      </c>
      <c r="B82" s="217"/>
      <c r="C82" s="217"/>
      <c r="D82" s="217"/>
      <c r="E82" s="217"/>
      <c r="F82" s="217"/>
      <c r="G82" s="15">
        <v>74</v>
      </c>
      <c r="H82" s="42">
        <v>28891636</v>
      </c>
      <c r="I82" s="42">
        <v>34899714</v>
      </c>
    </row>
    <row r="83" spans="1:9" ht="12.75" customHeight="1" x14ac:dyDescent="0.25">
      <c r="A83" s="217" t="s">
        <v>120</v>
      </c>
      <c r="B83" s="217"/>
      <c r="C83" s="217"/>
      <c r="D83" s="217"/>
      <c r="E83" s="217"/>
      <c r="F83" s="217"/>
      <c r="G83" s="15">
        <v>75</v>
      </c>
      <c r="H83" s="42">
        <v>18365422</v>
      </c>
      <c r="I83" s="42">
        <v>20448366</v>
      </c>
    </row>
    <row r="84" spans="1:9" ht="12.75" customHeight="1" x14ac:dyDescent="0.25">
      <c r="A84" s="228" t="s">
        <v>121</v>
      </c>
      <c r="B84" s="228"/>
      <c r="C84" s="228"/>
      <c r="D84" s="228"/>
      <c r="E84" s="228"/>
      <c r="F84" s="228"/>
      <c r="G84" s="15">
        <v>76</v>
      </c>
      <c r="H84" s="42">
        <v>0</v>
      </c>
      <c r="I84" s="42">
        <v>0</v>
      </c>
    </row>
    <row r="85" spans="1:9" ht="12.75" customHeight="1" x14ac:dyDescent="0.25">
      <c r="A85" s="229" t="s">
        <v>381</v>
      </c>
      <c r="B85" s="230"/>
      <c r="C85" s="230"/>
      <c r="D85" s="230"/>
      <c r="E85" s="230"/>
      <c r="F85" s="230"/>
      <c r="G85" s="16">
        <v>77</v>
      </c>
      <c r="H85" s="57">
        <f>H86+H87+H88+H89+H90</f>
        <v>0</v>
      </c>
      <c r="I85" s="57">
        <f>I86+I87+I88+I89+I90</f>
        <v>0</v>
      </c>
    </row>
    <row r="86" spans="1:9" ht="24.75" customHeight="1" x14ac:dyDescent="0.25">
      <c r="A86" s="217" t="s">
        <v>382</v>
      </c>
      <c r="B86" s="217"/>
      <c r="C86" s="217"/>
      <c r="D86" s="217"/>
      <c r="E86" s="217"/>
      <c r="F86" s="217"/>
      <c r="G86" s="15">
        <v>78</v>
      </c>
      <c r="H86" s="56">
        <v>0</v>
      </c>
      <c r="I86" s="56">
        <v>0</v>
      </c>
    </row>
    <row r="87" spans="1:9" ht="12.75" customHeight="1" x14ac:dyDescent="0.25">
      <c r="A87" s="217" t="s">
        <v>122</v>
      </c>
      <c r="B87" s="217"/>
      <c r="C87" s="217"/>
      <c r="D87" s="217"/>
      <c r="E87" s="217"/>
      <c r="F87" s="217"/>
      <c r="G87" s="15">
        <v>79</v>
      </c>
      <c r="H87" s="56">
        <v>0</v>
      </c>
      <c r="I87" s="56">
        <v>0</v>
      </c>
    </row>
    <row r="88" spans="1:9" ht="12.75" customHeight="1" x14ac:dyDescent="0.25">
      <c r="A88" s="217" t="s">
        <v>123</v>
      </c>
      <c r="B88" s="217"/>
      <c r="C88" s="217"/>
      <c r="D88" s="217"/>
      <c r="E88" s="217"/>
      <c r="F88" s="217"/>
      <c r="G88" s="15">
        <v>80</v>
      </c>
      <c r="H88" s="56">
        <v>0</v>
      </c>
      <c r="I88" s="56">
        <v>0</v>
      </c>
    </row>
    <row r="89" spans="1:9" ht="12.75" customHeight="1" x14ac:dyDescent="0.25">
      <c r="A89" s="217" t="s">
        <v>383</v>
      </c>
      <c r="B89" s="217"/>
      <c r="C89" s="217"/>
      <c r="D89" s="217"/>
      <c r="E89" s="217"/>
      <c r="F89" s="217"/>
      <c r="G89" s="15">
        <v>81</v>
      </c>
      <c r="H89" s="56">
        <v>0</v>
      </c>
      <c r="I89" s="56">
        <v>0</v>
      </c>
    </row>
    <row r="90" spans="1:9" ht="25.5" customHeight="1" x14ac:dyDescent="0.25">
      <c r="A90" s="217" t="s">
        <v>384</v>
      </c>
      <c r="B90" s="217"/>
      <c r="C90" s="217"/>
      <c r="D90" s="217"/>
      <c r="E90" s="217"/>
      <c r="F90" s="217"/>
      <c r="G90" s="15">
        <v>82</v>
      </c>
      <c r="H90" s="56">
        <v>0</v>
      </c>
      <c r="I90" s="56">
        <v>0</v>
      </c>
    </row>
    <row r="91" spans="1:9" ht="22.95" customHeight="1" x14ac:dyDescent="0.25">
      <c r="A91" s="229" t="s">
        <v>385</v>
      </c>
      <c r="B91" s="230"/>
      <c r="C91" s="230"/>
      <c r="D91" s="230"/>
      <c r="E91" s="230"/>
      <c r="F91" s="230"/>
      <c r="G91" s="16">
        <v>83</v>
      </c>
      <c r="H91" s="57">
        <f>H92-H93</f>
        <v>9310565</v>
      </c>
      <c r="I91" s="57">
        <f>I92-I93</f>
        <v>6441028</v>
      </c>
    </row>
    <row r="92" spans="1:9" ht="12.75" customHeight="1" x14ac:dyDescent="0.25">
      <c r="A92" s="217" t="s">
        <v>124</v>
      </c>
      <c r="B92" s="217"/>
      <c r="C92" s="217"/>
      <c r="D92" s="217"/>
      <c r="E92" s="217"/>
      <c r="F92" s="217"/>
      <c r="G92" s="15">
        <v>84</v>
      </c>
      <c r="H92" s="42">
        <v>9310565</v>
      </c>
      <c r="I92" s="42">
        <v>6441028</v>
      </c>
    </row>
    <row r="93" spans="1:9" ht="12.75" customHeight="1" x14ac:dyDescent="0.25">
      <c r="A93" s="217" t="s">
        <v>125</v>
      </c>
      <c r="B93" s="217"/>
      <c r="C93" s="217"/>
      <c r="D93" s="217"/>
      <c r="E93" s="217"/>
      <c r="F93" s="217"/>
      <c r="G93" s="15">
        <v>85</v>
      </c>
      <c r="H93" s="42">
        <v>0</v>
      </c>
      <c r="I93" s="42">
        <v>0</v>
      </c>
    </row>
    <row r="94" spans="1:9" ht="12.75" customHeight="1" x14ac:dyDescent="0.25">
      <c r="A94" s="229" t="s">
        <v>386</v>
      </c>
      <c r="B94" s="230"/>
      <c r="C94" s="230"/>
      <c r="D94" s="230"/>
      <c r="E94" s="230"/>
      <c r="F94" s="230"/>
      <c r="G94" s="16">
        <v>86</v>
      </c>
      <c r="H94" s="57">
        <f>H95-H96</f>
        <v>13707458</v>
      </c>
      <c r="I94" s="57">
        <f>I95-I96</f>
        <v>31453933</v>
      </c>
    </row>
    <row r="95" spans="1:9" ht="12.75" customHeight="1" x14ac:dyDescent="0.25">
      <c r="A95" s="217" t="s">
        <v>126</v>
      </c>
      <c r="B95" s="217"/>
      <c r="C95" s="217"/>
      <c r="D95" s="217"/>
      <c r="E95" s="217"/>
      <c r="F95" s="217"/>
      <c r="G95" s="15">
        <v>87</v>
      </c>
      <c r="H95" s="42">
        <v>13707458</v>
      </c>
      <c r="I95" s="42">
        <v>31453933</v>
      </c>
    </row>
    <row r="96" spans="1:9" ht="12.75" customHeight="1" x14ac:dyDescent="0.25">
      <c r="A96" s="217" t="s">
        <v>127</v>
      </c>
      <c r="B96" s="217"/>
      <c r="C96" s="217"/>
      <c r="D96" s="217"/>
      <c r="E96" s="217"/>
      <c r="F96" s="217"/>
      <c r="G96" s="15">
        <v>88</v>
      </c>
      <c r="H96" s="42">
        <v>0</v>
      </c>
      <c r="I96" s="42">
        <v>0</v>
      </c>
    </row>
    <row r="97" spans="1:9" ht="12.75" customHeight="1" x14ac:dyDescent="0.25">
      <c r="A97" s="228" t="s">
        <v>128</v>
      </c>
      <c r="B97" s="228"/>
      <c r="C97" s="228"/>
      <c r="D97" s="228"/>
      <c r="E97" s="228"/>
      <c r="F97" s="228"/>
      <c r="G97" s="15">
        <v>89</v>
      </c>
      <c r="H97" s="42">
        <v>0</v>
      </c>
      <c r="I97" s="42">
        <v>0</v>
      </c>
    </row>
    <row r="98" spans="1:9" ht="12.75" customHeight="1" x14ac:dyDescent="0.25">
      <c r="A98" s="219" t="s">
        <v>387</v>
      </c>
      <c r="B98" s="220"/>
      <c r="C98" s="220"/>
      <c r="D98" s="220"/>
      <c r="E98" s="220"/>
      <c r="F98" s="220"/>
      <c r="G98" s="16">
        <v>90</v>
      </c>
      <c r="H98" s="57">
        <f>SUM(H99:H104)</f>
        <v>1449235</v>
      </c>
      <c r="I98" s="57">
        <f>SUM(I99:I104)</f>
        <v>3369345</v>
      </c>
    </row>
    <row r="99" spans="1:9" ht="25.95" customHeight="1" x14ac:dyDescent="0.25">
      <c r="A99" s="217" t="s">
        <v>129</v>
      </c>
      <c r="B99" s="217"/>
      <c r="C99" s="217"/>
      <c r="D99" s="217"/>
      <c r="E99" s="217"/>
      <c r="F99" s="217"/>
      <c r="G99" s="15">
        <v>91</v>
      </c>
      <c r="H99" s="42">
        <v>1449235</v>
      </c>
      <c r="I99" s="42">
        <v>1550347</v>
      </c>
    </row>
    <row r="100" spans="1:9" ht="12.75" customHeight="1" x14ac:dyDescent="0.25">
      <c r="A100" s="217" t="s">
        <v>130</v>
      </c>
      <c r="B100" s="217"/>
      <c r="C100" s="217"/>
      <c r="D100" s="217"/>
      <c r="E100" s="217"/>
      <c r="F100" s="217"/>
      <c r="G100" s="15">
        <v>92</v>
      </c>
      <c r="H100" s="42">
        <v>0</v>
      </c>
      <c r="I100" s="42">
        <v>0</v>
      </c>
    </row>
    <row r="101" spans="1:9" ht="12.75" customHeight="1" x14ac:dyDescent="0.25">
      <c r="A101" s="217" t="s">
        <v>131</v>
      </c>
      <c r="B101" s="217"/>
      <c r="C101" s="217"/>
      <c r="D101" s="217"/>
      <c r="E101" s="217"/>
      <c r="F101" s="217"/>
      <c r="G101" s="15">
        <v>93</v>
      </c>
      <c r="H101" s="42">
        <v>0</v>
      </c>
      <c r="I101" s="42">
        <v>0</v>
      </c>
    </row>
    <row r="102" spans="1:9" ht="12.75" customHeight="1" x14ac:dyDescent="0.25">
      <c r="A102" s="217" t="s">
        <v>132</v>
      </c>
      <c r="B102" s="217"/>
      <c r="C102" s="217"/>
      <c r="D102" s="217"/>
      <c r="E102" s="217"/>
      <c r="F102" s="217"/>
      <c r="G102" s="15">
        <v>94</v>
      </c>
      <c r="H102" s="56">
        <v>0</v>
      </c>
      <c r="I102" s="56">
        <v>0</v>
      </c>
    </row>
    <row r="103" spans="1:9" ht="12.75" customHeight="1" x14ac:dyDescent="0.25">
      <c r="A103" s="217" t="s">
        <v>133</v>
      </c>
      <c r="B103" s="217"/>
      <c r="C103" s="217"/>
      <c r="D103" s="217"/>
      <c r="E103" s="217"/>
      <c r="F103" s="217"/>
      <c r="G103" s="15">
        <v>95</v>
      </c>
      <c r="H103" s="56">
        <v>0</v>
      </c>
      <c r="I103" s="56">
        <v>1818998</v>
      </c>
    </row>
    <row r="104" spans="1:9" ht="12.75" customHeight="1" x14ac:dyDescent="0.25">
      <c r="A104" s="217" t="s">
        <v>134</v>
      </c>
      <c r="B104" s="217"/>
      <c r="C104" s="217"/>
      <c r="D104" s="217"/>
      <c r="E104" s="217"/>
      <c r="F104" s="217"/>
      <c r="G104" s="15">
        <v>96</v>
      </c>
      <c r="H104" s="56">
        <v>0</v>
      </c>
      <c r="I104" s="56">
        <v>0</v>
      </c>
    </row>
    <row r="105" spans="1:9" ht="12.75" customHeight="1" x14ac:dyDescent="0.25">
      <c r="A105" s="219" t="s">
        <v>388</v>
      </c>
      <c r="B105" s="220"/>
      <c r="C105" s="220"/>
      <c r="D105" s="220"/>
      <c r="E105" s="220"/>
      <c r="F105" s="220"/>
      <c r="G105" s="16">
        <v>97</v>
      </c>
      <c r="H105" s="57">
        <f>SUM(H106:H116)</f>
        <v>0</v>
      </c>
      <c r="I105" s="57">
        <f>SUM(I106:I116)</f>
        <v>249972</v>
      </c>
    </row>
    <row r="106" spans="1:9" ht="12.75" customHeight="1" x14ac:dyDescent="0.25">
      <c r="A106" s="217" t="s">
        <v>135</v>
      </c>
      <c r="B106" s="217"/>
      <c r="C106" s="217"/>
      <c r="D106" s="217"/>
      <c r="E106" s="217"/>
      <c r="F106" s="217"/>
      <c r="G106" s="15">
        <v>98</v>
      </c>
      <c r="H106" s="43">
        <v>0</v>
      </c>
      <c r="I106" s="43">
        <v>0</v>
      </c>
    </row>
    <row r="107" spans="1:9" ht="12.75" customHeight="1" x14ac:dyDescent="0.25">
      <c r="A107" s="217" t="s">
        <v>136</v>
      </c>
      <c r="B107" s="217"/>
      <c r="C107" s="217"/>
      <c r="D107" s="217"/>
      <c r="E107" s="217"/>
      <c r="F107" s="217"/>
      <c r="G107" s="15">
        <v>99</v>
      </c>
      <c r="H107" s="42">
        <v>0</v>
      </c>
      <c r="I107" s="42">
        <v>0</v>
      </c>
    </row>
    <row r="108" spans="1:9" ht="24.6" customHeight="1" x14ac:dyDescent="0.25">
      <c r="A108" s="217" t="s">
        <v>137</v>
      </c>
      <c r="B108" s="217"/>
      <c r="C108" s="217"/>
      <c r="D108" s="217"/>
      <c r="E108" s="217"/>
      <c r="F108" s="217"/>
      <c r="G108" s="15">
        <v>100</v>
      </c>
      <c r="H108" s="42">
        <v>0</v>
      </c>
      <c r="I108" s="42">
        <v>0</v>
      </c>
    </row>
    <row r="109" spans="1:9" ht="22.2" customHeight="1" x14ac:dyDescent="0.25">
      <c r="A109" s="217" t="s">
        <v>138</v>
      </c>
      <c r="B109" s="217"/>
      <c r="C109" s="217"/>
      <c r="D109" s="217"/>
      <c r="E109" s="217"/>
      <c r="F109" s="217"/>
      <c r="G109" s="15">
        <v>101</v>
      </c>
      <c r="H109" s="42">
        <v>0</v>
      </c>
      <c r="I109" s="42">
        <v>0</v>
      </c>
    </row>
    <row r="110" spans="1:9" ht="12.75" customHeight="1" x14ac:dyDescent="0.25">
      <c r="A110" s="217" t="s">
        <v>139</v>
      </c>
      <c r="B110" s="217"/>
      <c r="C110" s="217"/>
      <c r="D110" s="217"/>
      <c r="E110" s="217"/>
      <c r="F110" s="217"/>
      <c r="G110" s="15">
        <v>102</v>
      </c>
      <c r="H110" s="42">
        <v>0</v>
      </c>
      <c r="I110" s="42">
        <v>0</v>
      </c>
    </row>
    <row r="111" spans="1:9" ht="12.75" customHeight="1" x14ac:dyDescent="0.25">
      <c r="A111" s="217" t="s">
        <v>140</v>
      </c>
      <c r="B111" s="217"/>
      <c r="C111" s="217"/>
      <c r="D111" s="217"/>
      <c r="E111" s="217"/>
      <c r="F111" s="217"/>
      <c r="G111" s="15">
        <v>103</v>
      </c>
      <c r="H111" s="42">
        <v>0</v>
      </c>
      <c r="I111" s="42">
        <v>160145</v>
      </c>
    </row>
    <row r="112" spans="1:9" ht="12.75" customHeight="1" x14ac:dyDescent="0.25">
      <c r="A112" s="217" t="s">
        <v>141</v>
      </c>
      <c r="B112" s="217"/>
      <c r="C112" s="217"/>
      <c r="D112" s="217"/>
      <c r="E112" s="217"/>
      <c r="F112" s="217"/>
      <c r="G112" s="15">
        <v>104</v>
      </c>
      <c r="H112" s="42">
        <v>0</v>
      </c>
      <c r="I112" s="42">
        <v>0</v>
      </c>
    </row>
    <row r="113" spans="1:9" ht="12.75" customHeight="1" x14ac:dyDescent="0.25">
      <c r="A113" s="217" t="s">
        <v>142</v>
      </c>
      <c r="B113" s="217"/>
      <c r="C113" s="217"/>
      <c r="D113" s="217"/>
      <c r="E113" s="217"/>
      <c r="F113" s="217"/>
      <c r="G113" s="15">
        <v>105</v>
      </c>
      <c r="H113" s="43">
        <v>0</v>
      </c>
      <c r="I113" s="43">
        <v>0</v>
      </c>
    </row>
    <row r="114" spans="1:9" ht="12.75" customHeight="1" x14ac:dyDescent="0.25">
      <c r="A114" s="217" t="s">
        <v>143</v>
      </c>
      <c r="B114" s="217"/>
      <c r="C114" s="217"/>
      <c r="D114" s="217"/>
      <c r="E114" s="217"/>
      <c r="F114" s="217"/>
      <c r="G114" s="15">
        <v>106</v>
      </c>
      <c r="H114" s="42">
        <v>0</v>
      </c>
      <c r="I114" s="42">
        <v>0</v>
      </c>
    </row>
    <row r="115" spans="1:9" ht="12.75" customHeight="1" x14ac:dyDescent="0.25">
      <c r="A115" s="217" t="s">
        <v>144</v>
      </c>
      <c r="B115" s="217"/>
      <c r="C115" s="217"/>
      <c r="D115" s="217"/>
      <c r="E115" s="217"/>
      <c r="F115" s="217"/>
      <c r="G115" s="15">
        <v>107</v>
      </c>
      <c r="H115" s="56">
        <v>0</v>
      </c>
      <c r="I115" s="56">
        <v>89827</v>
      </c>
    </row>
    <row r="116" spans="1:9" ht="12.75" customHeight="1" x14ac:dyDescent="0.25">
      <c r="A116" s="217" t="s">
        <v>145</v>
      </c>
      <c r="B116" s="217"/>
      <c r="C116" s="217"/>
      <c r="D116" s="217"/>
      <c r="E116" s="217"/>
      <c r="F116" s="217"/>
      <c r="G116" s="15">
        <v>108</v>
      </c>
      <c r="H116" s="56">
        <v>0</v>
      </c>
      <c r="I116" s="56">
        <v>0</v>
      </c>
    </row>
    <row r="117" spans="1:9" ht="12.75" customHeight="1" x14ac:dyDescent="0.25">
      <c r="A117" s="219" t="s">
        <v>389</v>
      </c>
      <c r="B117" s="220"/>
      <c r="C117" s="220"/>
      <c r="D117" s="220"/>
      <c r="E117" s="220"/>
      <c r="F117" s="220"/>
      <c r="G117" s="16">
        <v>109</v>
      </c>
      <c r="H117" s="57">
        <f>SUM(H118:H131)</f>
        <v>9841921</v>
      </c>
      <c r="I117" s="57">
        <f>SUM(I118:I131)</f>
        <v>83684370</v>
      </c>
    </row>
    <row r="118" spans="1:9" ht="12.75" customHeight="1" x14ac:dyDescent="0.25">
      <c r="A118" s="217" t="s">
        <v>146</v>
      </c>
      <c r="B118" s="217"/>
      <c r="C118" s="217"/>
      <c r="D118" s="217"/>
      <c r="E118" s="217"/>
      <c r="F118" s="217"/>
      <c r="G118" s="15">
        <v>110</v>
      </c>
      <c r="H118" s="42">
        <v>2497665</v>
      </c>
      <c r="I118" s="42">
        <v>10427638</v>
      </c>
    </row>
    <row r="119" spans="1:9" ht="12.75" customHeight="1" x14ac:dyDescent="0.25">
      <c r="A119" s="217" t="s">
        <v>147</v>
      </c>
      <c r="B119" s="217"/>
      <c r="C119" s="217"/>
      <c r="D119" s="217"/>
      <c r="E119" s="217"/>
      <c r="F119" s="217"/>
      <c r="G119" s="15">
        <v>111</v>
      </c>
      <c r="H119" s="42">
        <v>0</v>
      </c>
      <c r="I119" s="42">
        <v>5012440</v>
      </c>
    </row>
    <row r="120" spans="1:9" ht="21.6" customHeight="1" x14ac:dyDescent="0.25">
      <c r="A120" s="217" t="s">
        <v>148</v>
      </c>
      <c r="B120" s="217"/>
      <c r="C120" s="217"/>
      <c r="D120" s="217"/>
      <c r="E120" s="217"/>
      <c r="F120" s="217"/>
      <c r="G120" s="15">
        <v>112</v>
      </c>
      <c r="H120" s="42">
        <v>0</v>
      </c>
      <c r="I120" s="42">
        <v>5184256</v>
      </c>
    </row>
    <row r="121" spans="1:9" ht="25.95" customHeight="1" x14ac:dyDescent="0.25">
      <c r="A121" s="217" t="s">
        <v>149</v>
      </c>
      <c r="B121" s="217"/>
      <c r="C121" s="217"/>
      <c r="D121" s="217"/>
      <c r="E121" s="217"/>
      <c r="F121" s="217"/>
      <c r="G121" s="15">
        <v>113</v>
      </c>
      <c r="H121" s="42">
        <v>0</v>
      </c>
      <c r="I121" s="42">
        <v>0</v>
      </c>
    </row>
    <row r="122" spans="1:9" ht="12.75" customHeight="1" x14ac:dyDescent="0.25">
      <c r="A122" s="217" t="s">
        <v>150</v>
      </c>
      <c r="B122" s="217"/>
      <c r="C122" s="217"/>
      <c r="D122" s="217"/>
      <c r="E122" s="217"/>
      <c r="F122" s="217"/>
      <c r="G122" s="15">
        <v>114</v>
      </c>
      <c r="H122" s="42">
        <v>0</v>
      </c>
      <c r="I122" s="42">
        <v>0</v>
      </c>
    </row>
    <row r="123" spans="1:9" ht="12.75" customHeight="1" x14ac:dyDescent="0.25">
      <c r="A123" s="217" t="s">
        <v>151</v>
      </c>
      <c r="B123" s="217"/>
      <c r="C123" s="217"/>
      <c r="D123" s="217"/>
      <c r="E123" s="217"/>
      <c r="F123" s="217"/>
      <c r="G123" s="15">
        <v>115</v>
      </c>
      <c r="H123" s="42">
        <v>0</v>
      </c>
      <c r="I123" s="42">
        <v>10484082</v>
      </c>
    </row>
    <row r="124" spans="1:9" ht="12.75" customHeight="1" x14ac:dyDescent="0.25">
      <c r="A124" s="217" t="s">
        <v>152</v>
      </c>
      <c r="B124" s="217"/>
      <c r="C124" s="217"/>
      <c r="D124" s="217"/>
      <c r="E124" s="217"/>
      <c r="F124" s="217"/>
      <c r="G124" s="15">
        <v>116</v>
      </c>
      <c r="H124" s="42">
        <v>0</v>
      </c>
      <c r="I124" s="42">
        <v>23664763</v>
      </c>
    </row>
    <row r="125" spans="1:9" ht="12.75" customHeight="1" x14ac:dyDescent="0.25">
      <c r="A125" s="217" t="s">
        <v>153</v>
      </c>
      <c r="B125" s="217"/>
      <c r="C125" s="217"/>
      <c r="D125" s="217"/>
      <c r="E125" s="217"/>
      <c r="F125" s="217"/>
      <c r="G125" s="15">
        <v>117</v>
      </c>
      <c r="H125" s="42">
        <v>5471168</v>
      </c>
      <c r="I125" s="42">
        <v>23461730</v>
      </c>
    </row>
    <row r="126" spans="1:9" x14ac:dyDescent="0.25">
      <c r="A126" s="217" t="s">
        <v>154</v>
      </c>
      <c r="B126" s="217"/>
      <c r="C126" s="217"/>
      <c r="D126" s="217"/>
      <c r="E126" s="217"/>
      <c r="F126" s="217"/>
      <c r="G126" s="15">
        <v>118</v>
      </c>
      <c r="H126" s="42">
        <v>0</v>
      </c>
      <c r="I126" s="42">
        <v>0</v>
      </c>
    </row>
    <row r="127" spans="1:9" x14ac:dyDescent="0.25">
      <c r="A127" s="217" t="s">
        <v>155</v>
      </c>
      <c r="B127" s="217"/>
      <c r="C127" s="217"/>
      <c r="D127" s="217"/>
      <c r="E127" s="217"/>
      <c r="F127" s="217"/>
      <c r="G127" s="15">
        <v>119</v>
      </c>
      <c r="H127" s="42">
        <v>676973</v>
      </c>
      <c r="I127" s="42">
        <v>3295520</v>
      </c>
    </row>
    <row r="128" spans="1:9" x14ac:dyDescent="0.25">
      <c r="A128" s="217" t="s">
        <v>156</v>
      </c>
      <c r="B128" s="217"/>
      <c r="C128" s="217"/>
      <c r="D128" s="217"/>
      <c r="E128" s="217"/>
      <c r="F128" s="217"/>
      <c r="G128" s="15">
        <v>120</v>
      </c>
      <c r="H128" s="42">
        <v>872478</v>
      </c>
      <c r="I128" s="42">
        <v>1937210</v>
      </c>
    </row>
    <row r="129" spans="1:9" x14ac:dyDescent="0.25">
      <c r="A129" s="217" t="s">
        <v>157</v>
      </c>
      <c r="B129" s="217"/>
      <c r="C129" s="217"/>
      <c r="D129" s="217"/>
      <c r="E129" s="217"/>
      <c r="F129" s="217"/>
      <c r="G129" s="15">
        <v>121</v>
      </c>
      <c r="H129" s="42">
        <v>60625</v>
      </c>
      <c r="I129" s="42">
        <v>28581</v>
      </c>
    </row>
    <row r="130" spans="1:9" x14ac:dyDescent="0.25">
      <c r="A130" s="217" t="s">
        <v>158</v>
      </c>
      <c r="B130" s="217"/>
      <c r="C130" s="217"/>
      <c r="D130" s="217"/>
      <c r="E130" s="217"/>
      <c r="F130" s="217"/>
      <c r="G130" s="15">
        <v>122</v>
      </c>
      <c r="H130" s="56">
        <v>0</v>
      </c>
      <c r="I130" s="56">
        <v>0</v>
      </c>
    </row>
    <row r="131" spans="1:9" x14ac:dyDescent="0.25">
      <c r="A131" s="217" t="s">
        <v>159</v>
      </c>
      <c r="B131" s="217"/>
      <c r="C131" s="217"/>
      <c r="D131" s="217"/>
      <c r="E131" s="217"/>
      <c r="F131" s="217"/>
      <c r="G131" s="15">
        <v>123</v>
      </c>
      <c r="H131" s="56">
        <v>263012</v>
      </c>
      <c r="I131" s="56">
        <f>292601-104451</f>
        <v>188150</v>
      </c>
    </row>
    <row r="132" spans="1:9" ht="22.2" customHeight="1" x14ac:dyDescent="0.25">
      <c r="A132" s="218" t="s">
        <v>160</v>
      </c>
      <c r="B132" s="218"/>
      <c r="C132" s="218"/>
      <c r="D132" s="218"/>
      <c r="E132" s="218"/>
      <c r="F132" s="218"/>
      <c r="G132" s="15">
        <v>124</v>
      </c>
      <c r="H132" s="56">
        <v>1775114</v>
      </c>
      <c r="I132" s="56">
        <v>5359031</v>
      </c>
    </row>
    <row r="133" spans="1:9" x14ac:dyDescent="0.25">
      <c r="A133" s="219" t="s">
        <v>390</v>
      </c>
      <c r="B133" s="220"/>
      <c r="C133" s="220"/>
      <c r="D133" s="220"/>
      <c r="E133" s="220"/>
      <c r="F133" s="220"/>
      <c r="G133" s="16">
        <v>125</v>
      </c>
      <c r="H133" s="57">
        <f>H75+H98+H105+H117+H132</f>
        <v>253900315</v>
      </c>
      <c r="I133" s="57">
        <f>I75+I98+I105+I117+I132</f>
        <v>359776266</v>
      </c>
    </row>
    <row r="134" spans="1:9" x14ac:dyDescent="0.25">
      <c r="A134" s="221" t="s">
        <v>161</v>
      </c>
      <c r="B134" s="221"/>
      <c r="C134" s="221"/>
      <c r="D134" s="221"/>
      <c r="E134" s="221"/>
      <c r="F134" s="221"/>
      <c r="G134" s="18">
        <v>126</v>
      </c>
      <c r="H134" s="58">
        <v>301355775</v>
      </c>
      <c r="I134" s="58">
        <v>384096854</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N17" sqref="N17"/>
    </sheetView>
  </sheetViews>
  <sheetFormatPr defaultRowHeight="13.2" x14ac:dyDescent="0.25"/>
  <cols>
    <col min="1" max="7" width="9.109375" style="2"/>
    <col min="8" max="9" width="19.44140625" style="53"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90" t="s">
        <v>162</v>
      </c>
      <c r="B1" s="243"/>
      <c r="C1" s="243"/>
      <c r="D1" s="243"/>
      <c r="E1" s="243"/>
      <c r="F1" s="243"/>
      <c r="G1" s="243"/>
      <c r="H1" s="243"/>
      <c r="I1" s="243"/>
    </row>
    <row r="2" spans="1:9" x14ac:dyDescent="0.25">
      <c r="A2" s="289" t="s">
        <v>515</v>
      </c>
      <c r="B2" s="245"/>
      <c r="C2" s="245"/>
      <c r="D2" s="245"/>
      <c r="E2" s="245"/>
      <c r="F2" s="245"/>
      <c r="G2" s="245"/>
      <c r="H2" s="245"/>
      <c r="I2" s="245"/>
    </row>
    <row r="3" spans="1:9" x14ac:dyDescent="0.25">
      <c r="A3" s="278" t="s">
        <v>493</v>
      </c>
      <c r="B3" s="279"/>
      <c r="C3" s="279"/>
      <c r="D3" s="279"/>
      <c r="E3" s="279"/>
      <c r="F3" s="279"/>
      <c r="G3" s="279"/>
      <c r="H3" s="279"/>
      <c r="I3" s="279"/>
    </row>
    <row r="4" spans="1:9" x14ac:dyDescent="0.25">
      <c r="A4" s="288" t="s">
        <v>596</v>
      </c>
      <c r="B4" s="251"/>
      <c r="C4" s="251"/>
      <c r="D4" s="251"/>
      <c r="E4" s="251"/>
      <c r="F4" s="251"/>
      <c r="G4" s="251"/>
      <c r="H4" s="251"/>
      <c r="I4" s="252"/>
    </row>
    <row r="5" spans="1:9" ht="22.8" thickBot="1" x14ac:dyDescent="0.3">
      <c r="A5" s="286" t="s">
        <v>163</v>
      </c>
      <c r="B5" s="257"/>
      <c r="C5" s="257"/>
      <c r="D5" s="257"/>
      <c r="E5" s="257"/>
      <c r="F5" s="258"/>
      <c r="G5" s="11" t="s">
        <v>164</v>
      </c>
      <c r="H5" s="44" t="s">
        <v>165</v>
      </c>
      <c r="I5" s="44" t="s">
        <v>166</v>
      </c>
    </row>
    <row r="6" spans="1:9" x14ac:dyDescent="0.25">
      <c r="A6" s="287">
        <v>1</v>
      </c>
      <c r="B6" s="254"/>
      <c r="C6" s="254"/>
      <c r="D6" s="254"/>
      <c r="E6" s="254"/>
      <c r="F6" s="255"/>
      <c r="G6" s="13">
        <v>2</v>
      </c>
      <c r="H6" s="19">
        <v>3</v>
      </c>
      <c r="I6" s="19">
        <v>4</v>
      </c>
    </row>
    <row r="7" spans="1:9" x14ac:dyDescent="0.25">
      <c r="A7" s="284" t="s">
        <v>460</v>
      </c>
      <c r="B7" s="285"/>
      <c r="C7" s="285"/>
      <c r="D7" s="285"/>
      <c r="E7" s="285"/>
      <c r="F7" s="285"/>
      <c r="G7" s="23">
        <v>1</v>
      </c>
      <c r="H7" s="61">
        <f>SUM(H8:H12)</f>
        <v>30498641</v>
      </c>
      <c r="I7" s="61">
        <f>SUM(I8:I12)</f>
        <v>134586103</v>
      </c>
    </row>
    <row r="8" spans="1:9" x14ac:dyDescent="0.25">
      <c r="A8" s="217" t="s">
        <v>167</v>
      </c>
      <c r="B8" s="217"/>
      <c r="C8" s="217"/>
      <c r="D8" s="217"/>
      <c r="E8" s="217"/>
      <c r="F8" s="217"/>
      <c r="G8" s="15">
        <v>2</v>
      </c>
      <c r="H8" s="56">
        <v>27329828</v>
      </c>
      <c r="I8" s="56">
        <v>52425548</v>
      </c>
    </row>
    <row r="9" spans="1:9" x14ac:dyDescent="0.25">
      <c r="A9" s="217" t="s">
        <v>168</v>
      </c>
      <c r="B9" s="217"/>
      <c r="C9" s="217"/>
      <c r="D9" s="217"/>
      <c r="E9" s="217"/>
      <c r="F9" s="217"/>
      <c r="G9" s="15">
        <v>3</v>
      </c>
      <c r="H9" s="56">
        <v>128923</v>
      </c>
      <c r="I9" s="56">
        <v>80348463</v>
      </c>
    </row>
    <row r="10" spans="1:9" x14ac:dyDescent="0.25">
      <c r="A10" s="217" t="s">
        <v>169</v>
      </c>
      <c r="B10" s="217"/>
      <c r="C10" s="217"/>
      <c r="D10" s="217"/>
      <c r="E10" s="217"/>
      <c r="F10" s="217"/>
      <c r="G10" s="15">
        <v>4</v>
      </c>
      <c r="H10" s="56">
        <v>0</v>
      </c>
      <c r="I10" s="56">
        <v>0</v>
      </c>
    </row>
    <row r="11" spans="1:9" x14ac:dyDescent="0.25">
      <c r="A11" s="217" t="s">
        <v>170</v>
      </c>
      <c r="B11" s="217"/>
      <c r="C11" s="217"/>
      <c r="D11" s="217"/>
      <c r="E11" s="217"/>
      <c r="F11" s="217"/>
      <c r="G11" s="15">
        <v>5</v>
      </c>
      <c r="H11" s="56">
        <v>2745951</v>
      </c>
      <c r="I11" s="56">
        <v>23407</v>
      </c>
    </row>
    <row r="12" spans="1:9" x14ac:dyDescent="0.25">
      <c r="A12" s="217" t="s">
        <v>171</v>
      </c>
      <c r="B12" s="217"/>
      <c r="C12" s="217"/>
      <c r="D12" s="217"/>
      <c r="E12" s="217"/>
      <c r="F12" s="217"/>
      <c r="G12" s="15">
        <v>6</v>
      </c>
      <c r="H12" s="56">
        <v>293939</v>
      </c>
      <c r="I12" s="56">
        <v>1788685</v>
      </c>
    </row>
    <row r="13" spans="1:9" ht="22.2" customHeight="1" x14ac:dyDescent="0.25">
      <c r="A13" s="219" t="s">
        <v>461</v>
      </c>
      <c r="B13" s="220"/>
      <c r="C13" s="220"/>
      <c r="D13" s="220"/>
      <c r="E13" s="220"/>
      <c r="F13" s="220"/>
      <c r="G13" s="16">
        <v>7</v>
      </c>
      <c r="H13" s="57">
        <f>H14+H15+H19+H23+H24+H25+H28+H35</f>
        <v>18289551</v>
      </c>
      <c r="I13" s="57">
        <f>I14+I15+I19+I23+I24+I25+I28+I35</f>
        <v>105847717</v>
      </c>
    </row>
    <row r="14" spans="1:9" x14ac:dyDescent="0.25">
      <c r="A14" s="217" t="s">
        <v>172</v>
      </c>
      <c r="B14" s="217"/>
      <c r="C14" s="217"/>
      <c r="D14" s="217"/>
      <c r="E14" s="217"/>
      <c r="F14" s="217"/>
      <c r="G14" s="15">
        <v>8</v>
      </c>
      <c r="H14" s="56">
        <v>0</v>
      </c>
      <c r="I14" s="56">
        <v>0</v>
      </c>
    </row>
    <row r="15" spans="1:9" x14ac:dyDescent="0.25">
      <c r="A15" s="277" t="s">
        <v>462</v>
      </c>
      <c r="B15" s="277"/>
      <c r="C15" s="277"/>
      <c r="D15" s="277"/>
      <c r="E15" s="277"/>
      <c r="F15" s="277"/>
      <c r="G15" s="16">
        <v>9</v>
      </c>
      <c r="H15" s="57">
        <f>SUM(H16:H18)</f>
        <v>3616194</v>
      </c>
      <c r="I15" s="57">
        <f>SUM(I16:I18)</f>
        <v>73794074</v>
      </c>
    </row>
    <row r="16" spans="1:9" x14ac:dyDescent="0.25">
      <c r="A16" s="276" t="s">
        <v>173</v>
      </c>
      <c r="B16" s="276"/>
      <c r="C16" s="276"/>
      <c r="D16" s="276"/>
      <c r="E16" s="276"/>
      <c r="F16" s="276"/>
      <c r="G16" s="15">
        <v>10</v>
      </c>
      <c r="H16" s="56">
        <v>204895</v>
      </c>
      <c r="I16" s="56">
        <v>832866</v>
      </c>
    </row>
    <row r="17" spans="1:9" x14ac:dyDescent="0.25">
      <c r="A17" s="276" t="s">
        <v>174</v>
      </c>
      <c r="B17" s="276"/>
      <c r="C17" s="276"/>
      <c r="D17" s="276"/>
      <c r="E17" s="276"/>
      <c r="F17" s="276"/>
      <c r="G17" s="15">
        <v>11</v>
      </c>
      <c r="H17" s="56">
        <v>0</v>
      </c>
      <c r="I17" s="56">
        <v>69465133</v>
      </c>
    </row>
    <row r="18" spans="1:9" x14ac:dyDescent="0.25">
      <c r="A18" s="276" t="s">
        <v>175</v>
      </c>
      <c r="B18" s="276"/>
      <c r="C18" s="276"/>
      <c r="D18" s="276"/>
      <c r="E18" s="276"/>
      <c r="F18" s="276"/>
      <c r="G18" s="15">
        <v>12</v>
      </c>
      <c r="H18" s="56">
        <v>3411299</v>
      </c>
      <c r="I18" s="56">
        <v>3496075</v>
      </c>
    </row>
    <row r="19" spans="1:9" x14ac:dyDescent="0.25">
      <c r="A19" s="277" t="s">
        <v>463</v>
      </c>
      <c r="B19" s="277"/>
      <c r="C19" s="277"/>
      <c r="D19" s="277"/>
      <c r="E19" s="277"/>
      <c r="F19" s="277"/>
      <c r="G19" s="16">
        <v>13</v>
      </c>
      <c r="H19" s="57">
        <f>SUM(H20:H22)</f>
        <v>4276660</v>
      </c>
      <c r="I19" s="57">
        <f>SUM(I20:I22)</f>
        <v>15282799</v>
      </c>
    </row>
    <row r="20" spans="1:9" x14ac:dyDescent="0.25">
      <c r="A20" s="276" t="s">
        <v>176</v>
      </c>
      <c r="B20" s="276"/>
      <c r="C20" s="276"/>
      <c r="D20" s="276"/>
      <c r="E20" s="276"/>
      <c r="F20" s="276"/>
      <c r="G20" s="15">
        <v>14</v>
      </c>
      <c r="H20" s="56">
        <v>2343326</v>
      </c>
      <c r="I20" s="56">
        <v>9129398</v>
      </c>
    </row>
    <row r="21" spans="1:9" x14ac:dyDescent="0.25">
      <c r="A21" s="276" t="s">
        <v>177</v>
      </c>
      <c r="B21" s="276"/>
      <c r="C21" s="276"/>
      <c r="D21" s="276"/>
      <c r="E21" s="276"/>
      <c r="F21" s="276"/>
      <c r="G21" s="15">
        <v>15</v>
      </c>
      <c r="H21" s="56">
        <v>1383475</v>
      </c>
      <c r="I21" s="56">
        <v>4231179</v>
      </c>
    </row>
    <row r="22" spans="1:9" x14ac:dyDescent="0.25">
      <c r="A22" s="276" t="s">
        <v>178</v>
      </c>
      <c r="B22" s="276"/>
      <c r="C22" s="276"/>
      <c r="D22" s="276"/>
      <c r="E22" s="276"/>
      <c r="F22" s="276"/>
      <c r="G22" s="15">
        <v>16</v>
      </c>
      <c r="H22" s="56">
        <v>549859</v>
      </c>
      <c r="I22" s="56">
        <v>1922222</v>
      </c>
    </row>
    <row r="23" spans="1:9" x14ac:dyDescent="0.25">
      <c r="A23" s="217" t="s">
        <v>179</v>
      </c>
      <c r="B23" s="217"/>
      <c r="C23" s="217"/>
      <c r="D23" s="217"/>
      <c r="E23" s="217"/>
      <c r="F23" s="217"/>
      <c r="G23" s="15">
        <v>17</v>
      </c>
      <c r="H23" s="56">
        <v>1118387</v>
      </c>
      <c r="I23" s="56">
        <v>1656258</v>
      </c>
    </row>
    <row r="24" spans="1:9" x14ac:dyDescent="0.25">
      <c r="A24" s="217" t="s">
        <v>180</v>
      </c>
      <c r="B24" s="217"/>
      <c r="C24" s="217"/>
      <c r="D24" s="217"/>
      <c r="E24" s="217"/>
      <c r="F24" s="217"/>
      <c r="G24" s="15">
        <v>18</v>
      </c>
      <c r="H24" s="56">
        <v>4490830</v>
      </c>
      <c r="I24" s="56">
        <v>9442898</v>
      </c>
    </row>
    <row r="25" spans="1:9" x14ac:dyDescent="0.25">
      <c r="A25" s="277" t="s">
        <v>464</v>
      </c>
      <c r="B25" s="277"/>
      <c r="C25" s="277"/>
      <c r="D25" s="277"/>
      <c r="E25" s="277"/>
      <c r="F25" s="277"/>
      <c r="G25" s="16">
        <v>19</v>
      </c>
      <c r="H25" s="57">
        <f>H26+H27</f>
        <v>4357000</v>
      </c>
      <c r="I25" s="57">
        <f>I26+I27</f>
        <v>3987706</v>
      </c>
    </row>
    <row r="26" spans="1:9" x14ac:dyDescent="0.25">
      <c r="A26" s="276" t="s">
        <v>181</v>
      </c>
      <c r="B26" s="276"/>
      <c r="C26" s="276"/>
      <c r="D26" s="276"/>
      <c r="E26" s="276"/>
      <c r="F26" s="276"/>
      <c r="G26" s="15">
        <v>20</v>
      </c>
      <c r="H26" s="56">
        <v>4357000</v>
      </c>
      <c r="I26" s="56">
        <v>2473614</v>
      </c>
    </row>
    <row r="27" spans="1:9" x14ac:dyDescent="0.25">
      <c r="A27" s="276" t="s">
        <v>182</v>
      </c>
      <c r="B27" s="276"/>
      <c r="C27" s="276"/>
      <c r="D27" s="276"/>
      <c r="E27" s="276"/>
      <c r="F27" s="276"/>
      <c r="G27" s="15">
        <v>21</v>
      </c>
      <c r="H27" s="56">
        <v>0</v>
      </c>
      <c r="I27" s="56">
        <v>1514092</v>
      </c>
    </row>
    <row r="28" spans="1:9" x14ac:dyDescent="0.25">
      <c r="A28" s="277" t="s">
        <v>465</v>
      </c>
      <c r="B28" s="277"/>
      <c r="C28" s="277"/>
      <c r="D28" s="277"/>
      <c r="E28" s="277"/>
      <c r="F28" s="277"/>
      <c r="G28" s="16">
        <v>22</v>
      </c>
      <c r="H28" s="57">
        <f>SUM(H29:H34)</f>
        <v>384204</v>
      </c>
      <c r="I28" s="57">
        <f>SUM(I29:I34)</f>
        <v>1414440</v>
      </c>
    </row>
    <row r="29" spans="1:9" x14ac:dyDescent="0.25">
      <c r="A29" s="276" t="s">
        <v>183</v>
      </c>
      <c r="B29" s="276"/>
      <c r="C29" s="276"/>
      <c r="D29" s="276"/>
      <c r="E29" s="276"/>
      <c r="F29" s="276"/>
      <c r="G29" s="15">
        <v>23</v>
      </c>
      <c r="H29" s="56">
        <v>384204</v>
      </c>
      <c r="I29" s="56">
        <v>351745</v>
      </c>
    </row>
    <row r="30" spans="1:9" x14ac:dyDescent="0.25">
      <c r="A30" s="276" t="s">
        <v>184</v>
      </c>
      <c r="B30" s="276"/>
      <c r="C30" s="276"/>
      <c r="D30" s="276"/>
      <c r="E30" s="276"/>
      <c r="F30" s="276"/>
      <c r="G30" s="15">
        <v>24</v>
      </c>
      <c r="H30" s="56">
        <v>0</v>
      </c>
      <c r="I30" s="56">
        <v>0</v>
      </c>
    </row>
    <row r="31" spans="1:9" x14ac:dyDescent="0.25">
      <c r="A31" s="276" t="s">
        <v>185</v>
      </c>
      <c r="B31" s="276"/>
      <c r="C31" s="276"/>
      <c r="D31" s="276"/>
      <c r="E31" s="276"/>
      <c r="F31" s="276"/>
      <c r="G31" s="15">
        <v>25</v>
      </c>
      <c r="H31" s="56">
        <v>0</v>
      </c>
      <c r="I31" s="56">
        <v>0</v>
      </c>
    </row>
    <row r="32" spans="1:9" x14ac:dyDescent="0.25">
      <c r="A32" s="276" t="s">
        <v>186</v>
      </c>
      <c r="B32" s="276"/>
      <c r="C32" s="276"/>
      <c r="D32" s="276"/>
      <c r="E32" s="276"/>
      <c r="F32" s="276"/>
      <c r="G32" s="15">
        <v>26</v>
      </c>
      <c r="H32" s="56">
        <v>0</v>
      </c>
      <c r="I32" s="56">
        <v>0</v>
      </c>
    </row>
    <row r="33" spans="1:9" x14ac:dyDescent="0.25">
      <c r="A33" s="276" t="s">
        <v>187</v>
      </c>
      <c r="B33" s="276"/>
      <c r="C33" s="276"/>
      <c r="D33" s="276"/>
      <c r="E33" s="276"/>
      <c r="F33" s="276"/>
      <c r="G33" s="15">
        <v>27</v>
      </c>
      <c r="H33" s="56">
        <v>0</v>
      </c>
      <c r="I33" s="56">
        <v>1062695</v>
      </c>
    </row>
    <row r="34" spans="1:9" x14ac:dyDescent="0.25">
      <c r="A34" s="276" t="s">
        <v>188</v>
      </c>
      <c r="B34" s="276"/>
      <c r="C34" s="276"/>
      <c r="D34" s="276"/>
      <c r="E34" s="276"/>
      <c r="F34" s="276"/>
      <c r="G34" s="15">
        <v>28</v>
      </c>
      <c r="H34" s="56">
        <v>0</v>
      </c>
      <c r="I34" s="56">
        <v>0</v>
      </c>
    </row>
    <row r="35" spans="1:9" x14ac:dyDescent="0.25">
      <c r="A35" s="217" t="s">
        <v>189</v>
      </c>
      <c r="B35" s="217"/>
      <c r="C35" s="217"/>
      <c r="D35" s="217"/>
      <c r="E35" s="217"/>
      <c r="F35" s="217"/>
      <c r="G35" s="15">
        <v>29</v>
      </c>
      <c r="H35" s="56">
        <v>46276</v>
      </c>
      <c r="I35" s="56">
        <v>269542</v>
      </c>
    </row>
    <row r="36" spans="1:9" x14ac:dyDescent="0.25">
      <c r="A36" s="219" t="s">
        <v>466</v>
      </c>
      <c r="B36" s="220"/>
      <c r="C36" s="220"/>
      <c r="D36" s="220"/>
      <c r="E36" s="220"/>
      <c r="F36" s="220"/>
      <c r="G36" s="16">
        <v>30</v>
      </c>
      <c r="H36" s="57">
        <f>SUM(H37:H46)</f>
        <v>1731855</v>
      </c>
      <c r="I36" s="57">
        <f>SUM(I37:I46)</f>
        <v>2944768</v>
      </c>
    </row>
    <row r="37" spans="1:9" ht="27.6" customHeight="1" x14ac:dyDescent="0.25">
      <c r="A37" s="217" t="s">
        <v>190</v>
      </c>
      <c r="B37" s="217"/>
      <c r="C37" s="217"/>
      <c r="D37" s="217"/>
      <c r="E37" s="217"/>
      <c r="F37" s="217"/>
      <c r="G37" s="15">
        <v>31</v>
      </c>
      <c r="H37" s="56">
        <v>0</v>
      </c>
      <c r="I37" s="56">
        <v>0</v>
      </c>
    </row>
    <row r="38" spans="1:9" ht="25.2" customHeight="1" x14ac:dyDescent="0.25">
      <c r="A38" s="217" t="s">
        <v>191</v>
      </c>
      <c r="B38" s="217"/>
      <c r="C38" s="217"/>
      <c r="D38" s="217"/>
      <c r="E38" s="217"/>
      <c r="F38" s="217"/>
      <c r="G38" s="15">
        <v>32</v>
      </c>
      <c r="H38" s="56">
        <v>0</v>
      </c>
      <c r="I38" s="56">
        <v>0</v>
      </c>
    </row>
    <row r="39" spans="1:9" ht="28.2" customHeight="1" x14ac:dyDescent="0.25">
      <c r="A39" s="217" t="s">
        <v>192</v>
      </c>
      <c r="B39" s="217"/>
      <c r="C39" s="217"/>
      <c r="D39" s="217"/>
      <c r="E39" s="217"/>
      <c r="F39" s="217"/>
      <c r="G39" s="15">
        <v>33</v>
      </c>
      <c r="H39" s="56">
        <v>0</v>
      </c>
      <c r="I39" s="56">
        <v>0</v>
      </c>
    </row>
    <row r="40" spans="1:9" ht="28.2" customHeight="1" x14ac:dyDescent="0.25">
      <c r="A40" s="217" t="s">
        <v>193</v>
      </c>
      <c r="B40" s="217"/>
      <c r="C40" s="217"/>
      <c r="D40" s="217"/>
      <c r="E40" s="217"/>
      <c r="F40" s="217"/>
      <c r="G40" s="15">
        <v>34</v>
      </c>
      <c r="H40" s="56">
        <v>798631</v>
      </c>
      <c r="I40" s="56">
        <v>1543624</v>
      </c>
    </row>
    <row r="41" spans="1:9" ht="22.95" customHeight="1" x14ac:dyDescent="0.25">
      <c r="A41" s="217" t="s">
        <v>194</v>
      </c>
      <c r="B41" s="217"/>
      <c r="C41" s="217"/>
      <c r="D41" s="217"/>
      <c r="E41" s="217"/>
      <c r="F41" s="217"/>
      <c r="G41" s="15">
        <v>35</v>
      </c>
      <c r="H41" s="56">
        <v>0</v>
      </c>
      <c r="I41" s="56">
        <v>23784</v>
      </c>
    </row>
    <row r="42" spans="1:9" x14ac:dyDescent="0.25">
      <c r="A42" s="217" t="s">
        <v>195</v>
      </c>
      <c r="B42" s="217"/>
      <c r="C42" s="217"/>
      <c r="D42" s="217"/>
      <c r="E42" s="217"/>
      <c r="F42" s="217"/>
      <c r="G42" s="15">
        <v>36</v>
      </c>
      <c r="H42" s="56">
        <v>0</v>
      </c>
      <c r="I42" s="56">
        <v>0</v>
      </c>
    </row>
    <row r="43" spans="1:9" x14ac:dyDescent="0.25">
      <c r="A43" s="217" t="s">
        <v>196</v>
      </c>
      <c r="B43" s="217"/>
      <c r="C43" s="217"/>
      <c r="D43" s="217"/>
      <c r="E43" s="217"/>
      <c r="F43" s="217"/>
      <c r="G43" s="15">
        <v>37</v>
      </c>
      <c r="H43" s="56">
        <v>722514</v>
      </c>
      <c r="I43" s="56">
        <v>735994</v>
      </c>
    </row>
    <row r="44" spans="1:9" x14ac:dyDescent="0.25">
      <c r="A44" s="217" t="s">
        <v>197</v>
      </c>
      <c r="B44" s="217"/>
      <c r="C44" s="217"/>
      <c r="D44" s="217"/>
      <c r="E44" s="217"/>
      <c r="F44" s="217"/>
      <c r="G44" s="15">
        <v>38</v>
      </c>
      <c r="H44" s="56">
        <v>0</v>
      </c>
      <c r="I44" s="56">
        <v>212722</v>
      </c>
    </row>
    <row r="45" spans="1:9" x14ac:dyDescent="0.25">
      <c r="A45" s="217" t="s">
        <v>198</v>
      </c>
      <c r="B45" s="217"/>
      <c r="C45" s="217"/>
      <c r="D45" s="217"/>
      <c r="E45" s="217"/>
      <c r="F45" s="217"/>
      <c r="G45" s="15">
        <v>39</v>
      </c>
      <c r="H45" s="56">
        <v>167993</v>
      </c>
      <c r="I45" s="56">
        <v>389813</v>
      </c>
    </row>
    <row r="46" spans="1:9" x14ac:dyDescent="0.25">
      <c r="A46" s="217" t="s">
        <v>199</v>
      </c>
      <c r="B46" s="217"/>
      <c r="C46" s="217"/>
      <c r="D46" s="217"/>
      <c r="E46" s="217"/>
      <c r="F46" s="217"/>
      <c r="G46" s="15">
        <v>40</v>
      </c>
      <c r="H46" s="56">
        <v>42717</v>
      </c>
      <c r="I46" s="56">
        <v>38831</v>
      </c>
    </row>
    <row r="47" spans="1:9" x14ac:dyDescent="0.25">
      <c r="A47" s="219" t="s">
        <v>467</v>
      </c>
      <c r="B47" s="220"/>
      <c r="C47" s="220"/>
      <c r="D47" s="220"/>
      <c r="E47" s="220"/>
      <c r="F47" s="220"/>
      <c r="G47" s="16">
        <v>41</v>
      </c>
      <c r="H47" s="57">
        <f>SUM(H48:H54)</f>
        <v>4126</v>
      </c>
      <c r="I47" s="57">
        <f>SUM(I48:I54)</f>
        <v>819651</v>
      </c>
    </row>
    <row r="48" spans="1:9" ht="23.4" customHeight="1" x14ac:dyDescent="0.25">
      <c r="A48" s="217" t="s">
        <v>200</v>
      </c>
      <c r="B48" s="217"/>
      <c r="C48" s="217"/>
      <c r="D48" s="217"/>
      <c r="E48" s="217"/>
      <c r="F48" s="217"/>
      <c r="G48" s="15">
        <v>42</v>
      </c>
      <c r="H48" s="56">
        <v>0</v>
      </c>
      <c r="I48" s="56">
        <v>0</v>
      </c>
    </row>
    <row r="49" spans="1:9" ht="22.2" customHeight="1" x14ac:dyDescent="0.25">
      <c r="A49" s="274" t="s">
        <v>201</v>
      </c>
      <c r="B49" s="274"/>
      <c r="C49" s="274"/>
      <c r="D49" s="274"/>
      <c r="E49" s="274"/>
      <c r="F49" s="274"/>
      <c r="G49" s="15">
        <v>43</v>
      </c>
      <c r="H49" s="56">
        <v>0</v>
      </c>
      <c r="I49" s="56">
        <v>0</v>
      </c>
    </row>
    <row r="50" spans="1:9" x14ac:dyDescent="0.25">
      <c r="A50" s="274" t="s">
        <v>202</v>
      </c>
      <c r="B50" s="274"/>
      <c r="C50" s="274"/>
      <c r="D50" s="274"/>
      <c r="E50" s="274"/>
      <c r="F50" s="274"/>
      <c r="G50" s="15">
        <v>44</v>
      </c>
      <c r="H50" s="56">
        <v>253</v>
      </c>
      <c r="I50" s="56">
        <v>499155</v>
      </c>
    </row>
    <row r="51" spans="1:9" x14ac:dyDescent="0.25">
      <c r="A51" s="274" t="s">
        <v>203</v>
      </c>
      <c r="B51" s="274"/>
      <c r="C51" s="274"/>
      <c r="D51" s="274"/>
      <c r="E51" s="274"/>
      <c r="F51" s="274"/>
      <c r="G51" s="15">
        <v>45</v>
      </c>
      <c r="H51" s="56">
        <v>3873</v>
      </c>
      <c r="I51" s="56">
        <v>320496</v>
      </c>
    </row>
    <row r="52" spans="1:9" x14ac:dyDescent="0.25">
      <c r="A52" s="274" t="s">
        <v>204</v>
      </c>
      <c r="B52" s="274"/>
      <c r="C52" s="274"/>
      <c r="D52" s="274"/>
      <c r="E52" s="274"/>
      <c r="F52" s="274"/>
      <c r="G52" s="15">
        <v>46</v>
      </c>
      <c r="H52" s="56">
        <v>0</v>
      </c>
      <c r="I52" s="56">
        <v>0</v>
      </c>
    </row>
    <row r="53" spans="1:9" x14ac:dyDescent="0.25">
      <c r="A53" s="274" t="s">
        <v>205</v>
      </c>
      <c r="B53" s="274"/>
      <c r="C53" s="274"/>
      <c r="D53" s="274"/>
      <c r="E53" s="274"/>
      <c r="F53" s="274"/>
      <c r="G53" s="15">
        <v>47</v>
      </c>
      <c r="H53" s="56">
        <v>0</v>
      </c>
      <c r="I53" s="56">
        <v>0</v>
      </c>
    </row>
    <row r="54" spans="1:9" x14ac:dyDescent="0.25">
      <c r="A54" s="274" t="s">
        <v>206</v>
      </c>
      <c r="B54" s="274"/>
      <c r="C54" s="274"/>
      <c r="D54" s="274"/>
      <c r="E54" s="274"/>
      <c r="F54" s="274"/>
      <c r="G54" s="15">
        <v>48</v>
      </c>
      <c r="H54" s="56">
        <v>0</v>
      </c>
      <c r="I54" s="56">
        <v>0</v>
      </c>
    </row>
    <row r="55" spans="1:9" ht="30.6" customHeight="1" x14ac:dyDescent="0.25">
      <c r="A55" s="218" t="s">
        <v>207</v>
      </c>
      <c r="B55" s="218"/>
      <c r="C55" s="218"/>
      <c r="D55" s="218"/>
      <c r="E55" s="218"/>
      <c r="F55" s="218"/>
      <c r="G55" s="15">
        <v>49</v>
      </c>
      <c r="H55" s="56">
        <v>0</v>
      </c>
      <c r="I55" s="56">
        <v>0</v>
      </c>
    </row>
    <row r="56" spans="1:9" x14ac:dyDescent="0.25">
      <c r="A56" s="218" t="s">
        <v>208</v>
      </c>
      <c r="B56" s="218"/>
      <c r="C56" s="218"/>
      <c r="D56" s="218"/>
      <c r="E56" s="218"/>
      <c r="F56" s="218"/>
      <c r="G56" s="15">
        <v>50</v>
      </c>
      <c r="H56" s="56">
        <v>0</v>
      </c>
      <c r="I56" s="56">
        <v>0</v>
      </c>
    </row>
    <row r="57" spans="1:9" ht="28.95" customHeight="1" x14ac:dyDescent="0.25">
      <c r="A57" s="218" t="s">
        <v>209</v>
      </c>
      <c r="B57" s="218"/>
      <c r="C57" s="218"/>
      <c r="D57" s="218"/>
      <c r="E57" s="218"/>
      <c r="F57" s="218"/>
      <c r="G57" s="15">
        <v>51</v>
      </c>
      <c r="H57" s="56">
        <v>0</v>
      </c>
      <c r="I57" s="56">
        <v>0</v>
      </c>
    </row>
    <row r="58" spans="1:9" x14ac:dyDescent="0.25">
      <c r="A58" s="218" t="s">
        <v>210</v>
      </c>
      <c r="B58" s="218"/>
      <c r="C58" s="218"/>
      <c r="D58" s="218"/>
      <c r="E58" s="218"/>
      <c r="F58" s="218"/>
      <c r="G58" s="15">
        <v>52</v>
      </c>
      <c r="H58" s="56">
        <v>0</v>
      </c>
      <c r="I58" s="56">
        <v>0</v>
      </c>
    </row>
    <row r="59" spans="1:9" x14ac:dyDescent="0.25">
      <c r="A59" s="219" t="s">
        <v>468</v>
      </c>
      <c r="B59" s="220"/>
      <c r="C59" s="220"/>
      <c r="D59" s="220"/>
      <c r="E59" s="220"/>
      <c r="F59" s="220"/>
      <c r="G59" s="16">
        <v>53</v>
      </c>
      <c r="H59" s="57">
        <f>H7+H36+H55+H56</f>
        <v>32230496</v>
      </c>
      <c r="I59" s="57">
        <f>I7+I36+I55+I56</f>
        <v>137530871</v>
      </c>
    </row>
    <row r="60" spans="1:9" x14ac:dyDescent="0.25">
      <c r="A60" s="219" t="s">
        <v>469</v>
      </c>
      <c r="B60" s="220"/>
      <c r="C60" s="220"/>
      <c r="D60" s="220"/>
      <c r="E60" s="220"/>
      <c r="F60" s="220"/>
      <c r="G60" s="16">
        <v>54</v>
      </c>
      <c r="H60" s="57">
        <f>H13+H47+H57+H58</f>
        <v>18293677</v>
      </c>
      <c r="I60" s="57">
        <f>I13+I47+I57+I58</f>
        <v>106667368</v>
      </c>
    </row>
    <row r="61" spans="1:9" x14ac:dyDescent="0.25">
      <c r="A61" s="219" t="s">
        <v>470</v>
      </c>
      <c r="B61" s="220"/>
      <c r="C61" s="220"/>
      <c r="D61" s="220"/>
      <c r="E61" s="220"/>
      <c r="F61" s="220"/>
      <c r="G61" s="16">
        <v>55</v>
      </c>
      <c r="H61" s="57">
        <f>H59-H60</f>
        <v>13936819</v>
      </c>
      <c r="I61" s="57">
        <f>I59-I60</f>
        <v>30863503</v>
      </c>
    </row>
    <row r="62" spans="1:9" x14ac:dyDescent="0.25">
      <c r="A62" s="282" t="s">
        <v>471</v>
      </c>
      <c r="B62" s="282"/>
      <c r="C62" s="282"/>
      <c r="D62" s="282"/>
      <c r="E62" s="282"/>
      <c r="F62" s="282"/>
      <c r="G62" s="16">
        <v>56</v>
      </c>
      <c r="H62" s="57">
        <f>+IF((H59-H60)&gt;0,(H59-H60),0)</f>
        <v>13936819</v>
      </c>
      <c r="I62" s="57">
        <f>+IF((I59-I60)&gt;0,(I59-I60),0)</f>
        <v>30863503</v>
      </c>
    </row>
    <row r="63" spans="1:9" x14ac:dyDescent="0.25">
      <c r="A63" s="282" t="s">
        <v>472</v>
      </c>
      <c r="B63" s="282"/>
      <c r="C63" s="282"/>
      <c r="D63" s="282"/>
      <c r="E63" s="282"/>
      <c r="F63" s="282"/>
      <c r="G63" s="16">
        <v>57</v>
      </c>
      <c r="H63" s="57">
        <f>+IF((H59-H60)&lt;0,(H59-H60),0)</f>
        <v>0</v>
      </c>
      <c r="I63" s="57">
        <f>+IF((I59-I60)&lt;0,(I59-I60),0)</f>
        <v>0</v>
      </c>
    </row>
    <row r="64" spans="1:9" x14ac:dyDescent="0.25">
      <c r="A64" s="218" t="s">
        <v>211</v>
      </c>
      <c r="B64" s="218"/>
      <c r="C64" s="218"/>
      <c r="D64" s="218"/>
      <c r="E64" s="218"/>
      <c r="F64" s="218"/>
      <c r="G64" s="15">
        <v>58</v>
      </c>
      <c r="H64" s="56">
        <v>229361</v>
      </c>
      <c r="I64" s="56">
        <v>-590430</v>
      </c>
    </row>
    <row r="65" spans="1:9" x14ac:dyDescent="0.25">
      <c r="A65" s="219" t="s">
        <v>473</v>
      </c>
      <c r="B65" s="220"/>
      <c r="C65" s="220"/>
      <c r="D65" s="220"/>
      <c r="E65" s="220"/>
      <c r="F65" s="220"/>
      <c r="G65" s="16">
        <v>59</v>
      </c>
      <c r="H65" s="57">
        <f>H61-H64</f>
        <v>13707458</v>
      </c>
      <c r="I65" s="57">
        <f>I61-I64</f>
        <v>31453933</v>
      </c>
    </row>
    <row r="66" spans="1:9" x14ac:dyDescent="0.25">
      <c r="A66" s="282" t="s">
        <v>474</v>
      </c>
      <c r="B66" s="282"/>
      <c r="C66" s="282"/>
      <c r="D66" s="282"/>
      <c r="E66" s="282"/>
      <c r="F66" s="282"/>
      <c r="G66" s="16">
        <v>60</v>
      </c>
      <c r="H66" s="57">
        <f>+IF((H61-H64)&gt;0,(H61-H64),0)</f>
        <v>13707458</v>
      </c>
      <c r="I66" s="57">
        <f>+IF((I61-I64)&gt;0,(I61-I64),0)</f>
        <v>31453933</v>
      </c>
    </row>
    <row r="67" spans="1:9" x14ac:dyDescent="0.25">
      <c r="A67" s="283" t="s">
        <v>475</v>
      </c>
      <c r="B67" s="283"/>
      <c r="C67" s="283"/>
      <c r="D67" s="283"/>
      <c r="E67" s="283"/>
      <c r="F67" s="283"/>
      <c r="G67" s="17">
        <v>61</v>
      </c>
      <c r="H67" s="62">
        <f>+IF((H61-H64)&lt;0,(H61-H64),0)</f>
        <v>0</v>
      </c>
      <c r="I67" s="62">
        <f>+IF((I61-I64)&lt;0,(I61-I64),0)</f>
        <v>0</v>
      </c>
    </row>
    <row r="68" spans="1:9" x14ac:dyDescent="0.25">
      <c r="A68" s="237" t="s">
        <v>212</v>
      </c>
      <c r="B68" s="237"/>
      <c r="C68" s="237"/>
      <c r="D68" s="237"/>
      <c r="E68" s="237"/>
      <c r="F68" s="237"/>
      <c r="G68" s="280"/>
      <c r="H68" s="280"/>
      <c r="I68" s="280"/>
    </row>
    <row r="69" spans="1:9" ht="25.95" customHeight="1" x14ac:dyDescent="0.25">
      <c r="A69" s="219" t="s">
        <v>476</v>
      </c>
      <c r="B69" s="220"/>
      <c r="C69" s="220"/>
      <c r="D69" s="220"/>
      <c r="E69" s="220"/>
      <c r="F69" s="220"/>
      <c r="G69" s="16">
        <v>62</v>
      </c>
      <c r="H69" s="57">
        <f>H70-H71</f>
        <v>0</v>
      </c>
      <c r="I69" s="57">
        <f>I70-I71</f>
        <v>0</v>
      </c>
    </row>
    <row r="70" spans="1:9" x14ac:dyDescent="0.25">
      <c r="A70" s="274" t="s">
        <v>213</v>
      </c>
      <c r="B70" s="274"/>
      <c r="C70" s="274"/>
      <c r="D70" s="274"/>
      <c r="E70" s="274"/>
      <c r="F70" s="274"/>
      <c r="G70" s="15">
        <v>63</v>
      </c>
      <c r="H70" s="56">
        <v>0</v>
      </c>
      <c r="I70" s="56">
        <v>0</v>
      </c>
    </row>
    <row r="71" spans="1:9" x14ac:dyDescent="0.25">
      <c r="A71" s="274" t="s">
        <v>214</v>
      </c>
      <c r="B71" s="274"/>
      <c r="C71" s="274"/>
      <c r="D71" s="274"/>
      <c r="E71" s="274"/>
      <c r="F71" s="274"/>
      <c r="G71" s="15">
        <v>64</v>
      </c>
      <c r="H71" s="56">
        <v>0</v>
      </c>
      <c r="I71" s="56">
        <v>0</v>
      </c>
    </row>
    <row r="72" spans="1:9" x14ac:dyDescent="0.25">
      <c r="A72" s="218" t="s">
        <v>215</v>
      </c>
      <c r="B72" s="218"/>
      <c r="C72" s="218"/>
      <c r="D72" s="218"/>
      <c r="E72" s="218"/>
      <c r="F72" s="218"/>
      <c r="G72" s="15">
        <v>65</v>
      </c>
      <c r="H72" s="56">
        <v>0</v>
      </c>
      <c r="I72" s="56">
        <v>0</v>
      </c>
    </row>
    <row r="73" spans="1:9" x14ac:dyDescent="0.25">
      <c r="A73" s="282" t="s">
        <v>477</v>
      </c>
      <c r="B73" s="282"/>
      <c r="C73" s="282"/>
      <c r="D73" s="282"/>
      <c r="E73" s="282"/>
      <c r="F73" s="282"/>
      <c r="G73" s="16">
        <v>66</v>
      </c>
      <c r="H73" s="105"/>
      <c r="I73" s="105"/>
    </row>
    <row r="74" spans="1:9" x14ac:dyDescent="0.25">
      <c r="A74" s="283" t="s">
        <v>478</v>
      </c>
      <c r="B74" s="283"/>
      <c r="C74" s="283"/>
      <c r="D74" s="283"/>
      <c r="E74" s="283"/>
      <c r="F74" s="283"/>
      <c r="G74" s="17">
        <v>67</v>
      </c>
      <c r="H74" s="106"/>
      <c r="I74" s="106"/>
    </row>
    <row r="75" spans="1:9" x14ac:dyDescent="0.25">
      <c r="A75" s="237" t="s">
        <v>216</v>
      </c>
      <c r="B75" s="237"/>
      <c r="C75" s="237"/>
      <c r="D75" s="237"/>
      <c r="E75" s="237"/>
      <c r="F75" s="237"/>
      <c r="G75" s="280"/>
      <c r="H75" s="280"/>
      <c r="I75" s="280"/>
    </row>
    <row r="76" spans="1:9" x14ac:dyDescent="0.25">
      <c r="A76" s="219" t="s">
        <v>479</v>
      </c>
      <c r="B76" s="220"/>
      <c r="C76" s="220"/>
      <c r="D76" s="220"/>
      <c r="E76" s="220"/>
      <c r="F76" s="220"/>
      <c r="G76" s="16">
        <v>68</v>
      </c>
      <c r="H76" s="105"/>
      <c r="I76" s="105"/>
    </row>
    <row r="77" spans="1:9" x14ac:dyDescent="0.25">
      <c r="A77" s="281" t="s">
        <v>480</v>
      </c>
      <c r="B77" s="281"/>
      <c r="C77" s="281"/>
      <c r="D77" s="281"/>
      <c r="E77" s="281"/>
      <c r="F77" s="281"/>
      <c r="G77" s="21">
        <v>69</v>
      </c>
      <c r="H77" s="63">
        <v>0</v>
      </c>
      <c r="I77" s="63">
        <v>0</v>
      </c>
    </row>
    <row r="78" spans="1:9" x14ac:dyDescent="0.25">
      <c r="A78" s="281" t="s">
        <v>481</v>
      </c>
      <c r="B78" s="281"/>
      <c r="C78" s="281"/>
      <c r="D78" s="281"/>
      <c r="E78" s="281"/>
      <c r="F78" s="281"/>
      <c r="G78" s="21">
        <v>70</v>
      </c>
      <c r="H78" s="63">
        <v>0</v>
      </c>
      <c r="I78" s="63">
        <v>0</v>
      </c>
    </row>
    <row r="79" spans="1:9" x14ac:dyDescent="0.25">
      <c r="A79" s="219" t="s">
        <v>482</v>
      </c>
      <c r="B79" s="220"/>
      <c r="C79" s="220"/>
      <c r="D79" s="220"/>
      <c r="E79" s="220"/>
      <c r="F79" s="220"/>
      <c r="G79" s="16">
        <v>71</v>
      </c>
      <c r="H79" s="105"/>
      <c r="I79" s="105"/>
    </row>
    <row r="80" spans="1:9" x14ac:dyDescent="0.25">
      <c r="A80" s="219" t="s">
        <v>483</v>
      </c>
      <c r="B80" s="220"/>
      <c r="C80" s="220"/>
      <c r="D80" s="220"/>
      <c r="E80" s="220"/>
      <c r="F80" s="220"/>
      <c r="G80" s="16">
        <v>72</v>
      </c>
      <c r="H80" s="105"/>
      <c r="I80" s="105"/>
    </row>
    <row r="81" spans="1:9" x14ac:dyDescent="0.25">
      <c r="A81" s="282" t="s">
        <v>484</v>
      </c>
      <c r="B81" s="282"/>
      <c r="C81" s="282"/>
      <c r="D81" s="282"/>
      <c r="E81" s="282"/>
      <c r="F81" s="282"/>
      <c r="G81" s="16">
        <v>73</v>
      </c>
      <c r="H81" s="105"/>
      <c r="I81" s="105"/>
    </row>
    <row r="82" spans="1:9" x14ac:dyDescent="0.25">
      <c r="A82" s="283" t="s">
        <v>485</v>
      </c>
      <c r="B82" s="283"/>
      <c r="C82" s="283"/>
      <c r="D82" s="283"/>
      <c r="E82" s="283"/>
      <c r="F82" s="283"/>
      <c r="G82" s="16">
        <v>74</v>
      </c>
      <c r="H82" s="106"/>
      <c r="I82" s="106"/>
    </row>
    <row r="83" spans="1:9" x14ac:dyDescent="0.25">
      <c r="A83" s="237" t="s">
        <v>217</v>
      </c>
      <c r="B83" s="237"/>
      <c r="C83" s="237"/>
      <c r="D83" s="237"/>
      <c r="E83" s="237"/>
      <c r="F83" s="237"/>
      <c r="G83" s="280"/>
      <c r="H83" s="280"/>
      <c r="I83" s="280"/>
    </row>
    <row r="84" spans="1:9" x14ac:dyDescent="0.25">
      <c r="A84" s="264" t="s">
        <v>486</v>
      </c>
      <c r="B84" s="265"/>
      <c r="C84" s="265"/>
      <c r="D84" s="265"/>
      <c r="E84" s="265"/>
      <c r="F84" s="265"/>
      <c r="G84" s="16">
        <v>75</v>
      </c>
      <c r="H84" s="51">
        <f>H85+H86</f>
        <v>0</v>
      </c>
      <c r="I84" s="51">
        <f>I85+I86</f>
        <v>0</v>
      </c>
    </row>
    <row r="85" spans="1:9" x14ac:dyDescent="0.25">
      <c r="A85" s="267" t="s">
        <v>218</v>
      </c>
      <c r="B85" s="267"/>
      <c r="C85" s="267"/>
      <c r="D85" s="267"/>
      <c r="E85" s="267"/>
      <c r="F85" s="267"/>
      <c r="G85" s="15">
        <v>76</v>
      </c>
      <c r="H85" s="50">
        <v>0</v>
      </c>
      <c r="I85" s="50">
        <v>0</v>
      </c>
    </row>
    <row r="86" spans="1:9" x14ac:dyDescent="0.25">
      <c r="A86" s="269" t="s">
        <v>219</v>
      </c>
      <c r="B86" s="269"/>
      <c r="C86" s="269"/>
      <c r="D86" s="269"/>
      <c r="E86" s="269"/>
      <c r="F86" s="269"/>
      <c r="G86" s="18">
        <v>77</v>
      </c>
      <c r="H86" s="64">
        <v>0</v>
      </c>
      <c r="I86" s="64">
        <v>0</v>
      </c>
    </row>
    <row r="87" spans="1:9" x14ac:dyDescent="0.25">
      <c r="A87" s="270" t="s">
        <v>220</v>
      </c>
      <c r="B87" s="270"/>
      <c r="C87" s="270"/>
      <c r="D87" s="270"/>
      <c r="E87" s="270"/>
      <c r="F87" s="270"/>
      <c r="G87" s="271"/>
      <c r="H87" s="271"/>
      <c r="I87" s="271"/>
    </row>
    <row r="88" spans="1:9" x14ac:dyDescent="0.25">
      <c r="A88" s="272" t="s">
        <v>221</v>
      </c>
      <c r="B88" s="272"/>
      <c r="C88" s="272"/>
      <c r="D88" s="272"/>
      <c r="E88" s="272"/>
      <c r="F88" s="272"/>
      <c r="G88" s="15">
        <v>78</v>
      </c>
      <c r="H88" s="50">
        <v>13707458</v>
      </c>
      <c r="I88" s="50">
        <v>31453933</v>
      </c>
    </row>
    <row r="89" spans="1:9" ht="24.6" customHeight="1" x14ac:dyDescent="0.25">
      <c r="A89" s="273" t="s">
        <v>487</v>
      </c>
      <c r="B89" s="273"/>
      <c r="C89" s="273"/>
      <c r="D89" s="273"/>
      <c r="E89" s="273"/>
      <c r="F89" s="273"/>
      <c r="G89" s="16">
        <v>79</v>
      </c>
      <c r="H89" s="51">
        <f>H90+H97</f>
        <v>0</v>
      </c>
      <c r="I89" s="51">
        <f>I90+I97</f>
        <v>0</v>
      </c>
    </row>
    <row r="90" spans="1:9" ht="27" customHeight="1" x14ac:dyDescent="0.25">
      <c r="A90" s="273" t="s">
        <v>488</v>
      </c>
      <c r="B90" s="273"/>
      <c r="C90" s="273"/>
      <c r="D90" s="273"/>
      <c r="E90" s="273"/>
      <c r="F90" s="273"/>
      <c r="G90" s="16">
        <v>80</v>
      </c>
      <c r="H90" s="51">
        <f>H91+H92+H93+H94+H95</f>
        <v>0</v>
      </c>
      <c r="I90" s="51">
        <f>I91+I92+I93+I94+I95</f>
        <v>0</v>
      </c>
    </row>
    <row r="91" spans="1:9" ht="21.6" customHeight="1" x14ac:dyDescent="0.25">
      <c r="A91" s="274" t="s">
        <v>393</v>
      </c>
      <c r="B91" s="274"/>
      <c r="C91" s="274"/>
      <c r="D91" s="274"/>
      <c r="E91" s="274"/>
      <c r="F91" s="274"/>
      <c r="G91" s="15">
        <v>81</v>
      </c>
      <c r="H91" s="50">
        <v>0</v>
      </c>
      <c r="I91" s="50">
        <v>0</v>
      </c>
    </row>
    <row r="92" spans="1:9" ht="21.6" customHeight="1" x14ac:dyDescent="0.25">
      <c r="A92" s="274" t="s">
        <v>394</v>
      </c>
      <c r="B92" s="274"/>
      <c r="C92" s="274"/>
      <c r="D92" s="274"/>
      <c r="E92" s="274"/>
      <c r="F92" s="274"/>
      <c r="G92" s="15">
        <v>82</v>
      </c>
      <c r="H92" s="50">
        <v>0</v>
      </c>
      <c r="I92" s="50">
        <v>0</v>
      </c>
    </row>
    <row r="93" spans="1:9" ht="26.25" customHeight="1" x14ac:dyDescent="0.25">
      <c r="A93" s="274" t="s">
        <v>395</v>
      </c>
      <c r="B93" s="274"/>
      <c r="C93" s="274"/>
      <c r="D93" s="274"/>
      <c r="E93" s="274"/>
      <c r="F93" s="274"/>
      <c r="G93" s="15">
        <v>83</v>
      </c>
      <c r="H93" s="50">
        <v>0</v>
      </c>
      <c r="I93" s="50">
        <v>0</v>
      </c>
    </row>
    <row r="94" spans="1:9" ht="24.6" customHeight="1" x14ac:dyDescent="0.25">
      <c r="A94" s="274" t="s">
        <v>396</v>
      </c>
      <c r="B94" s="274"/>
      <c r="C94" s="274"/>
      <c r="D94" s="274"/>
      <c r="E94" s="274"/>
      <c r="F94" s="274"/>
      <c r="G94" s="15">
        <v>84</v>
      </c>
      <c r="H94" s="50">
        <v>0</v>
      </c>
      <c r="I94" s="50">
        <v>0</v>
      </c>
    </row>
    <row r="95" spans="1:9" ht="14.25" customHeight="1" x14ac:dyDescent="0.25">
      <c r="A95" s="274" t="s">
        <v>397</v>
      </c>
      <c r="B95" s="274"/>
      <c r="C95" s="274"/>
      <c r="D95" s="274"/>
      <c r="E95" s="274"/>
      <c r="F95" s="274"/>
      <c r="G95" s="15">
        <v>85</v>
      </c>
      <c r="H95" s="50">
        <v>0</v>
      </c>
      <c r="I95" s="50">
        <v>0</v>
      </c>
    </row>
    <row r="96" spans="1:9" x14ac:dyDescent="0.25">
      <c r="A96" s="274" t="s">
        <v>398</v>
      </c>
      <c r="B96" s="274"/>
      <c r="C96" s="274"/>
      <c r="D96" s="274"/>
      <c r="E96" s="274"/>
      <c r="F96" s="274"/>
      <c r="G96" s="15">
        <v>86</v>
      </c>
      <c r="H96" s="50">
        <v>0</v>
      </c>
      <c r="I96" s="50">
        <v>0</v>
      </c>
    </row>
    <row r="97" spans="1:9" ht="27.6" customHeight="1" x14ac:dyDescent="0.25">
      <c r="A97" s="273" t="s">
        <v>489</v>
      </c>
      <c r="B97" s="273"/>
      <c r="C97" s="273"/>
      <c r="D97" s="273"/>
      <c r="E97" s="273"/>
      <c r="F97" s="273"/>
      <c r="G97" s="16">
        <v>87</v>
      </c>
      <c r="H97" s="51">
        <f>H98+H99+H100+H101+H102+H103+H104+H105</f>
        <v>0</v>
      </c>
      <c r="I97" s="51">
        <f>I98+I99+I100+I101+I102+I103+I104+I105</f>
        <v>0</v>
      </c>
    </row>
    <row r="98" spans="1:9" ht="17.25" customHeight="1" x14ac:dyDescent="0.25">
      <c r="A98" s="274" t="s">
        <v>392</v>
      </c>
      <c r="B98" s="274"/>
      <c r="C98" s="274"/>
      <c r="D98" s="274"/>
      <c r="E98" s="274"/>
      <c r="F98" s="274"/>
      <c r="G98" s="15">
        <v>88</v>
      </c>
      <c r="H98" s="50">
        <v>0</v>
      </c>
      <c r="I98" s="50">
        <v>0</v>
      </c>
    </row>
    <row r="99" spans="1:9" ht="27.6" customHeight="1" x14ac:dyDescent="0.25">
      <c r="A99" s="274" t="s">
        <v>399</v>
      </c>
      <c r="B99" s="274"/>
      <c r="C99" s="274"/>
      <c r="D99" s="274"/>
      <c r="E99" s="274"/>
      <c r="F99" s="274"/>
      <c r="G99" s="15">
        <v>89</v>
      </c>
      <c r="H99" s="50">
        <v>0</v>
      </c>
      <c r="I99" s="50">
        <v>0</v>
      </c>
    </row>
    <row r="100" spans="1:9" ht="14.25" customHeight="1" x14ac:dyDescent="0.25">
      <c r="A100" s="274" t="s">
        <v>400</v>
      </c>
      <c r="B100" s="274"/>
      <c r="C100" s="274"/>
      <c r="D100" s="274"/>
      <c r="E100" s="274"/>
      <c r="F100" s="274"/>
      <c r="G100" s="15">
        <v>90</v>
      </c>
      <c r="H100" s="50">
        <v>0</v>
      </c>
      <c r="I100" s="50">
        <v>0</v>
      </c>
    </row>
    <row r="101" spans="1:9" ht="27.6" customHeight="1" x14ac:dyDescent="0.25">
      <c r="A101" s="274" t="s">
        <v>401</v>
      </c>
      <c r="B101" s="274"/>
      <c r="C101" s="274"/>
      <c r="D101" s="274"/>
      <c r="E101" s="274"/>
      <c r="F101" s="274"/>
      <c r="G101" s="15">
        <v>91</v>
      </c>
      <c r="H101" s="50">
        <v>0</v>
      </c>
      <c r="I101" s="50">
        <v>0</v>
      </c>
    </row>
    <row r="102" spans="1:9" ht="27.6" customHeight="1" x14ac:dyDescent="0.25">
      <c r="A102" s="274" t="s">
        <v>402</v>
      </c>
      <c r="B102" s="274"/>
      <c r="C102" s="274"/>
      <c r="D102" s="274"/>
      <c r="E102" s="274"/>
      <c r="F102" s="274"/>
      <c r="G102" s="15">
        <v>92</v>
      </c>
      <c r="H102" s="50">
        <v>0</v>
      </c>
      <c r="I102" s="50">
        <v>0</v>
      </c>
    </row>
    <row r="103" spans="1:9" ht="18" customHeight="1" x14ac:dyDescent="0.25">
      <c r="A103" s="274" t="s">
        <v>403</v>
      </c>
      <c r="B103" s="274"/>
      <c r="C103" s="274"/>
      <c r="D103" s="274"/>
      <c r="E103" s="274"/>
      <c r="F103" s="274"/>
      <c r="G103" s="15">
        <v>93</v>
      </c>
      <c r="H103" s="50">
        <v>0</v>
      </c>
      <c r="I103" s="50">
        <v>0</v>
      </c>
    </row>
    <row r="104" spans="1:9" ht="16.5" customHeight="1" x14ac:dyDescent="0.25">
      <c r="A104" s="274" t="s">
        <v>404</v>
      </c>
      <c r="B104" s="274"/>
      <c r="C104" s="274"/>
      <c r="D104" s="274"/>
      <c r="E104" s="274"/>
      <c r="F104" s="274"/>
      <c r="G104" s="15">
        <v>94</v>
      </c>
      <c r="H104" s="50">
        <v>0</v>
      </c>
      <c r="I104" s="50">
        <v>0</v>
      </c>
    </row>
    <row r="105" spans="1:9" ht="16.5" customHeight="1" x14ac:dyDescent="0.25">
      <c r="A105" s="274" t="s">
        <v>405</v>
      </c>
      <c r="B105" s="274"/>
      <c r="C105" s="274"/>
      <c r="D105" s="274"/>
      <c r="E105" s="274"/>
      <c r="F105" s="274"/>
      <c r="G105" s="15">
        <v>95</v>
      </c>
      <c r="H105" s="50">
        <v>0</v>
      </c>
      <c r="I105" s="50">
        <v>0</v>
      </c>
    </row>
    <row r="106" spans="1:9" ht="31.5" customHeight="1" x14ac:dyDescent="0.25">
      <c r="A106" s="274" t="s">
        <v>406</v>
      </c>
      <c r="B106" s="274"/>
      <c r="C106" s="274"/>
      <c r="D106" s="274"/>
      <c r="E106" s="274"/>
      <c r="F106" s="274"/>
      <c r="G106" s="15">
        <v>96</v>
      </c>
      <c r="H106" s="50">
        <v>0</v>
      </c>
      <c r="I106" s="50">
        <v>0</v>
      </c>
    </row>
    <row r="107" spans="1:9" ht="31.2" customHeight="1" x14ac:dyDescent="0.25">
      <c r="A107" s="275" t="s">
        <v>490</v>
      </c>
      <c r="B107" s="275"/>
      <c r="C107" s="275"/>
      <c r="D107" s="275"/>
      <c r="E107" s="275"/>
      <c r="F107" s="275"/>
      <c r="G107" s="17">
        <v>97</v>
      </c>
      <c r="H107" s="52">
        <f>H90+H97-H96-H106</f>
        <v>0</v>
      </c>
      <c r="I107" s="52">
        <f>I90+I97-I96-I106</f>
        <v>0</v>
      </c>
    </row>
    <row r="108" spans="1:9" ht="31.2" customHeight="1" x14ac:dyDescent="0.25">
      <c r="A108" s="275" t="s">
        <v>491</v>
      </c>
      <c r="B108" s="275"/>
      <c r="C108" s="275"/>
      <c r="D108" s="275"/>
      <c r="E108" s="275"/>
      <c r="F108" s="275"/>
      <c r="G108" s="17">
        <v>98</v>
      </c>
      <c r="H108" s="52">
        <f>H88+H107</f>
        <v>13707458</v>
      </c>
      <c r="I108" s="52">
        <f>I88+I107</f>
        <v>31453933</v>
      </c>
    </row>
    <row r="109" spans="1:9" ht="28.95" customHeight="1" x14ac:dyDescent="0.25">
      <c r="A109" s="237" t="s">
        <v>222</v>
      </c>
      <c r="B109" s="237"/>
      <c r="C109" s="237"/>
      <c r="D109" s="237"/>
      <c r="E109" s="237"/>
      <c r="F109" s="237"/>
      <c r="G109" s="280"/>
      <c r="H109" s="280"/>
      <c r="I109" s="280"/>
    </row>
    <row r="110" spans="1:9" ht="23.4" customHeight="1" x14ac:dyDescent="0.25">
      <c r="A110" s="264" t="s">
        <v>492</v>
      </c>
      <c r="B110" s="265"/>
      <c r="C110" s="265"/>
      <c r="D110" s="265"/>
      <c r="E110" s="265"/>
      <c r="F110" s="265"/>
      <c r="G110" s="16">
        <v>99</v>
      </c>
      <c r="H110" s="51">
        <f>H111+H112</f>
        <v>0</v>
      </c>
      <c r="I110" s="51">
        <f>I111+I112</f>
        <v>0</v>
      </c>
    </row>
    <row r="111" spans="1:9" x14ac:dyDescent="0.25">
      <c r="A111" s="266" t="s">
        <v>407</v>
      </c>
      <c r="B111" s="267"/>
      <c r="C111" s="267"/>
      <c r="D111" s="267"/>
      <c r="E111" s="267"/>
      <c r="F111" s="267"/>
      <c r="G111" s="15">
        <v>100</v>
      </c>
      <c r="H111" s="50">
        <v>0</v>
      </c>
      <c r="I111" s="50">
        <v>0</v>
      </c>
    </row>
    <row r="112" spans="1:9" x14ac:dyDescent="0.25">
      <c r="A112" s="268" t="s">
        <v>408</v>
      </c>
      <c r="B112" s="269"/>
      <c r="C112" s="269"/>
      <c r="D112" s="269"/>
      <c r="E112" s="269"/>
      <c r="F112" s="269"/>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6" zoomScale="110" zoomScaleNormal="100" workbookViewId="0">
      <selection activeCell="O57" sqref="O57"/>
    </sheetView>
  </sheetViews>
  <sheetFormatPr defaultColWidth="9.109375" defaultRowHeight="13.2" x14ac:dyDescent="0.25"/>
  <cols>
    <col min="1" max="6" width="9.109375" style="2"/>
    <col min="7" max="7" width="9.109375" style="22"/>
    <col min="8" max="9" width="18.109375" style="53" customWidth="1"/>
    <col min="10" max="16384" width="9.109375" style="2"/>
  </cols>
  <sheetData>
    <row r="1" spans="1:9" x14ac:dyDescent="0.25">
      <c r="A1" s="290" t="s">
        <v>223</v>
      </c>
      <c r="B1" s="318"/>
      <c r="C1" s="318"/>
      <c r="D1" s="318"/>
      <c r="E1" s="318"/>
      <c r="F1" s="318"/>
      <c r="G1" s="318"/>
      <c r="H1" s="318"/>
      <c r="I1" s="318"/>
    </row>
    <row r="2" spans="1:9" x14ac:dyDescent="0.25">
      <c r="A2" s="289" t="s">
        <v>224</v>
      </c>
      <c r="B2" s="245"/>
      <c r="C2" s="245"/>
      <c r="D2" s="245"/>
      <c r="E2" s="245"/>
      <c r="F2" s="245"/>
      <c r="G2" s="245"/>
      <c r="H2" s="245"/>
      <c r="I2" s="245"/>
    </row>
    <row r="3" spans="1:9" x14ac:dyDescent="0.25">
      <c r="A3" s="278" t="s">
        <v>493</v>
      </c>
      <c r="B3" s="320"/>
      <c r="C3" s="320"/>
      <c r="D3" s="320"/>
      <c r="E3" s="320"/>
      <c r="F3" s="320"/>
      <c r="G3" s="320"/>
      <c r="H3" s="320"/>
      <c r="I3" s="320"/>
    </row>
    <row r="4" spans="1:9" x14ac:dyDescent="0.25">
      <c r="A4" s="319" t="s">
        <v>225</v>
      </c>
      <c r="B4" s="251"/>
      <c r="C4" s="251"/>
      <c r="D4" s="251"/>
      <c r="E4" s="251"/>
      <c r="F4" s="251"/>
      <c r="G4" s="251"/>
      <c r="H4" s="251"/>
      <c r="I4" s="252"/>
    </row>
    <row r="5" spans="1:9" ht="21" thickBot="1" x14ac:dyDescent="0.3">
      <c r="A5" s="321" t="s">
        <v>226</v>
      </c>
      <c r="B5" s="322"/>
      <c r="C5" s="322"/>
      <c r="D5" s="322"/>
      <c r="E5" s="322"/>
      <c r="F5" s="323"/>
      <c r="G5" s="12" t="s">
        <v>227</v>
      </c>
      <c r="H5" s="44" t="s">
        <v>228</v>
      </c>
      <c r="I5" s="44" t="s">
        <v>229</v>
      </c>
    </row>
    <row r="6" spans="1:9" x14ac:dyDescent="0.25">
      <c r="A6" s="324">
        <v>1</v>
      </c>
      <c r="B6" s="325"/>
      <c r="C6" s="325"/>
      <c r="D6" s="325"/>
      <c r="E6" s="325"/>
      <c r="F6" s="326"/>
      <c r="G6" s="19">
        <v>2</v>
      </c>
      <c r="H6" s="19" t="s">
        <v>230</v>
      </c>
      <c r="I6" s="19" t="s">
        <v>231</v>
      </c>
    </row>
    <row r="7" spans="1:9" x14ac:dyDescent="0.25">
      <c r="A7" s="297" t="s">
        <v>232</v>
      </c>
      <c r="B7" s="298"/>
      <c r="C7" s="298"/>
      <c r="D7" s="298"/>
      <c r="E7" s="298"/>
      <c r="F7" s="298"/>
      <c r="G7" s="298"/>
      <c r="H7" s="298"/>
      <c r="I7" s="299"/>
    </row>
    <row r="8" spans="1:9" ht="12.75" customHeight="1" x14ac:dyDescent="0.25">
      <c r="A8" s="300" t="s">
        <v>233</v>
      </c>
      <c r="B8" s="301"/>
      <c r="C8" s="301"/>
      <c r="D8" s="301"/>
      <c r="E8" s="301"/>
      <c r="F8" s="302"/>
      <c r="G8" s="20">
        <v>1</v>
      </c>
      <c r="H8" s="45">
        <v>0</v>
      </c>
      <c r="I8" s="45">
        <v>0</v>
      </c>
    </row>
    <row r="9" spans="1:9" ht="12.75" customHeight="1" x14ac:dyDescent="0.25">
      <c r="A9" s="315" t="s">
        <v>234</v>
      </c>
      <c r="B9" s="316"/>
      <c r="C9" s="316"/>
      <c r="D9" s="316"/>
      <c r="E9" s="316"/>
      <c r="F9" s="317"/>
      <c r="G9" s="16">
        <v>2</v>
      </c>
      <c r="H9" s="46">
        <f>H10+H11+H12+H13+H14+H15+H16+H17</f>
        <v>0</v>
      </c>
      <c r="I9" s="46">
        <f>I10+I11+I12+I13+I14+I15+I16+I17</f>
        <v>0</v>
      </c>
    </row>
    <row r="10" spans="1:9" ht="12.75" customHeight="1" x14ac:dyDescent="0.25">
      <c r="A10" s="312" t="s">
        <v>235</v>
      </c>
      <c r="B10" s="313"/>
      <c r="C10" s="313"/>
      <c r="D10" s="313"/>
      <c r="E10" s="313"/>
      <c r="F10" s="314"/>
      <c r="G10" s="21">
        <v>3</v>
      </c>
      <c r="H10" s="47">
        <v>0</v>
      </c>
      <c r="I10" s="47">
        <v>0</v>
      </c>
    </row>
    <row r="11" spans="1:9" ht="31.2" customHeight="1" x14ac:dyDescent="0.25">
      <c r="A11" s="312" t="s">
        <v>236</v>
      </c>
      <c r="B11" s="313"/>
      <c r="C11" s="313"/>
      <c r="D11" s="313"/>
      <c r="E11" s="313"/>
      <c r="F11" s="314"/>
      <c r="G11" s="21">
        <v>4</v>
      </c>
      <c r="H11" s="47">
        <v>0</v>
      </c>
      <c r="I11" s="47">
        <v>0</v>
      </c>
    </row>
    <row r="12" spans="1:9" ht="28.2" customHeight="1" x14ac:dyDescent="0.25">
      <c r="A12" s="312" t="s">
        <v>237</v>
      </c>
      <c r="B12" s="313"/>
      <c r="C12" s="313"/>
      <c r="D12" s="313"/>
      <c r="E12" s="313"/>
      <c r="F12" s="314"/>
      <c r="G12" s="21">
        <v>5</v>
      </c>
      <c r="H12" s="47">
        <v>0</v>
      </c>
      <c r="I12" s="47">
        <v>0</v>
      </c>
    </row>
    <row r="13" spans="1:9" ht="12.75" customHeight="1" x14ac:dyDescent="0.25">
      <c r="A13" s="312" t="s">
        <v>238</v>
      </c>
      <c r="B13" s="313"/>
      <c r="C13" s="313"/>
      <c r="D13" s="313"/>
      <c r="E13" s="313"/>
      <c r="F13" s="314"/>
      <c r="G13" s="21">
        <v>6</v>
      </c>
      <c r="H13" s="47">
        <v>0</v>
      </c>
      <c r="I13" s="47">
        <v>0</v>
      </c>
    </row>
    <row r="14" spans="1:9" ht="12.75" customHeight="1" x14ac:dyDescent="0.25">
      <c r="A14" s="312" t="s">
        <v>239</v>
      </c>
      <c r="B14" s="313"/>
      <c r="C14" s="313"/>
      <c r="D14" s="313"/>
      <c r="E14" s="313"/>
      <c r="F14" s="314"/>
      <c r="G14" s="21">
        <v>7</v>
      </c>
      <c r="H14" s="47">
        <v>0</v>
      </c>
      <c r="I14" s="47">
        <v>0</v>
      </c>
    </row>
    <row r="15" spans="1:9" ht="12.75" customHeight="1" x14ac:dyDescent="0.25">
      <c r="A15" s="312" t="s">
        <v>240</v>
      </c>
      <c r="B15" s="313"/>
      <c r="C15" s="313"/>
      <c r="D15" s="313"/>
      <c r="E15" s="313"/>
      <c r="F15" s="314"/>
      <c r="G15" s="21">
        <v>8</v>
      </c>
      <c r="H15" s="47">
        <v>0</v>
      </c>
      <c r="I15" s="47">
        <v>0</v>
      </c>
    </row>
    <row r="16" spans="1:9" ht="12.75" customHeight="1" x14ac:dyDescent="0.25">
      <c r="A16" s="312" t="s">
        <v>241</v>
      </c>
      <c r="B16" s="313"/>
      <c r="C16" s="313"/>
      <c r="D16" s="313"/>
      <c r="E16" s="313"/>
      <c r="F16" s="314"/>
      <c r="G16" s="21">
        <v>9</v>
      </c>
      <c r="H16" s="47">
        <v>0</v>
      </c>
      <c r="I16" s="47">
        <v>0</v>
      </c>
    </row>
    <row r="17" spans="1:9" ht="27.6" customHeight="1" x14ac:dyDescent="0.25">
      <c r="A17" s="312" t="s">
        <v>242</v>
      </c>
      <c r="B17" s="313"/>
      <c r="C17" s="313"/>
      <c r="D17" s="313"/>
      <c r="E17" s="313"/>
      <c r="F17" s="314"/>
      <c r="G17" s="21">
        <v>10</v>
      </c>
      <c r="H17" s="47">
        <v>0</v>
      </c>
      <c r="I17" s="47">
        <v>0</v>
      </c>
    </row>
    <row r="18" spans="1:9" ht="29.4" customHeight="1" x14ac:dyDescent="0.25">
      <c r="A18" s="291" t="s">
        <v>243</v>
      </c>
      <c r="B18" s="292"/>
      <c r="C18" s="292"/>
      <c r="D18" s="292"/>
      <c r="E18" s="292"/>
      <c r="F18" s="293"/>
      <c r="G18" s="16">
        <v>11</v>
      </c>
      <c r="H18" s="46">
        <f>H8+H9</f>
        <v>0</v>
      </c>
      <c r="I18" s="46">
        <f>I8+I9</f>
        <v>0</v>
      </c>
    </row>
    <row r="19" spans="1:9" ht="12.75" customHeight="1" x14ac:dyDescent="0.25">
      <c r="A19" s="315" t="s">
        <v>244</v>
      </c>
      <c r="B19" s="316"/>
      <c r="C19" s="316"/>
      <c r="D19" s="316"/>
      <c r="E19" s="316"/>
      <c r="F19" s="317"/>
      <c r="G19" s="16">
        <v>12</v>
      </c>
      <c r="H19" s="46">
        <f>H20+H21+H22+H23</f>
        <v>0</v>
      </c>
      <c r="I19" s="46">
        <f>I20+I21+I22+I23</f>
        <v>0</v>
      </c>
    </row>
    <row r="20" spans="1:9" ht="12.75" customHeight="1" x14ac:dyDescent="0.25">
      <c r="A20" s="312" t="s">
        <v>245</v>
      </c>
      <c r="B20" s="313"/>
      <c r="C20" s="313"/>
      <c r="D20" s="313"/>
      <c r="E20" s="313"/>
      <c r="F20" s="314"/>
      <c r="G20" s="21">
        <v>13</v>
      </c>
      <c r="H20" s="47">
        <v>0</v>
      </c>
      <c r="I20" s="47">
        <v>0</v>
      </c>
    </row>
    <row r="21" spans="1:9" ht="12.75" customHeight="1" x14ac:dyDescent="0.25">
      <c r="A21" s="312" t="s">
        <v>246</v>
      </c>
      <c r="B21" s="313"/>
      <c r="C21" s="313"/>
      <c r="D21" s="313"/>
      <c r="E21" s="313"/>
      <c r="F21" s="314"/>
      <c r="G21" s="21">
        <v>14</v>
      </c>
      <c r="H21" s="47">
        <v>0</v>
      </c>
      <c r="I21" s="47">
        <v>0</v>
      </c>
    </row>
    <row r="22" spans="1:9" ht="12.75" customHeight="1" x14ac:dyDescent="0.25">
      <c r="A22" s="312" t="s">
        <v>247</v>
      </c>
      <c r="B22" s="313"/>
      <c r="C22" s="313"/>
      <c r="D22" s="313"/>
      <c r="E22" s="313"/>
      <c r="F22" s="314"/>
      <c r="G22" s="21">
        <v>15</v>
      </c>
      <c r="H22" s="47">
        <v>0</v>
      </c>
      <c r="I22" s="47">
        <v>0</v>
      </c>
    </row>
    <row r="23" spans="1:9" ht="12.75" customHeight="1" x14ac:dyDescent="0.25">
      <c r="A23" s="312" t="s">
        <v>248</v>
      </c>
      <c r="B23" s="313"/>
      <c r="C23" s="313"/>
      <c r="D23" s="313"/>
      <c r="E23" s="313"/>
      <c r="F23" s="314"/>
      <c r="G23" s="21">
        <v>16</v>
      </c>
      <c r="H23" s="47">
        <v>0</v>
      </c>
      <c r="I23" s="47">
        <v>0</v>
      </c>
    </row>
    <row r="24" spans="1:9" ht="12.75" customHeight="1" x14ac:dyDescent="0.25">
      <c r="A24" s="291" t="s">
        <v>249</v>
      </c>
      <c r="B24" s="292"/>
      <c r="C24" s="292"/>
      <c r="D24" s="292"/>
      <c r="E24" s="292"/>
      <c r="F24" s="293"/>
      <c r="G24" s="16">
        <v>17</v>
      </c>
      <c r="H24" s="46">
        <f>H18+H19</f>
        <v>0</v>
      </c>
      <c r="I24" s="46">
        <f>I18+I19</f>
        <v>0</v>
      </c>
    </row>
    <row r="25" spans="1:9" ht="12.75" customHeight="1" x14ac:dyDescent="0.25">
      <c r="A25" s="303" t="s">
        <v>250</v>
      </c>
      <c r="B25" s="304"/>
      <c r="C25" s="304"/>
      <c r="D25" s="304"/>
      <c r="E25" s="304"/>
      <c r="F25" s="305"/>
      <c r="G25" s="21">
        <v>18</v>
      </c>
      <c r="H25" s="47">
        <v>0</v>
      </c>
      <c r="I25" s="47">
        <v>0</v>
      </c>
    </row>
    <row r="26" spans="1:9" ht="12.75" customHeight="1" x14ac:dyDescent="0.25">
      <c r="A26" s="303" t="s">
        <v>251</v>
      </c>
      <c r="B26" s="304"/>
      <c r="C26" s="304"/>
      <c r="D26" s="304"/>
      <c r="E26" s="304"/>
      <c r="F26" s="305"/>
      <c r="G26" s="21">
        <v>19</v>
      </c>
      <c r="H26" s="47">
        <v>0</v>
      </c>
      <c r="I26" s="47">
        <v>0</v>
      </c>
    </row>
    <row r="27" spans="1:9" ht="28.95" customHeight="1" x14ac:dyDescent="0.25">
      <c r="A27" s="294" t="s">
        <v>252</v>
      </c>
      <c r="B27" s="295"/>
      <c r="C27" s="295"/>
      <c r="D27" s="295"/>
      <c r="E27" s="295"/>
      <c r="F27" s="296"/>
      <c r="G27" s="17">
        <v>20</v>
      </c>
      <c r="H27" s="48">
        <f>H24+H25+H26</f>
        <v>0</v>
      </c>
      <c r="I27" s="48">
        <f>I24+I25+I26</f>
        <v>0</v>
      </c>
    </row>
    <row r="28" spans="1:9" x14ac:dyDescent="0.25">
      <c r="A28" s="297" t="s">
        <v>253</v>
      </c>
      <c r="B28" s="298"/>
      <c r="C28" s="298"/>
      <c r="D28" s="298"/>
      <c r="E28" s="298"/>
      <c r="F28" s="298"/>
      <c r="G28" s="298"/>
      <c r="H28" s="298"/>
      <c r="I28" s="299"/>
    </row>
    <row r="29" spans="1:9" ht="23.4" customHeight="1" x14ac:dyDescent="0.25">
      <c r="A29" s="300" t="s">
        <v>254</v>
      </c>
      <c r="B29" s="301"/>
      <c r="C29" s="301"/>
      <c r="D29" s="301"/>
      <c r="E29" s="301"/>
      <c r="F29" s="302"/>
      <c r="G29" s="20">
        <v>21</v>
      </c>
      <c r="H29" s="49">
        <v>0</v>
      </c>
      <c r="I29" s="49">
        <v>0</v>
      </c>
    </row>
    <row r="30" spans="1:9" ht="12.75" customHeight="1" x14ac:dyDescent="0.25">
      <c r="A30" s="303" t="s">
        <v>255</v>
      </c>
      <c r="B30" s="304"/>
      <c r="C30" s="304"/>
      <c r="D30" s="304"/>
      <c r="E30" s="304"/>
      <c r="F30" s="305"/>
      <c r="G30" s="21">
        <v>22</v>
      </c>
      <c r="H30" s="50">
        <v>0</v>
      </c>
      <c r="I30" s="50">
        <v>0</v>
      </c>
    </row>
    <row r="31" spans="1:9" ht="12.75" customHeight="1" x14ac:dyDescent="0.25">
      <c r="A31" s="303" t="s">
        <v>256</v>
      </c>
      <c r="B31" s="304"/>
      <c r="C31" s="304"/>
      <c r="D31" s="304"/>
      <c r="E31" s="304"/>
      <c r="F31" s="305"/>
      <c r="G31" s="21">
        <v>23</v>
      </c>
      <c r="H31" s="50">
        <v>0</v>
      </c>
      <c r="I31" s="50">
        <v>0</v>
      </c>
    </row>
    <row r="32" spans="1:9" ht="12.75" customHeight="1" x14ac:dyDescent="0.25">
      <c r="A32" s="303" t="s">
        <v>257</v>
      </c>
      <c r="B32" s="304"/>
      <c r="C32" s="304"/>
      <c r="D32" s="304"/>
      <c r="E32" s="304"/>
      <c r="F32" s="305"/>
      <c r="G32" s="21">
        <v>24</v>
      </c>
      <c r="H32" s="50">
        <v>0</v>
      </c>
      <c r="I32" s="50">
        <v>0</v>
      </c>
    </row>
    <row r="33" spans="1:9" ht="12.75" customHeight="1" x14ac:dyDescent="0.25">
      <c r="A33" s="303" t="s">
        <v>258</v>
      </c>
      <c r="B33" s="304"/>
      <c r="C33" s="304"/>
      <c r="D33" s="304"/>
      <c r="E33" s="304"/>
      <c r="F33" s="305"/>
      <c r="G33" s="21">
        <v>25</v>
      </c>
      <c r="H33" s="50">
        <v>0</v>
      </c>
      <c r="I33" s="50">
        <v>0</v>
      </c>
    </row>
    <row r="34" spans="1:9" ht="12.75" customHeight="1" x14ac:dyDescent="0.25">
      <c r="A34" s="303" t="s">
        <v>259</v>
      </c>
      <c r="B34" s="304"/>
      <c r="C34" s="304"/>
      <c r="D34" s="304"/>
      <c r="E34" s="304"/>
      <c r="F34" s="305"/>
      <c r="G34" s="21">
        <v>26</v>
      </c>
      <c r="H34" s="50">
        <v>0</v>
      </c>
      <c r="I34" s="50">
        <v>0</v>
      </c>
    </row>
    <row r="35" spans="1:9" ht="27.6" customHeight="1" x14ac:dyDescent="0.25">
      <c r="A35" s="291" t="s">
        <v>260</v>
      </c>
      <c r="B35" s="292"/>
      <c r="C35" s="292"/>
      <c r="D35" s="292"/>
      <c r="E35" s="292"/>
      <c r="F35" s="293"/>
      <c r="G35" s="16">
        <v>27</v>
      </c>
      <c r="H35" s="51">
        <f>H29+H30+H31+H32+H33+H34</f>
        <v>0</v>
      </c>
      <c r="I35" s="51">
        <f>I29+I30+I31+I32+I33+I34</f>
        <v>0</v>
      </c>
    </row>
    <row r="36" spans="1:9" ht="26.4" customHeight="1" x14ac:dyDescent="0.25">
      <c r="A36" s="303" t="s">
        <v>261</v>
      </c>
      <c r="B36" s="304"/>
      <c r="C36" s="304"/>
      <c r="D36" s="304"/>
      <c r="E36" s="304"/>
      <c r="F36" s="305"/>
      <c r="G36" s="21">
        <v>28</v>
      </c>
      <c r="H36" s="50">
        <v>0</v>
      </c>
      <c r="I36" s="50">
        <v>0</v>
      </c>
    </row>
    <row r="37" spans="1:9" ht="12.75" customHeight="1" x14ac:dyDescent="0.25">
      <c r="A37" s="303" t="s">
        <v>262</v>
      </c>
      <c r="B37" s="304"/>
      <c r="C37" s="304"/>
      <c r="D37" s="304"/>
      <c r="E37" s="304"/>
      <c r="F37" s="305"/>
      <c r="G37" s="21">
        <v>29</v>
      </c>
      <c r="H37" s="50">
        <v>0</v>
      </c>
      <c r="I37" s="50">
        <v>0</v>
      </c>
    </row>
    <row r="38" spans="1:9" ht="12.75" customHeight="1" x14ac:dyDescent="0.25">
      <c r="A38" s="303" t="s">
        <v>263</v>
      </c>
      <c r="B38" s="304"/>
      <c r="C38" s="304"/>
      <c r="D38" s="304"/>
      <c r="E38" s="304"/>
      <c r="F38" s="305"/>
      <c r="G38" s="21">
        <v>30</v>
      </c>
      <c r="H38" s="50">
        <v>0</v>
      </c>
      <c r="I38" s="50">
        <v>0</v>
      </c>
    </row>
    <row r="39" spans="1:9" ht="12.75" customHeight="1" x14ac:dyDescent="0.25">
      <c r="A39" s="303" t="s">
        <v>264</v>
      </c>
      <c r="B39" s="304"/>
      <c r="C39" s="304"/>
      <c r="D39" s="304"/>
      <c r="E39" s="304"/>
      <c r="F39" s="305"/>
      <c r="G39" s="21">
        <v>31</v>
      </c>
      <c r="H39" s="50">
        <v>0</v>
      </c>
      <c r="I39" s="50">
        <v>0</v>
      </c>
    </row>
    <row r="40" spans="1:9" ht="12.75" customHeight="1" x14ac:dyDescent="0.25">
      <c r="A40" s="303" t="s">
        <v>265</v>
      </c>
      <c r="B40" s="304"/>
      <c r="C40" s="304"/>
      <c r="D40" s="304"/>
      <c r="E40" s="304"/>
      <c r="F40" s="305"/>
      <c r="G40" s="21">
        <v>32</v>
      </c>
      <c r="H40" s="50">
        <v>0</v>
      </c>
      <c r="I40" s="50">
        <v>0</v>
      </c>
    </row>
    <row r="41" spans="1:9" ht="22.95" customHeight="1" x14ac:dyDescent="0.25">
      <c r="A41" s="291" t="s">
        <v>266</v>
      </c>
      <c r="B41" s="292"/>
      <c r="C41" s="292"/>
      <c r="D41" s="292"/>
      <c r="E41" s="292"/>
      <c r="F41" s="293"/>
      <c r="G41" s="16">
        <v>33</v>
      </c>
      <c r="H41" s="51">
        <f>H36+H37+H38+H39+H40</f>
        <v>0</v>
      </c>
      <c r="I41" s="51">
        <f>I36+I37+I38+I39+I40</f>
        <v>0</v>
      </c>
    </row>
    <row r="42" spans="1:9" ht="30.6" customHeight="1" x14ac:dyDescent="0.25">
      <c r="A42" s="294" t="s">
        <v>267</v>
      </c>
      <c r="B42" s="295"/>
      <c r="C42" s="295"/>
      <c r="D42" s="295"/>
      <c r="E42" s="295"/>
      <c r="F42" s="296"/>
      <c r="G42" s="17">
        <v>34</v>
      </c>
      <c r="H42" s="52">
        <f>H35+H41</f>
        <v>0</v>
      </c>
      <c r="I42" s="52">
        <f>I35+I41</f>
        <v>0</v>
      </c>
    </row>
    <row r="43" spans="1:9" x14ac:dyDescent="0.25">
      <c r="A43" s="297" t="s">
        <v>268</v>
      </c>
      <c r="B43" s="298"/>
      <c r="C43" s="298"/>
      <c r="D43" s="298"/>
      <c r="E43" s="298"/>
      <c r="F43" s="298"/>
      <c r="G43" s="298"/>
      <c r="H43" s="298"/>
      <c r="I43" s="299"/>
    </row>
    <row r="44" spans="1:9" ht="12.75" customHeight="1" x14ac:dyDescent="0.25">
      <c r="A44" s="300" t="s">
        <v>269</v>
      </c>
      <c r="B44" s="301"/>
      <c r="C44" s="301"/>
      <c r="D44" s="301"/>
      <c r="E44" s="301"/>
      <c r="F44" s="302"/>
      <c r="G44" s="20">
        <v>35</v>
      </c>
      <c r="H44" s="49">
        <v>0</v>
      </c>
      <c r="I44" s="49">
        <v>0</v>
      </c>
    </row>
    <row r="45" spans="1:9" ht="27.6" customHeight="1" x14ac:dyDescent="0.25">
      <c r="A45" s="303" t="s">
        <v>270</v>
      </c>
      <c r="B45" s="304"/>
      <c r="C45" s="304"/>
      <c r="D45" s="304"/>
      <c r="E45" s="304"/>
      <c r="F45" s="305"/>
      <c r="G45" s="21">
        <v>36</v>
      </c>
      <c r="H45" s="50">
        <v>0</v>
      </c>
      <c r="I45" s="50">
        <v>0</v>
      </c>
    </row>
    <row r="46" spans="1:9" ht="12.75" customHeight="1" x14ac:dyDescent="0.25">
      <c r="A46" s="303" t="s">
        <v>271</v>
      </c>
      <c r="B46" s="304"/>
      <c r="C46" s="304"/>
      <c r="D46" s="304"/>
      <c r="E46" s="304"/>
      <c r="F46" s="305"/>
      <c r="G46" s="21">
        <v>37</v>
      </c>
      <c r="H46" s="50">
        <v>0</v>
      </c>
      <c r="I46" s="50">
        <v>0</v>
      </c>
    </row>
    <row r="47" spans="1:9" ht="12.75" customHeight="1" x14ac:dyDescent="0.25">
      <c r="A47" s="303" t="s">
        <v>272</v>
      </c>
      <c r="B47" s="304"/>
      <c r="C47" s="304"/>
      <c r="D47" s="304"/>
      <c r="E47" s="304"/>
      <c r="F47" s="305"/>
      <c r="G47" s="21">
        <v>38</v>
      </c>
      <c r="H47" s="50">
        <v>0</v>
      </c>
      <c r="I47" s="50">
        <v>0</v>
      </c>
    </row>
    <row r="48" spans="1:9" ht="25.95" customHeight="1" x14ac:dyDescent="0.25">
      <c r="A48" s="291" t="s">
        <v>273</v>
      </c>
      <c r="B48" s="292"/>
      <c r="C48" s="292"/>
      <c r="D48" s="292"/>
      <c r="E48" s="292"/>
      <c r="F48" s="293"/>
      <c r="G48" s="16">
        <v>39</v>
      </c>
      <c r="H48" s="51">
        <f>H44+H45+H46+H47</f>
        <v>0</v>
      </c>
      <c r="I48" s="51">
        <f>I44+I45+I46+I47</f>
        <v>0</v>
      </c>
    </row>
    <row r="49" spans="1:9" ht="24.6" customHeight="1" x14ac:dyDescent="0.25">
      <c r="A49" s="303" t="s">
        <v>274</v>
      </c>
      <c r="B49" s="304"/>
      <c r="C49" s="304"/>
      <c r="D49" s="304"/>
      <c r="E49" s="304"/>
      <c r="F49" s="305"/>
      <c r="G49" s="21">
        <v>40</v>
      </c>
      <c r="H49" s="50">
        <v>0</v>
      </c>
      <c r="I49" s="50">
        <v>0</v>
      </c>
    </row>
    <row r="50" spans="1:9" ht="12.75" customHeight="1" x14ac:dyDescent="0.25">
      <c r="A50" s="303" t="s">
        <v>275</v>
      </c>
      <c r="B50" s="304"/>
      <c r="C50" s="304"/>
      <c r="D50" s="304"/>
      <c r="E50" s="304"/>
      <c r="F50" s="305"/>
      <c r="G50" s="21">
        <v>41</v>
      </c>
      <c r="H50" s="50">
        <v>0</v>
      </c>
      <c r="I50" s="50">
        <v>0</v>
      </c>
    </row>
    <row r="51" spans="1:9" ht="12.75" customHeight="1" x14ac:dyDescent="0.25">
      <c r="A51" s="303" t="s">
        <v>276</v>
      </c>
      <c r="B51" s="304"/>
      <c r="C51" s="304"/>
      <c r="D51" s="304"/>
      <c r="E51" s="304"/>
      <c r="F51" s="305"/>
      <c r="G51" s="21">
        <v>42</v>
      </c>
      <c r="H51" s="50">
        <v>0</v>
      </c>
      <c r="I51" s="50">
        <v>0</v>
      </c>
    </row>
    <row r="52" spans="1:9" ht="26.4" customHeight="1" x14ac:dyDescent="0.25">
      <c r="A52" s="303" t="s">
        <v>277</v>
      </c>
      <c r="B52" s="304"/>
      <c r="C52" s="304"/>
      <c r="D52" s="304"/>
      <c r="E52" s="304"/>
      <c r="F52" s="305"/>
      <c r="G52" s="21">
        <v>43</v>
      </c>
      <c r="H52" s="50">
        <v>0</v>
      </c>
      <c r="I52" s="50">
        <v>0</v>
      </c>
    </row>
    <row r="53" spans="1:9" ht="12.75" customHeight="1" x14ac:dyDescent="0.25">
      <c r="A53" s="303" t="s">
        <v>278</v>
      </c>
      <c r="B53" s="304"/>
      <c r="C53" s="304"/>
      <c r="D53" s="304"/>
      <c r="E53" s="304"/>
      <c r="F53" s="305"/>
      <c r="G53" s="21">
        <v>44</v>
      </c>
      <c r="H53" s="50">
        <v>0</v>
      </c>
      <c r="I53" s="50">
        <v>0</v>
      </c>
    </row>
    <row r="54" spans="1:9" ht="27.6" customHeight="1" x14ac:dyDescent="0.25">
      <c r="A54" s="291" t="s">
        <v>279</v>
      </c>
      <c r="B54" s="292"/>
      <c r="C54" s="292"/>
      <c r="D54" s="292"/>
      <c r="E54" s="292"/>
      <c r="F54" s="293"/>
      <c r="G54" s="16">
        <v>45</v>
      </c>
      <c r="H54" s="51">
        <f>H49+H50+H51+H52+H53</f>
        <v>0</v>
      </c>
      <c r="I54" s="51">
        <f>I49+I50+I51+I52+I53</f>
        <v>0</v>
      </c>
    </row>
    <row r="55" spans="1:9" ht="27.6" customHeight="1" x14ac:dyDescent="0.25">
      <c r="A55" s="306" t="s">
        <v>280</v>
      </c>
      <c r="B55" s="307"/>
      <c r="C55" s="307"/>
      <c r="D55" s="307"/>
      <c r="E55" s="307"/>
      <c r="F55" s="308"/>
      <c r="G55" s="16">
        <v>46</v>
      </c>
      <c r="H55" s="51">
        <f>H48+H54</f>
        <v>0</v>
      </c>
      <c r="I55" s="51">
        <f>I48+I54</f>
        <v>0</v>
      </c>
    </row>
    <row r="56" spans="1:9" x14ac:dyDescent="0.25">
      <c r="A56" s="239" t="s">
        <v>281</v>
      </c>
      <c r="B56" s="240"/>
      <c r="C56" s="240"/>
      <c r="D56" s="240"/>
      <c r="E56" s="240"/>
      <c r="F56" s="241"/>
      <c r="G56" s="21">
        <v>47</v>
      </c>
      <c r="H56" s="50">
        <v>0</v>
      </c>
      <c r="I56" s="50">
        <v>0</v>
      </c>
    </row>
    <row r="57" spans="1:9" ht="27" customHeight="1" x14ac:dyDescent="0.25">
      <c r="A57" s="306" t="s">
        <v>282</v>
      </c>
      <c r="B57" s="307"/>
      <c r="C57" s="307"/>
      <c r="D57" s="307"/>
      <c r="E57" s="307"/>
      <c r="F57" s="308"/>
      <c r="G57" s="16">
        <v>48</v>
      </c>
      <c r="H57" s="51">
        <f>H27+H42+H55+H56</f>
        <v>0</v>
      </c>
      <c r="I57" s="51">
        <f>I27+I42+I55+I56</f>
        <v>0</v>
      </c>
    </row>
    <row r="58" spans="1:9" ht="27" customHeight="1" x14ac:dyDescent="0.25">
      <c r="A58" s="309" t="s">
        <v>283</v>
      </c>
      <c r="B58" s="310"/>
      <c r="C58" s="310"/>
      <c r="D58" s="310"/>
      <c r="E58" s="310"/>
      <c r="F58" s="311"/>
      <c r="G58" s="21">
        <v>49</v>
      </c>
      <c r="H58" s="50">
        <v>0</v>
      </c>
      <c r="I58" s="50">
        <v>0</v>
      </c>
    </row>
    <row r="59" spans="1:9" ht="28.95" customHeight="1" x14ac:dyDescent="0.25">
      <c r="A59" s="294" t="s">
        <v>284</v>
      </c>
      <c r="B59" s="295"/>
      <c r="C59" s="295"/>
      <c r="D59" s="295"/>
      <c r="E59" s="295"/>
      <c r="F59" s="296"/>
      <c r="G59" s="17">
        <v>50</v>
      </c>
      <c r="H59" s="52">
        <f>H57+H58</f>
        <v>0</v>
      </c>
      <c r="I59" s="52">
        <f>I57+I58</f>
        <v>0</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O18" sqref="O18"/>
    </sheetView>
  </sheetViews>
  <sheetFormatPr defaultRowHeight="13.2" x14ac:dyDescent="0.25"/>
  <cols>
    <col min="1" max="7" width="9.109375" style="2"/>
    <col min="8" max="9" width="20.6640625" style="53"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90" t="s">
        <v>285</v>
      </c>
      <c r="B1" s="318"/>
      <c r="C1" s="318"/>
      <c r="D1" s="318"/>
      <c r="E1" s="318"/>
      <c r="F1" s="318"/>
      <c r="G1" s="318"/>
      <c r="H1" s="318"/>
      <c r="I1" s="318"/>
    </row>
    <row r="2" spans="1:9" ht="12.75" customHeight="1" x14ac:dyDescent="0.25">
      <c r="A2" s="289" t="s">
        <v>515</v>
      </c>
      <c r="B2" s="245"/>
      <c r="C2" s="245"/>
      <c r="D2" s="245"/>
      <c r="E2" s="245"/>
      <c r="F2" s="245"/>
      <c r="G2" s="245"/>
      <c r="H2" s="245"/>
      <c r="I2" s="245"/>
    </row>
    <row r="3" spans="1:9" x14ac:dyDescent="0.25">
      <c r="A3" s="278" t="s">
        <v>493</v>
      </c>
      <c r="B3" s="327"/>
      <c r="C3" s="327"/>
      <c r="D3" s="327"/>
      <c r="E3" s="327"/>
      <c r="F3" s="327"/>
      <c r="G3" s="327"/>
      <c r="H3" s="327"/>
      <c r="I3" s="327"/>
    </row>
    <row r="4" spans="1:9" x14ac:dyDescent="0.25">
      <c r="A4" s="319" t="s">
        <v>596</v>
      </c>
      <c r="B4" s="251"/>
      <c r="C4" s="251"/>
      <c r="D4" s="251"/>
      <c r="E4" s="251"/>
      <c r="F4" s="251"/>
      <c r="G4" s="251"/>
      <c r="H4" s="251"/>
      <c r="I4" s="252"/>
    </row>
    <row r="5" spans="1:9" ht="22.8" thickBot="1" x14ac:dyDescent="0.3">
      <c r="A5" s="321" t="s">
        <v>286</v>
      </c>
      <c r="B5" s="322"/>
      <c r="C5" s="322"/>
      <c r="D5" s="322"/>
      <c r="E5" s="322"/>
      <c r="F5" s="323"/>
      <c r="G5" s="11" t="s">
        <v>287</v>
      </c>
      <c r="H5" s="44" t="s">
        <v>288</v>
      </c>
      <c r="I5" s="44" t="s">
        <v>289</v>
      </c>
    </row>
    <row r="6" spans="1:9" x14ac:dyDescent="0.25">
      <c r="A6" s="324">
        <v>1</v>
      </c>
      <c r="B6" s="325"/>
      <c r="C6" s="325"/>
      <c r="D6" s="325"/>
      <c r="E6" s="325"/>
      <c r="F6" s="326"/>
      <c r="G6" s="13">
        <v>2</v>
      </c>
      <c r="H6" s="19" t="s">
        <v>290</v>
      </c>
      <c r="I6" s="19" t="s">
        <v>291</v>
      </c>
    </row>
    <row r="7" spans="1:9" x14ac:dyDescent="0.25">
      <c r="A7" s="297" t="s">
        <v>292</v>
      </c>
      <c r="B7" s="334"/>
      <c r="C7" s="334"/>
      <c r="D7" s="334"/>
      <c r="E7" s="334"/>
      <c r="F7" s="334"/>
      <c r="G7" s="334"/>
      <c r="H7" s="334"/>
      <c r="I7" s="335"/>
    </row>
    <row r="8" spans="1:9" x14ac:dyDescent="0.25">
      <c r="A8" s="336" t="s">
        <v>293</v>
      </c>
      <c r="B8" s="336"/>
      <c r="C8" s="336"/>
      <c r="D8" s="336"/>
      <c r="E8" s="336"/>
      <c r="F8" s="336"/>
      <c r="G8" s="14">
        <v>1</v>
      </c>
      <c r="H8" s="49">
        <v>12195748</v>
      </c>
      <c r="I8" s="49">
        <v>84492256</v>
      </c>
    </row>
    <row r="9" spans="1:9" x14ac:dyDescent="0.25">
      <c r="A9" s="274" t="s">
        <v>294</v>
      </c>
      <c r="B9" s="274"/>
      <c r="C9" s="274"/>
      <c r="D9" s="274"/>
      <c r="E9" s="274"/>
      <c r="F9" s="274"/>
      <c r="G9" s="15">
        <v>2</v>
      </c>
      <c r="H9" s="50">
        <v>0</v>
      </c>
      <c r="I9" s="50">
        <v>0</v>
      </c>
    </row>
    <row r="10" spans="1:9" x14ac:dyDescent="0.25">
      <c r="A10" s="274" t="s">
        <v>295</v>
      </c>
      <c r="B10" s="274"/>
      <c r="C10" s="274"/>
      <c r="D10" s="274"/>
      <c r="E10" s="274"/>
      <c r="F10" s="274"/>
      <c r="G10" s="15">
        <v>3</v>
      </c>
      <c r="H10" s="50">
        <v>0</v>
      </c>
      <c r="I10" s="50">
        <v>34681</v>
      </c>
    </row>
    <row r="11" spans="1:9" x14ac:dyDescent="0.25">
      <c r="A11" s="274" t="s">
        <v>296</v>
      </c>
      <c r="B11" s="274"/>
      <c r="C11" s="274"/>
      <c r="D11" s="274"/>
      <c r="E11" s="274"/>
      <c r="F11" s="274"/>
      <c r="G11" s="15">
        <v>4</v>
      </c>
      <c r="H11" s="50">
        <v>0</v>
      </c>
      <c r="I11" s="50">
        <v>4506550</v>
      </c>
    </row>
    <row r="12" spans="1:9" x14ac:dyDescent="0.25">
      <c r="A12" s="274" t="s">
        <v>409</v>
      </c>
      <c r="B12" s="274"/>
      <c r="C12" s="274"/>
      <c r="D12" s="274"/>
      <c r="E12" s="274"/>
      <c r="F12" s="274"/>
      <c r="G12" s="15">
        <v>5</v>
      </c>
      <c r="H12" s="50">
        <v>1901733</v>
      </c>
      <c r="I12" s="50">
        <v>1068624</v>
      </c>
    </row>
    <row r="13" spans="1:9" x14ac:dyDescent="0.25">
      <c r="A13" s="273" t="s">
        <v>410</v>
      </c>
      <c r="B13" s="273"/>
      <c r="C13" s="273"/>
      <c r="D13" s="273"/>
      <c r="E13" s="273"/>
      <c r="F13" s="273"/>
      <c r="G13" s="16">
        <v>6</v>
      </c>
      <c r="H13" s="51">
        <f>SUM(H8:H12)</f>
        <v>14097481</v>
      </c>
      <c r="I13" s="51">
        <f>SUM(I8:I12)</f>
        <v>90102111</v>
      </c>
    </row>
    <row r="14" spans="1:9" x14ac:dyDescent="0.25">
      <c r="A14" s="274" t="s">
        <v>411</v>
      </c>
      <c r="B14" s="274"/>
      <c r="C14" s="274"/>
      <c r="D14" s="274"/>
      <c r="E14" s="274"/>
      <c r="F14" s="274"/>
      <c r="G14" s="15">
        <v>7</v>
      </c>
      <c r="H14" s="50">
        <v>-5236811</v>
      </c>
      <c r="I14" s="50">
        <v>-60026542</v>
      </c>
    </row>
    <row r="15" spans="1:9" x14ac:dyDescent="0.25">
      <c r="A15" s="274" t="s">
        <v>412</v>
      </c>
      <c r="B15" s="274"/>
      <c r="C15" s="274"/>
      <c r="D15" s="274"/>
      <c r="E15" s="274"/>
      <c r="F15" s="274"/>
      <c r="G15" s="15">
        <v>8</v>
      </c>
      <c r="H15" s="50">
        <v>-4239051</v>
      </c>
      <c r="I15" s="50">
        <v>-16190152</v>
      </c>
    </row>
    <row r="16" spans="1:9" x14ac:dyDescent="0.25">
      <c r="A16" s="274" t="s">
        <v>414</v>
      </c>
      <c r="B16" s="274"/>
      <c r="C16" s="274"/>
      <c r="D16" s="274"/>
      <c r="E16" s="274"/>
      <c r="F16" s="274"/>
      <c r="G16" s="15">
        <v>9</v>
      </c>
      <c r="H16" s="50">
        <v>0</v>
      </c>
      <c r="I16" s="50">
        <v>-350372</v>
      </c>
    </row>
    <row r="17" spans="1:9" x14ac:dyDescent="0.25">
      <c r="A17" s="274" t="s">
        <v>415</v>
      </c>
      <c r="B17" s="274"/>
      <c r="C17" s="274"/>
      <c r="D17" s="274"/>
      <c r="E17" s="274"/>
      <c r="F17" s="274"/>
      <c r="G17" s="15">
        <v>10</v>
      </c>
      <c r="H17" s="50">
        <v>-89</v>
      </c>
      <c r="I17" s="50">
        <v>-30946</v>
      </c>
    </row>
    <row r="18" spans="1:9" x14ac:dyDescent="0.25">
      <c r="A18" s="274" t="s">
        <v>416</v>
      </c>
      <c r="B18" s="274"/>
      <c r="C18" s="274"/>
      <c r="D18" s="274"/>
      <c r="E18" s="274"/>
      <c r="F18" s="274"/>
      <c r="G18" s="15">
        <v>11</v>
      </c>
      <c r="H18" s="50">
        <v>0</v>
      </c>
      <c r="I18" s="50">
        <v>-386527</v>
      </c>
    </row>
    <row r="19" spans="1:9" x14ac:dyDescent="0.25">
      <c r="A19" s="274" t="s">
        <v>417</v>
      </c>
      <c r="B19" s="274"/>
      <c r="C19" s="274"/>
      <c r="D19" s="274"/>
      <c r="E19" s="274"/>
      <c r="F19" s="274"/>
      <c r="G19" s="15">
        <v>12</v>
      </c>
      <c r="H19" s="50">
        <v>-2734475</v>
      </c>
      <c r="I19" s="50">
        <v>-2371195</v>
      </c>
    </row>
    <row r="20" spans="1:9" ht="25.95" customHeight="1" x14ac:dyDescent="0.25">
      <c r="A20" s="332" t="s">
        <v>418</v>
      </c>
      <c r="B20" s="333"/>
      <c r="C20" s="333"/>
      <c r="D20" s="333"/>
      <c r="E20" s="333"/>
      <c r="F20" s="333"/>
      <c r="G20" s="17">
        <v>13</v>
      </c>
      <c r="H20" s="52">
        <f>H14+H15+H16+H17+H18+H19</f>
        <v>-12210426</v>
      </c>
      <c r="I20" s="52">
        <f>I14+I15+I16+I17+I18+I19</f>
        <v>-79355734</v>
      </c>
    </row>
    <row r="21" spans="1:9" ht="25.95" customHeight="1" x14ac:dyDescent="0.25">
      <c r="A21" s="332" t="s">
        <v>419</v>
      </c>
      <c r="B21" s="333"/>
      <c r="C21" s="333"/>
      <c r="D21" s="333"/>
      <c r="E21" s="333"/>
      <c r="F21" s="333"/>
      <c r="G21" s="17">
        <v>14</v>
      </c>
      <c r="H21" s="52">
        <f>H13+H20</f>
        <v>1887055</v>
      </c>
      <c r="I21" s="52">
        <f>I13+I20</f>
        <v>10746377</v>
      </c>
    </row>
    <row r="22" spans="1:9" x14ac:dyDescent="0.25">
      <c r="A22" s="297" t="s">
        <v>297</v>
      </c>
      <c r="B22" s="334"/>
      <c r="C22" s="334"/>
      <c r="D22" s="334"/>
      <c r="E22" s="334"/>
      <c r="F22" s="334"/>
      <c r="G22" s="334"/>
      <c r="H22" s="334"/>
      <c r="I22" s="335"/>
    </row>
    <row r="23" spans="1:9" ht="26.4" customHeight="1" x14ac:dyDescent="0.25">
      <c r="A23" s="336" t="s">
        <v>413</v>
      </c>
      <c r="B23" s="336"/>
      <c r="C23" s="336"/>
      <c r="D23" s="336"/>
      <c r="E23" s="336"/>
      <c r="F23" s="336"/>
      <c r="G23" s="14">
        <v>15</v>
      </c>
      <c r="H23" s="49">
        <v>3414972</v>
      </c>
      <c r="I23" s="49">
        <v>849255</v>
      </c>
    </row>
    <row r="24" spans="1:9" x14ac:dyDescent="0.25">
      <c r="A24" s="274" t="s">
        <v>298</v>
      </c>
      <c r="B24" s="274"/>
      <c r="C24" s="274"/>
      <c r="D24" s="274"/>
      <c r="E24" s="274"/>
      <c r="F24" s="274"/>
      <c r="G24" s="14">
        <v>16</v>
      </c>
      <c r="H24" s="50">
        <v>390643</v>
      </c>
      <c r="I24" s="50">
        <v>0</v>
      </c>
    </row>
    <row r="25" spans="1:9" x14ac:dyDescent="0.25">
      <c r="A25" s="274" t="s">
        <v>299</v>
      </c>
      <c r="B25" s="274"/>
      <c r="C25" s="274"/>
      <c r="D25" s="274"/>
      <c r="E25" s="274"/>
      <c r="F25" s="274"/>
      <c r="G25" s="14">
        <v>17</v>
      </c>
      <c r="H25" s="50">
        <v>1001805</v>
      </c>
      <c r="I25" s="50">
        <v>737438</v>
      </c>
    </row>
    <row r="26" spans="1:9" x14ac:dyDescent="0.25">
      <c r="A26" s="274" t="s">
        <v>300</v>
      </c>
      <c r="B26" s="274"/>
      <c r="C26" s="274"/>
      <c r="D26" s="274"/>
      <c r="E26" s="274"/>
      <c r="F26" s="274"/>
      <c r="G26" s="14">
        <v>18</v>
      </c>
      <c r="H26" s="50">
        <v>13793431</v>
      </c>
      <c r="I26" s="50">
        <v>21083972</v>
      </c>
    </row>
    <row r="27" spans="1:9" x14ac:dyDescent="0.25">
      <c r="A27" s="274" t="s">
        <v>301</v>
      </c>
      <c r="B27" s="274"/>
      <c r="C27" s="274"/>
      <c r="D27" s="274"/>
      <c r="E27" s="274"/>
      <c r="F27" s="274"/>
      <c r="G27" s="14">
        <v>19</v>
      </c>
      <c r="H27" s="50">
        <v>43275698</v>
      </c>
      <c r="I27" s="50">
        <v>10370000</v>
      </c>
    </row>
    <row r="28" spans="1:9" x14ac:dyDescent="0.25">
      <c r="A28" s="274" t="s">
        <v>302</v>
      </c>
      <c r="B28" s="274"/>
      <c r="C28" s="274"/>
      <c r="D28" s="274"/>
      <c r="E28" s="274"/>
      <c r="F28" s="274"/>
      <c r="G28" s="14">
        <v>20</v>
      </c>
      <c r="H28" s="50">
        <v>0</v>
      </c>
      <c r="I28" s="50">
        <v>5066331</v>
      </c>
    </row>
    <row r="29" spans="1:9" ht="25.2" customHeight="1" x14ac:dyDescent="0.25">
      <c r="A29" s="273" t="s">
        <v>420</v>
      </c>
      <c r="B29" s="273"/>
      <c r="C29" s="273"/>
      <c r="D29" s="273"/>
      <c r="E29" s="273"/>
      <c r="F29" s="273"/>
      <c r="G29" s="16">
        <v>21</v>
      </c>
      <c r="H29" s="51">
        <f>SUM(H23:H28)</f>
        <v>61876549</v>
      </c>
      <c r="I29" s="51">
        <f>SUM(I23:I28)</f>
        <v>38106996</v>
      </c>
    </row>
    <row r="30" spans="1:9" ht="21" customHeight="1" x14ac:dyDescent="0.25">
      <c r="A30" s="274" t="s">
        <v>303</v>
      </c>
      <c r="B30" s="274"/>
      <c r="C30" s="274"/>
      <c r="D30" s="274"/>
      <c r="E30" s="274"/>
      <c r="F30" s="274"/>
      <c r="G30" s="15">
        <v>22</v>
      </c>
      <c r="H30" s="50">
        <v>-2665120</v>
      </c>
      <c r="I30" s="50">
        <v>-9219226</v>
      </c>
    </row>
    <row r="31" spans="1:9" x14ac:dyDescent="0.25">
      <c r="A31" s="274" t="s">
        <v>304</v>
      </c>
      <c r="B31" s="274"/>
      <c r="C31" s="274"/>
      <c r="D31" s="274"/>
      <c r="E31" s="274"/>
      <c r="F31" s="274"/>
      <c r="G31" s="15">
        <v>23</v>
      </c>
      <c r="H31" s="50">
        <v>-10620040</v>
      </c>
      <c r="I31" s="50">
        <v>-7344256</v>
      </c>
    </row>
    <row r="32" spans="1:9" x14ac:dyDescent="0.25">
      <c r="A32" s="274" t="s">
        <v>305</v>
      </c>
      <c r="B32" s="274"/>
      <c r="C32" s="274"/>
      <c r="D32" s="274"/>
      <c r="E32" s="274"/>
      <c r="F32" s="274"/>
      <c r="G32" s="15">
        <v>24</v>
      </c>
      <c r="H32" s="50">
        <v>-20514900</v>
      </c>
      <c r="I32" s="50">
        <v>-42590000</v>
      </c>
    </row>
    <row r="33" spans="1:9" x14ac:dyDescent="0.25">
      <c r="A33" s="274" t="s">
        <v>306</v>
      </c>
      <c r="B33" s="274"/>
      <c r="C33" s="274"/>
      <c r="D33" s="274"/>
      <c r="E33" s="274"/>
      <c r="F33" s="274"/>
      <c r="G33" s="15">
        <v>25</v>
      </c>
      <c r="H33" s="50">
        <v>0</v>
      </c>
      <c r="I33" s="50">
        <v>0</v>
      </c>
    </row>
    <row r="34" spans="1:9" x14ac:dyDescent="0.25">
      <c r="A34" s="274" t="s">
        <v>307</v>
      </c>
      <c r="B34" s="274"/>
      <c r="C34" s="274"/>
      <c r="D34" s="274"/>
      <c r="E34" s="274"/>
      <c r="F34" s="274"/>
      <c r="G34" s="15">
        <v>26</v>
      </c>
      <c r="H34" s="50">
        <v>0</v>
      </c>
      <c r="I34" s="50">
        <v>-4637</v>
      </c>
    </row>
    <row r="35" spans="1:9" ht="28.95" customHeight="1" x14ac:dyDescent="0.25">
      <c r="A35" s="273" t="s">
        <v>421</v>
      </c>
      <c r="B35" s="273"/>
      <c r="C35" s="273"/>
      <c r="D35" s="273"/>
      <c r="E35" s="273"/>
      <c r="F35" s="273"/>
      <c r="G35" s="16">
        <v>27</v>
      </c>
      <c r="H35" s="51">
        <f>SUM(H30:H34)</f>
        <v>-33800060</v>
      </c>
      <c r="I35" s="51">
        <f>SUM(I30:I34)</f>
        <v>-59158119</v>
      </c>
    </row>
    <row r="36" spans="1:9" ht="26.4" customHeight="1" x14ac:dyDescent="0.25">
      <c r="A36" s="332" t="s">
        <v>422</v>
      </c>
      <c r="B36" s="333"/>
      <c r="C36" s="333"/>
      <c r="D36" s="333"/>
      <c r="E36" s="333"/>
      <c r="F36" s="333"/>
      <c r="G36" s="17">
        <v>28</v>
      </c>
      <c r="H36" s="52">
        <f>H29+H35</f>
        <v>28076489</v>
      </c>
      <c r="I36" s="52">
        <f>I29+I35</f>
        <v>-21051123</v>
      </c>
    </row>
    <row r="37" spans="1:9" x14ac:dyDescent="0.25">
      <c r="A37" s="297" t="s">
        <v>308</v>
      </c>
      <c r="B37" s="334"/>
      <c r="C37" s="334"/>
      <c r="D37" s="334"/>
      <c r="E37" s="334"/>
      <c r="F37" s="334"/>
      <c r="G37" s="334">
        <v>0</v>
      </c>
      <c r="H37" s="334"/>
      <c r="I37" s="335"/>
    </row>
    <row r="38" spans="1:9" x14ac:dyDescent="0.25">
      <c r="A38" s="337" t="s">
        <v>309</v>
      </c>
      <c r="B38" s="337"/>
      <c r="C38" s="337"/>
      <c r="D38" s="337"/>
      <c r="E38" s="337"/>
      <c r="F38" s="337"/>
      <c r="G38" s="14">
        <v>29</v>
      </c>
      <c r="H38" s="49">
        <v>0</v>
      </c>
      <c r="I38" s="49">
        <v>0</v>
      </c>
    </row>
    <row r="39" spans="1:9" ht="21.6" customHeight="1" x14ac:dyDescent="0.25">
      <c r="A39" s="217" t="s">
        <v>310</v>
      </c>
      <c r="B39" s="217"/>
      <c r="C39" s="217"/>
      <c r="D39" s="217"/>
      <c r="E39" s="217"/>
      <c r="F39" s="217"/>
      <c r="G39" s="14">
        <v>30</v>
      </c>
      <c r="H39" s="49">
        <v>0</v>
      </c>
      <c r="I39" s="49">
        <v>0</v>
      </c>
    </row>
    <row r="40" spans="1:9" x14ac:dyDescent="0.25">
      <c r="A40" s="217" t="s">
        <v>311</v>
      </c>
      <c r="B40" s="217"/>
      <c r="C40" s="217"/>
      <c r="D40" s="217"/>
      <c r="E40" s="217"/>
      <c r="F40" s="217"/>
      <c r="G40" s="14">
        <v>31</v>
      </c>
      <c r="H40" s="49">
        <v>0</v>
      </c>
      <c r="I40" s="49">
        <v>5000000</v>
      </c>
    </row>
    <row r="41" spans="1:9" x14ac:dyDescent="0.25">
      <c r="A41" s="217" t="s">
        <v>312</v>
      </c>
      <c r="B41" s="217"/>
      <c r="C41" s="217"/>
      <c r="D41" s="217"/>
      <c r="E41" s="217"/>
      <c r="F41" s="217"/>
      <c r="G41" s="14">
        <v>32</v>
      </c>
      <c r="H41" s="49">
        <v>0</v>
      </c>
      <c r="I41" s="49">
        <v>922</v>
      </c>
    </row>
    <row r="42" spans="1:9" ht="26.4" customHeight="1" x14ac:dyDescent="0.25">
      <c r="A42" s="273" t="s">
        <v>423</v>
      </c>
      <c r="B42" s="273"/>
      <c r="C42" s="273"/>
      <c r="D42" s="273"/>
      <c r="E42" s="273"/>
      <c r="F42" s="273"/>
      <c r="G42" s="16">
        <v>33</v>
      </c>
      <c r="H42" s="51">
        <f>H41+H40+H39+H38</f>
        <v>0</v>
      </c>
      <c r="I42" s="51">
        <f>I41+I40+I39+I38</f>
        <v>5000922</v>
      </c>
    </row>
    <row r="43" spans="1:9" ht="22.95" customHeight="1" x14ac:dyDescent="0.25">
      <c r="A43" s="217" t="s">
        <v>313</v>
      </c>
      <c r="B43" s="217"/>
      <c r="C43" s="217"/>
      <c r="D43" s="217"/>
      <c r="E43" s="217"/>
      <c r="F43" s="217"/>
      <c r="G43" s="15">
        <v>34</v>
      </c>
      <c r="H43" s="50">
        <v>0</v>
      </c>
      <c r="I43" s="50">
        <v>-19297820</v>
      </c>
    </row>
    <row r="44" spans="1:9" x14ac:dyDescent="0.25">
      <c r="A44" s="217" t="s">
        <v>314</v>
      </c>
      <c r="B44" s="217"/>
      <c r="C44" s="217"/>
      <c r="D44" s="217"/>
      <c r="E44" s="217"/>
      <c r="F44" s="217"/>
      <c r="G44" s="15">
        <v>35</v>
      </c>
      <c r="H44" s="50">
        <v>-5092836</v>
      </c>
      <c r="I44" s="50">
        <v>-6417292</v>
      </c>
    </row>
    <row r="45" spans="1:9" x14ac:dyDescent="0.25">
      <c r="A45" s="217" t="s">
        <v>315</v>
      </c>
      <c r="B45" s="217"/>
      <c r="C45" s="217"/>
      <c r="D45" s="217"/>
      <c r="E45" s="217"/>
      <c r="F45" s="217"/>
      <c r="G45" s="15">
        <v>36</v>
      </c>
      <c r="H45" s="50">
        <v>0</v>
      </c>
      <c r="I45" s="50">
        <v>-8548</v>
      </c>
    </row>
    <row r="46" spans="1:9" ht="25.2" customHeight="1" x14ac:dyDescent="0.25">
      <c r="A46" s="217" t="s">
        <v>316</v>
      </c>
      <c r="B46" s="217"/>
      <c r="C46" s="217"/>
      <c r="D46" s="217"/>
      <c r="E46" s="217"/>
      <c r="F46" s="217"/>
      <c r="G46" s="15">
        <v>37</v>
      </c>
      <c r="H46" s="50">
        <v>0</v>
      </c>
      <c r="I46" s="50">
        <v>0</v>
      </c>
    </row>
    <row r="47" spans="1:9" x14ac:dyDescent="0.25">
      <c r="A47" s="217" t="s">
        <v>317</v>
      </c>
      <c r="B47" s="217"/>
      <c r="C47" s="217"/>
      <c r="D47" s="217"/>
      <c r="E47" s="217"/>
      <c r="F47" s="217"/>
      <c r="G47" s="15">
        <v>38</v>
      </c>
      <c r="H47" s="50">
        <v>0</v>
      </c>
      <c r="I47" s="50">
        <f>-19306270+19297820</f>
        <v>-8450</v>
      </c>
    </row>
    <row r="48" spans="1:9" ht="25.2" customHeight="1" x14ac:dyDescent="0.25">
      <c r="A48" s="273" t="s">
        <v>424</v>
      </c>
      <c r="B48" s="273"/>
      <c r="C48" s="273"/>
      <c r="D48" s="273"/>
      <c r="E48" s="273"/>
      <c r="F48" s="273"/>
      <c r="G48" s="16">
        <v>39</v>
      </c>
      <c r="H48" s="51">
        <f>H47+H46+H45+H44+H43</f>
        <v>-5092836</v>
      </c>
      <c r="I48" s="51">
        <f>I47+I46+I45+I44+I43</f>
        <v>-25732110</v>
      </c>
    </row>
    <row r="49" spans="1:9" ht="28.2" customHeight="1" x14ac:dyDescent="0.25">
      <c r="A49" s="264" t="s">
        <v>425</v>
      </c>
      <c r="B49" s="265"/>
      <c r="C49" s="265"/>
      <c r="D49" s="265"/>
      <c r="E49" s="265"/>
      <c r="F49" s="265"/>
      <c r="G49" s="16">
        <v>40</v>
      </c>
      <c r="H49" s="51">
        <f>H48+H42</f>
        <v>-5092836</v>
      </c>
      <c r="I49" s="51">
        <f>I48+I42</f>
        <v>-20731188</v>
      </c>
    </row>
    <row r="50" spans="1:9" x14ac:dyDescent="0.25">
      <c r="A50" s="274" t="s">
        <v>318</v>
      </c>
      <c r="B50" s="274"/>
      <c r="C50" s="274"/>
      <c r="D50" s="274"/>
      <c r="E50" s="274"/>
      <c r="F50" s="274"/>
      <c r="G50" s="15">
        <v>41</v>
      </c>
      <c r="H50" s="50">
        <v>-2245</v>
      </c>
      <c r="I50" s="50">
        <v>-12601</v>
      </c>
    </row>
    <row r="51" spans="1:9" ht="24.6" customHeight="1" x14ac:dyDescent="0.25">
      <c r="A51" s="264" t="s">
        <v>426</v>
      </c>
      <c r="B51" s="265"/>
      <c r="C51" s="265"/>
      <c r="D51" s="265"/>
      <c r="E51" s="265"/>
      <c r="F51" s="265"/>
      <c r="G51" s="16">
        <v>42</v>
      </c>
      <c r="H51" s="51">
        <f>H21+H36+H49+H50</f>
        <v>24868463</v>
      </c>
      <c r="I51" s="51">
        <f>I21+I36+I49+I50</f>
        <v>-31048535</v>
      </c>
    </row>
    <row r="52" spans="1:9" ht="23.4" customHeight="1" x14ac:dyDescent="0.25">
      <c r="A52" s="330" t="s">
        <v>427</v>
      </c>
      <c r="B52" s="331"/>
      <c r="C52" s="331"/>
      <c r="D52" s="331"/>
      <c r="E52" s="331"/>
      <c r="F52" s="331"/>
      <c r="G52" s="15">
        <v>43</v>
      </c>
      <c r="H52" s="50">
        <v>13473685</v>
      </c>
      <c r="I52" s="50">
        <v>38342148</v>
      </c>
    </row>
    <row r="53" spans="1:9" ht="28.95" customHeight="1" x14ac:dyDescent="0.25">
      <c r="A53" s="328" t="s">
        <v>428</v>
      </c>
      <c r="B53" s="329"/>
      <c r="C53" s="329"/>
      <c r="D53" s="329"/>
      <c r="E53" s="329"/>
      <c r="F53" s="329"/>
      <c r="G53" s="18">
        <v>44</v>
      </c>
      <c r="H53" s="65">
        <f>H52+H51</f>
        <v>38342148</v>
      </c>
      <c r="I53" s="65">
        <f>I52+I51</f>
        <v>7293613</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K35" zoomScaleNormal="100" zoomScaleSheetLayoutView="100" workbookViewId="0">
      <selection activeCell="Y66" sqref="Y66"/>
    </sheetView>
  </sheetViews>
  <sheetFormatPr defaultRowHeight="13.2" x14ac:dyDescent="0.25"/>
  <cols>
    <col min="1" max="4" width="9.109375" style="2"/>
    <col min="5" max="5" width="10.109375" style="2" bestFit="1" customWidth="1"/>
    <col min="6" max="6" width="9.109375" style="2"/>
    <col min="7" max="7" width="10.5546875" style="2" bestFit="1" customWidth="1"/>
    <col min="8" max="25" width="15.44140625" style="53" customWidth="1"/>
    <col min="26"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358" t="s">
        <v>319</v>
      </c>
      <c r="B1" s="359"/>
      <c r="C1" s="359"/>
      <c r="D1" s="359"/>
      <c r="E1" s="359"/>
      <c r="F1" s="359"/>
      <c r="G1" s="359"/>
      <c r="H1" s="359"/>
      <c r="I1" s="359"/>
      <c r="J1" s="359"/>
      <c r="K1" s="66"/>
    </row>
    <row r="2" spans="1:25" ht="15.6" x14ac:dyDescent="0.25">
      <c r="A2" s="3"/>
      <c r="B2" s="4"/>
      <c r="C2" s="360" t="s">
        <v>320</v>
      </c>
      <c r="D2" s="360"/>
      <c r="E2" s="5">
        <v>45292</v>
      </c>
      <c r="F2" s="6" t="s">
        <v>321</v>
      </c>
      <c r="G2" s="5">
        <v>45657</v>
      </c>
      <c r="H2" s="67"/>
      <c r="I2" s="67"/>
      <c r="J2" s="67"/>
      <c r="K2" s="66"/>
      <c r="X2" s="68" t="s">
        <v>493</v>
      </c>
    </row>
    <row r="3" spans="1:25" ht="13.5" customHeight="1" thickBot="1" x14ac:dyDescent="0.3">
      <c r="A3" s="361" t="s">
        <v>322</v>
      </c>
      <c r="B3" s="362"/>
      <c r="C3" s="362"/>
      <c r="D3" s="362"/>
      <c r="E3" s="362"/>
      <c r="F3" s="362"/>
      <c r="G3" s="365" t="s">
        <v>323</v>
      </c>
      <c r="H3" s="349" t="s">
        <v>324</v>
      </c>
      <c r="I3" s="349"/>
      <c r="J3" s="349"/>
      <c r="K3" s="349"/>
      <c r="L3" s="349"/>
      <c r="M3" s="349"/>
      <c r="N3" s="349"/>
      <c r="O3" s="349"/>
      <c r="P3" s="349"/>
      <c r="Q3" s="349"/>
      <c r="R3" s="349"/>
      <c r="S3" s="349"/>
      <c r="T3" s="349"/>
      <c r="U3" s="349"/>
      <c r="V3" s="349"/>
      <c r="W3" s="349"/>
      <c r="X3" s="349" t="s">
        <v>325</v>
      </c>
      <c r="Y3" s="351" t="s">
        <v>326</v>
      </c>
    </row>
    <row r="4" spans="1:25" ht="61.8" thickBot="1" x14ac:dyDescent="0.3">
      <c r="A4" s="363"/>
      <c r="B4" s="364"/>
      <c r="C4" s="364"/>
      <c r="D4" s="364"/>
      <c r="E4" s="364"/>
      <c r="F4" s="364"/>
      <c r="G4" s="366"/>
      <c r="H4" s="69" t="s">
        <v>327</v>
      </c>
      <c r="I4" s="69" t="s">
        <v>328</v>
      </c>
      <c r="J4" s="69" t="s">
        <v>329</v>
      </c>
      <c r="K4" s="69" t="s">
        <v>330</v>
      </c>
      <c r="L4" s="69" t="s">
        <v>331</v>
      </c>
      <c r="M4" s="69" t="s">
        <v>332</v>
      </c>
      <c r="N4" s="69" t="s">
        <v>333</v>
      </c>
      <c r="O4" s="69" t="s">
        <v>334</v>
      </c>
      <c r="P4" s="107" t="s">
        <v>429</v>
      </c>
      <c r="Q4" s="69" t="s">
        <v>335</v>
      </c>
      <c r="R4" s="69" t="s">
        <v>336</v>
      </c>
      <c r="S4" s="107" t="s">
        <v>431</v>
      </c>
      <c r="T4" s="107" t="s">
        <v>433</v>
      </c>
      <c r="U4" s="69" t="s">
        <v>337</v>
      </c>
      <c r="V4" s="69" t="s">
        <v>338</v>
      </c>
      <c r="W4" s="69" t="s">
        <v>339</v>
      </c>
      <c r="X4" s="350"/>
      <c r="Y4" s="352"/>
    </row>
    <row r="5" spans="1:25" ht="20.399999999999999" x14ac:dyDescent="0.25">
      <c r="A5" s="353">
        <v>1</v>
      </c>
      <c r="B5" s="354"/>
      <c r="C5" s="354"/>
      <c r="D5" s="354"/>
      <c r="E5" s="354"/>
      <c r="F5" s="354"/>
      <c r="G5" s="7">
        <v>2</v>
      </c>
      <c r="H5" s="70" t="s">
        <v>340</v>
      </c>
      <c r="I5" s="71" t="s">
        <v>341</v>
      </c>
      <c r="J5" s="70" t="s">
        <v>342</v>
      </c>
      <c r="K5" s="71" t="s">
        <v>343</v>
      </c>
      <c r="L5" s="70" t="s">
        <v>344</v>
      </c>
      <c r="M5" s="71" t="s">
        <v>345</v>
      </c>
      <c r="N5" s="70" t="s">
        <v>346</v>
      </c>
      <c r="O5" s="71" t="s">
        <v>347</v>
      </c>
      <c r="P5" s="70" t="s">
        <v>348</v>
      </c>
      <c r="Q5" s="71" t="s">
        <v>349</v>
      </c>
      <c r="R5" s="70" t="s">
        <v>350</v>
      </c>
      <c r="S5" s="70" t="s">
        <v>430</v>
      </c>
      <c r="T5" s="70" t="s">
        <v>432</v>
      </c>
      <c r="U5" s="70" t="s">
        <v>434</v>
      </c>
      <c r="V5" s="70" t="s">
        <v>435</v>
      </c>
      <c r="W5" s="70" t="s">
        <v>437</v>
      </c>
      <c r="X5" s="70">
        <v>19</v>
      </c>
      <c r="Y5" s="72" t="s">
        <v>436</v>
      </c>
    </row>
    <row r="6" spans="1:25" x14ac:dyDescent="0.25">
      <c r="A6" s="355" t="s">
        <v>351</v>
      </c>
      <c r="B6" s="355"/>
      <c r="C6" s="355"/>
      <c r="D6" s="355"/>
      <c r="E6" s="355"/>
      <c r="F6" s="355"/>
      <c r="G6" s="355"/>
      <c r="H6" s="355"/>
      <c r="I6" s="355"/>
      <c r="J6" s="355"/>
      <c r="K6" s="355"/>
      <c r="L6" s="355"/>
      <c r="M6" s="355"/>
      <c r="N6" s="356"/>
      <c r="O6" s="356"/>
      <c r="P6" s="356"/>
      <c r="Q6" s="356"/>
      <c r="R6" s="356"/>
      <c r="S6" s="356"/>
      <c r="T6" s="356"/>
      <c r="U6" s="356"/>
      <c r="V6" s="356"/>
      <c r="W6" s="356"/>
      <c r="X6" s="356"/>
      <c r="Y6" s="357"/>
    </row>
    <row r="7" spans="1:25" x14ac:dyDescent="0.25">
      <c r="A7" s="347" t="s">
        <v>352</v>
      </c>
      <c r="B7" s="347"/>
      <c r="C7" s="347"/>
      <c r="D7" s="347"/>
      <c r="E7" s="347"/>
      <c r="F7" s="347"/>
      <c r="G7" s="8">
        <v>1</v>
      </c>
      <c r="H7" s="73">
        <v>160448063</v>
      </c>
      <c r="I7" s="73">
        <v>95505</v>
      </c>
      <c r="J7" s="73">
        <v>6790178</v>
      </c>
      <c r="K7" s="73">
        <v>4526798</v>
      </c>
      <c r="L7" s="73">
        <v>2051700</v>
      </c>
      <c r="M7" s="73">
        <v>28891636</v>
      </c>
      <c r="N7" s="73">
        <v>18365422</v>
      </c>
      <c r="O7" s="73">
        <v>0</v>
      </c>
      <c r="P7" s="73">
        <v>0</v>
      </c>
      <c r="Q7" s="73">
        <v>0</v>
      </c>
      <c r="R7" s="73">
        <v>0</v>
      </c>
      <c r="S7" s="73">
        <v>0</v>
      </c>
      <c r="T7" s="73">
        <v>0</v>
      </c>
      <c r="U7" s="73">
        <v>113855</v>
      </c>
      <c r="V7" s="73">
        <v>15002409</v>
      </c>
      <c r="W7" s="108">
        <f>H7+I7+J7+K7-L7+M7+N7+O7+P7+Q7+R7+U7+V7+S7+T7</f>
        <v>232182166</v>
      </c>
      <c r="X7" s="73">
        <v>0</v>
      </c>
      <c r="Y7" s="108">
        <f>W7+X7</f>
        <v>232182166</v>
      </c>
    </row>
    <row r="8" spans="1:25" x14ac:dyDescent="0.25">
      <c r="A8" s="340" t="s">
        <v>353</v>
      </c>
      <c r="B8" s="340"/>
      <c r="C8" s="340"/>
      <c r="D8" s="340"/>
      <c r="E8" s="340"/>
      <c r="F8" s="340"/>
      <c r="G8" s="8">
        <v>2</v>
      </c>
      <c r="H8" s="73">
        <v>0</v>
      </c>
      <c r="I8" s="73">
        <v>0</v>
      </c>
      <c r="J8" s="73">
        <v>0</v>
      </c>
      <c r="K8" s="73">
        <v>0</v>
      </c>
      <c r="L8" s="73">
        <v>0</v>
      </c>
      <c r="M8" s="73">
        <v>0</v>
      </c>
      <c r="N8" s="73">
        <v>0</v>
      </c>
      <c r="O8" s="73">
        <v>0</v>
      </c>
      <c r="P8" s="73">
        <v>0</v>
      </c>
      <c r="Q8" s="73">
        <v>0</v>
      </c>
      <c r="R8" s="73">
        <v>0</v>
      </c>
      <c r="S8" s="73">
        <v>0</v>
      </c>
      <c r="T8" s="73">
        <v>0</v>
      </c>
      <c r="U8" s="73">
        <v>0</v>
      </c>
      <c r="V8" s="73">
        <v>0</v>
      </c>
      <c r="W8" s="108">
        <f>H8+I8+J8+K8-L8+M8+N8+O8+P8+Q8+R8+U8+V8+S8+T8</f>
        <v>0</v>
      </c>
      <c r="X8" s="73">
        <v>0</v>
      </c>
      <c r="Y8" s="108">
        <f>W8+X8</f>
        <v>0</v>
      </c>
    </row>
    <row r="9" spans="1:25" x14ac:dyDescent="0.25">
      <c r="A9" s="340" t="s">
        <v>354</v>
      </c>
      <c r="B9" s="340"/>
      <c r="C9" s="340"/>
      <c r="D9" s="340"/>
      <c r="E9" s="340"/>
      <c r="F9" s="340"/>
      <c r="G9" s="8">
        <v>3</v>
      </c>
      <c r="H9" s="73">
        <v>0</v>
      </c>
      <c r="I9" s="73">
        <v>0</v>
      </c>
      <c r="J9" s="73">
        <v>0</v>
      </c>
      <c r="K9" s="73">
        <v>0</v>
      </c>
      <c r="L9" s="73">
        <v>0</v>
      </c>
      <c r="M9" s="73">
        <v>0</v>
      </c>
      <c r="N9" s="73">
        <v>0</v>
      </c>
      <c r="O9" s="73">
        <v>0</v>
      </c>
      <c r="P9" s="73">
        <v>0</v>
      </c>
      <c r="Q9" s="73">
        <v>0</v>
      </c>
      <c r="R9" s="73">
        <v>0</v>
      </c>
      <c r="S9" s="73">
        <v>0</v>
      </c>
      <c r="T9" s="73">
        <v>0</v>
      </c>
      <c r="U9" s="73">
        <v>0</v>
      </c>
      <c r="V9" s="73">
        <v>0</v>
      </c>
      <c r="W9" s="108">
        <f>H9+I9+J9+K9-L9+M9+N9+O9+P9+Q9+R9+U9+V9+S9+T9</f>
        <v>0</v>
      </c>
      <c r="X9" s="73">
        <v>0</v>
      </c>
      <c r="Y9" s="108">
        <f>W9+X9</f>
        <v>0</v>
      </c>
    </row>
    <row r="10" spans="1:25" ht="22.5" customHeight="1" x14ac:dyDescent="0.25">
      <c r="A10" s="348" t="s">
        <v>355</v>
      </c>
      <c r="B10" s="348"/>
      <c r="C10" s="348"/>
      <c r="D10" s="348"/>
      <c r="E10" s="348"/>
      <c r="F10" s="348"/>
      <c r="G10" s="9">
        <v>4</v>
      </c>
      <c r="H10" s="109">
        <f>H7+H8+H9</f>
        <v>160448063</v>
      </c>
      <c r="I10" s="109">
        <f t="shared" ref="I10:Y10" si="0">I7+I8+I9</f>
        <v>95505</v>
      </c>
      <c r="J10" s="109">
        <f t="shared" si="0"/>
        <v>6790178</v>
      </c>
      <c r="K10" s="109">
        <f t="shared" si="0"/>
        <v>4526798</v>
      </c>
      <c r="L10" s="109">
        <f t="shared" si="0"/>
        <v>2051700</v>
      </c>
      <c r="M10" s="109">
        <f t="shared" si="0"/>
        <v>28891636</v>
      </c>
      <c r="N10" s="109">
        <f t="shared" si="0"/>
        <v>18365422</v>
      </c>
      <c r="O10" s="109">
        <f t="shared" si="0"/>
        <v>0</v>
      </c>
      <c r="P10" s="109">
        <f t="shared" si="0"/>
        <v>0</v>
      </c>
      <c r="Q10" s="109">
        <f t="shared" si="0"/>
        <v>0</v>
      </c>
      <c r="R10" s="109">
        <f t="shared" si="0"/>
        <v>0</v>
      </c>
      <c r="S10" s="109">
        <f t="shared" si="0"/>
        <v>0</v>
      </c>
      <c r="T10" s="109">
        <f t="shared" si="0"/>
        <v>0</v>
      </c>
      <c r="U10" s="109">
        <f t="shared" si="0"/>
        <v>113855</v>
      </c>
      <c r="V10" s="109">
        <f t="shared" si="0"/>
        <v>15002409</v>
      </c>
      <c r="W10" s="109">
        <f t="shared" si="0"/>
        <v>232182166</v>
      </c>
      <c r="X10" s="109">
        <f t="shared" si="0"/>
        <v>0</v>
      </c>
      <c r="Y10" s="109">
        <f t="shared" si="0"/>
        <v>232182166</v>
      </c>
    </row>
    <row r="11" spans="1:25" x14ac:dyDescent="0.25">
      <c r="A11" s="340" t="s">
        <v>356</v>
      </c>
      <c r="B11" s="340"/>
      <c r="C11" s="340"/>
      <c r="D11" s="340"/>
      <c r="E11" s="340"/>
      <c r="F11" s="340"/>
      <c r="G11" s="8">
        <v>5</v>
      </c>
      <c r="H11" s="110">
        <v>0</v>
      </c>
      <c r="I11" s="110">
        <v>0</v>
      </c>
      <c r="J11" s="110">
        <v>0</v>
      </c>
      <c r="K11" s="110">
        <v>0</v>
      </c>
      <c r="L11" s="110">
        <v>0</v>
      </c>
      <c r="M11" s="110">
        <v>0</v>
      </c>
      <c r="N11" s="110">
        <v>0</v>
      </c>
      <c r="O11" s="110">
        <v>0</v>
      </c>
      <c r="P11" s="110">
        <v>0</v>
      </c>
      <c r="Q11" s="110">
        <v>0</v>
      </c>
      <c r="R11" s="110">
        <v>0</v>
      </c>
      <c r="S11" s="110">
        <v>0</v>
      </c>
      <c r="T11" s="110">
        <v>0</v>
      </c>
      <c r="U11" s="110">
        <v>0</v>
      </c>
      <c r="V11" s="73">
        <v>13707458</v>
      </c>
      <c r="W11" s="108">
        <f t="shared" ref="W11:W29" si="1">H11+I11+J11+K11-L11+M11+N11+O11+P11+Q11+R11+U11+V11+S11+T11</f>
        <v>13707458</v>
      </c>
      <c r="X11" s="73">
        <v>0</v>
      </c>
      <c r="Y11" s="108">
        <f t="shared" ref="Y11:Y29" si="2">W11+X11</f>
        <v>13707458</v>
      </c>
    </row>
    <row r="12" spans="1:25" x14ac:dyDescent="0.25">
      <c r="A12" s="340" t="s">
        <v>357</v>
      </c>
      <c r="B12" s="340"/>
      <c r="C12" s="340"/>
      <c r="D12" s="340"/>
      <c r="E12" s="340"/>
      <c r="F12" s="340"/>
      <c r="G12" s="8">
        <v>6</v>
      </c>
      <c r="H12" s="110">
        <v>0</v>
      </c>
      <c r="I12" s="110">
        <v>0</v>
      </c>
      <c r="J12" s="110">
        <v>0</v>
      </c>
      <c r="K12" s="110">
        <v>0</v>
      </c>
      <c r="L12" s="110">
        <v>0</v>
      </c>
      <c r="M12" s="110">
        <v>0</v>
      </c>
      <c r="N12" s="73">
        <v>0</v>
      </c>
      <c r="O12" s="110">
        <v>0</v>
      </c>
      <c r="P12" s="110">
        <v>0</v>
      </c>
      <c r="Q12" s="110">
        <v>0</v>
      </c>
      <c r="R12" s="110">
        <v>0</v>
      </c>
      <c r="S12" s="110">
        <v>0</v>
      </c>
      <c r="T12" s="110">
        <v>0</v>
      </c>
      <c r="U12" s="110">
        <v>0</v>
      </c>
      <c r="V12" s="110">
        <v>0</v>
      </c>
      <c r="W12" s="108">
        <f t="shared" si="1"/>
        <v>0</v>
      </c>
      <c r="X12" s="73">
        <v>0</v>
      </c>
      <c r="Y12" s="108">
        <f t="shared" si="2"/>
        <v>0</v>
      </c>
    </row>
    <row r="13" spans="1:25" ht="26.25" customHeight="1" x14ac:dyDescent="0.25">
      <c r="A13" s="340" t="s">
        <v>358</v>
      </c>
      <c r="B13" s="340"/>
      <c r="C13" s="340"/>
      <c r="D13" s="340"/>
      <c r="E13" s="340"/>
      <c r="F13" s="340"/>
      <c r="G13" s="8">
        <v>7</v>
      </c>
      <c r="H13" s="110">
        <v>0</v>
      </c>
      <c r="I13" s="110">
        <v>0</v>
      </c>
      <c r="J13" s="110">
        <v>0</v>
      </c>
      <c r="K13" s="110">
        <v>0</v>
      </c>
      <c r="L13" s="110">
        <v>0</v>
      </c>
      <c r="M13" s="110">
        <v>0</v>
      </c>
      <c r="N13" s="110">
        <v>0</v>
      </c>
      <c r="O13" s="73">
        <v>0</v>
      </c>
      <c r="P13" s="110">
        <v>0</v>
      </c>
      <c r="Q13" s="110">
        <v>0</v>
      </c>
      <c r="R13" s="110">
        <v>0</v>
      </c>
      <c r="S13" s="110">
        <v>0</v>
      </c>
      <c r="T13" s="110">
        <v>0</v>
      </c>
      <c r="U13" s="73">
        <v>0</v>
      </c>
      <c r="V13" s="73">
        <v>0</v>
      </c>
      <c r="W13" s="108">
        <f t="shared" si="1"/>
        <v>0</v>
      </c>
      <c r="X13" s="73">
        <v>0</v>
      </c>
      <c r="Y13" s="108">
        <f t="shared" si="2"/>
        <v>0</v>
      </c>
    </row>
    <row r="14" spans="1:25" ht="29.25" customHeight="1" x14ac:dyDescent="0.25">
      <c r="A14" s="340" t="s">
        <v>438</v>
      </c>
      <c r="B14" s="340"/>
      <c r="C14" s="340"/>
      <c r="D14" s="340"/>
      <c r="E14" s="340"/>
      <c r="F14" s="340"/>
      <c r="G14" s="8">
        <v>8</v>
      </c>
      <c r="H14" s="110">
        <v>0</v>
      </c>
      <c r="I14" s="110">
        <v>0</v>
      </c>
      <c r="J14" s="110">
        <v>0</v>
      </c>
      <c r="K14" s="110">
        <v>0</v>
      </c>
      <c r="L14" s="110">
        <v>0</v>
      </c>
      <c r="M14" s="110">
        <v>0</v>
      </c>
      <c r="N14" s="110">
        <v>0</v>
      </c>
      <c r="O14" s="110">
        <v>0</v>
      </c>
      <c r="P14" s="73">
        <v>0</v>
      </c>
      <c r="Q14" s="110">
        <v>0</v>
      </c>
      <c r="R14" s="110">
        <v>0</v>
      </c>
      <c r="S14" s="110">
        <v>0</v>
      </c>
      <c r="T14" s="110">
        <v>0</v>
      </c>
      <c r="U14" s="73">
        <v>0</v>
      </c>
      <c r="V14" s="73">
        <v>0</v>
      </c>
      <c r="W14" s="108">
        <f t="shared" si="1"/>
        <v>0</v>
      </c>
      <c r="X14" s="73">
        <v>0</v>
      </c>
      <c r="Y14" s="108">
        <f t="shared" si="2"/>
        <v>0</v>
      </c>
    </row>
    <row r="15" spans="1:25" x14ac:dyDescent="0.25">
      <c r="A15" s="340" t="s">
        <v>359</v>
      </c>
      <c r="B15" s="340"/>
      <c r="C15" s="340"/>
      <c r="D15" s="340"/>
      <c r="E15" s="340"/>
      <c r="F15" s="340"/>
      <c r="G15" s="8">
        <v>9</v>
      </c>
      <c r="H15" s="110">
        <v>0</v>
      </c>
      <c r="I15" s="110">
        <v>0</v>
      </c>
      <c r="J15" s="110">
        <v>0</v>
      </c>
      <c r="K15" s="110">
        <v>0</v>
      </c>
      <c r="L15" s="110">
        <v>0</v>
      </c>
      <c r="M15" s="110">
        <v>0</v>
      </c>
      <c r="N15" s="110">
        <v>0</v>
      </c>
      <c r="O15" s="110">
        <v>0</v>
      </c>
      <c r="P15" s="110">
        <v>0</v>
      </c>
      <c r="Q15" s="73">
        <v>0</v>
      </c>
      <c r="R15" s="110">
        <v>0</v>
      </c>
      <c r="S15" s="110">
        <v>0</v>
      </c>
      <c r="T15" s="110">
        <v>0</v>
      </c>
      <c r="U15" s="73">
        <v>0</v>
      </c>
      <c r="V15" s="73">
        <v>0</v>
      </c>
      <c r="W15" s="108">
        <f t="shared" si="1"/>
        <v>0</v>
      </c>
      <c r="X15" s="73">
        <v>0</v>
      </c>
      <c r="Y15" s="108">
        <f t="shared" si="2"/>
        <v>0</v>
      </c>
    </row>
    <row r="16" spans="1:25" ht="28.5" customHeight="1" x14ac:dyDescent="0.25">
      <c r="A16" s="340" t="s">
        <v>360</v>
      </c>
      <c r="B16" s="340"/>
      <c r="C16" s="340"/>
      <c r="D16" s="340"/>
      <c r="E16" s="340"/>
      <c r="F16" s="340"/>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1"/>
        <v>0</v>
      </c>
      <c r="X16" s="73">
        <v>0</v>
      </c>
      <c r="Y16" s="108">
        <f t="shared" si="2"/>
        <v>0</v>
      </c>
    </row>
    <row r="17" spans="1:25" ht="23.25" customHeight="1" x14ac:dyDescent="0.25">
      <c r="A17" s="340" t="s">
        <v>361</v>
      </c>
      <c r="B17" s="340"/>
      <c r="C17" s="340"/>
      <c r="D17" s="340"/>
      <c r="E17" s="340"/>
      <c r="F17" s="340"/>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1"/>
        <v>0</v>
      </c>
      <c r="X17" s="73">
        <v>0</v>
      </c>
      <c r="Y17" s="108">
        <f t="shared" si="2"/>
        <v>0</v>
      </c>
    </row>
    <row r="18" spans="1:25" x14ac:dyDescent="0.25">
      <c r="A18" s="340" t="s">
        <v>362</v>
      </c>
      <c r="B18" s="340"/>
      <c r="C18" s="340"/>
      <c r="D18" s="340"/>
      <c r="E18" s="340"/>
      <c r="F18" s="340"/>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1"/>
        <v>0</v>
      </c>
      <c r="X18" s="73">
        <v>0</v>
      </c>
      <c r="Y18" s="108">
        <f t="shared" si="2"/>
        <v>0</v>
      </c>
    </row>
    <row r="19" spans="1:25" x14ac:dyDescent="0.25">
      <c r="A19" s="340" t="s">
        <v>363</v>
      </c>
      <c r="B19" s="340"/>
      <c r="C19" s="340"/>
      <c r="D19" s="340"/>
      <c r="E19" s="340"/>
      <c r="F19" s="340"/>
      <c r="G19" s="8">
        <v>13</v>
      </c>
      <c r="H19" s="73">
        <v>0</v>
      </c>
      <c r="I19" s="73">
        <v>-1</v>
      </c>
      <c r="J19" s="73">
        <v>1</v>
      </c>
      <c r="K19" s="73">
        <v>0</v>
      </c>
      <c r="L19" s="73">
        <v>0</v>
      </c>
      <c r="M19" s="73">
        <v>0</v>
      </c>
      <c r="N19" s="73">
        <v>0</v>
      </c>
      <c r="O19" s="73">
        <v>0</v>
      </c>
      <c r="P19" s="73">
        <v>0</v>
      </c>
      <c r="Q19" s="73">
        <v>0</v>
      </c>
      <c r="R19" s="73">
        <v>0</v>
      </c>
      <c r="S19" s="73">
        <v>0</v>
      </c>
      <c r="T19" s="73">
        <v>0</v>
      </c>
      <c r="U19" s="73">
        <v>0</v>
      </c>
      <c r="V19" s="73">
        <v>0</v>
      </c>
      <c r="W19" s="108">
        <f t="shared" si="1"/>
        <v>0</v>
      </c>
      <c r="X19" s="73">
        <v>0</v>
      </c>
      <c r="Y19" s="108">
        <f t="shared" si="2"/>
        <v>0</v>
      </c>
    </row>
    <row r="20" spans="1:25" x14ac:dyDescent="0.25">
      <c r="A20" s="340" t="s">
        <v>364</v>
      </c>
      <c r="B20" s="340"/>
      <c r="C20" s="340"/>
      <c r="D20" s="340"/>
      <c r="E20" s="340"/>
      <c r="F20" s="340"/>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1"/>
        <v>0</v>
      </c>
      <c r="X20" s="73">
        <v>0</v>
      </c>
      <c r="Y20" s="108">
        <f t="shared" si="2"/>
        <v>0</v>
      </c>
    </row>
    <row r="21" spans="1:25" ht="30.75" customHeight="1" x14ac:dyDescent="0.25">
      <c r="A21" s="340" t="s">
        <v>365</v>
      </c>
      <c r="B21" s="340"/>
      <c r="C21" s="340"/>
      <c r="D21" s="340"/>
      <c r="E21" s="340"/>
      <c r="F21" s="340"/>
      <c r="G21" s="8">
        <v>15</v>
      </c>
      <c r="H21" s="73">
        <v>-976685</v>
      </c>
      <c r="I21" s="73">
        <v>976685</v>
      </c>
      <c r="J21" s="73">
        <v>0</v>
      </c>
      <c r="K21" s="73">
        <v>0</v>
      </c>
      <c r="L21" s="73">
        <v>0</v>
      </c>
      <c r="M21" s="73">
        <v>0</v>
      </c>
      <c r="N21" s="73">
        <v>0</v>
      </c>
      <c r="O21" s="73">
        <v>0</v>
      </c>
      <c r="P21" s="73">
        <v>0</v>
      </c>
      <c r="Q21" s="73">
        <v>0</v>
      </c>
      <c r="R21" s="73">
        <v>0</v>
      </c>
      <c r="S21" s="73">
        <v>0</v>
      </c>
      <c r="T21" s="73">
        <v>0</v>
      </c>
      <c r="U21" s="73">
        <v>0</v>
      </c>
      <c r="V21" s="73">
        <v>0</v>
      </c>
      <c r="W21" s="108">
        <f t="shared" si="1"/>
        <v>0</v>
      </c>
      <c r="X21" s="73">
        <v>0</v>
      </c>
      <c r="Y21" s="108">
        <f t="shared" si="2"/>
        <v>0</v>
      </c>
    </row>
    <row r="22" spans="1:25" ht="28.5" customHeight="1" x14ac:dyDescent="0.25">
      <c r="A22" s="340" t="s">
        <v>439</v>
      </c>
      <c r="B22" s="340"/>
      <c r="C22" s="340"/>
      <c r="D22" s="340"/>
      <c r="E22" s="340"/>
      <c r="F22" s="340"/>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1"/>
        <v>0</v>
      </c>
      <c r="X22" s="73">
        <v>0</v>
      </c>
      <c r="Y22" s="108">
        <f t="shared" si="2"/>
        <v>0</v>
      </c>
    </row>
    <row r="23" spans="1:25" ht="26.25" customHeight="1" x14ac:dyDescent="0.25">
      <c r="A23" s="340" t="s">
        <v>440</v>
      </c>
      <c r="B23" s="340"/>
      <c r="C23" s="340"/>
      <c r="D23" s="340"/>
      <c r="E23" s="340"/>
      <c r="F23" s="340"/>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1"/>
        <v>0</v>
      </c>
      <c r="X23" s="73">
        <v>0</v>
      </c>
      <c r="Y23" s="108">
        <f t="shared" si="2"/>
        <v>0</v>
      </c>
    </row>
    <row r="24" spans="1:25" x14ac:dyDescent="0.25">
      <c r="A24" s="340" t="s">
        <v>366</v>
      </c>
      <c r="B24" s="340"/>
      <c r="C24" s="340"/>
      <c r="D24" s="340"/>
      <c r="E24" s="340"/>
      <c r="F24" s="340"/>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8">
        <f t="shared" si="1"/>
        <v>0</v>
      </c>
      <c r="X24" s="73">
        <v>0</v>
      </c>
      <c r="Y24" s="108">
        <f t="shared" si="2"/>
        <v>0</v>
      </c>
    </row>
    <row r="25" spans="1:25" x14ac:dyDescent="0.25">
      <c r="A25" s="340" t="s">
        <v>441</v>
      </c>
      <c r="B25" s="340"/>
      <c r="C25" s="340"/>
      <c r="D25" s="340"/>
      <c r="E25" s="340"/>
      <c r="F25" s="340"/>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1"/>
        <v>0</v>
      </c>
      <c r="X25" s="73">
        <v>0</v>
      </c>
      <c r="Y25" s="108">
        <f t="shared" si="2"/>
        <v>0</v>
      </c>
    </row>
    <row r="26" spans="1:25" x14ac:dyDescent="0.25">
      <c r="A26" s="340" t="s">
        <v>442</v>
      </c>
      <c r="B26" s="340"/>
      <c r="C26" s="340"/>
      <c r="D26" s="340"/>
      <c r="E26" s="340"/>
      <c r="F26" s="340"/>
      <c r="G26" s="8">
        <v>20</v>
      </c>
      <c r="H26" s="73">
        <v>0</v>
      </c>
      <c r="I26" s="73">
        <v>0</v>
      </c>
      <c r="J26" s="73">
        <v>0</v>
      </c>
      <c r="K26" s="73">
        <v>0</v>
      </c>
      <c r="L26" s="73">
        <v>0</v>
      </c>
      <c r="M26" s="73">
        <v>0</v>
      </c>
      <c r="N26" s="73">
        <v>0</v>
      </c>
      <c r="O26" s="73">
        <v>0</v>
      </c>
      <c r="P26" s="73">
        <v>0</v>
      </c>
      <c r="Q26" s="73">
        <v>0</v>
      </c>
      <c r="R26" s="73">
        <v>0</v>
      </c>
      <c r="S26" s="73">
        <v>0</v>
      </c>
      <c r="T26" s="73">
        <v>0</v>
      </c>
      <c r="U26" s="73">
        <v>0</v>
      </c>
      <c r="V26" s="73">
        <v>-5092281</v>
      </c>
      <c r="W26" s="108">
        <f t="shared" si="1"/>
        <v>-5092281</v>
      </c>
      <c r="X26" s="73">
        <v>0</v>
      </c>
      <c r="Y26" s="108">
        <f t="shared" si="2"/>
        <v>-5092281</v>
      </c>
    </row>
    <row r="27" spans="1:25" x14ac:dyDescent="0.25">
      <c r="A27" s="340" t="s">
        <v>443</v>
      </c>
      <c r="B27" s="340"/>
      <c r="C27" s="340"/>
      <c r="D27" s="340"/>
      <c r="E27" s="340"/>
      <c r="F27" s="340"/>
      <c r="G27" s="8">
        <v>21</v>
      </c>
      <c r="H27" s="73">
        <v>0</v>
      </c>
      <c r="I27" s="73">
        <v>0</v>
      </c>
      <c r="J27" s="73">
        <v>0</v>
      </c>
      <c r="K27" s="73">
        <v>-19507</v>
      </c>
      <c r="L27" s="73">
        <v>-19507</v>
      </c>
      <c r="M27" s="73">
        <v>0</v>
      </c>
      <c r="N27" s="73">
        <v>0</v>
      </c>
      <c r="O27" s="73">
        <v>0</v>
      </c>
      <c r="P27" s="73">
        <v>0</v>
      </c>
      <c r="Q27" s="73">
        <v>0</v>
      </c>
      <c r="R27" s="73">
        <v>0</v>
      </c>
      <c r="S27" s="73">
        <v>0</v>
      </c>
      <c r="T27" s="73">
        <v>0</v>
      </c>
      <c r="U27" s="73">
        <v>36701</v>
      </c>
      <c r="V27" s="73">
        <v>0</v>
      </c>
      <c r="W27" s="108">
        <f t="shared" si="1"/>
        <v>36701</v>
      </c>
      <c r="X27" s="73">
        <v>0</v>
      </c>
      <c r="Y27" s="108">
        <f t="shared" si="2"/>
        <v>36701</v>
      </c>
    </row>
    <row r="28" spans="1:25" ht="30" customHeight="1" x14ac:dyDescent="0.25">
      <c r="A28" s="340" t="s">
        <v>444</v>
      </c>
      <c r="B28" s="340"/>
      <c r="C28" s="340"/>
      <c r="D28" s="340"/>
      <c r="E28" s="340"/>
      <c r="F28" s="340"/>
      <c r="G28" s="8">
        <v>22</v>
      </c>
      <c r="H28" s="73">
        <v>0</v>
      </c>
      <c r="I28" s="73">
        <v>0</v>
      </c>
      <c r="J28" s="73">
        <v>750120</v>
      </c>
      <c r="K28" s="73">
        <v>0</v>
      </c>
      <c r="L28" s="73">
        <v>0</v>
      </c>
      <c r="M28" s="73">
        <v>0</v>
      </c>
      <c r="N28" s="73">
        <v>0</v>
      </c>
      <c r="O28" s="73">
        <v>0</v>
      </c>
      <c r="P28" s="73">
        <v>0</v>
      </c>
      <c r="Q28" s="73">
        <v>0</v>
      </c>
      <c r="R28" s="73">
        <v>0</v>
      </c>
      <c r="S28" s="73">
        <v>0</v>
      </c>
      <c r="T28" s="73">
        <v>0</v>
      </c>
      <c r="U28" s="73">
        <v>9160009</v>
      </c>
      <c r="V28" s="73">
        <v>-9910128</v>
      </c>
      <c r="W28" s="108">
        <f t="shared" si="1"/>
        <v>1</v>
      </c>
      <c r="X28" s="73">
        <v>0</v>
      </c>
      <c r="Y28" s="108">
        <f t="shared" si="2"/>
        <v>1</v>
      </c>
    </row>
    <row r="29" spans="1:25" ht="30" customHeight="1" x14ac:dyDescent="0.25">
      <c r="A29" s="340" t="s">
        <v>445</v>
      </c>
      <c r="B29" s="340"/>
      <c r="C29" s="340"/>
      <c r="D29" s="340"/>
      <c r="E29" s="340"/>
      <c r="F29" s="340"/>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1"/>
        <v>0</v>
      </c>
      <c r="X29" s="73">
        <v>0</v>
      </c>
      <c r="Y29" s="108">
        <f t="shared" si="2"/>
        <v>0</v>
      </c>
    </row>
    <row r="30" spans="1:25" ht="27.75" customHeight="1" x14ac:dyDescent="0.25">
      <c r="A30" s="341" t="s">
        <v>446</v>
      </c>
      <c r="B30" s="341"/>
      <c r="C30" s="341"/>
      <c r="D30" s="341"/>
      <c r="E30" s="341"/>
      <c r="F30" s="341"/>
      <c r="G30" s="10">
        <v>24</v>
      </c>
      <c r="H30" s="111">
        <f>SUM(H10:H29)</f>
        <v>159471378</v>
      </c>
      <c r="I30" s="111">
        <f t="shared" ref="I30:Y30" si="3">SUM(I10:I29)</f>
        <v>1072189</v>
      </c>
      <c r="J30" s="111">
        <f t="shared" si="3"/>
        <v>7540299</v>
      </c>
      <c r="K30" s="111">
        <f t="shared" si="3"/>
        <v>4507291</v>
      </c>
      <c r="L30" s="111">
        <f t="shared" si="3"/>
        <v>2032193</v>
      </c>
      <c r="M30" s="111">
        <f t="shared" si="3"/>
        <v>28891636</v>
      </c>
      <c r="N30" s="111">
        <f t="shared" si="3"/>
        <v>18365422</v>
      </c>
      <c r="O30" s="111">
        <f t="shared" si="3"/>
        <v>0</v>
      </c>
      <c r="P30" s="111">
        <f t="shared" si="3"/>
        <v>0</v>
      </c>
      <c r="Q30" s="111">
        <f t="shared" si="3"/>
        <v>0</v>
      </c>
      <c r="R30" s="111">
        <f t="shared" si="3"/>
        <v>0</v>
      </c>
      <c r="S30" s="111">
        <f t="shared" si="3"/>
        <v>0</v>
      </c>
      <c r="T30" s="111">
        <f t="shared" si="3"/>
        <v>0</v>
      </c>
      <c r="U30" s="111">
        <f t="shared" si="3"/>
        <v>9310565</v>
      </c>
      <c r="V30" s="111">
        <f t="shared" si="3"/>
        <v>13707458</v>
      </c>
      <c r="W30" s="111">
        <f t="shared" si="3"/>
        <v>240834045</v>
      </c>
      <c r="X30" s="111">
        <f t="shared" si="3"/>
        <v>0</v>
      </c>
      <c r="Y30" s="111">
        <f t="shared" si="3"/>
        <v>240834045</v>
      </c>
    </row>
    <row r="31" spans="1:25" x14ac:dyDescent="0.25">
      <c r="A31" s="342" t="s">
        <v>367</v>
      </c>
      <c r="B31" s="343"/>
      <c r="C31" s="343"/>
      <c r="D31" s="343"/>
      <c r="E31" s="343"/>
      <c r="F31" s="343"/>
      <c r="G31" s="343"/>
      <c r="H31" s="343"/>
      <c r="I31" s="343"/>
      <c r="J31" s="343"/>
      <c r="K31" s="343"/>
      <c r="L31" s="343"/>
      <c r="M31" s="343"/>
      <c r="N31" s="343"/>
      <c r="O31" s="343"/>
      <c r="P31" s="343"/>
      <c r="Q31" s="343"/>
      <c r="R31" s="343"/>
      <c r="S31" s="343"/>
      <c r="T31" s="343"/>
      <c r="U31" s="343"/>
      <c r="V31" s="343"/>
      <c r="W31" s="343"/>
      <c r="X31" s="343"/>
      <c r="Y31" s="343"/>
    </row>
    <row r="32" spans="1:25" ht="36.75" customHeight="1" x14ac:dyDescent="0.25">
      <c r="A32" s="344" t="s">
        <v>447</v>
      </c>
      <c r="B32" s="338"/>
      <c r="C32" s="338"/>
      <c r="D32" s="338"/>
      <c r="E32" s="338"/>
      <c r="F32" s="338"/>
      <c r="G32" s="9">
        <v>25</v>
      </c>
      <c r="H32" s="109">
        <f>SUM(H12:H20)</f>
        <v>0</v>
      </c>
      <c r="I32" s="109">
        <f t="shared" ref="I32:Y32" si="4">SUM(I12:I20)</f>
        <v>-1</v>
      </c>
      <c r="J32" s="109">
        <f t="shared" si="4"/>
        <v>1</v>
      </c>
      <c r="K32" s="109">
        <f t="shared" si="4"/>
        <v>0</v>
      </c>
      <c r="L32" s="109">
        <f t="shared" si="4"/>
        <v>0</v>
      </c>
      <c r="M32" s="109">
        <f t="shared" si="4"/>
        <v>0</v>
      </c>
      <c r="N32" s="109">
        <f t="shared" si="4"/>
        <v>0</v>
      </c>
      <c r="O32" s="109">
        <f t="shared" si="4"/>
        <v>0</v>
      </c>
      <c r="P32" s="109">
        <f t="shared" si="4"/>
        <v>0</v>
      </c>
      <c r="Q32" s="109">
        <f t="shared" si="4"/>
        <v>0</v>
      </c>
      <c r="R32" s="109">
        <f t="shared" si="4"/>
        <v>0</v>
      </c>
      <c r="S32" s="109">
        <f t="shared" si="4"/>
        <v>0</v>
      </c>
      <c r="T32" s="109">
        <f t="shared" si="4"/>
        <v>0</v>
      </c>
      <c r="U32" s="109">
        <f t="shared" si="4"/>
        <v>0</v>
      </c>
      <c r="V32" s="109">
        <f t="shared" si="4"/>
        <v>0</v>
      </c>
      <c r="W32" s="109">
        <f t="shared" si="4"/>
        <v>0</v>
      </c>
      <c r="X32" s="109">
        <f t="shared" si="4"/>
        <v>0</v>
      </c>
      <c r="Y32" s="109">
        <f t="shared" si="4"/>
        <v>0</v>
      </c>
    </row>
    <row r="33" spans="1:25" ht="31.5" customHeight="1" x14ac:dyDescent="0.25">
      <c r="A33" s="344" t="s">
        <v>448</v>
      </c>
      <c r="B33" s="338"/>
      <c r="C33" s="338"/>
      <c r="D33" s="338"/>
      <c r="E33" s="338"/>
      <c r="F33" s="338"/>
      <c r="G33" s="9">
        <v>26</v>
      </c>
      <c r="H33" s="109">
        <f>H11+H32</f>
        <v>0</v>
      </c>
      <c r="I33" s="109">
        <f t="shared" ref="I33:Y33" si="5">I11+I32</f>
        <v>-1</v>
      </c>
      <c r="J33" s="109">
        <f t="shared" si="5"/>
        <v>1</v>
      </c>
      <c r="K33" s="109">
        <f t="shared" si="5"/>
        <v>0</v>
      </c>
      <c r="L33" s="109">
        <f t="shared" si="5"/>
        <v>0</v>
      </c>
      <c r="M33" s="109">
        <f t="shared" si="5"/>
        <v>0</v>
      </c>
      <c r="N33" s="109">
        <f t="shared" si="5"/>
        <v>0</v>
      </c>
      <c r="O33" s="109">
        <f t="shared" si="5"/>
        <v>0</v>
      </c>
      <c r="P33" s="109">
        <f t="shared" si="5"/>
        <v>0</v>
      </c>
      <c r="Q33" s="109">
        <f t="shared" si="5"/>
        <v>0</v>
      </c>
      <c r="R33" s="109">
        <f t="shared" si="5"/>
        <v>0</v>
      </c>
      <c r="S33" s="109">
        <f t="shared" si="5"/>
        <v>0</v>
      </c>
      <c r="T33" s="109">
        <f t="shared" si="5"/>
        <v>0</v>
      </c>
      <c r="U33" s="109">
        <f t="shared" si="5"/>
        <v>0</v>
      </c>
      <c r="V33" s="109">
        <f t="shared" si="5"/>
        <v>13707458</v>
      </c>
      <c r="W33" s="109">
        <f t="shared" si="5"/>
        <v>13707458</v>
      </c>
      <c r="X33" s="109">
        <f t="shared" si="5"/>
        <v>0</v>
      </c>
      <c r="Y33" s="109">
        <f t="shared" si="5"/>
        <v>13707458</v>
      </c>
    </row>
    <row r="34" spans="1:25" ht="30.75" customHeight="1" x14ac:dyDescent="0.25">
      <c r="A34" s="345" t="s">
        <v>449</v>
      </c>
      <c r="B34" s="339"/>
      <c r="C34" s="339"/>
      <c r="D34" s="339"/>
      <c r="E34" s="339"/>
      <c r="F34" s="339"/>
      <c r="G34" s="9">
        <v>27</v>
      </c>
      <c r="H34" s="111">
        <f>SUM(H21:H29)</f>
        <v>-976685</v>
      </c>
      <c r="I34" s="111">
        <f t="shared" ref="I34:Y34" si="6">SUM(I21:I29)</f>
        <v>976685</v>
      </c>
      <c r="J34" s="111">
        <f t="shared" si="6"/>
        <v>750120</v>
      </c>
      <c r="K34" s="111">
        <f t="shared" si="6"/>
        <v>-19507</v>
      </c>
      <c r="L34" s="111">
        <f t="shared" si="6"/>
        <v>-19507</v>
      </c>
      <c r="M34" s="111">
        <f t="shared" si="6"/>
        <v>0</v>
      </c>
      <c r="N34" s="111">
        <f t="shared" si="6"/>
        <v>0</v>
      </c>
      <c r="O34" s="111">
        <f t="shared" si="6"/>
        <v>0</v>
      </c>
      <c r="P34" s="111">
        <f t="shared" si="6"/>
        <v>0</v>
      </c>
      <c r="Q34" s="111">
        <f t="shared" si="6"/>
        <v>0</v>
      </c>
      <c r="R34" s="111">
        <f t="shared" si="6"/>
        <v>0</v>
      </c>
      <c r="S34" s="111">
        <f t="shared" si="6"/>
        <v>0</v>
      </c>
      <c r="T34" s="111">
        <f t="shared" si="6"/>
        <v>0</v>
      </c>
      <c r="U34" s="111">
        <f t="shared" si="6"/>
        <v>9196710</v>
      </c>
      <c r="V34" s="111">
        <f t="shared" si="6"/>
        <v>-15002409</v>
      </c>
      <c r="W34" s="111">
        <f t="shared" si="6"/>
        <v>-5055579</v>
      </c>
      <c r="X34" s="111">
        <f t="shared" si="6"/>
        <v>0</v>
      </c>
      <c r="Y34" s="111">
        <f t="shared" si="6"/>
        <v>-5055579</v>
      </c>
    </row>
    <row r="35" spans="1:25" x14ac:dyDescent="0.25">
      <c r="A35" s="342" t="s">
        <v>368</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row>
    <row r="36" spans="1:25" x14ac:dyDescent="0.25">
      <c r="A36" s="347" t="s">
        <v>369</v>
      </c>
      <c r="B36" s="347"/>
      <c r="C36" s="347"/>
      <c r="D36" s="347"/>
      <c r="E36" s="347"/>
      <c r="F36" s="347"/>
      <c r="G36" s="8">
        <v>28</v>
      </c>
      <c r="H36" s="73">
        <v>159471378</v>
      </c>
      <c r="I36" s="73">
        <v>1072189</v>
      </c>
      <c r="J36" s="73">
        <v>7540299</v>
      </c>
      <c r="K36" s="73">
        <v>4507291</v>
      </c>
      <c r="L36" s="73">
        <v>2032193</v>
      </c>
      <c r="M36" s="73">
        <v>28891636</v>
      </c>
      <c r="N36" s="73">
        <v>18365422</v>
      </c>
      <c r="O36" s="73">
        <v>0</v>
      </c>
      <c r="P36" s="73">
        <v>0</v>
      </c>
      <c r="Q36" s="73">
        <v>0</v>
      </c>
      <c r="R36" s="73">
        <v>0</v>
      </c>
      <c r="S36" s="73">
        <v>0</v>
      </c>
      <c r="T36" s="73">
        <v>0</v>
      </c>
      <c r="U36" s="73">
        <v>9310565</v>
      </c>
      <c r="V36" s="73">
        <v>13707458</v>
      </c>
      <c r="W36" s="108">
        <f>H36+I36+J36+K36-L36+M36+N36+O36+P36+Q36+R36+U36+V36+S36+T36</f>
        <v>240834045</v>
      </c>
      <c r="X36" s="73">
        <v>0</v>
      </c>
      <c r="Y36" s="108">
        <f>W36+X36</f>
        <v>240834045</v>
      </c>
    </row>
    <row r="37" spans="1:25" x14ac:dyDescent="0.25">
      <c r="A37" s="340" t="s">
        <v>370</v>
      </c>
      <c r="B37" s="340"/>
      <c r="C37" s="340"/>
      <c r="D37" s="340"/>
      <c r="E37" s="340"/>
      <c r="F37" s="340"/>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H37+I37+J37+K37-L37+M37+N37+O37+P37+Q37+R37+U37+V37+S37+T37</f>
        <v>0</v>
      </c>
      <c r="X37" s="73">
        <v>0</v>
      </c>
      <c r="Y37" s="108">
        <f>W37+X37</f>
        <v>0</v>
      </c>
    </row>
    <row r="38" spans="1:25" x14ac:dyDescent="0.25">
      <c r="A38" s="340" t="s">
        <v>371</v>
      </c>
      <c r="B38" s="340"/>
      <c r="C38" s="340"/>
      <c r="D38" s="340"/>
      <c r="E38" s="340"/>
      <c r="F38" s="340"/>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H38+I38+J38+K38-L38+M38+N38+O38+P38+Q38+R38+U38+V38+S38+T38</f>
        <v>0</v>
      </c>
      <c r="X38" s="73">
        <v>0</v>
      </c>
      <c r="Y38" s="108">
        <f>W38+X38</f>
        <v>0</v>
      </c>
    </row>
    <row r="39" spans="1:25" ht="25.5" customHeight="1" x14ac:dyDescent="0.25">
      <c r="A39" s="348" t="s">
        <v>450</v>
      </c>
      <c r="B39" s="348"/>
      <c r="C39" s="348"/>
      <c r="D39" s="348"/>
      <c r="E39" s="348"/>
      <c r="F39" s="348"/>
      <c r="G39" s="9">
        <v>31</v>
      </c>
      <c r="H39" s="109">
        <f>H36+H37+H38</f>
        <v>159471378</v>
      </c>
      <c r="I39" s="109">
        <f t="shared" ref="I39:Y39" si="7">I36+I37+I38</f>
        <v>1072189</v>
      </c>
      <c r="J39" s="109">
        <f t="shared" si="7"/>
        <v>7540299</v>
      </c>
      <c r="K39" s="109">
        <f t="shared" si="7"/>
        <v>4507291</v>
      </c>
      <c r="L39" s="109">
        <f t="shared" si="7"/>
        <v>2032193</v>
      </c>
      <c r="M39" s="109">
        <f t="shared" si="7"/>
        <v>28891636</v>
      </c>
      <c r="N39" s="109">
        <f t="shared" si="7"/>
        <v>18365422</v>
      </c>
      <c r="O39" s="109">
        <f t="shared" si="7"/>
        <v>0</v>
      </c>
      <c r="P39" s="109">
        <f t="shared" si="7"/>
        <v>0</v>
      </c>
      <c r="Q39" s="109">
        <f t="shared" si="7"/>
        <v>0</v>
      </c>
      <c r="R39" s="109">
        <f t="shared" si="7"/>
        <v>0</v>
      </c>
      <c r="S39" s="109">
        <f t="shared" si="7"/>
        <v>0</v>
      </c>
      <c r="T39" s="109">
        <f t="shared" si="7"/>
        <v>0</v>
      </c>
      <c r="U39" s="109">
        <f t="shared" si="7"/>
        <v>9310565</v>
      </c>
      <c r="V39" s="109">
        <f t="shared" si="7"/>
        <v>13707458</v>
      </c>
      <c r="W39" s="109">
        <f t="shared" si="7"/>
        <v>240834045</v>
      </c>
      <c r="X39" s="109">
        <f t="shared" si="7"/>
        <v>0</v>
      </c>
      <c r="Y39" s="109">
        <f t="shared" si="7"/>
        <v>240834045</v>
      </c>
    </row>
    <row r="40" spans="1:25" x14ac:dyDescent="0.25">
      <c r="A40" s="340" t="s">
        <v>372</v>
      </c>
      <c r="B40" s="340"/>
      <c r="C40" s="340"/>
      <c r="D40" s="340"/>
      <c r="E40" s="340"/>
      <c r="F40" s="340"/>
      <c r="G40" s="8">
        <v>32</v>
      </c>
      <c r="H40" s="110">
        <v>0</v>
      </c>
      <c r="I40" s="110">
        <v>0</v>
      </c>
      <c r="J40" s="110">
        <v>0</v>
      </c>
      <c r="K40" s="110">
        <v>0</v>
      </c>
      <c r="L40" s="110">
        <v>0</v>
      </c>
      <c r="M40" s="110">
        <v>0</v>
      </c>
      <c r="N40" s="110">
        <v>0</v>
      </c>
      <c r="O40" s="110">
        <v>0</v>
      </c>
      <c r="P40" s="110">
        <v>0</v>
      </c>
      <c r="Q40" s="110">
        <v>0</v>
      </c>
      <c r="R40" s="110">
        <v>0</v>
      </c>
      <c r="S40" s="110">
        <v>0</v>
      </c>
      <c r="T40" s="110">
        <v>0</v>
      </c>
      <c r="U40" s="110">
        <v>0</v>
      </c>
      <c r="V40" s="73">
        <v>31453933</v>
      </c>
      <c r="W40" s="108">
        <f t="shared" ref="W40:W58" si="8">H40+I40+J40+K40-L40+M40+N40+O40+P40+Q40+R40+U40+V40+S40+T40</f>
        <v>31453933</v>
      </c>
      <c r="X40" s="73">
        <v>0</v>
      </c>
      <c r="Y40" s="108">
        <f t="shared" ref="Y40:Y58" si="9">W40+X40</f>
        <v>31453933</v>
      </c>
    </row>
    <row r="41" spans="1:25" x14ac:dyDescent="0.25">
      <c r="A41" s="340" t="s">
        <v>373</v>
      </c>
      <c r="B41" s="340"/>
      <c r="C41" s="340"/>
      <c r="D41" s="340"/>
      <c r="E41" s="340"/>
      <c r="F41" s="340"/>
      <c r="G41" s="8">
        <v>33</v>
      </c>
      <c r="H41" s="110">
        <v>0</v>
      </c>
      <c r="I41" s="110">
        <v>0</v>
      </c>
      <c r="J41" s="110">
        <v>0</v>
      </c>
      <c r="K41" s="110">
        <v>0</v>
      </c>
      <c r="L41" s="110">
        <v>0</v>
      </c>
      <c r="M41" s="110">
        <v>0</v>
      </c>
      <c r="N41" s="73">
        <v>0</v>
      </c>
      <c r="O41" s="110">
        <v>0</v>
      </c>
      <c r="P41" s="110">
        <v>0</v>
      </c>
      <c r="Q41" s="110">
        <v>0</v>
      </c>
      <c r="R41" s="110">
        <v>0</v>
      </c>
      <c r="S41" s="110">
        <v>0</v>
      </c>
      <c r="T41" s="110">
        <v>0</v>
      </c>
      <c r="U41" s="110">
        <v>0</v>
      </c>
      <c r="V41" s="110">
        <v>0</v>
      </c>
      <c r="W41" s="108">
        <f t="shared" si="8"/>
        <v>0</v>
      </c>
      <c r="X41" s="73">
        <v>0</v>
      </c>
      <c r="Y41" s="108">
        <f t="shared" si="9"/>
        <v>0</v>
      </c>
    </row>
    <row r="42" spans="1:25" ht="27" customHeight="1" x14ac:dyDescent="0.25">
      <c r="A42" s="340" t="s">
        <v>374</v>
      </c>
      <c r="B42" s="340"/>
      <c r="C42" s="340"/>
      <c r="D42" s="340"/>
      <c r="E42" s="340"/>
      <c r="F42" s="340"/>
      <c r="G42" s="8">
        <v>34</v>
      </c>
      <c r="H42" s="110">
        <v>0</v>
      </c>
      <c r="I42" s="110">
        <v>0</v>
      </c>
      <c r="J42" s="110">
        <v>0</v>
      </c>
      <c r="K42" s="110">
        <v>0</v>
      </c>
      <c r="L42" s="110">
        <v>0</v>
      </c>
      <c r="M42" s="110">
        <v>0</v>
      </c>
      <c r="N42" s="110">
        <v>0</v>
      </c>
      <c r="O42" s="73">
        <v>0</v>
      </c>
      <c r="P42" s="110">
        <v>0</v>
      </c>
      <c r="Q42" s="110">
        <v>0</v>
      </c>
      <c r="R42" s="110">
        <v>0</v>
      </c>
      <c r="S42" s="110">
        <v>0</v>
      </c>
      <c r="T42" s="110">
        <v>0</v>
      </c>
      <c r="U42" s="73">
        <v>0</v>
      </c>
      <c r="V42" s="73">
        <v>0</v>
      </c>
      <c r="W42" s="108">
        <f t="shared" si="8"/>
        <v>0</v>
      </c>
      <c r="X42" s="73">
        <v>0</v>
      </c>
      <c r="Y42" s="108">
        <f t="shared" si="9"/>
        <v>0</v>
      </c>
    </row>
    <row r="43" spans="1:25" ht="20.25" customHeight="1" x14ac:dyDescent="0.25">
      <c r="A43" s="340" t="s">
        <v>438</v>
      </c>
      <c r="B43" s="340"/>
      <c r="C43" s="340"/>
      <c r="D43" s="340"/>
      <c r="E43" s="340"/>
      <c r="F43" s="340"/>
      <c r="G43" s="8">
        <v>35</v>
      </c>
      <c r="H43" s="110">
        <v>0</v>
      </c>
      <c r="I43" s="110">
        <v>0</v>
      </c>
      <c r="J43" s="110">
        <v>0</v>
      </c>
      <c r="K43" s="110">
        <v>0</v>
      </c>
      <c r="L43" s="110">
        <v>0</v>
      </c>
      <c r="M43" s="110">
        <v>0</v>
      </c>
      <c r="N43" s="110">
        <v>0</v>
      </c>
      <c r="O43" s="110">
        <v>0</v>
      </c>
      <c r="P43" s="73">
        <v>0</v>
      </c>
      <c r="Q43" s="110">
        <v>0</v>
      </c>
      <c r="R43" s="110">
        <v>0</v>
      </c>
      <c r="S43" s="110">
        <v>0</v>
      </c>
      <c r="T43" s="110">
        <v>0</v>
      </c>
      <c r="U43" s="73">
        <v>0</v>
      </c>
      <c r="V43" s="73">
        <v>0</v>
      </c>
      <c r="W43" s="108">
        <f t="shared" si="8"/>
        <v>0</v>
      </c>
      <c r="X43" s="73">
        <v>0</v>
      </c>
      <c r="Y43" s="108">
        <f t="shared" si="9"/>
        <v>0</v>
      </c>
    </row>
    <row r="44" spans="1:25" ht="21" customHeight="1" x14ac:dyDescent="0.25">
      <c r="A44" s="340" t="s">
        <v>375</v>
      </c>
      <c r="B44" s="340"/>
      <c r="C44" s="340"/>
      <c r="D44" s="340"/>
      <c r="E44" s="340"/>
      <c r="F44" s="340"/>
      <c r="G44" s="8">
        <v>36</v>
      </c>
      <c r="H44" s="110">
        <v>0</v>
      </c>
      <c r="I44" s="110">
        <v>0</v>
      </c>
      <c r="J44" s="110">
        <v>0</v>
      </c>
      <c r="K44" s="110">
        <v>0</v>
      </c>
      <c r="L44" s="110">
        <v>0</v>
      </c>
      <c r="M44" s="110">
        <v>0</v>
      </c>
      <c r="N44" s="110">
        <v>0</v>
      </c>
      <c r="O44" s="110">
        <v>0</v>
      </c>
      <c r="P44" s="110">
        <v>0</v>
      </c>
      <c r="Q44" s="73">
        <v>0</v>
      </c>
      <c r="R44" s="110">
        <v>0</v>
      </c>
      <c r="S44" s="110">
        <v>0</v>
      </c>
      <c r="T44" s="110">
        <v>0</v>
      </c>
      <c r="U44" s="73">
        <v>0</v>
      </c>
      <c r="V44" s="73">
        <v>0</v>
      </c>
      <c r="W44" s="108">
        <f t="shared" si="8"/>
        <v>0</v>
      </c>
      <c r="X44" s="73">
        <v>0</v>
      </c>
      <c r="Y44" s="108">
        <f t="shared" si="9"/>
        <v>0</v>
      </c>
    </row>
    <row r="45" spans="1:25" ht="29.25" customHeight="1" x14ac:dyDescent="0.25">
      <c r="A45" s="340" t="s">
        <v>376</v>
      </c>
      <c r="B45" s="340"/>
      <c r="C45" s="340"/>
      <c r="D45" s="340"/>
      <c r="E45" s="340"/>
      <c r="F45" s="340"/>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8"/>
        <v>0</v>
      </c>
      <c r="X45" s="73">
        <v>0</v>
      </c>
      <c r="Y45" s="108">
        <f t="shared" si="9"/>
        <v>0</v>
      </c>
    </row>
    <row r="46" spans="1:25" ht="21" customHeight="1" x14ac:dyDescent="0.25">
      <c r="A46" s="340" t="s">
        <v>377</v>
      </c>
      <c r="B46" s="340"/>
      <c r="C46" s="340"/>
      <c r="D46" s="340"/>
      <c r="E46" s="340"/>
      <c r="F46" s="340"/>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8"/>
        <v>0</v>
      </c>
      <c r="X46" s="73">
        <v>0</v>
      </c>
      <c r="Y46" s="108">
        <f t="shared" si="9"/>
        <v>0</v>
      </c>
    </row>
    <row r="47" spans="1:25" x14ac:dyDescent="0.25">
      <c r="A47" s="340" t="s">
        <v>378</v>
      </c>
      <c r="B47" s="340"/>
      <c r="C47" s="340"/>
      <c r="D47" s="340"/>
      <c r="E47" s="340"/>
      <c r="F47" s="340"/>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8"/>
        <v>0</v>
      </c>
      <c r="X47" s="73">
        <v>0</v>
      </c>
      <c r="Y47" s="108">
        <f t="shared" si="9"/>
        <v>0</v>
      </c>
    </row>
    <row r="48" spans="1:25" x14ac:dyDescent="0.25">
      <c r="A48" s="340" t="s">
        <v>379</v>
      </c>
      <c r="B48" s="340"/>
      <c r="C48" s="340"/>
      <c r="D48" s="340"/>
      <c r="E48" s="340"/>
      <c r="F48" s="340"/>
      <c r="G48" s="8">
        <v>40</v>
      </c>
      <c r="H48" s="73">
        <v>0</v>
      </c>
      <c r="I48" s="73">
        <v>987</v>
      </c>
      <c r="J48" s="73">
        <v>1352384</v>
      </c>
      <c r="K48" s="73">
        <v>1524902</v>
      </c>
      <c r="L48" s="73">
        <v>0</v>
      </c>
      <c r="M48" s="73">
        <v>6008078</v>
      </c>
      <c r="N48" s="73">
        <v>2082944</v>
      </c>
      <c r="O48" s="73">
        <v>0</v>
      </c>
      <c r="P48" s="73">
        <v>0</v>
      </c>
      <c r="Q48" s="73">
        <v>0</v>
      </c>
      <c r="R48" s="73">
        <v>0</v>
      </c>
      <c r="S48" s="73">
        <v>0</v>
      </c>
      <c r="T48" s="73">
        <v>0</v>
      </c>
      <c r="U48" s="73">
        <f>-9930729+43401</f>
        <v>-9887328</v>
      </c>
      <c r="V48" s="73">
        <v>0</v>
      </c>
      <c r="W48" s="108">
        <f t="shared" si="8"/>
        <v>1081967</v>
      </c>
      <c r="X48" s="73">
        <v>0</v>
      </c>
      <c r="Y48" s="108">
        <f t="shared" si="9"/>
        <v>1081967</v>
      </c>
    </row>
    <row r="49" spans="1:25" x14ac:dyDescent="0.25">
      <c r="A49" s="340" t="s">
        <v>451</v>
      </c>
      <c r="B49" s="340"/>
      <c r="C49" s="340"/>
      <c r="D49" s="340"/>
      <c r="E49" s="340"/>
      <c r="F49" s="340"/>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8"/>
        <v>0</v>
      </c>
      <c r="X49" s="73">
        <v>0</v>
      </c>
      <c r="Y49" s="108">
        <f t="shared" si="9"/>
        <v>0</v>
      </c>
    </row>
    <row r="50" spans="1:25" ht="32.25" customHeight="1" x14ac:dyDescent="0.25">
      <c r="A50" s="340" t="s">
        <v>452</v>
      </c>
      <c r="B50" s="340"/>
      <c r="C50" s="340"/>
      <c r="D50" s="340"/>
      <c r="E50" s="340"/>
      <c r="F50" s="340"/>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8"/>
        <v>0</v>
      </c>
      <c r="X50" s="73">
        <v>0</v>
      </c>
      <c r="Y50" s="108">
        <f t="shared" si="9"/>
        <v>0</v>
      </c>
    </row>
    <row r="51" spans="1:25" ht="26.25" customHeight="1" x14ac:dyDescent="0.25">
      <c r="A51" s="340" t="s">
        <v>439</v>
      </c>
      <c r="B51" s="340"/>
      <c r="C51" s="340"/>
      <c r="D51" s="340"/>
      <c r="E51" s="340"/>
      <c r="F51" s="340"/>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8"/>
        <v>0</v>
      </c>
      <c r="X51" s="73">
        <v>0</v>
      </c>
      <c r="Y51" s="108">
        <f t="shared" si="9"/>
        <v>0</v>
      </c>
    </row>
    <row r="52" spans="1:25" ht="22.5" customHeight="1" x14ac:dyDescent="0.25">
      <c r="A52" s="340" t="s">
        <v>453</v>
      </c>
      <c r="B52" s="340"/>
      <c r="C52" s="340"/>
      <c r="D52" s="340"/>
      <c r="E52" s="340"/>
      <c r="F52" s="340"/>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8"/>
        <v>0</v>
      </c>
      <c r="X52" s="73">
        <v>0</v>
      </c>
      <c r="Y52" s="108">
        <f t="shared" si="9"/>
        <v>0</v>
      </c>
    </row>
    <row r="53" spans="1:25" x14ac:dyDescent="0.25">
      <c r="A53" s="340" t="s">
        <v>454</v>
      </c>
      <c r="B53" s="340"/>
      <c r="C53" s="340"/>
      <c r="D53" s="340"/>
      <c r="E53" s="340"/>
      <c r="F53" s="340"/>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8">
        <f t="shared" si="8"/>
        <v>0</v>
      </c>
      <c r="X53" s="73">
        <v>0</v>
      </c>
      <c r="Y53" s="108">
        <f t="shared" si="9"/>
        <v>0</v>
      </c>
    </row>
    <row r="54" spans="1:25" x14ac:dyDescent="0.25">
      <c r="A54" s="340" t="s">
        <v>441</v>
      </c>
      <c r="B54" s="340"/>
      <c r="C54" s="340"/>
      <c r="D54" s="340"/>
      <c r="E54" s="340"/>
      <c r="F54" s="340"/>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8"/>
        <v>0</v>
      </c>
      <c r="X54" s="73">
        <v>0</v>
      </c>
      <c r="Y54" s="108">
        <f t="shared" si="9"/>
        <v>0</v>
      </c>
    </row>
    <row r="55" spans="1:25" x14ac:dyDescent="0.25">
      <c r="A55" s="340" t="s">
        <v>442</v>
      </c>
      <c r="B55" s="340"/>
      <c r="C55" s="340"/>
      <c r="D55" s="340"/>
      <c r="E55" s="340"/>
      <c r="F55" s="340"/>
      <c r="G55" s="8">
        <v>47</v>
      </c>
      <c r="H55" s="73">
        <v>0</v>
      </c>
      <c r="I55" s="73">
        <v>0</v>
      </c>
      <c r="J55" s="73">
        <v>0</v>
      </c>
      <c r="K55" s="73">
        <v>0</v>
      </c>
      <c r="L55" s="73">
        <v>0</v>
      </c>
      <c r="M55" s="73">
        <v>0</v>
      </c>
      <c r="N55" s="73">
        <v>0</v>
      </c>
      <c r="O55" s="73">
        <v>0</v>
      </c>
      <c r="P55" s="73">
        <v>0</v>
      </c>
      <c r="Q55" s="73">
        <v>0</v>
      </c>
      <c r="R55" s="73">
        <v>0</v>
      </c>
      <c r="S55" s="73">
        <v>0</v>
      </c>
      <c r="T55" s="73">
        <v>0</v>
      </c>
      <c r="U55" s="73">
        <v>0</v>
      </c>
      <c r="V55" s="73">
        <v>-6365968</v>
      </c>
      <c r="W55" s="108">
        <f t="shared" si="8"/>
        <v>-6365968</v>
      </c>
      <c r="X55" s="73">
        <v>0</v>
      </c>
      <c r="Y55" s="108">
        <f t="shared" si="9"/>
        <v>-6365968</v>
      </c>
    </row>
    <row r="56" spans="1:25" x14ac:dyDescent="0.25">
      <c r="A56" s="340" t="s">
        <v>443</v>
      </c>
      <c r="B56" s="340"/>
      <c r="C56" s="340"/>
      <c r="D56" s="340"/>
      <c r="E56" s="340"/>
      <c r="F56" s="340"/>
      <c r="G56" s="8">
        <v>48</v>
      </c>
      <c r="H56" s="73">
        <v>0</v>
      </c>
      <c r="I56" s="73">
        <v>0</v>
      </c>
      <c r="J56" s="73">
        <v>0</v>
      </c>
      <c r="K56" s="73">
        <v>-33643</v>
      </c>
      <c r="L56" s="73">
        <v>-33643</v>
      </c>
      <c r="M56" s="73">
        <v>0</v>
      </c>
      <c r="N56" s="73">
        <v>0</v>
      </c>
      <c r="O56" s="73">
        <v>0</v>
      </c>
      <c r="P56" s="73">
        <v>0</v>
      </c>
      <c r="Q56" s="73">
        <v>0</v>
      </c>
      <c r="R56" s="73">
        <v>0</v>
      </c>
      <c r="S56" s="73">
        <v>0</v>
      </c>
      <c r="T56" s="73">
        <v>0</v>
      </c>
      <c r="U56" s="73">
        <v>109571</v>
      </c>
      <c r="V56" s="73">
        <v>0</v>
      </c>
      <c r="W56" s="108">
        <f t="shared" si="8"/>
        <v>109571</v>
      </c>
      <c r="X56" s="73">
        <v>0</v>
      </c>
      <c r="Y56" s="108">
        <f t="shared" si="9"/>
        <v>109571</v>
      </c>
    </row>
    <row r="57" spans="1:25" ht="23.25" customHeight="1" x14ac:dyDescent="0.25">
      <c r="A57" s="340" t="s">
        <v>455</v>
      </c>
      <c r="B57" s="340"/>
      <c r="C57" s="340"/>
      <c r="D57" s="340"/>
      <c r="E57" s="340"/>
      <c r="F57" s="340"/>
      <c r="G57" s="8">
        <v>49</v>
      </c>
      <c r="H57" s="73">
        <v>0</v>
      </c>
      <c r="I57" s="73">
        <v>0</v>
      </c>
      <c r="J57" s="73">
        <v>433270</v>
      </c>
      <c r="K57" s="73">
        <v>0</v>
      </c>
      <c r="L57" s="73">
        <v>0</v>
      </c>
      <c r="M57" s="73">
        <v>0</v>
      </c>
      <c r="N57" s="73">
        <v>0</v>
      </c>
      <c r="O57" s="73">
        <v>0</v>
      </c>
      <c r="P57" s="73">
        <v>0</v>
      </c>
      <c r="Q57" s="73">
        <v>0</v>
      </c>
      <c r="R57" s="73">
        <v>0</v>
      </c>
      <c r="S57" s="73">
        <v>0</v>
      </c>
      <c r="T57" s="73">
        <v>0</v>
      </c>
      <c r="U57" s="73">
        <v>6908220</v>
      </c>
      <c r="V57" s="73">
        <v>-7341490</v>
      </c>
      <c r="W57" s="108">
        <f t="shared" si="8"/>
        <v>0</v>
      </c>
      <c r="X57" s="73">
        <v>0</v>
      </c>
      <c r="Y57" s="108">
        <f t="shared" si="9"/>
        <v>0</v>
      </c>
    </row>
    <row r="58" spans="1:25" ht="23.25" customHeight="1" x14ac:dyDescent="0.25">
      <c r="A58" s="340" t="s">
        <v>445</v>
      </c>
      <c r="B58" s="340"/>
      <c r="C58" s="340"/>
      <c r="D58" s="340"/>
      <c r="E58" s="340"/>
      <c r="F58" s="340"/>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8"/>
        <v>0</v>
      </c>
      <c r="X58" s="73">
        <v>0</v>
      </c>
      <c r="Y58" s="108">
        <f t="shared" si="9"/>
        <v>0</v>
      </c>
    </row>
    <row r="59" spans="1:25" ht="24" customHeight="1" x14ac:dyDescent="0.25">
      <c r="A59" s="341" t="s">
        <v>456</v>
      </c>
      <c r="B59" s="341"/>
      <c r="C59" s="341"/>
      <c r="D59" s="341"/>
      <c r="E59" s="341"/>
      <c r="F59" s="341"/>
      <c r="G59" s="10">
        <v>51</v>
      </c>
      <c r="H59" s="111">
        <f t="shared" ref="H59:T59" si="10">SUM(H39:H58)</f>
        <v>159471378</v>
      </c>
      <c r="I59" s="111">
        <f t="shared" si="10"/>
        <v>1073176</v>
      </c>
      <c r="J59" s="111">
        <f t="shared" si="10"/>
        <v>9325953</v>
      </c>
      <c r="K59" s="111">
        <f t="shared" si="10"/>
        <v>5998550</v>
      </c>
      <c r="L59" s="111">
        <f t="shared" si="10"/>
        <v>1998550</v>
      </c>
      <c r="M59" s="111">
        <f t="shared" si="10"/>
        <v>34899714</v>
      </c>
      <c r="N59" s="111">
        <f t="shared" si="10"/>
        <v>20448366</v>
      </c>
      <c r="O59" s="111">
        <f t="shared" si="10"/>
        <v>0</v>
      </c>
      <c r="P59" s="111">
        <f t="shared" si="10"/>
        <v>0</v>
      </c>
      <c r="Q59" s="111">
        <f t="shared" si="10"/>
        <v>0</v>
      </c>
      <c r="R59" s="111">
        <f t="shared" si="10"/>
        <v>0</v>
      </c>
      <c r="S59" s="111">
        <f t="shared" si="10"/>
        <v>0</v>
      </c>
      <c r="T59" s="111">
        <f t="shared" si="10"/>
        <v>0</v>
      </c>
      <c r="U59" s="111">
        <f>SUM(U39:U58)</f>
        <v>6441028</v>
      </c>
      <c r="V59" s="111">
        <f>SUM(V39:V58)</f>
        <v>31453933</v>
      </c>
      <c r="W59" s="111">
        <f>SUM(W39:W58)</f>
        <v>267113548</v>
      </c>
      <c r="X59" s="111">
        <f>SUM(X39:X58)</f>
        <v>0</v>
      </c>
      <c r="Y59" s="111">
        <f>SUM(Y39:Y58)</f>
        <v>267113548</v>
      </c>
    </row>
    <row r="60" spans="1:25" x14ac:dyDescent="0.25">
      <c r="A60" s="342" t="s">
        <v>380</v>
      </c>
      <c r="B60" s="343"/>
      <c r="C60" s="343"/>
      <c r="D60" s="343"/>
      <c r="E60" s="343"/>
      <c r="F60" s="343"/>
      <c r="G60" s="343"/>
      <c r="H60" s="343"/>
      <c r="I60" s="343"/>
      <c r="J60" s="343"/>
      <c r="K60" s="343"/>
      <c r="L60" s="343"/>
      <c r="M60" s="343"/>
      <c r="N60" s="343"/>
      <c r="O60" s="343"/>
      <c r="P60" s="343"/>
      <c r="Q60" s="343"/>
      <c r="R60" s="343"/>
      <c r="S60" s="343"/>
      <c r="T60" s="343"/>
      <c r="U60" s="343"/>
      <c r="V60" s="343"/>
      <c r="W60" s="343"/>
      <c r="X60" s="343"/>
      <c r="Y60" s="343"/>
    </row>
    <row r="61" spans="1:25" ht="31.5" customHeight="1" x14ac:dyDescent="0.25">
      <c r="A61" s="338" t="s">
        <v>457</v>
      </c>
      <c r="B61" s="338"/>
      <c r="C61" s="338"/>
      <c r="D61" s="338"/>
      <c r="E61" s="338"/>
      <c r="F61" s="338"/>
      <c r="G61" s="9">
        <v>52</v>
      </c>
      <c r="H61" s="109">
        <f t="shared" ref="H61:T61" si="11">SUM(H41:H49)</f>
        <v>0</v>
      </c>
      <c r="I61" s="109">
        <f t="shared" si="11"/>
        <v>987</v>
      </c>
      <c r="J61" s="109">
        <f t="shared" si="11"/>
        <v>1352384</v>
      </c>
      <c r="K61" s="109">
        <f t="shared" si="11"/>
        <v>1524902</v>
      </c>
      <c r="L61" s="109">
        <f t="shared" si="11"/>
        <v>0</v>
      </c>
      <c r="M61" s="109">
        <f t="shared" si="11"/>
        <v>6008078</v>
      </c>
      <c r="N61" s="109">
        <f t="shared" si="11"/>
        <v>2082944</v>
      </c>
      <c r="O61" s="109">
        <f t="shared" si="11"/>
        <v>0</v>
      </c>
      <c r="P61" s="109">
        <f t="shared" si="11"/>
        <v>0</v>
      </c>
      <c r="Q61" s="109">
        <f t="shared" si="11"/>
        <v>0</v>
      </c>
      <c r="R61" s="109">
        <f t="shared" si="11"/>
        <v>0</v>
      </c>
      <c r="S61" s="109">
        <f t="shared" si="11"/>
        <v>0</v>
      </c>
      <c r="T61" s="109">
        <f t="shared" si="11"/>
        <v>0</v>
      </c>
      <c r="U61" s="109">
        <f>SUM(U41:U49)</f>
        <v>-9887328</v>
      </c>
      <c r="V61" s="109">
        <f>SUM(V41:V49)</f>
        <v>0</v>
      </c>
      <c r="W61" s="109">
        <f>SUM(W41:W49)</f>
        <v>1081967</v>
      </c>
      <c r="X61" s="109">
        <f>SUM(X41:X49)</f>
        <v>0</v>
      </c>
      <c r="Y61" s="109">
        <f>SUM(Y41:Y49)</f>
        <v>1081967</v>
      </c>
    </row>
    <row r="62" spans="1:25" ht="27.75" customHeight="1" x14ac:dyDescent="0.25">
      <c r="A62" s="338" t="s">
        <v>458</v>
      </c>
      <c r="B62" s="338"/>
      <c r="C62" s="338"/>
      <c r="D62" s="338"/>
      <c r="E62" s="338"/>
      <c r="F62" s="338"/>
      <c r="G62" s="9">
        <v>53</v>
      </c>
      <c r="H62" s="109">
        <f t="shared" ref="H62:T62" si="12">H40+H61</f>
        <v>0</v>
      </c>
      <c r="I62" s="109">
        <f t="shared" si="12"/>
        <v>987</v>
      </c>
      <c r="J62" s="109">
        <f t="shared" si="12"/>
        <v>1352384</v>
      </c>
      <c r="K62" s="109">
        <f t="shared" si="12"/>
        <v>1524902</v>
      </c>
      <c r="L62" s="109">
        <f t="shared" si="12"/>
        <v>0</v>
      </c>
      <c r="M62" s="109">
        <f t="shared" si="12"/>
        <v>6008078</v>
      </c>
      <c r="N62" s="109">
        <f t="shared" si="12"/>
        <v>2082944</v>
      </c>
      <c r="O62" s="109">
        <f t="shared" si="12"/>
        <v>0</v>
      </c>
      <c r="P62" s="109">
        <f t="shared" si="12"/>
        <v>0</v>
      </c>
      <c r="Q62" s="109">
        <f t="shared" si="12"/>
        <v>0</v>
      </c>
      <c r="R62" s="109">
        <f t="shared" si="12"/>
        <v>0</v>
      </c>
      <c r="S62" s="109">
        <f t="shared" si="12"/>
        <v>0</v>
      </c>
      <c r="T62" s="109">
        <f t="shared" si="12"/>
        <v>0</v>
      </c>
      <c r="U62" s="109">
        <f>U40+U61</f>
        <v>-9887328</v>
      </c>
      <c r="V62" s="109">
        <f>V40+V61</f>
        <v>31453933</v>
      </c>
      <c r="W62" s="109">
        <f>W40+W61</f>
        <v>32535900</v>
      </c>
      <c r="X62" s="109">
        <f>X40+X61</f>
        <v>0</v>
      </c>
      <c r="Y62" s="109">
        <f>Y40+Y61</f>
        <v>32535900</v>
      </c>
    </row>
    <row r="63" spans="1:25" ht="29.25" customHeight="1" x14ac:dyDescent="0.25">
      <c r="A63" s="339" t="s">
        <v>459</v>
      </c>
      <c r="B63" s="339"/>
      <c r="C63" s="339"/>
      <c r="D63" s="339"/>
      <c r="E63" s="339"/>
      <c r="F63" s="339"/>
      <c r="G63" s="10">
        <v>54</v>
      </c>
      <c r="H63" s="111">
        <f t="shared" ref="H63:T63" si="13">SUM(H50:H58)</f>
        <v>0</v>
      </c>
      <c r="I63" s="111">
        <f t="shared" si="13"/>
        <v>0</v>
      </c>
      <c r="J63" s="111">
        <f t="shared" si="13"/>
        <v>433270</v>
      </c>
      <c r="K63" s="111">
        <f t="shared" si="13"/>
        <v>-33643</v>
      </c>
      <c r="L63" s="111">
        <f t="shared" si="13"/>
        <v>-33643</v>
      </c>
      <c r="M63" s="111">
        <f t="shared" si="13"/>
        <v>0</v>
      </c>
      <c r="N63" s="111">
        <f t="shared" si="13"/>
        <v>0</v>
      </c>
      <c r="O63" s="111">
        <f t="shared" si="13"/>
        <v>0</v>
      </c>
      <c r="P63" s="111">
        <f t="shared" si="13"/>
        <v>0</v>
      </c>
      <c r="Q63" s="111">
        <f t="shared" si="13"/>
        <v>0</v>
      </c>
      <c r="R63" s="111">
        <f t="shared" si="13"/>
        <v>0</v>
      </c>
      <c r="S63" s="111">
        <f t="shared" si="13"/>
        <v>0</v>
      </c>
      <c r="T63" s="111">
        <f t="shared" si="13"/>
        <v>0</v>
      </c>
      <c r="U63" s="111">
        <f>SUM(U50:U58)</f>
        <v>7017791</v>
      </c>
      <c r="V63" s="111">
        <f>SUM(V50:V58)</f>
        <v>-13707458</v>
      </c>
      <c r="W63" s="111">
        <f>SUM(W50:W58)</f>
        <v>-6256397</v>
      </c>
      <c r="X63" s="111">
        <f>SUM(X50:X58)</f>
        <v>0</v>
      </c>
      <c r="Y63" s="111">
        <f>SUM(Y50:Y58)</f>
        <v>-6256397</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0"/>
  <sheetViews>
    <sheetView zoomScaleNormal="100" workbookViewId="0">
      <selection activeCell="A4" sqref="A4"/>
    </sheetView>
  </sheetViews>
  <sheetFormatPr defaultColWidth="9.109375" defaultRowHeight="13.2" x14ac:dyDescent="0.25"/>
  <cols>
    <col min="1" max="1" width="66.5546875" style="145" bestFit="1" customWidth="1"/>
    <col min="2" max="2" width="11.6640625" style="145" bestFit="1" customWidth="1"/>
    <col min="3" max="3" width="9.109375" style="145"/>
    <col min="4" max="4" width="11.6640625" style="145" bestFit="1" customWidth="1"/>
    <col min="5" max="5" width="9.109375" style="145"/>
    <col min="6" max="6" width="11.109375" style="145" bestFit="1" customWidth="1"/>
    <col min="7" max="7" width="78.88671875" style="145" bestFit="1" customWidth="1"/>
    <col min="8" max="9" width="9.109375" style="145"/>
    <col min="10" max="10" width="86" style="145" customWidth="1"/>
    <col min="11" max="16384" width="9.109375" style="145"/>
  </cols>
  <sheetData>
    <row r="1" spans="1:10" x14ac:dyDescent="0.25">
      <c r="A1" s="112" t="s">
        <v>517</v>
      </c>
      <c r="B1" s="113"/>
      <c r="C1" s="113"/>
      <c r="D1" s="113"/>
      <c r="E1" s="113"/>
      <c r="F1" s="113"/>
      <c r="G1" s="114"/>
      <c r="H1" s="144"/>
      <c r="I1" s="144"/>
      <c r="J1" s="144"/>
    </row>
    <row r="2" spans="1:10" x14ac:dyDescent="0.25">
      <c r="A2" s="115"/>
      <c r="B2" s="113"/>
      <c r="C2" s="113"/>
      <c r="D2" s="113"/>
      <c r="E2" s="113"/>
      <c r="F2" s="113"/>
      <c r="G2" s="114"/>
      <c r="H2" s="144"/>
      <c r="I2" s="144"/>
      <c r="J2" s="144"/>
    </row>
    <row r="3" spans="1:10" x14ac:dyDescent="0.25">
      <c r="A3" s="112" t="s">
        <v>597</v>
      </c>
      <c r="B3" s="113"/>
      <c r="C3" s="113"/>
      <c r="D3" s="113"/>
      <c r="E3" s="113"/>
      <c r="F3" s="113"/>
      <c r="G3" s="114"/>
      <c r="H3" s="144"/>
      <c r="I3" s="144"/>
      <c r="J3" s="144"/>
    </row>
    <row r="4" spans="1:10" x14ac:dyDescent="0.25">
      <c r="A4" s="115" t="s">
        <v>518</v>
      </c>
      <c r="B4" s="113"/>
      <c r="C4" s="113"/>
      <c r="D4" s="113"/>
      <c r="E4" s="113"/>
      <c r="F4" s="113"/>
      <c r="G4" s="114"/>
      <c r="H4" s="144"/>
      <c r="I4" s="144"/>
      <c r="J4" s="144"/>
    </row>
    <row r="5" spans="1:10" x14ac:dyDescent="0.25">
      <c r="A5" s="115"/>
      <c r="B5" s="113"/>
      <c r="C5" s="113"/>
      <c r="D5" s="113"/>
      <c r="E5" s="113"/>
      <c r="F5" s="113"/>
      <c r="G5" s="114"/>
      <c r="H5" s="144"/>
      <c r="I5" s="144"/>
      <c r="J5" s="144"/>
    </row>
    <row r="6" spans="1:10" x14ac:dyDescent="0.25">
      <c r="A6" s="112" t="s">
        <v>519</v>
      </c>
      <c r="B6" s="113"/>
      <c r="C6" s="113"/>
      <c r="D6" s="113"/>
      <c r="E6" s="113"/>
      <c r="F6" s="113"/>
      <c r="G6" s="114"/>
      <c r="H6" s="144"/>
      <c r="I6" s="144"/>
      <c r="J6" s="144"/>
    </row>
    <row r="7" spans="1:10" x14ac:dyDescent="0.25">
      <c r="A7" s="113"/>
      <c r="B7" s="113"/>
      <c r="C7" s="113"/>
      <c r="D7" s="113"/>
      <c r="E7" s="113"/>
      <c r="F7" s="113"/>
      <c r="G7" s="114"/>
      <c r="H7" s="144"/>
      <c r="I7" s="144"/>
      <c r="J7" s="144"/>
    </row>
    <row r="8" spans="1:10" x14ac:dyDescent="0.25">
      <c r="A8" s="116" t="s">
        <v>520</v>
      </c>
      <c r="B8" s="117"/>
      <c r="C8" s="117"/>
      <c r="D8" s="117"/>
      <c r="E8" s="117"/>
      <c r="F8" s="117"/>
      <c r="G8" s="118"/>
      <c r="H8" s="144"/>
      <c r="I8" s="144"/>
      <c r="J8" s="144"/>
    </row>
    <row r="9" spans="1:10" x14ac:dyDescent="0.25">
      <c r="A9" s="119"/>
      <c r="B9" s="117"/>
      <c r="C9" s="117"/>
      <c r="D9" s="117"/>
      <c r="E9" s="117"/>
      <c r="F9" s="117"/>
      <c r="G9" s="118"/>
      <c r="H9" s="144"/>
      <c r="I9" s="144"/>
      <c r="J9" s="144"/>
    </row>
    <row r="10" spans="1:10" x14ac:dyDescent="0.25">
      <c r="A10" s="367" t="s">
        <v>521</v>
      </c>
      <c r="B10" s="367"/>
      <c r="C10" s="367"/>
      <c r="D10" s="367"/>
      <c r="E10" s="367"/>
      <c r="F10" s="367"/>
      <c r="G10" s="367"/>
      <c r="H10" s="144"/>
      <c r="I10" s="144"/>
      <c r="J10" s="144"/>
    </row>
    <row r="11" spans="1:10" x14ac:dyDescent="0.25">
      <c r="A11" s="120"/>
      <c r="B11" s="120"/>
      <c r="C11" s="120"/>
      <c r="D11" s="120"/>
      <c r="E11" s="120"/>
      <c r="F11" s="120"/>
      <c r="G11" s="121"/>
      <c r="H11" s="144"/>
      <c r="I11" s="144"/>
      <c r="J11" s="144"/>
    </row>
    <row r="12" spans="1:10" x14ac:dyDescent="0.25">
      <c r="A12" s="122" t="s">
        <v>522</v>
      </c>
      <c r="B12" s="123" t="s">
        <v>516</v>
      </c>
      <c r="C12" s="117"/>
      <c r="D12" s="123" t="s">
        <v>523</v>
      </c>
      <c r="E12" s="117"/>
      <c r="F12" s="123" t="s">
        <v>524</v>
      </c>
      <c r="G12" s="124" t="s">
        <v>525</v>
      </c>
      <c r="H12" s="144"/>
      <c r="I12" s="144"/>
      <c r="J12" s="144"/>
    </row>
    <row r="13" spans="1:10" x14ac:dyDescent="0.25">
      <c r="A13" s="125"/>
      <c r="B13" s="117"/>
      <c r="C13" s="117"/>
      <c r="D13" s="117"/>
      <c r="E13" s="117"/>
      <c r="F13" s="117"/>
      <c r="G13" s="126"/>
      <c r="H13" s="144"/>
      <c r="I13" s="144"/>
      <c r="J13" s="144"/>
    </row>
    <row r="14" spans="1:10" ht="15.6" x14ac:dyDescent="0.25">
      <c r="A14" s="125" t="s">
        <v>527</v>
      </c>
      <c r="B14" s="127">
        <v>60121</v>
      </c>
      <c r="C14" s="128"/>
      <c r="D14" s="129">
        <v>14431</v>
      </c>
      <c r="E14" s="128"/>
      <c r="F14" s="129">
        <f>B14-D14</f>
        <v>45690</v>
      </c>
      <c r="G14" s="368" t="s">
        <v>530</v>
      </c>
      <c r="H14" s="144"/>
      <c r="I14" s="144"/>
      <c r="J14" s="144"/>
    </row>
    <row r="15" spans="1:10" x14ac:dyDescent="0.25">
      <c r="A15" s="125" t="s">
        <v>528</v>
      </c>
      <c r="B15" s="127">
        <v>0</v>
      </c>
      <c r="C15" s="128"/>
      <c r="D15" s="129">
        <v>45356</v>
      </c>
      <c r="E15" s="128"/>
      <c r="F15" s="129">
        <f>B15-D15</f>
        <v>-45356</v>
      </c>
      <c r="G15" s="368"/>
      <c r="H15" s="144"/>
      <c r="I15" s="144"/>
      <c r="J15" s="144"/>
    </row>
    <row r="16" spans="1:10" ht="13.8" thickBot="1" x14ac:dyDescent="0.3">
      <c r="A16" s="146" t="s">
        <v>529</v>
      </c>
      <c r="B16" s="127">
        <v>0</v>
      </c>
      <c r="C16" s="128"/>
      <c r="D16" s="129">
        <v>334</v>
      </c>
      <c r="E16" s="128"/>
      <c r="F16" s="129">
        <f>B16-D16</f>
        <v>-334</v>
      </c>
      <c r="G16" s="369"/>
      <c r="H16" s="144"/>
      <c r="I16" s="144"/>
      <c r="J16" s="144"/>
    </row>
    <row r="17" spans="1:10" x14ac:dyDescent="0.25">
      <c r="A17" s="122" t="s">
        <v>526</v>
      </c>
      <c r="B17" s="130">
        <f>SUM(B14:B16)</f>
        <v>60121</v>
      </c>
      <c r="C17" s="131"/>
      <c r="D17" s="130">
        <f>SUM(D14:D16)</f>
        <v>60121</v>
      </c>
      <c r="E17" s="131"/>
      <c r="F17" s="132">
        <f>SUM(F14:F16)</f>
        <v>0</v>
      </c>
      <c r="G17" s="126"/>
      <c r="H17" s="144"/>
      <c r="I17" s="144"/>
      <c r="J17" s="144"/>
    </row>
    <row r="18" spans="1:10" x14ac:dyDescent="0.25">
      <c r="A18" s="122"/>
      <c r="B18" s="133"/>
      <c r="C18" s="134"/>
      <c r="D18" s="133"/>
      <c r="E18" s="134"/>
      <c r="F18" s="135"/>
      <c r="G18" s="126"/>
      <c r="H18" s="144"/>
      <c r="I18" s="144"/>
      <c r="J18" s="144"/>
    </row>
    <row r="19" spans="1:10" x14ac:dyDescent="0.25">
      <c r="A19" s="125"/>
      <c r="B19" s="128"/>
      <c r="C19" s="128"/>
      <c r="D19" s="128"/>
      <c r="E19" s="128"/>
      <c r="F19" s="128"/>
      <c r="G19" s="126"/>
      <c r="H19" s="144"/>
      <c r="I19" s="144"/>
      <c r="J19" s="144"/>
    </row>
    <row r="20" spans="1:10" x14ac:dyDescent="0.25">
      <c r="A20" s="122" t="s">
        <v>522</v>
      </c>
      <c r="B20" s="123" t="s">
        <v>516</v>
      </c>
      <c r="C20" s="117"/>
      <c r="D20" s="123" t="s">
        <v>523</v>
      </c>
      <c r="E20" s="117"/>
      <c r="F20" s="123" t="s">
        <v>524</v>
      </c>
      <c r="G20" s="124" t="s">
        <v>525</v>
      </c>
      <c r="H20" s="144"/>
      <c r="I20" s="144"/>
      <c r="J20" s="144"/>
    </row>
    <row r="21" spans="1:10" x14ac:dyDescent="0.25">
      <c r="A21" s="125" t="s">
        <v>531</v>
      </c>
      <c r="B21" s="129">
        <v>7225</v>
      </c>
      <c r="C21" s="128"/>
      <c r="D21" s="127">
        <v>0</v>
      </c>
      <c r="E21" s="136"/>
      <c r="F21" s="129">
        <f t="shared" ref="F21:F24" si="0">B21-D21</f>
        <v>7225</v>
      </c>
      <c r="G21" s="368" t="s">
        <v>587</v>
      </c>
      <c r="H21" s="144"/>
      <c r="I21" s="144"/>
      <c r="J21" s="144"/>
    </row>
    <row r="22" spans="1:10" x14ac:dyDescent="0.25">
      <c r="A22" s="125" t="s">
        <v>532</v>
      </c>
      <c r="B22" s="129">
        <v>28</v>
      </c>
      <c r="C22" s="128"/>
      <c r="D22" s="127">
        <v>0</v>
      </c>
      <c r="E22" s="136"/>
      <c r="F22" s="129">
        <f t="shared" si="0"/>
        <v>28</v>
      </c>
      <c r="G22" s="368"/>
      <c r="H22" s="144"/>
      <c r="I22" s="144"/>
      <c r="J22" s="144"/>
    </row>
    <row r="23" spans="1:10" x14ac:dyDescent="0.25">
      <c r="A23" s="125" t="s">
        <v>533</v>
      </c>
      <c r="B23" s="129">
        <v>925</v>
      </c>
      <c r="C23" s="128"/>
      <c r="D23" s="127">
        <v>0</v>
      </c>
      <c r="E23" s="136"/>
      <c r="F23" s="129">
        <f t="shared" si="0"/>
        <v>925</v>
      </c>
      <c r="G23" s="368"/>
      <c r="H23" s="144"/>
      <c r="I23" s="144"/>
      <c r="J23" s="144"/>
    </row>
    <row r="24" spans="1:10" ht="13.8" thickBot="1" x14ac:dyDescent="0.3">
      <c r="A24" s="146" t="s">
        <v>534</v>
      </c>
      <c r="B24" s="127">
        <v>0</v>
      </c>
      <c r="C24" s="128"/>
      <c r="D24" s="129">
        <v>8178</v>
      </c>
      <c r="E24" s="136"/>
      <c r="F24" s="129">
        <f t="shared" si="0"/>
        <v>-8178</v>
      </c>
      <c r="G24" s="368"/>
      <c r="H24" s="144"/>
      <c r="I24" s="144"/>
      <c r="J24" s="144"/>
    </row>
    <row r="25" spans="1:10" x14ac:dyDescent="0.25">
      <c r="A25" s="122" t="s">
        <v>526</v>
      </c>
      <c r="B25" s="130">
        <f>SUM(B21:B24)</f>
        <v>8178</v>
      </c>
      <c r="C25" s="131"/>
      <c r="D25" s="130">
        <f>SUM(D21:D24)</f>
        <v>8178</v>
      </c>
      <c r="E25" s="131"/>
      <c r="F25" s="132">
        <f>SUM(F21:F24)</f>
        <v>0</v>
      </c>
      <c r="G25" s="137"/>
      <c r="H25" s="144"/>
      <c r="I25" s="144"/>
      <c r="J25" s="144"/>
    </row>
    <row r="26" spans="1:10" x14ac:dyDescent="0.25">
      <c r="A26" s="122"/>
      <c r="B26" s="133"/>
      <c r="C26" s="134"/>
      <c r="D26" s="133"/>
      <c r="E26" s="134"/>
      <c r="F26" s="135"/>
      <c r="G26" s="126"/>
      <c r="H26" s="144"/>
      <c r="I26" s="144"/>
      <c r="J26" s="144"/>
    </row>
    <row r="27" spans="1:10" x14ac:dyDescent="0.25">
      <c r="A27" s="125"/>
      <c r="B27" s="134"/>
      <c r="C27" s="134"/>
      <c r="D27" s="134"/>
      <c r="E27" s="134"/>
      <c r="F27" s="134"/>
      <c r="G27" s="126"/>
    </row>
    <row r="28" spans="1:10" x14ac:dyDescent="0.25">
      <c r="A28" s="122" t="s">
        <v>522</v>
      </c>
      <c r="B28" s="123" t="s">
        <v>516</v>
      </c>
      <c r="C28" s="117"/>
      <c r="D28" s="123" t="s">
        <v>523</v>
      </c>
      <c r="E28" s="117"/>
      <c r="F28" s="123" t="s">
        <v>524</v>
      </c>
      <c r="G28" s="124" t="s">
        <v>525</v>
      </c>
      <c r="H28" s="144"/>
      <c r="I28" s="144"/>
      <c r="J28" s="144"/>
    </row>
    <row r="29" spans="1:10" x14ac:dyDescent="0.25">
      <c r="A29" s="125" t="s">
        <v>535</v>
      </c>
      <c r="B29" s="129">
        <v>2438</v>
      </c>
      <c r="C29" s="128"/>
      <c r="D29" s="133"/>
      <c r="E29" s="128"/>
      <c r="F29" s="129">
        <f t="shared" ref="F29:F31" si="1">B29-D29</f>
        <v>2438</v>
      </c>
      <c r="G29" s="368" t="s">
        <v>588</v>
      </c>
    </row>
    <row r="30" spans="1:10" x14ac:dyDescent="0.25">
      <c r="A30" s="125" t="s">
        <v>536</v>
      </c>
      <c r="B30" s="127">
        <v>0</v>
      </c>
      <c r="C30" s="128"/>
      <c r="D30" s="129">
        <v>1681</v>
      </c>
      <c r="E30" s="128"/>
      <c r="F30" s="129">
        <f t="shared" si="1"/>
        <v>-1681</v>
      </c>
      <c r="G30" s="368"/>
    </row>
    <row r="31" spans="1:10" ht="13.8" thickBot="1" x14ac:dyDescent="0.3">
      <c r="A31" s="146" t="s">
        <v>537</v>
      </c>
      <c r="B31" s="127">
        <v>0</v>
      </c>
      <c r="C31" s="128"/>
      <c r="D31" s="129">
        <v>757</v>
      </c>
      <c r="E31" s="128"/>
      <c r="F31" s="138">
        <f t="shared" si="1"/>
        <v>-757</v>
      </c>
      <c r="G31" s="370"/>
    </row>
    <row r="32" spans="1:10" x14ac:dyDescent="0.25">
      <c r="A32" s="122" t="s">
        <v>526</v>
      </c>
      <c r="B32" s="130">
        <f>SUM(B29:B31)</f>
        <v>2438</v>
      </c>
      <c r="C32" s="130"/>
      <c r="D32" s="130">
        <f t="shared" ref="D32:F32" si="2">SUM(D29:D31)</f>
        <v>2438</v>
      </c>
      <c r="E32" s="130"/>
      <c r="F32" s="130">
        <f t="shared" si="2"/>
        <v>0</v>
      </c>
      <c r="G32" s="126"/>
    </row>
    <row r="33" spans="1:10" x14ac:dyDescent="0.25">
      <c r="A33" s="122"/>
      <c r="B33" s="133"/>
      <c r="C33" s="134"/>
      <c r="D33" s="133"/>
      <c r="E33" s="134"/>
      <c r="F33" s="139"/>
      <c r="G33" s="126"/>
    </row>
    <row r="34" spans="1:10" x14ac:dyDescent="0.25">
      <c r="A34" s="125"/>
      <c r="B34" s="128"/>
      <c r="C34" s="128"/>
      <c r="D34" s="128"/>
      <c r="E34" s="128"/>
      <c r="F34" s="128"/>
      <c r="G34" s="126"/>
    </row>
    <row r="35" spans="1:10" x14ac:dyDescent="0.25">
      <c r="A35" s="122" t="s">
        <v>522</v>
      </c>
      <c r="B35" s="123" t="s">
        <v>516</v>
      </c>
      <c r="C35" s="117"/>
      <c r="D35" s="123" t="s">
        <v>523</v>
      </c>
      <c r="E35" s="117"/>
      <c r="F35" s="123" t="s">
        <v>524</v>
      </c>
      <c r="G35" s="124" t="s">
        <v>525</v>
      </c>
      <c r="H35" s="144"/>
      <c r="I35" s="144"/>
      <c r="J35" s="144"/>
    </row>
    <row r="36" spans="1:10" x14ac:dyDescent="0.25">
      <c r="A36" s="125" t="s">
        <v>538</v>
      </c>
      <c r="B36" s="129">
        <v>116728</v>
      </c>
      <c r="C36" s="128"/>
      <c r="D36" s="127">
        <v>0</v>
      </c>
      <c r="E36" s="128"/>
      <c r="F36" s="129">
        <f t="shared" ref="F36:F40" si="3">B36-D36</f>
        <v>116728</v>
      </c>
      <c r="G36" s="368" t="s">
        <v>543</v>
      </c>
    </row>
    <row r="37" spans="1:10" x14ac:dyDescent="0.25">
      <c r="A37" s="125" t="s">
        <v>539</v>
      </c>
      <c r="B37" s="129">
        <v>1754</v>
      </c>
      <c r="C37" s="128"/>
      <c r="D37" s="127">
        <v>0</v>
      </c>
      <c r="E37" s="128"/>
      <c r="F37" s="129">
        <f t="shared" si="3"/>
        <v>1754</v>
      </c>
      <c r="G37" s="368"/>
    </row>
    <row r="38" spans="1:10" x14ac:dyDescent="0.25">
      <c r="A38" s="125" t="s">
        <v>540</v>
      </c>
      <c r="B38" s="127">
        <v>0</v>
      </c>
      <c r="C38" s="128"/>
      <c r="D38" s="129">
        <v>89924</v>
      </c>
      <c r="E38" s="128"/>
      <c r="F38" s="129">
        <f t="shared" si="3"/>
        <v>-89924</v>
      </c>
      <c r="G38" s="368"/>
    </row>
    <row r="39" spans="1:10" x14ac:dyDescent="0.25">
      <c r="A39" s="125" t="s">
        <v>541</v>
      </c>
      <c r="B39" s="127">
        <v>0</v>
      </c>
      <c r="C39" s="128"/>
      <c r="D39" s="129">
        <v>27740</v>
      </c>
      <c r="E39" s="128"/>
      <c r="F39" s="129">
        <f t="shared" si="3"/>
        <v>-27740</v>
      </c>
      <c r="G39" s="368"/>
    </row>
    <row r="40" spans="1:10" ht="13.8" thickBot="1" x14ac:dyDescent="0.3">
      <c r="A40" s="146" t="s">
        <v>542</v>
      </c>
      <c r="B40" s="127">
        <v>0</v>
      </c>
      <c r="C40" s="128"/>
      <c r="D40" s="129">
        <v>497</v>
      </c>
      <c r="E40" s="128"/>
      <c r="F40" s="140">
        <f t="shared" si="3"/>
        <v>-497</v>
      </c>
      <c r="G40" s="369"/>
    </row>
    <row r="41" spans="1:10" x14ac:dyDescent="0.25">
      <c r="A41" s="122" t="s">
        <v>526</v>
      </c>
      <c r="B41" s="130">
        <f t="shared" ref="B41" si="4">SUM(B36:B40)</f>
        <v>118482</v>
      </c>
      <c r="C41" s="130"/>
      <c r="D41" s="130">
        <f t="shared" ref="D41" si="5">SUM(D36:D40)</f>
        <v>118161</v>
      </c>
      <c r="E41" s="130"/>
      <c r="F41" s="130">
        <f t="shared" ref="F41" si="6">SUM(F36:F40)</f>
        <v>321</v>
      </c>
      <c r="G41" s="126"/>
    </row>
    <row r="42" spans="1:10" x14ac:dyDescent="0.25">
      <c r="A42" s="122"/>
      <c r="B42" s="133"/>
      <c r="C42" s="134"/>
      <c r="D42" s="133"/>
      <c r="E42" s="134"/>
      <c r="F42" s="139"/>
      <c r="G42" s="126"/>
    </row>
    <row r="43" spans="1:10" x14ac:dyDescent="0.25">
      <c r="A43" s="125"/>
      <c r="B43" s="128"/>
      <c r="C43" s="128"/>
      <c r="D43" s="128"/>
      <c r="E43" s="128"/>
      <c r="F43" s="128"/>
      <c r="G43" s="126"/>
    </row>
    <row r="44" spans="1:10" x14ac:dyDescent="0.25">
      <c r="A44" s="122" t="s">
        <v>522</v>
      </c>
      <c r="B44" s="123" t="s">
        <v>516</v>
      </c>
      <c r="C44" s="117"/>
      <c r="D44" s="123" t="s">
        <v>523</v>
      </c>
      <c r="E44" s="117"/>
      <c r="F44" s="123" t="s">
        <v>524</v>
      </c>
      <c r="G44" s="124" t="s">
        <v>525</v>
      </c>
      <c r="H44" s="144"/>
      <c r="I44" s="144"/>
      <c r="J44" s="144"/>
    </row>
    <row r="45" spans="1:10" ht="24" x14ac:dyDescent="0.25">
      <c r="A45" s="125" t="s">
        <v>544</v>
      </c>
      <c r="B45" s="127">
        <v>0</v>
      </c>
      <c r="C45" s="128"/>
      <c r="D45" s="127">
        <v>0</v>
      </c>
      <c r="E45" s="127"/>
      <c r="F45" s="129">
        <f t="shared" ref="F45:F46" si="7">B45-D45</f>
        <v>0</v>
      </c>
      <c r="G45" s="368" t="s">
        <v>546</v>
      </c>
    </row>
    <row r="46" spans="1:10" ht="27" customHeight="1" thickBot="1" x14ac:dyDescent="0.3">
      <c r="A46" s="146" t="s">
        <v>545</v>
      </c>
      <c r="B46" s="127">
        <v>0</v>
      </c>
      <c r="C46" s="128"/>
      <c r="D46" s="129">
        <v>321</v>
      </c>
      <c r="E46" s="128"/>
      <c r="F46" s="140">
        <f t="shared" si="7"/>
        <v>-321</v>
      </c>
      <c r="G46" s="370"/>
    </row>
    <row r="47" spans="1:10" x14ac:dyDescent="0.25">
      <c r="A47" s="122" t="s">
        <v>526</v>
      </c>
      <c r="B47" s="130">
        <f>SUM(B45:B46)</f>
        <v>0</v>
      </c>
      <c r="C47" s="130"/>
      <c r="D47" s="130">
        <f t="shared" ref="D47:F47" si="8">SUM(D45:D46)</f>
        <v>321</v>
      </c>
      <c r="E47" s="130"/>
      <c r="F47" s="130">
        <f t="shared" si="8"/>
        <v>-321</v>
      </c>
      <c r="G47" s="126"/>
    </row>
    <row r="48" spans="1:10" x14ac:dyDescent="0.25">
      <c r="A48" s="122"/>
      <c r="B48" s="133"/>
      <c r="C48" s="134"/>
      <c r="D48" s="133"/>
      <c r="E48" s="134"/>
      <c r="F48" s="139"/>
      <c r="G48" s="126"/>
    </row>
    <row r="49" spans="1:10" x14ac:dyDescent="0.25">
      <c r="A49" s="125"/>
      <c r="B49" s="128"/>
      <c r="C49" s="128"/>
      <c r="D49" s="128"/>
      <c r="E49" s="128"/>
      <c r="F49" s="128"/>
      <c r="G49" s="126"/>
    </row>
    <row r="50" spans="1:10" x14ac:dyDescent="0.25">
      <c r="A50" s="122" t="s">
        <v>522</v>
      </c>
      <c r="B50" s="123" t="s">
        <v>516</v>
      </c>
      <c r="C50" s="117"/>
      <c r="D50" s="123" t="s">
        <v>523</v>
      </c>
      <c r="E50" s="117"/>
      <c r="F50" s="123" t="s">
        <v>524</v>
      </c>
      <c r="G50" s="124" t="s">
        <v>525</v>
      </c>
      <c r="H50" s="144"/>
      <c r="I50" s="144"/>
      <c r="J50" s="144"/>
    </row>
    <row r="51" spans="1:10" x14ac:dyDescent="0.25">
      <c r="A51" s="125" t="s">
        <v>547</v>
      </c>
      <c r="B51" s="129">
        <v>-3785</v>
      </c>
      <c r="C51" s="128"/>
      <c r="D51" s="127">
        <v>0</v>
      </c>
      <c r="E51" s="128"/>
      <c r="F51" s="129">
        <f t="shared" ref="F51:F54" si="9">B51-D51</f>
        <v>-3785</v>
      </c>
      <c r="G51" s="368" t="s">
        <v>589</v>
      </c>
    </row>
    <row r="52" spans="1:10" x14ac:dyDescent="0.25">
      <c r="A52" s="125" t="s">
        <v>548</v>
      </c>
      <c r="B52" s="129">
        <v>31454</v>
      </c>
      <c r="C52" s="128"/>
      <c r="D52" s="127">
        <v>0</v>
      </c>
      <c r="E52" s="128"/>
      <c r="F52" s="129">
        <f t="shared" si="9"/>
        <v>31454</v>
      </c>
      <c r="G52" s="368"/>
    </row>
    <row r="53" spans="1:10" ht="13.8" thickBot="1" x14ac:dyDescent="0.3">
      <c r="A53" s="146" t="s">
        <v>549</v>
      </c>
      <c r="B53" s="127">
        <v>0</v>
      </c>
      <c r="C53" s="128"/>
      <c r="D53" s="129">
        <v>27669</v>
      </c>
      <c r="E53" s="128"/>
      <c r="F53" s="129">
        <f t="shared" si="9"/>
        <v>-27669</v>
      </c>
      <c r="G53" s="370"/>
    </row>
    <row r="54" spans="1:10" x14ac:dyDescent="0.25">
      <c r="A54" s="122" t="s">
        <v>526</v>
      </c>
      <c r="B54" s="130">
        <f>SUM(B51:B53)</f>
        <v>27669</v>
      </c>
      <c r="C54" s="131"/>
      <c r="D54" s="130">
        <f>SUM(D51:D53)</f>
        <v>27669</v>
      </c>
      <c r="E54" s="131"/>
      <c r="F54" s="130">
        <f t="shared" si="9"/>
        <v>0</v>
      </c>
      <c r="G54" s="126"/>
    </row>
    <row r="55" spans="1:10" x14ac:dyDescent="0.25">
      <c r="A55" s="122"/>
      <c r="B55" s="133"/>
      <c r="C55" s="134"/>
      <c r="D55" s="133"/>
      <c r="E55" s="134"/>
      <c r="F55" s="133"/>
      <c r="G55" s="126"/>
    </row>
    <row r="56" spans="1:10" x14ac:dyDescent="0.25">
      <c r="A56" s="125"/>
      <c r="B56" s="128"/>
      <c r="C56" s="128"/>
      <c r="D56" s="128"/>
      <c r="E56" s="128"/>
      <c r="F56" s="128"/>
      <c r="G56" s="126"/>
    </row>
    <row r="57" spans="1:10" x14ac:dyDescent="0.25">
      <c r="A57" s="122" t="s">
        <v>522</v>
      </c>
      <c r="B57" s="123" t="s">
        <v>516</v>
      </c>
      <c r="C57" s="117"/>
      <c r="D57" s="123" t="s">
        <v>523</v>
      </c>
      <c r="E57" s="117"/>
      <c r="F57" s="123" t="s">
        <v>524</v>
      </c>
      <c r="G57" s="124" t="s">
        <v>525</v>
      </c>
      <c r="H57" s="144"/>
      <c r="I57" s="144"/>
      <c r="J57" s="144"/>
    </row>
    <row r="58" spans="1:10" x14ac:dyDescent="0.25">
      <c r="A58" s="125" t="s">
        <v>550</v>
      </c>
      <c r="B58" s="129">
        <v>10428</v>
      </c>
      <c r="C58" s="128"/>
      <c r="D58" s="127">
        <v>0</v>
      </c>
      <c r="E58" s="128"/>
      <c r="F58" s="129">
        <f>B58-D58</f>
        <v>10428</v>
      </c>
      <c r="G58" s="368" t="s">
        <v>590</v>
      </c>
    </row>
    <row r="59" spans="1:10" x14ac:dyDescent="0.25">
      <c r="A59" s="125" t="s">
        <v>551</v>
      </c>
      <c r="B59" s="129">
        <v>5184</v>
      </c>
      <c r="C59" s="128"/>
      <c r="D59" s="127">
        <v>0</v>
      </c>
      <c r="E59" s="128"/>
      <c r="F59" s="129">
        <f t="shared" ref="F59:F69" si="10">B59-D59</f>
        <v>5184</v>
      </c>
      <c r="G59" s="368"/>
    </row>
    <row r="60" spans="1:10" x14ac:dyDescent="0.25">
      <c r="A60" s="125" t="s">
        <v>552</v>
      </c>
      <c r="B60" s="129">
        <v>23665</v>
      </c>
      <c r="C60" s="128"/>
      <c r="D60" s="127">
        <v>0</v>
      </c>
      <c r="E60" s="128"/>
      <c r="F60" s="129">
        <f t="shared" si="10"/>
        <v>23665</v>
      </c>
      <c r="G60" s="368"/>
    </row>
    <row r="61" spans="1:10" x14ac:dyDescent="0.25">
      <c r="A61" s="125" t="s">
        <v>553</v>
      </c>
      <c r="B61" s="129">
        <v>23462</v>
      </c>
      <c r="C61" s="128"/>
      <c r="D61" s="127">
        <v>0</v>
      </c>
      <c r="E61" s="128"/>
      <c r="F61" s="129">
        <f t="shared" si="10"/>
        <v>23462</v>
      </c>
      <c r="G61" s="368"/>
    </row>
    <row r="62" spans="1:10" x14ac:dyDescent="0.25">
      <c r="A62" s="125" t="s">
        <v>554</v>
      </c>
      <c r="B62" s="129">
        <v>3296</v>
      </c>
      <c r="C62" s="128"/>
      <c r="D62" s="127">
        <v>0</v>
      </c>
      <c r="E62" s="128"/>
      <c r="F62" s="129">
        <f t="shared" si="10"/>
        <v>3296</v>
      </c>
      <c r="G62" s="368"/>
    </row>
    <row r="63" spans="1:10" x14ac:dyDescent="0.25">
      <c r="A63" s="125" t="s">
        <v>555</v>
      </c>
      <c r="B63" s="129">
        <v>1937</v>
      </c>
      <c r="C63" s="128"/>
      <c r="D63" s="127">
        <v>0</v>
      </c>
      <c r="E63" s="128"/>
      <c r="F63" s="129">
        <f t="shared" si="10"/>
        <v>1937</v>
      </c>
      <c r="G63" s="368"/>
    </row>
    <row r="64" spans="1:10" x14ac:dyDescent="0.25">
      <c r="A64" s="125" t="s">
        <v>556</v>
      </c>
      <c r="B64" s="129">
        <v>29</v>
      </c>
      <c r="C64" s="128"/>
      <c r="D64" s="127">
        <v>0</v>
      </c>
      <c r="E64" s="128"/>
      <c r="F64" s="129">
        <f t="shared" si="10"/>
        <v>29</v>
      </c>
      <c r="G64" s="368"/>
    </row>
    <row r="65" spans="1:10" x14ac:dyDescent="0.25">
      <c r="A65" s="125" t="s">
        <v>557</v>
      </c>
      <c r="B65" s="129">
        <v>188</v>
      </c>
      <c r="C65" s="128"/>
      <c r="D65" s="127">
        <v>0</v>
      </c>
      <c r="E65" s="128"/>
      <c r="F65" s="129">
        <f t="shared" si="10"/>
        <v>188</v>
      </c>
      <c r="G65" s="368"/>
    </row>
    <row r="66" spans="1:10" x14ac:dyDescent="0.25">
      <c r="A66" s="125" t="s">
        <v>558</v>
      </c>
      <c r="B66" s="129">
        <v>5359</v>
      </c>
      <c r="C66" s="128"/>
      <c r="D66" s="127">
        <v>0</v>
      </c>
      <c r="E66" s="128"/>
      <c r="F66" s="129">
        <f>B66-D66</f>
        <v>5359</v>
      </c>
      <c r="G66" s="368"/>
    </row>
    <row r="67" spans="1:10" x14ac:dyDescent="0.25">
      <c r="A67" s="125" t="s">
        <v>559</v>
      </c>
      <c r="B67" s="127">
        <v>0</v>
      </c>
      <c r="C67" s="128"/>
      <c r="D67" s="129">
        <v>45880</v>
      </c>
      <c r="E67" s="128"/>
      <c r="F67" s="129">
        <f t="shared" si="10"/>
        <v>-45880</v>
      </c>
      <c r="G67" s="368"/>
    </row>
    <row r="68" spans="1:10" x14ac:dyDescent="0.25">
      <c r="A68" s="125" t="s">
        <v>560</v>
      </c>
      <c r="B68" s="127">
        <v>0</v>
      </c>
      <c r="C68" s="128"/>
      <c r="D68" s="129">
        <v>27126</v>
      </c>
      <c r="E68" s="128"/>
      <c r="F68" s="129">
        <f t="shared" si="10"/>
        <v>-27126</v>
      </c>
      <c r="G68" s="368"/>
    </row>
    <row r="69" spans="1:10" ht="13.8" thickBot="1" x14ac:dyDescent="0.3">
      <c r="A69" s="146" t="s">
        <v>561</v>
      </c>
      <c r="B69" s="127">
        <v>0</v>
      </c>
      <c r="C69" s="128"/>
      <c r="D69" s="129">
        <v>451</v>
      </c>
      <c r="E69" s="128"/>
      <c r="F69" s="140">
        <f t="shared" si="10"/>
        <v>-451</v>
      </c>
      <c r="G69" s="369"/>
    </row>
    <row r="70" spans="1:10" x14ac:dyDescent="0.25">
      <c r="A70" s="122" t="s">
        <v>526</v>
      </c>
      <c r="B70" s="130">
        <f>SUM(B58:B69)</f>
        <v>73548</v>
      </c>
      <c r="C70" s="141"/>
      <c r="D70" s="130">
        <f>SUM(D58:D69)</f>
        <v>73457</v>
      </c>
      <c r="E70" s="141"/>
      <c r="F70" s="130">
        <f>SUM(F58:F69)</f>
        <v>91</v>
      </c>
      <c r="G70" s="137"/>
    </row>
    <row r="71" spans="1:10" x14ac:dyDescent="0.25">
      <c r="A71" s="125"/>
      <c r="B71" s="128"/>
      <c r="C71" s="128"/>
      <c r="D71" s="128"/>
      <c r="E71" s="128"/>
      <c r="F71" s="128"/>
      <c r="G71" s="126"/>
    </row>
    <row r="72" spans="1:10" x14ac:dyDescent="0.25">
      <c r="A72" s="125"/>
      <c r="B72" s="128"/>
      <c r="C72" s="128"/>
      <c r="D72" s="128"/>
      <c r="E72" s="128"/>
      <c r="F72" s="128"/>
      <c r="G72" s="126"/>
    </row>
    <row r="73" spans="1:10" x14ac:dyDescent="0.25">
      <c r="A73" s="122" t="s">
        <v>522</v>
      </c>
      <c r="B73" s="123" t="s">
        <v>516</v>
      </c>
      <c r="C73" s="117"/>
      <c r="D73" s="123" t="s">
        <v>523</v>
      </c>
      <c r="E73" s="117"/>
      <c r="F73" s="123" t="s">
        <v>524</v>
      </c>
      <c r="G73" s="124" t="s">
        <v>525</v>
      </c>
      <c r="H73" s="144"/>
      <c r="I73" s="144"/>
      <c r="J73" s="144"/>
    </row>
    <row r="74" spans="1:10" ht="35.25" customHeight="1" x14ac:dyDescent="0.25">
      <c r="A74" s="125" t="s">
        <v>562</v>
      </c>
      <c r="B74" s="129">
        <v>5012</v>
      </c>
      <c r="C74" s="129"/>
      <c r="D74" s="127">
        <v>0</v>
      </c>
      <c r="E74" s="128"/>
      <c r="F74" s="129">
        <f t="shared" ref="F74:F76" si="11">B74-D74</f>
        <v>5012</v>
      </c>
      <c r="G74" s="368" t="s">
        <v>591</v>
      </c>
    </row>
    <row r="75" spans="1:10" ht="35.25" customHeight="1" thickBot="1" x14ac:dyDescent="0.3">
      <c r="A75" s="146" t="s">
        <v>563</v>
      </c>
      <c r="B75" s="127">
        <v>0</v>
      </c>
      <c r="C75" s="129"/>
      <c r="D75" s="129">
        <v>5032</v>
      </c>
      <c r="E75" s="128"/>
      <c r="F75" s="129">
        <f t="shared" si="11"/>
        <v>-5032</v>
      </c>
      <c r="G75" s="369"/>
    </row>
    <row r="76" spans="1:10" x14ac:dyDescent="0.25">
      <c r="A76" s="122" t="s">
        <v>526</v>
      </c>
      <c r="B76" s="130">
        <f>SUM(B73:B75)</f>
        <v>5012</v>
      </c>
      <c r="C76" s="141"/>
      <c r="D76" s="130">
        <f>SUM(D73:D75)</f>
        <v>5032</v>
      </c>
      <c r="E76" s="141"/>
      <c r="F76" s="130">
        <f t="shared" si="11"/>
        <v>-20</v>
      </c>
      <c r="G76" s="126"/>
    </row>
    <row r="77" spans="1:10" x14ac:dyDescent="0.25">
      <c r="A77" s="125"/>
      <c r="B77" s="128"/>
      <c r="C77" s="128"/>
      <c r="D77" s="128"/>
      <c r="E77" s="128"/>
      <c r="F77" s="128"/>
      <c r="G77" s="126"/>
    </row>
    <row r="78" spans="1:10" x14ac:dyDescent="0.25">
      <c r="A78" s="122" t="s">
        <v>522</v>
      </c>
      <c r="B78" s="123" t="s">
        <v>516</v>
      </c>
      <c r="C78" s="117"/>
      <c r="D78" s="123" t="s">
        <v>523</v>
      </c>
      <c r="E78" s="117"/>
      <c r="F78" s="123" t="s">
        <v>524</v>
      </c>
      <c r="G78" s="124" t="s">
        <v>525</v>
      </c>
      <c r="H78" s="144"/>
      <c r="I78" s="144"/>
      <c r="J78" s="144"/>
    </row>
    <row r="79" spans="1:10" ht="23.25" customHeight="1" x14ac:dyDescent="0.25">
      <c r="A79" s="125" t="s">
        <v>564</v>
      </c>
      <c r="B79" s="129">
        <v>10484</v>
      </c>
      <c r="C79" s="129"/>
      <c r="D79" s="127">
        <v>0</v>
      </c>
      <c r="E79" s="128"/>
      <c r="F79" s="129">
        <f t="shared" ref="F79:F81" si="12">B79-D79</f>
        <v>10484</v>
      </c>
      <c r="G79" s="368" t="s">
        <v>592</v>
      </c>
    </row>
    <row r="80" spans="1:10" ht="23.25" customHeight="1" thickBot="1" x14ac:dyDescent="0.3">
      <c r="A80" s="146" t="s">
        <v>565</v>
      </c>
      <c r="B80" s="127">
        <v>0</v>
      </c>
      <c r="C80" s="129"/>
      <c r="D80" s="129">
        <v>10555</v>
      </c>
      <c r="E80" s="128"/>
      <c r="F80" s="129">
        <f t="shared" si="12"/>
        <v>-10555</v>
      </c>
      <c r="G80" s="369"/>
    </row>
    <row r="81" spans="1:10" x14ac:dyDescent="0.25">
      <c r="A81" s="122" t="s">
        <v>526</v>
      </c>
      <c r="B81" s="130">
        <f>SUM(B78:B80)</f>
        <v>10484</v>
      </c>
      <c r="C81" s="141"/>
      <c r="D81" s="130">
        <f>SUM(D78:D80)</f>
        <v>10555</v>
      </c>
      <c r="E81" s="141"/>
      <c r="F81" s="130">
        <f t="shared" si="12"/>
        <v>-71</v>
      </c>
      <c r="G81" s="126"/>
    </row>
    <row r="82" spans="1:10" x14ac:dyDescent="0.25">
      <c r="A82" s="122"/>
      <c r="B82" s="133"/>
      <c r="C82" s="128"/>
      <c r="D82" s="133"/>
      <c r="E82" s="128"/>
      <c r="F82" s="133"/>
      <c r="G82" s="126"/>
    </row>
    <row r="83" spans="1:10" x14ac:dyDescent="0.25">
      <c r="A83" s="125"/>
      <c r="B83" s="128"/>
      <c r="C83" s="128"/>
      <c r="D83" s="128"/>
      <c r="E83" s="128"/>
      <c r="F83" s="128"/>
      <c r="G83" s="126"/>
    </row>
    <row r="84" spans="1:10" x14ac:dyDescent="0.25">
      <c r="A84" s="122" t="s">
        <v>522</v>
      </c>
      <c r="B84" s="123" t="s">
        <v>516</v>
      </c>
      <c r="C84" s="117"/>
      <c r="D84" s="123" t="s">
        <v>523</v>
      </c>
      <c r="E84" s="117"/>
      <c r="F84" s="123" t="s">
        <v>524</v>
      </c>
      <c r="G84" s="124" t="s">
        <v>525</v>
      </c>
      <c r="H84" s="144"/>
      <c r="I84" s="144"/>
      <c r="J84" s="144"/>
    </row>
    <row r="85" spans="1:10" x14ac:dyDescent="0.25">
      <c r="A85" s="125" t="s">
        <v>566</v>
      </c>
      <c r="B85" s="129">
        <v>52426</v>
      </c>
      <c r="C85" s="129"/>
      <c r="D85" s="127">
        <v>0</v>
      </c>
      <c r="E85" s="129"/>
      <c r="F85" s="129">
        <f>B85-D85</f>
        <v>52426</v>
      </c>
      <c r="G85" s="368" t="s">
        <v>593</v>
      </c>
    </row>
    <row r="86" spans="1:10" x14ac:dyDescent="0.25">
      <c r="A86" s="125" t="s">
        <v>567</v>
      </c>
      <c r="B86" s="129">
        <v>80348</v>
      </c>
      <c r="C86" s="129"/>
      <c r="D86" s="127">
        <v>0</v>
      </c>
      <c r="E86" s="129"/>
      <c r="F86" s="129">
        <f t="shared" ref="F86:F88" si="13">B86-D86</f>
        <v>80348</v>
      </c>
      <c r="G86" s="368"/>
    </row>
    <row r="87" spans="1:10" ht="13.8" thickBot="1" x14ac:dyDescent="0.3">
      <c r="A87" s="146" t="s">
        <v>568</v>
      </c>
      <c r="B87" s="127">
        <v>0</v>
      </c>
      <c r="C87" s="129"/>
      <c r="D87" s="129">
        <v>132774</v>
      </c>
      <c r="E87" s="129"/>
      <c r="F87" s="129">
        <f t="shared" si="13"/>
        <v>-132774</v>
      </c>
      <c r="G87" s="369"/>
    </row>
    <row r="88" spans="1:10" x14ac:dyDescent="0.25">
      <c r="A88" s="122" t="s">
        <v>526</v>
      </c>
      <c r="B88" s="130">
        <f>SUM(B85:B87)</f>
        <v>132774</v>
      </c>
      <c r="C88" s="141"/>
      <c r="D88" s="130">
        <f>SUM(D85:D87)</f>
        <v>132774</v>
      </c>
      <c r="E88" s="141"/>
      <c r="F88" s="130">
        <f t="shared" si="13"/>
        <v>0</v>
      </c>
      <c r="G88" s="126"/>
    </row>
    <row r="89" spans="1:10" x14ac:dyDescent="0.25">
      <c r="A89" s="122"/>
      <c r="B89" s="133"/>
      <c r="C89" s="128"/>
      <c r="D89" s="133"/>
      <c r="E89" s="128"/>
      <c r="F89" s="133"/>
      <c r="G89" s="126"/>
    </row>
    <row r="90" spans="1:10" x14ac:dyDescent="0.25">
      <c r="A90" s="125"/>
      <c r="B90" s="129"/>
      <c r="C90" s="129"/>
      <c r="D90" s="129"/>
      <c r="E90" s="129"/>
      <c r="F90" s="129"/>
      <c r="G90" s="126"/>
    </row>
    <row r="91" spans="1:10" x14ac:dyDescent="0.25">
      <c r="A91" s="122" t="s">
        <v>522</v>
      </c>
      <c r="B91" s="123" t="s">
        <v>516</v>
      </c>
      <c r="C91" s="117"/>
      <c r="D91" s="123" t="s">
        <v>523</v>
      </c>
      <c r="E91" s="117"/>
      <c r="F91" s="123" t="s">
        <v>524</v>
      </c>
      <c r="G91" s="124" t="s">
        <v>525</v>
      </c>
      <c r="H91" s="144"/>
      <c r="I91" s="144"/>
      <c r="J91" s="144"/>
    </row>
    <row r="92" spans="1:10" ht="24.75" customHeight="1" x14ac:dyDescent="0.25">
      <c r="A92" s="125" t="s">
        <v>583</v>
      </c>
      <c r="B92" s="129">
        <v>23</v>
      </c>
      <c r="C92" s="128"/>
      <c r="D92" s="127">
        <v>0</v>
      </c>
      <c r="E92" s="128"/>
      <c r="F92" s="129">
        <f>B92-D92</f>
        <v>23</v>
      </c>
      <c r="G92" s="368" t="s">
        <v>586</v>
      </c>
    </row>
    <row r="93" spans="1:10" ht="24.75" customHeight="1" x14ac:dyDescent="0.25">
      <c r="A93" s="125" t="s">
        <v>584</v>
      </c>
      <c r="B93" s="129">
        <v>1789</v>
      </c>
      <c r="C93" s="128"/>
      <c r="D93" s="127">
        <v>0</v>
      </c>
      <c r="E93" s="128"/>
      <c r="F93" s="129">
        <f t="shared" ref="F93:F95" si="14">B93-D93</f>
        <v>1789</v>
      </c>
      <c r="G93" s="368"/>
    </row>
    <row r="94" spans="1:10" ht="24.75" customHeight="1" thickBot="1" x14ac:dyDescent="0.3">
      <c r="A94" s="146" t="s">
        <v>585</v>
      </c>
      <c r="B94" s="127">
        <v>0</v>
      </c>
      <c r="C94" s="128"/>
      <c r="D94" s="129">
        <v>905</v>
      </c>
      <c r="E94" s="128"/>
      <c r="F94" s="129">
        <f t="shared" si="14"/>
        <v>-905</v>
      </c>
      <c r="G94" s="369"/>
    </row>
    <row r="95" spans="1:10" x14ac:dyDescent="0.25">
      <c r="A95" s="122" t="s">
        <v>526</v>
      </c>
      <c r="B95" s="130">
        <f>SUM(B92:B94)</f>
        <v>1812</v>
      </c>
      <c r="C95" s="141"/>
      <c r="D95" s="130">
        <f>SUM(D92:D94)</f>
        <v>905</v>
      </c>
      <c r="E95" s="141"/>
      <c r="F95" s="130">
        <f t="shared" si="14"/>
        <v>907</v>
      </c>
      <c r="G95" s="126"/>
    </row>
    <row r="96" spans="1:10" x14ac:dyDescent="0.25">
      <c r="A96" s="122"/>
      <c r="B96" s="133"/>
      <c r="C96" s="128"/>
      <c r="D96" s="133"/>
      <c r="E96" s="128"/>
      <c r="F96" s="133"/>
      <c r="G96" s="126"/>
    </row>
    <row r="97" spans="1:10" x14ac:dyDescent="0.25">
      <c r="A97" s="125"/>
      <c r="B97" s="128"/>
      <c r="C97" s="128"/>
      <c r="D97" s="128"/>
      <c r="E97" s="128"/>
      <c r="F97" s="128"/>
      <c r="G97" s="126"/>
    </row>
    <row r="98" spans="1:10" x14ac:dyDescent="0.25">
      <c r="A98" s="122" t="s">
        <v>522</v>
      </c>
      <c r="B98" s="123" t="s">
        <v>516</v>
      </c>
      <c r="C98" s="117"/>
      <c r="D98" s="123" t="s">
        <v>523</v>
      </c>
      <c r="E98" s="117"/>
      <c r="F98" s="123" t="s">
        <v>524</v>
      </c>
      <c r="G98" s="124" t="s">
        <v>525</v>
      </c>
      <c r="H98" s="144"/>
      <c r="I98" s="144"/>
      <c r="J98" s="144"/>
    </row>
    <row r="99" spans="1:10" ht="21" customHeight="1" x14ac:dyDescent="0.25">
      <c r="A99" s="125" t="s">
        <v>569</v>
      </c>
      <c r="B99" s="129">
        <v>-15283</v>
      </c>
      <c r="C99" s="128"/>
      <c r="D99" s="127">
        <v>0</v>
      </c>
      <c r="E99" s="128"/>
      <c r="F99" s="129">
        <f t="shared" ref="F99:F101" si="15">B99-D99</f>
        <v>-15283</v>
      </c>
      <c r="G99" s="368" t="s">
        <v>571</v>
      </c>
    </row>
    <row r="100" spans="1:10" ht="21" customHeight="1" thickBot="1" x14ac:dyDescent="0.3">
      <c r="A100" s="146" t="s">
        <v>570</v>
      </c>
      <c r="B100" s="127">
        <v>0</v>
      </c>
      <c r="C100" s="128"/>
      <c r="D100" s="129">
        <v>-16614</v>
      </c>
      <c r="E100" s="128"/>
      <c r="F100" s="129">
        <f t="shared" si="15"/>
        <v>16614</v>
      </c>
      <c r="G100" s="369"/>
    </row>
    <row r="101" spans="1:10" x14ac:dyDescent="0.25">
      <c r="A101" s="122" t="s">
        <v>526</v>
      </c>
      <c r="B101" s="130">
        <f>SUM(B99:B100)</f>
        <v>-15283</v>
      </c>
      <c r="C101" s="141"/>
      <c r="D101" s="130">
        <f>SUM(D99:D100)</f>
        <v>-16614</v>
      </c>
      <c r="E101" s="141"/>
      <c r="F101" s="130">
        <f t="shared" si="15"/>
        <v>1331</v>
      </c>
      <c r="G101" s="137"/>
    </row>
    <row r="102" spans="1:10" x14ac:dyDescent="0.25">
      <c r="A102" s="122"/>
      <c r="B102" s="133"/>
      <c r="C102" s="128"/>
      <c r="D102" s="133"/>
      <c r="E102" s="128"/>
      <c r="F102" s="133"/>
      <c r="G102" s="126"/>
    </row>
    <row r="103" spans="1:10" x14ac:dyDescent="0.25">
      <c r="A103" s="122"/>
      <c r="B103" s="133"/>
      <c r="C103" s="128"/>
      <c r="D103" s="133"/>
      <c r="E103" s="128"/>
      <c r="F103" s="133"/>
      <c r="G103" s="126"/>
    </row>
    <row r="104" spans="1:10" x14ac:dyDescent="0.25">
      <c r="A104" s="122" t="s">
        <v>522</v>
      </c>
      <c r="B104" s="123" t="s">
        <v>516</v>
      </c>
      <c r="C104" s="117"/>
      <c r="D104" s="123" t="s">
        <v>523</v>
      </c>
      <c r="E104" s="117"/>
      <c r="F104" s="123" t="s">
        <v>524</v>
      </c>
      <c r="G104" s="124" t="s">
        <v>525</v>
      </c>
      <c r="H104" s="144"/>
      <c r="I104" s="144"/>
      <c r="J104" s="144"/>
    </row>
    <row r="105" spans="1:10" ht="21" customHeight="1" x14ac:dyDescent="0.25">
      <c r="A105" s="125" t="s">
        <v>572</v>
      </c>
      <c r="B105" s="129">
        <v>-1414</v>
      </c>
      <c r="C105" s="128"/>
      <c r="D105" s="127">
        <v>0</v>
      </c>
      <c r="E105" s="128"/>
      <c r="F105" s="129">
        <f>B105-D105</f>
        <v>-1414</v>
      </c>
      <c r="G105" s="368" t="s">
        <v>574</v>
      </c>
    </row>
    <row r="106" spans="1:10" ht="21" customHeight="1" thickBot="1" x14ac:dyDescent="0.3">
      <c r="A106" s="146" t="s">
        <v>573</v>
      </c>
      <c r="B106" s="127">
        <v>0</v>
      </c>
      <c r="C106" s="128"/>
      <c r="D106" s="129">
        <v>-118</v>
      </c>
      <c r="E106" s="128"/>
      <c r="F106" s="129">
        <f>B106-D106</f>
        <v>118</v>
      </c>
      <c r="G106" s="369"/>
    </row>
    <row r="107" spans="1:10" x14ac:dyDescent="0.25">
      <c r="A107" s="122" t="s">
        <v>526</v>
      </c>
      <c r="B107" s="130">
        <f>SUM(B105:B106)</f>
        <v>-1414</v>
      </c>
      <c r="C107" s="141"/>
      <c r="D107" s="130">
        <f>SUM(D105:D106)</f>
        <v>-118</v>
      </c>
      <c r="E107" s="141"/>
      <c r="F107" s="130">
        <f t="shared" ref="F107" si="16">B107-D107</f>
        <v>-1296</v>
      </c>
      <c r="G107" s="137"/>
    </row>
    <row r="108" spans="1:10" x14ac:dyDescent="0.25">
      <c r="A108" s="125"/>
      <c r="B108" s="133"/>
      <c r="C108" s="128"/>
      <c r="D108" s="133"/>
      <c r="E108" s="128"/>
      <c r="F108" s="133"/>
      <c r="G108" s="126"/>
    </row>
    <row r="109" spans="1:10" x14ac:dyDescent="0.25">
      <c r="A109" s="125"/>
      <c r="B109" s="128"/>
      <c r="C109" s="128"/>
      <c r="D109" s="128"/>
      <c r="E109" s="128"/>
      <c r="F109" s="128"/>
      <c r="G109" s="126"/>
    </row>
    <row r="110" spans="1:10" x14ac:dyDescent="0.25">
      <c r="A110" s="122" t="s">
        <v>522</v>
      </c>
      <c r="B110" s="123" t="s">
        <v>516</v>
      </c>
      <c r="C110" s="117"/>
      <c r="D110" s="123" t="s">
        <v>523</v>
      </c>
      <c r="E110" s="117"/>
      <c r="F110" s="123" t="s">
        <v>524</v>
      </c>
      <c r="G110" s="124" t="s">
        <v>525</v>
      </c>
      <c r="H110" s="144"/>
      <c r="I110" s="144"/>
      <c r="J110" s="144"/>
    </row>
    <row r="111" spans="1:10" x14ac:dyDescent="0.25">
      <c r="A111" s="125" t="s">
        <v>575</v>
      </c>
      <c r="B111" s="129">
        <v>-9443</v>
      </c>
      <c r="C111" s="128"/>
      <c r="D111" s="127">
        <v>0</v>
      </c>
      <c r="E111" s="128"/>
      <c r="F111" s="129">
        <f t="shared" ref="F111:F114" si="17">B111-D111</f>
        <v>-9443</v>
      </c>
      <c r="G111" s="368" t="s">
        <v>578</v>
      </c>
    </row>
    <row r="112" spans="1:10" x14ac:dyDescent="0.25">
      <c r="A112" s="125" t="s">
        <v>576</v>
      </c>
      <c r="B112" s="129">
        <v>-269</v>
      </c>
      <c r="C112" s="128"/>
      <c r="D112" s="127">
        <v>0</v>
      </c>
      <c r="E112" s="128"/>
      <c r="F112" s="129">
        <f t="shared" si="17"/>
        <v>-269</v>
      </c>
      <c r="G112" s="368"/>
    </row>
    <row r="113" spans="1:10" ht="13.8" thickBot="1" x14ac:dyDescent="0.3">
      <c r="A113" s="146" t="s">
        <v>577</v>
      </c>
      <c r="B113" s="127">
        <v>0</v>
      </c>
      <c r="C113" s="128"/>
      <c r="D113" s="129">
        <v>-8381</v>
      </c>
      <c r="E113" s="128"/>
      <c r="F113" s="129">
        <f t="shared" si="17"/>
        <v>8381</v>
      </c>
      <c r="G113" s="370"/>
    </row>
    <row r="114" spans="1:10" x14ac:dyDescent="0.25">
      <c r="A114" s="122" t="s">
        <v>526</v>
      </c>
      <c r="B114" s="130">
        <f>SUM(B111:B113)</f>
        <v>-9712</v>
      </c>
      <c r="C114" s="141"/>
      <c r="D114" s="130">
        <f>SUM(D111:D113)</f>
        <v>-8381</v>
      </c>
      <c r="E114" s="141"/>
      <c r="F114" s="130">
        <f t="shared" si="17"/>
        <v>-1331</v>
      </c>
      <c r="G114" s="126"/>
    </row>
    <row r="115" spans="1:10" x14ac:dyDescent="0.25">
      <c r="A115" s="125"/>
      <c r="B115" s="128"/>
      <c r="C115" s="128"/>
      <c r="D115" s="128"/>
      <c r="E115" s="128"/>
      <c r="F115" s="128"/>
      <c r="G115" s="126"/>
    </row>
    <row r="116" spans="1:10" x14ac:dyDescent="0.25">
      <c r="A116" s="125"/>
      <c r="B116" s="128"/>
      <c r="C116" s="128"/>
      <c r="D116" s="128"/>
      <c r="E116" s="128"/>
      <c r="F116" s="128"/>
      <c r="G116" s="126"/>
    </row>
    <row r="117" spans="1:10" x14ac:dyDescent="0.25">
      <c r="A117" s="122" t="s">
        <v>522</v>
      </c>
      <c r="B117" s="123" t="s">
        <v>516</v>
      </c>
      <c r="C117" s="117"/>
      <c r="D117" s="123" t="s">
        <v>523</v>
      </c>
      <c r="E117" s="117"/>
      <c r="F117" s="123" t="s">
        <v>524</v>
      </c>
      <c r="G117" s="124" t="s">
        <v>525</v>
      </c>
      <c r="H117" s="144"/>
      <c r="I117" s="144"/>
      <c r="J117" s="144"/>
    </row>
    <row r="118" spans="1:10" x14ac:dyDescent="0.25">
      <c r="A118" s="125" t="s">
        <v>579</v>
      </c>
      <c r="B118" s="129">
        <v>2945</v>
      </c>
      <c r="C118" s="128"/>
      <c r="D118" s="127">
        <v>0</v>
      </c>
      <c r="E118" s="128"/>
      <c r="F118" s="129">
        <f t="shared" ref="F118:F122" si="18">B118-D118</f>
        <v>2945</v>
      </c>
      <c r="G118" s="368" t="s">
        <v>594</v>
      </c>
    </row>
    <row r="119" spans="1:10" x14ac:dyDescent="0.25">
      <c r="A119" s="125" t="s">
        <v>580</v>
      </c>
      <c r="B119" s="129">
        <v>-820</v>
      </c>
      <c r="C119" s="128"/>
      <c r="D119" s="127">
        <v>0</v>
      </c>
      <c r="E119" s="128"/>
      <c r="F119" s="129">
        <f t="shared" si="18"/>
        <v>-820</v>
      </c>
      <c r="G119" s="368"/>
    </row>
    <row r="120" spans="1:10" x14ac:dyDescent="0.25">
      <c r="A120" s="125" t="s">
        <v>581</v>
      </c>
      <c r="B120" s="127">
        <v>0</v>
      </c>
      <c r="C120" s="128"/>
      <c r="D120" s="129">
        <v>2319</v>
      </c>
      <c r="E120" s="128"/>
      <c r="F120" s="129">
        <f t="shared" si="18"/>
        <v>-2319</v>
      </c>
      <c r="G120" s="368"/>
    </row>
    <row r="121" spans="1:10" ht="13.8" thickBot="1" x14ac:dyDescent="0.3">
      <c r="A121" s="146" t="s">
        <v>582</v>
      </c>
      <c r="B121" s="127">
        <v>0</v>
      </c>
      <c r="C121" s="128"/>
      <c r="D121" s="129">
        <v>-583</v>
      </c>
      <c r="E121" s="128"/>
      <c r="F121" s="129">
        <f t="shared" si="18"/>
        <v>583</v>
      </c>
      <c r="G121" s="369"/>
    </row>
    <row r="122" spans="1:10" x14ac:dyDescent="0.25">
      <c r="A122" s="122" t="s">
        <v>526</v>
      </c>
      <c r="B122" s="130">
        <f>SUM(B118:B121)</f>
        <v>2125</v>
      </c>
      <c r="C122" s="141"/>
      <c r="D122" s="130">
        <f>SUM(D118:D121)</f>
        <v>1736</v>
      </c>
      <c r="E122" s="141"/>
      <c r="F122" s="130">
        <f t="shared" si="18"/>
        <v>389</v>
      </c>
      <c r="G122" s="142"/>
    </row>
    <row r="123" spans="1:10" x14ac:dyDescent="0.25">
      <c r="A123" s="115"/>
      <c r="B123" s="115"/>
      <c r="C123" s="115"/>
      <c r="D123" s="115"/>
      <c r="E123" s="115"/>
      <c r="F123" s="115"/>
      <c r="G123" s="143"/>
    </row>
    <row r="124" spans="1:10" x14ac:dyDescent="0.25">
      <c r="A124" s="115"/>
      <c r="B124" s="115"/>
      <c r="C124" s="115"/>
      <c r="D124" s="115"/>
      <c r="E124" s="115"/>
      <c r="F124" s="115"/>
      <c r="G124" s="143"/>
    </row>
    <row r="125" spans="1:10" x14ac:dyDescent="0.25">
      <c r="A125" s="115"/>
      <c r="B125" s="115"/>
      <c r="C125" s="115"/>
      <c r="D125" s="115"/>
      <c r="E125" s="115"/>
      <c r="F125" s="115"/>
      <c r="G125" s="143"/>
    </row>
    <row r="126" spans="1:10" x14ac:dyDescent="0.25">
      <c r="A126" s="115"/>
      <c r="B126" s="115"/>
      <c r="C126" s="115"/>
      <c r="D126" s="115"/>
      <c r="E126" s="115"/>
      <c r="F126" s="115"/>
      <c r="G126" s="143"/>
    </row>
    <row r="127" spans="1:10" x14ac:dyDescent="0.25">
      <c r="A127" s="115"/>
      <c r="B127" s="115"/>
      <c r="C127" s="115"/>
      <c r="D127" s="115"/>
      <c r="E127" s="115"/>
      <c r="F127" s="115"/>
      <c r="G127" s="143"/>
    </row>
    <row r="128" spans="1:10" x14ac:dyDescent="0.25">
      <c r="A128" s="115"/>
      <c r="B128" s="115"/>
      <c r="C128" s="115"/>
      <c r="D128" s="115"/>
      <c r="E128" s="115"/>
      <c r="F128" s="115"/>
      <c r="G128" s="143"/>
    </row>
    <row r="129" spans="1:7" x14ac:dyDescent="0.25">
      <c r="A129" s="115"/>
      <c r="B129" s="115"/>
      <c r="C129" s="115"/>
      <c r="D129" s="115"/>
      <c r="E129" s="115"/>
      <c r="F129" s="115"/>
      <c r="G129" s="143"/>
    </row>
    <row r="130" spans="1:7" x14ac:dyDescent="0.25">
      <c r="A130" s="115"/>
      <c r="B130" s="115"/>
      <c r="C130" s="115"/>
      <c r="D130" s="115"/>
      <c r="E130" s="115"/>
      <c r="F130" s="115"/>
      <c r="G130" s="143"/>
    </row>
  </sheetData>
  <mergeCells count="16">
    <mergeCell ref="G118:G121"/>
    <mergeCell ref="G79:G80"/>
    <mergeCell ref="G85:G87"/>
    <mergeCell ref="G92:G94"/>
    <mergeCell ref="G99:G100"/>
    <mergeCell ref="G105:G106"/>
    <mergeCell ref="G45:G46"/>
    <mergeCell ref="G51:G53"/>
    <mergeCell ref="G58:G69"/>
    <mergeCell ref="G74:G75"/>
    <mergeCell ref="G111:G113"/>
    <mergeCell ref="A10:G10"/>
    <mergeCell ref="G14:G16"/>
    <mergeCell ref="G21:G24"/>
    <mergeCell ref="G29:G31"/>
    <mergeCell ref="G36:G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FCA013944B7EE40A95B1C8C541A93BE" ma:contentTypeVersion="20" ma:contentTypeDescription="Stvaranje novog dokumenta." ma:contentTypeScope="" ma:versionID="399bf502947fedfbc42e966acba4e182">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c5514362b324e807521cc60b83313375"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D08F00-84B0-49E2-BFB5-F314B37C7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7022f0-7135-4745-88ac-b0711da4c21f"/>
    <ds:schemaRef ds:uri="aa2aacec-9352-4d97-80ca-94620611e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purl.org/dc/dcmitype/"/>
    <ds:schemaRef ds:uri="aa2aacec-9352-4d97-80ca-94620611eeb8"/>
    <ds:schemaRef ds:uri="ff7022f0-7135-4745-88ac-b0711da4c21f"/>
    <ds:schemaRef ds:uri="http://purl.org/dc/terms/"/>
  </ds:schemaRefs>
</ds:datastoreItem>
</file>

<file path=docMetadata/LabelInfo.xml><?xml version="1.0" encoding="utf-8"?>
<clbl:labelList xmlns:clbl="http://schemas.microsoft.com/office/2020/mipLabelMetadata">
  <clbl:label id="{e2e3c89b-a592-4933-82ed-af6fd7503dd2}" enabled="0" method="" siteId="{e2e3c89b-a592-4933-82ed-af6fd7503d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Klara Kolarić</cp:lastModifiedBy>
  <cp:lastPrinted>2018-04-25T06:49:36Z</cp:lastPrinted>
  <dcterms:created xsi:type="dcterms:W3CDTF">2008-10-17T11:51:54Z</dcterms:created>
  <dcterms:modified xsi:type="dcterms:W3CDTF">2025-04-16T10:59:44Z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