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D:\Grupa\hrvatski\"/>
    </mc:Choice>
  </mc:AlternateContent>
  <xr:revisionPtr revIDLastSave="0" documentId="13_ncr:1_{396CA8CB-B8F7-43C1-A5FD-28DA7F169DE0}" xr6:coauthVersionLast="47" xr6:coauthVersionMax="47" xr10:uidLastSave="{00000000-0000-0000-0000-000000000000}"/>
  <bookViews>
    <workbookView xWindow="28680" yWindow="-75"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 name="_xlnm.Print_Titles" localSheetId="1">Bilanca!$1:$7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4" l="1"/>
  <c r="F16" i="24"/>
  <c r="D103" i="24" l="1"/>
  <c r="B103" i="24"/>
  <c r="F102" i="24"/>
  <c r="F101" i="24"/>
  <c r="F100" i="24"/>
  <c r="F99" i="24"/>
  <c r="D97" i="24"/>
  <c r="B97" i="24"/>
  <c r="F97" i="24" s="1"/>
  <c r="F96" i="24"/>
  <c r="F95" i="24"/>
  <c r="F94" i="24"/>
  <c r="F93" i="24"/>
  <c r="D91" i="24"/>
  <c r="B91" i="24"/>
  <c r="F91" i="24" s="1"/>
  <c r="F90" i="24"/>
  <c r="F89" i="24"/>
  <c r="D83" i="24"/>
  <c r="B83" i="24"/>
  <c r="F83" i="24" s="1"/>
  <c r="F82" i="24"/>
  <c r="F81" i="24"/>
  <c r="F80" i="24"/>
  <c r="D78" i="24"/>
  <c r="B78" i="24"/>
  <c r="F77" i="24"/>
  <c r="F76" i="24"/>
  <c r="F75" i="24"/>
  <c r="F74" i="24"/>
  <c r="F73" i="24"/>
  <c r="F72" i="24"/>
  <c r="D70" i="24"/>
  <c r="B70" i="24"/>
  <c r="F69" i="24"/>
  <c r="F68" i="24"/>
  <c r="F67" i="24"/>
  <c r="D65" i="24"/>
  <c r="B65" i="24"/>
  <c r="F64" i="24"/>
  <c r="F63" i="24"/>
  <c r="F62" i="24"/>
  <c r="D60" i="24"/>
  <c r="B60" i="24"/>
  <c r="F59" i="24"/>
  <c r="F58" i="24"/>
  <c r="F60" i="24" s="1"/>
  <c r="E56" i="24"/>
  <c r="D56" i="24"/>
  <c r="C56" i="24"/>
  <c r="B56" i="24"/>
  <c r="F55" i="24"/>
  <c r="F54" i="24"/>
  <c r="F53" i="24"/>
  <c r="F52" i="24"/>
  <c r="F51" i="24"/>
  <c r="F50" i="24"/>
  <c r="F49" i="24"/>
  <c r="F48" i="24"/>
  <c r="F47" i="24"/>
  <c r="D45" i="24"/>
  <c r="B45" i="24"/>
  <c r="F44" i="24"/>
  <c r="F43" i="24"/>
  <c r="D41" i="24"/>
  <c r="B41" i="24"/>
  <c r="F40" i="24"/>
  <c r="F39" i="24"/>
  <c r="F38" i="24"/>
  <c r="F37" i="24"/>
  <c r="F36" i="24"/>
  <c r="D34" i="24"/>
  <c r="B34" i="24"/>
  <c r="F34" i="24" s="1"/>
  <c r="F33" i="24"/>
  <c r="F32" i="24"/>
  <c r="F31" i="24"/>
  <c r="D29" i="24"/>
  <c r="B29" i="24"/>
  <c r="F28" i="24"/>
  <c r="F27" i="24"/>
  <c r="F26" i="24"/>
  <c r="F25" i="24"/>
  <c r="D23" i="24"/>
  <c r="B23" i="24"/>
  <c r="F22" i="24"/>
  <c r="F21" i="24"/>
  <c r="F20" i="24"/>
  <c r="D18" i="24"/>
  <c r="B18" i="24"/>
  <c r="F17" i="24"/>
  <c r="F15" i="24"/>
  <c r="F41" i="24" l="1"/>
  <c r="F29" i="24"/>
  <c r="F103" i="24"/>
  <c r="F56" i="24"/>
  <c r="F70" i="24"/>
  <c r="F78" i="24"/>
  <c r="F23" i="24"/>
  <c r="F65" i="24"/>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<sst xmlns="http://schemas.openxmlformats.org/spreadsheetml/2006/main" count="670" uniqueCount="565">
  <si>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</si>
  <si>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</si>
  <si>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</si>
  <si>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</si>
  <si>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</si>
  <si>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</si>
  <si>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</si>
  <si>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</si>
  <si>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</si>
  <si>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</si>
  <si>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</si>
  <si>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</si>
  <si>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</si>
  <si>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</si>
  <si>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</si>
  <si>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</si>
  <si>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</si>
  <si>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</si>
  <si>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</si>
  <si>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</si>
  <si>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</si>
  <si>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</si>
  <si>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</si>
  <si>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</si>
  <si>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</si>
  <si>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</si>
  <si>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</si>
  <si>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</si>
  <si>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</si>
  <si>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</si>
  <si>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</si>
  <si>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</si>
  <si>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</si>
  <si>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</si>
  <si>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</si>
  <si>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</si>
  <si>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</si>
  <si>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</si>
  <si>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</si>
  <si>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</si>
  <si>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</si>
  <si>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</si>
  <si>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</si>
  <si>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</si>
  <si>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</si>
  <si>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</si>
  <si>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</si>
  <si>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</si>
  <si>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</si>
  <si>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</si>
  <si>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</si>
  <si>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</si>
  <si>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</si>
  <si>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</si>
  <si>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</si>
  <si>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</si>
  <si>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</si>
  <si>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</si>
  <si>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</si>
  <si>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</si>
  <si>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</si>
  <si>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</si>
  <si>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</si>
  <si>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</si>
  <si>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</si>
  <si>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</si>
  <si>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</si>
  <si>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</si>
  <si>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</si>
  <si>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</si>
  <si>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</si>
  <si>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</si>
  <si>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</si>
  <si>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</si>
  <si>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</si>
  <si>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</si>
  <si>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</si>
  <si>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</si>
  <si>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</si>
  <si>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</si>
  <si>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</si>
  <si>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</si>
  <si>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</si>
  <si>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</si>
  <si>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</si>
  <si>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</si>
  <si>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</si>
  <si>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</si>
  <si>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</si>
  <si>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</si>
  <si>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</si>
  <si>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</si>
  <si>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</si>
  <si>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</si>
  <si>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</si>
  <si>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</si>
  <si>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</si>
  <si>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</si>
  <si>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</si>
  <si>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</si>
  <si>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</si>
  <si>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</si>
  <si>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</si>
  <si>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</si>
  <si>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</si>
  <si>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</si>
  <si>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</si>
  <si>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</si>
  <si>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</si>
  <si>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</si>
  <si>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</si>
  <si>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</si>
  <si>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</si>
  <si>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</si>
  <si>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</si>
  <si>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</si>
  <si>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</si>
  <si>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</si>
  <si>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</si>
  <si>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</si>
  <si>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</si>
  <si>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</si>
  <si>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</si>
  <si>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</si>
  <si>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</si>
  <si>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</si>
  <si>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</si>
  <si>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</si>
  <si>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</si>
  <si>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</si>
  <si>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</si>
  <si>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</si>
  <si>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</si>
  <si>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</si>
  <si>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</si>
  <si>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</si>
  <si>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</si>
  <si>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</si>
  <si>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</si>
  <si>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</si>
  <si>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</si>
  <si>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</si>
  <si>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</si>
  <si>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</si>
  <si>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</si>
  <si>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</si>
  <si>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</si>
  <si>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</si>
  <si>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</si>
  <si>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</si>
  <si>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</si>
  <si>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</si>
  <si>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</si>
  <si>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</si>
  <si>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</si>
  <si>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</si>
  <si>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</si>
  <si>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</si>
  <si>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</si>
  <si>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</si>
  <si>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</si>
  <si>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</si>
  <si>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</si>
  <si>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</si>
  <si>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</si>
  <si>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</si>
  <si>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</si>
  <si>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</si>
  <si>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</si>
  <si>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</si>
  <si>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</si>
  <si>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</si>
  <si>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</si>
  <si>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</si>
  <si>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</si>
  <si>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</si>
  <si>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</si>
  <si>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</si>
  <si>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</si>
  <si>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</si>
  <si>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</si>
  <si>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</si>
  <si>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</si>
  <si>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</si>
  <si>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</si>
  <si>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</si>
  <si>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</si>
  <si>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</si>
  <si>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</si>
  <si>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</si>
  <si>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</si>
  <si>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</si>
  <si>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</si>
  <si>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</si>
  <si>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</si>
  <si>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</si>
  <si>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</si>
  <si>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</si>
  <si>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</si>
  <si>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</si>
  <si>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</si>
  <si>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</si>
  <si>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</si>
  <si>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</si>
  <si>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</si>
  <si>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</si>
  <si>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</si>
  <si>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</si>
  <si>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</si>
  <si>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</si>
  <si>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</si>
  <si>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</si>
  <si>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</si>
  <si>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</si>
  <si>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</si>
  <si>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</si>
  <si>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</si>
  <si>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</si>
  <si>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</si>
  <si>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</si>
  <si>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</si>
  <si>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</si>
  <si>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</si>
  <si>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</si>
  <si>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</si>
  <si>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</si>
  <si>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</si>
  <si>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</si>
  <si>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</si>
  <si>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</si>
  <si>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</si>
  <si>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</si>
  <si>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</si>
  <si>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</si>
  <si>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</si>
  <si>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</si>
  <si>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</si>
  <si>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</si>
  <si>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</si>
  <si>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</si>
  <si>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</si>
  <si>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</si>
  <si>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</si>
  <si>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</si>
  <si>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</si>
  <si>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</si>
  <si>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</si>
  <si>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</si>
  <si>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</si>
  <si>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</si>
  <si>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</si>
  <si>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</si>
  <si>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</si>
  <si>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</si>
  <si>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</si>
  <si>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</si>
  <si>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</si>
  <si>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</si>
  <si>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</si>
  <si>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</si>
  <si>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</si>
  <si>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</si>
  <si>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</si>
  <si>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</si>
  <si>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</si>
  <si>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</si>
  <si>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</si>
  <si>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</si>
  <si>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</si>
  <si>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</si>
  <si>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</si>
  <si>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</si>
  <si>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</si>
  <si>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</si>
  <si>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</si>
  <si>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</si>
  <si>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</si>
  <si>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</si>
  <si>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</si>
  <si>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</si>
  <si>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</si>
  <si>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</si>
  <si>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</si>
  <si>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</si>
  <si>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</si>
  <si>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</si>
  <si>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</si>
  <si>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</si>
  <si>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</si>
  <si>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</si>
  <si>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</si>
  <si>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</si>
  <si>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</si>
  <si>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</si>
  <si>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</si>
  <si>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</si>
  <si>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</si>
  <si>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</si>
  <si>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</si>
  <si>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</si>
  <si>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</si>
  <si>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</si>
  <si>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</si>
  <si>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</si>
  <si>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</si>
  <si>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</si>
  <si>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</si>
  <si>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</si>
  <si>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</si>
  <si>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</si>
  <si>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</si>
  <si>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</si>
  <si>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</si>
  <si>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</si>
  <si>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</si>
  <si>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</si>
  <si>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</si>
  <si>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</si>
  <si>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</si>
  <si>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</si>
  <si>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</si>
  <si>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</si>
  <si>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</si>
  <si>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</si>
  <si>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</si>
  <si>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</si>
  <si>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</si>
  <si>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</si>
  <si>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</si>
  <si>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</si>
  <si>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</si>
  <si>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</si>
  <si>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</si>
  <si>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</si>
  <si>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</si>
  <si>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</si>
  <si>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</si>
  <si>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</si>
  <si>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</si>
  <si>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</si>
  <si>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</si>
  <si>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</si>
  <si>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</si>
  <si>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</si>
  <si>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</si>
  <si>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</si>
  <si>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</si>
  <si>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</si>
  <si>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</si>
  <si>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</si>
  <si>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</si>
  <si>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</si>
  <si>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</si>
  <si>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</si>
  <si>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</si>
  <si>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</si>
  <si>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</si>
  <si>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</si>
  <si>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</si>
  <si>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</si>
  <si>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</si>
  <si>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</si>
  <si>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</si>
  <si>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</si>
  <si>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</si>
  <si>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</si>
  <si>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</si>
  <si>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</si>
  <si>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</si>
  <si>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</si>
  <si>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</si>
  <si>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</si>
  <si>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</si>
  <si>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</si>
  <si>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</si>
  <si>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</si>
  <si>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</si>
  <si>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</si>
  <si>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</si>
  <si>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</si>
  <si>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</si>
  <si>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</si>
  <si>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</si>
  <si>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</si>
  <si>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</si>
  <si>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</si>
  <si>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</si>
  <si>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</si>
  <si>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</si>
  <si>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</si>
  <si>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</si>
  <si>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</si>
  <si>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</si>
  <si>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</si>
  <si>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</si>
  <si>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</si>
  <si>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</si>
  <si>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</si>
  <si>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</si>
  <si>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</si>
  <si>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</si>
  <si>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</si>
  <si>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</si>
  <si>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</si>
  <si>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</si>
  <si>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</si>
  <si>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</si>
  <si>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</si>
  <si>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</si>
  <si>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</si>
  <si>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</si>
  <si>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</si>
  <si>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</si>
  <si>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</si>
  <si>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</si>
  <si>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</si>
  <si>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</si>
  <si>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</si>
  <si>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</si>
  <si>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</si>
  <si>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</si>
  <si>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</si>
  <si>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</si>
  <si>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</si>
  <si>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</si>
  <si>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</si>
  <si>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</si>
  <si>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</si>
  <si>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</si>
  <si>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</si>
  <si>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</si>
  <si>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</si>
  <si>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</si>
  <si>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</si>
  <si>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</si>
  <si>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</si>
  <si>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</si>
  <si>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</si>
  <si>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</si>
  <si>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</si>
  <si>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</si>
  <si>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</si>
  <si>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</si>
  <si>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</si>
  <si>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03282635</t>
  </si>
  <si>
    <t>HR</t>
  </si>
  <si>
    <t>080040936</t>
  </si>
  <si>
    <t>45050126417</t>
  </si>
  <si>
    <t>501</t>
  </si>
  <si>
    <t>74780000HOSHMRAWOI15</t>
  </si>
  <si>
    <t>KONČAR - Elektroindustrija d.d. za proizvodnju i usluge</t>
  </si>
  <si>
    <t>ZAGREB</t>
  </si>
  <si>
    <t>FALLEROVO ŠETALIŠTE 22</t>
  </si>
  <si>
    <t>koncar.finance@koncar.hr</t>
  </si>
  <si>
    <t>www.koncar.hr</t>
  </si>
  <si>
    <t>Zagreb</t>
  </si>
  <si>
    <t>KONČAR - Institut za elektrotehniku d.o.o. za istraživanje, razvoj i usluge</t>
  </si>
  <si>
    <t>KONČAR - Elektronika i informatika d.o.o. za proizvodnju i usluge</t>
  </si>
  <si>
    <t>KONČAR - Motori i električni sustavi d.o.o. za proizvodnju</t>
  </si>
  <si>
    <t>KONČAR - Generatori i motori d.o.o. za proizvodnju</t>
  </si>
  <si>
    <t>KONČAR - Obnovljivi izvori d.o.o. za proizvodnju</t>
  </si>
  <si>
    <t>KONČAR - Mjerni transformatori d.d. za proizvodnju</t>
  </si>
  <si>
    <t>KONČAR - Distributivni i specijalni transformatori d.d. za proizvodnju</t>
  </si>
  <si>
    <t xml:space="preserve"> </t>
  </si>
  <si>
    <t>KONČAR - Aparati i postrojenja d.o.o. za proizvodnju</t>
  </si>
  <si>
    <t>KONČAR - Električna vozila d.d. za proizvodnju</t>
  </si>
  <si>
    <t>KONČAR - Metalne konstrukcije d.o.o. za proizvodnju</t>
  </si>
  <si>
    <t>KONČAR - Digital d.o.o. za digitalne usluge</t>
  </si>
  <si>
    <t>KONČAR - Transformatorski kotlovi d.o.o.</t>
  </si>
  <si>
    <t>Marina Markušić</t>
  </si>
  <si>
    <t>01 3667 175</t>
  </si>
  <si>
    <t>marina.markusic@koncar.hr</t>
  </si>
  <si>
    <t>KPMG Croatia d.o.o.</t>
  </si>
  <si>
    <t>Igor Gošek</t>
  </si>
  <si>
    <t>Obveznik: KONČAR - Elektroindustrija d.d. za proizvodnju i usluge</t>
  </si>
  <si>
    <t>stanje na dan 31.12.2024</t>
  </si>
  <si>
    <t>u razdoblju 01.01.2024 do 31.12.2024</t>
  </si>
  <si>
    <t>u razdoblju 01.01.2024. do 31.12.2024.</t>
  </si>
  <si>
    <t>Energetski park Pometeno brdo d.o.o. za proizvodnju</t>
  </si>
  <si>
    <t>TELENERG-INŽENJERING d.o.o. za projektiranje i proizvodnju</t>
  </si>
  <si>
    <t>INK PROJEKT d.o.o. za građevnarstvo i usluge</t>
  </si>
  <si>
    <t>KONČAR - Hydro Turbine d.o.o.</t>
  </si>
  <si>
    <t>Dalekovod d.d.</t>
  </si>
  <si>
    <t xml:space="preserve">GFI POD </t>
  </si>
  <si>
    <t>MSFI</t>
  </si>
  <si>
    <t>Razlika</t>
  </si>
  <si>
    <t>Objašnjenje</t>
  </si>
  <si>
    <t>(u 000´EUR)</t>
  </si>
  <si>
    <t>Nematerijalna imovina (AOP 003)</t>
  </si>
  <si>
    <t>Goodwill je u MSFI izvještaju iskazan kao zasebna kategorija dok je u GFI-POD obrascu uključen u nematerijalnu imovinu</t>
  </si>
  <si>
    <t>Ukupno</t>
  </si>
  <si>
    <t>Predujmovi za nabavu nematerijalne imovine (AOP 007)</t>
  </si>
  <si>
    <t>Nematerijalna imovina u pripremi (AOP 008)</t>
  </si>
  <si>
    <t>Materijalna imovina (AOP 010)</t>
  </si>
  <si>
    <t>Stavke ulaganja u nekretnine i imovina s pravom upotrebe u MSFI izvještaju iskazane su kao zasebne stavke sukladno zahtjevima MRS 40 i MSFI-ja 16</t>
  </si>
  <si>
    <t>Imovina s pravom upotrebe</t>
  </si>
  <si>
    <t>Predujmovi za materijalnu imovinu (AOP 116)</t>
  </si>
  <si>
    <t>Predujmovi i materijalna imovina u pripremi su u MSFI izvještaju iskazani kao jedna kategorija dok su u GFI-POD obrascu iskazani kao zasebne kategorije</t>
  </si>
  <si>
    <t>Materijalna imovina u pripremi (AOP 017)</t>
  </si>
  <si>
    <t>Dugotrajna financijska imovina (AOP 020)</t>
  </si>
  <si>
    <t>Potraživanja (AOP 031)</t>
  </si>
  <si>
    <t>Dugotrajna imovina namijenjena prodaji (AOP 044)</t>
  </si>
  <si>
    <t>Sukladno MSFI-ju 5 dugotrajna materijalna imovina iskazuje se u bilanci kao zasebna, samostalna stavka, dok se u sklopu GFI-POD iskazuje unutar zaliha.</t>
  </si>
  <si>
    <t>-</t>
  </si>
  <si>
    <t>Zalihe AOP (038)</t>
  </si>
  <si>
    <t>Potraživanja AOP (046)</t>
  </si>
  <si>
    <t>Plaćeni troškovi budućeg razdoblja i obračunato prihodi (AOP 064)</t>
  </si>
  <si>
    <t>Potraživanja za više plaćeni porez na dobit</t>
  </si>
  <si>
    <t>Kratkotrajna financijska imovina (AOP 053)</t>
  </si>
  <si>
    <t xml:space="preserve">Kratkotrajna financijska imovina   </t>
  </si>
  <si>
    <t>Zadržana dobit ili preneseni gubitak (AOP  083)</t>
  </si>
  <si>
    <t>Dobit ili gubitak poslovne godine (AOP 086)</t>
  </si>
  <si>
    <t xml:space="preserve">Zadržana dobit   </t>
  </si>
  <si>
    <t>Rezerviranja (AOP 090)</t>
  </si>
  <si>
    <t>Dugoročne obveze (AOP 097)</t>
  </si>
  <si>
    <t xml:space="preserve">Dugoročne obveze   </t>
  </si>
  <si>
    <t>Grupa je unutar posudbi iskazala obveze po dugoročnim najmovima te obveze prema bankama i povezanim društvima, dok je u GFI POD obrascu iste kategoriziralo unutar stavki obveze za zajmove depozite i slično, obveze prema bankama i drugim financijskim institucijama te ostalim dugoročnih obvezama. Obveze po dugoročnim najmovima u gfi obrascu iskazane su unutar ostalih financijskih obveza)</t>
  </si>
  <si>
    <t>Dugoroče obveze prema bankama i drugim financijskim institucijama (AOP 103)</t>
  </si>
  <si>
    <t>Dugoročne obveze po vrijednosnim papirima (AOP106)</t>
  </si>
  <si>
    <t>Ostale dugoročne obveze (AOP 107)</t>
  </si>
  <si>
    <t>Ostale financijske obveze</t>
  </si>
  <si>
    <t>Kratkoročne obveze (AOP 109)</t>
  </si>
  <si>
    <t>Odgođeno plaćanje troškova i prihod budućeg razdoblja (AOP 124)</t>
  </si>
  <si>
    <t>Kratkoročne obveze</t>
  </si>
  <si>
    <t>Troškovi osoblja (AOP 013)</t>
  </si>
  <si>
    <t>U MSFI izvještaju troškovi osoblja uključuju i naknade zaposlenicima koje su u gfi obrascu prezentirane unutar ostalih troškova</t>
  </si>
  <si>
    <t>Ostali troškovi (AOP 018)</t>
  </si>
  <si>
    <t>Ostali poslovni rashodi (AOP 029)</t>
  </si>
  <si>
    <t>Rezerviranja (AOP 028)</t>
  </si>
  <si>
    <t>Udio od dobiti od društava povezanih sudjelujućim interesom (AOP 049)</t>
  </si>
  <si>
    <t>Udio u dobiti od zajedničkih pothvata (AOP 050)</t>
  </si>
  <si>
    <t>Udio u gubitku od zajedničkih pothvata (AOP 052)</t>
  </si>
  <si>
    <t>BILJEŠKE UZ FINANCIJSKE IZVJEŠTAJE - GFI</t>
  </si>
  <si>
    <t xml:space="preserve">Naziv izdavatelja: KONČAR d.d. </t>
  </si>
  <si>
    <t>OIB: 45050126417</t>
  </si>
  <si>
    <t>Razlika GFI pod obrasca i prezentiranih financijskih izvještaja</t>
  </si>
  <si>
    <t>Izvještajno razdoblje: 01.01.2024.-31.12.2024.</t>
  </si>
  <si>
    <t>Predujmovi i nematerijalna imovina u pripremi  su u MSFI izvještaju iskazani kao jedna kategorija dok su u GFI-POD obrascu iskazani kao zasebne kategorije</t>
  </si>
  <si>
    <t>Nematerijalna imovina (bilješka 13)</t>
  </si>
  <si>
    <t>Goodwill (bilješka 12)</t>
  </si>
  <si>
    <t>Imovina u pripremi i predujmovi (bilješka 13)</t>
  </si>
  <si>
    <t>Nekretnine, postrojenja i oprema (bilješka 14)</t>
  </si>
  <si>
    <t>Ulaganja u nekretnine (bilješka 15)</t>
  </si>
  <si>
    <t>Imovina u pripremi i predujmovi (bilješka 14)</t>
  </si>
  <si>
    <t>Ulaganja obračunata po metodi udjela (bilješka 16)</t>
  </si>
  <si>
    <t>Financijska imovina po amortiziranom trošku (bilješka 18)</t>
  </si>
  <si>
    <t>Ostala ulaganja (bilješka 17)</t>
  </si>
  <si>
    <t>Zalihe (bilješka 19)</t>
  </si>
  <si>
    <t>Financijska imovina po amortiziranom trošku (bilješka 20)</t>
  </si>
  <si>
    <t>Ostala imovina (bilješka 21)</t>
  </si>
  <si>
    <t>Ugovorna imovina (bilješka 22)</t>
  </si>
  <si>
    <t>Dugotrajna imovina namijenjena prodaji (bilješka 25)</t>
  </si>
  <si>
    <t>Dugotrajna financijska imovina u MSFI izvještaju je iskazana unutar kategorija ulaganja obračunata po metodi udjela i ostala ulaganja, dok je razlika iznosa od 6.921 tisuća kuna koja se odnosi na dane depozite, zajmove i slično unutar GFI-POD obrasca iskazana kao dugotrajna financijska imovina, a u MSFI izvještaju unutar kategorije financijska imovina po amortiziranom trošku. Potraživanja iskazana u GFI-POD obrascu u MSFI izvještaju su uključena u kategoriju financijska imovina po amortiziranom trošku.</t>
  </si>
  <si>
    <t xml:space="preserve">Potraživanja priznata metodom mjerenja napretka sukladno MSFI 15 iskazana je kao ugovorna imovina dok je ista stavka u GFI-POD obrascu iskazana kao potraživanja od kupaca. 
Iznosi uključeni u kategorije potraživanja i plaćeni troškovi budućeg razdoblja i obračunati prihodi u GFI-POD obrascu u MSFI izvještaju su iskazani unutar kategorija financijska imovina po amortiziranom trošku, potraživanja za više plaćeni porez na dobit te ugovorna imovina. 
Dani zajmovi u iznosu od 466 tisuća eura u gfi obrascu su uključeni u kategoriju kratkotrajna financijska imovina dok su u MSFI izvještaju iskazani unutar kategorije zajmovi i potraživanja.
</t>
  </si>
  <si>
    <t>Dani zajmovi u iznosu od 466 tisuća eura u GFI-POD obrascu su uključeni u kategoriju kratkotrajna financijska imovina dok su u MSFI izvještaju iskazani unutar kategorije zajmovi i potraživanja.</t>
  </si>
  <si>
    <t>U GFI-POD obrascu zasebno su iskazane kategorije zadržane dobiti i dobiti poslovne godine dok su u MSFI izvještaju iskazane unutar kategorije zadržane dobiti</t>
  </si>
  <si>
    <t>Rezerviranja i dugoročne obveze u GFI-POD obrascu su izdvojena u posebne klase dok su u MSFI izvještaju iskazane unutar dugoročnih obveza</t>
  </si>
  <si>
    <t>Posudbe (bilješka 29)</t>
  </si>
  <si>
    <t>Ostale dugoročne obveze (bilješka 30)</t>
  </si>
  <si>
    <t>Stavke ugovorna obveza iz ugovora s kupcima, ugovorna obveza – predujmovi primljeni od kupca sukladno MSFI 15 iskazane su unutar ugovorne obveze dok su iste u GFI-POD obrascu iskazane unutar kategorija primljeni predujmovi/odgođeno plaćanje troškova i prihodi budućeg razdoblja. Dodatno, kratkoročna rezerviranja iskazana su kao zasebna stavka u MSFI izvještaju dok su u GFI-POD obrascu iskazana unutar stavke odgođeno plaćanje troškova i prihodi budućeg razdoblja. U MSFI izvještaju sumarno su iskazane pozicije unutar kategorije obveze prema dobavljačima i ostale obveze koje su u GFI-POD obrascu klasificirane sukladno predviđenim kategorijama.</t>
  </si>
  <si>
    <t>Troškovi osoblja (bilješka 6)</t>
  </si>
  <si>
    <t>Ostali troškovi poslovanja (bilješka 8)</t>
  </si>
  <si>
    <t>U MSFI izvještaju troškovi osoblja uključuju i naknade zaposlenicima koje su u GFI-POD obrascu prezentirane unutar ostalih troškova.
Troškovi rezerviranja i ostali poslovni rashodi koji su u GFI-POD obrascu iskazani kao zasebna kategorija u MSFI izvještaju su iskazani unutar ostalih troškova poslovanja</t>
  </si>
  <si>
    <t>Udio u dobiti od ulaganja koja se obračunavaju metodom udjela (bilješka 16)</t>
  </si>
  <si>
    <t>Udjeli u dobiti/gubitku od društava povezanih sudjelujućim interesom i udio u dobiti/gubitku zajedničkih pothvata uGFI-POD obrascu iskazuju se unutar zasebnih kategorija dok su u MSFI obrascu iskazani unutar jedne kategorije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</si>
</sst>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0"/>
    <numFmt numFmtId="165" formatCode="00"/>
    <numFmt numFmtId="166" formatCode="_-* #,##0_-;\-* #,##0_-;_-* &quot;-&quot;??_-;_-@_-"/>
    <numFmt numFmtId="167" formatCode="_(* #,##0_);_(* \(#,##0\);_(* &quot;-&quot;_);_(@_)"/>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charset val="238"/>
    </font>
    <font>
      <sz val="10"/>
      <name val="Arial CE"/>
    </font>
    <font>
      <b/>
      <i/>
      <sz val="9"/>
      <color rgb="FF000000"/>
      <name val="Arial"/>
      <family val="2"/>
      <charset val="238"/>
    </font>
    <font>
      <sz val="9"/>
      <color rgb="FF000000"/>
      <name val="Arial"/>
      <family val="2"/>
      <charset val="238"/>
    </font>
    <font>
      <b/>
      <sz val="9"/>
      <color rgb="FF000000"/>
      <name val="Arial"/>
      <family val="2"/>
      <charset val="238"/>
    </font>
    <font>
      <b/>
      <sz val="10"/>
      <color theme="1"/>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rgb="FF000000"/>
      </patternFill>
    </fill>
    <fill>
      <patternFill patternType="solid">
        <fgColor theme="0"/>
        <bgColor rgb="FF000000"/>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43" fontId="39" fillId="0" borderId="0" applyFont="0" applyFill="0" applyBorder="0" applyAlignment="0" applyProtection="0"/>
    <xf numFmtId="0" fontId="40" fillId="0" borderId="0"/>
  </cellStyleXfs>
  <cellXfs count="337">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26" xfId="0" applyFont="1" applyFill="1" applyBorder="1" applyAlignment="1" applyProtection="1">
      <alignment vertical="top"/>
      <protection locked="0"/>
    </xf>
    <xf numFmtId="0" fontId="28" fillId="10" borderId="0" xfId="0" applyFont="1" applyFill="1" applyAlignment="1" applyProtection="1">
      <alignment vertical="top"/>
      <protection locked="0"/>
    </xf>
    <xf numFmtId="0" fontId="28" fillId="10" borderId="27" xfId="0" applyFont="1" applyFill="1" applyBorder="1" applyProtection="1">
      <protection locked="0"/>
    </xf>
    <xf numFmtId="0" fontId="4" fillId="11" borderId="3" xfId="4" applyFont="1" applyFill="1" applyBorder="1" applyAlignment="1" applyProtection="1">
      <alignment horizontal="left" vertical="center"/>
      <protection locked="0"/>
    </xf>
    <xf numFmtId="0" fontId="4" fillId="11" borderId="2" xfId="4" applyFont="1" applyFill="1" applyBorder="1" applyAlignment="1" applyProtection="1">
      <alignment horizontal="left" vertical="center"/>
      <protection locked="0"/>
    </xf>
    <xf numFmtId="0" fontId="4" fillId="11" borderId="4" xfId="4" applyFont="1" applyFill="1" applyBorder="1" applyAlignment="1" applyProtection="1">
      <alignment horizontal="left" vertical="center"/>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4" fillId="11" borderId="29" xfId="4" applyFont="1" applyFill="1" applyBorder="1" applyAlignment="1" applyProtection="1">
      <alignment horizontal="center" vertical="center"/>
      <protection locked="0"/>
    </xf>
    <xf numFmtId="0" fontId="28" fillId="10" borderId="26" xfId="4" applyFont="1" applyFill="1" applyBorder="1" applyAlignment="1" applyProtection="1">
      <alignment vertical="top"/>
      <protection locked="0"/>
    </xf>
    <xf numFmtId="0" fontId="28" fillId="10" borderId="0" xfId="4" applyFont="1" applyFill="1" applyAlignment="1" applyProtection="1">
      <alignment vertical="top"/>
      <protection locked="0"/>
    </xf>
    <xf numFmtId="0" fontId="28" fillId="10" borderId="0" xfId="4" applyFont="1" applyFill="1" applyProtection="1">
      <protection locked="0"/>
    </xf>
    <xf numFmtId="0" fontId="28" fillId="10" borderId="27" xfId="4" applyFont="1" applyFill="1" applyBorder="1" applyProtection="1">
      <protection locked="0"/>
    </xf>
    <xf numFmtId="167" fontId="5" fillId="10" borderId="0" xfId="6" applyNumberFormat="1" applyFont="1" applyFill="1" applyAlignment="1" applyProtection="1">
      <alignment wrapText="1"/>
      <protection locked="0"/>
    </xf>
    <xf numFmtId="167" fontId="21" fillId="10" borderId="0" xfId="6" applyNumberFormat="1" applyFont="1" applyFill="1" applyAlignment="1" applyProtection="1">
      <alignment wrapText="1"/>
      <protection locked="0"/>
    </xf>
    <xf numFmtId="0" fontId="41" fillId="15" borderId="0" xfId="0" applyFont="1" applyFill="1"/>
    <xf numFmtId="43" fontId="42" fillId="15" borderId="0" xfId="5" applyFont="1" applyFill="1" applyBorder="1"/>
    <xf numFmtId="0" fontId="42" fillId="15" borderId="0" xfId="0" applyFont="1" applyFill="1"/>
    <xf numFmtId="0" fontId="41" fillId="15" borderId="2" xfId="0" applyFont="1" applyFill="1" applyBorder="1"/>
    <xf numFmtId="0" fontId="42" fillId="15" borderId="0" xfId="0" applyFont="1" applyFill="1" applyAlignment="1">
      <alignment wrapText="1"/>
    </xf>
    <xf numFmtId="167" fontId="5" fillId="15" borderId="0" xfId="6" applyNumberFormat="1" applyFont="1" applyFill="1" applyAlignment="1" applyProtection="1">
      <alignment wrapText="1"/>
      <protection locked="0"/>
    </xf>
    <xf numFmtId="0" fontId="42" fillId="15" borderId="0" xfId="0" applyFont="1" applyFill="1" applyAlignment="1">
      <alignment horizontal="left" wrapText="1"/>
    </xf>
    <xf numFmtId="0" fontId="41" fillId="15" borderId="1" xfId="0" applyFont="1" applyFill="1" applyBorder="1" applyAlignment="1">
      <alignment horizontal="left"/>
    </xf>
    <xf numFmtId="167" fontId="21" fillId="15" borderId="1" xfId="6" applyNumberFormat="1" applyFont="1" applyFill="1" applyBorder="1" applyAlignment="1" applyProtection="1">
      <alignment wrapText="1"/>
      <protection locked="0"/>
    </xf>
    <xf numFmtId="0" fontId="41" fillId="15" borderId="0" xfId="0" applyFont="1" applyFill="1" applyAlignment="1">
      <alignment horizontal="left"/>
    </xf>
    <xf numFmtId="167" fontId="21" fillId="15" borderId="0" xfId="6" applyNumberFormat="1" applyFont="1" applyFill="1" applyAlignment="1" applyProtection="1">
      <alignment wrapText="1"/>
      <protection locked="0"/>
    </xf>
    <xf numFmtId="0" fontId="42" fillId="15" borderId="0" xfId="0" applyFont="1" applyFill="1" applyAlignment="1">
      <alignment horizontal="left"/>
    </xf>
    <xf numFmtId="167" fontId="5" fillId="15" borderId="0" xfId="6" applyNumberFormat="1" applyFont="1" applyFill="1" applyAlignment="1" applyProtection="1">
      <alignment horizontal="center" wrapText="1"/>
      <protection locked="0"/>
    </xf>
    <xf numFmtId="3" fontId="42" fillId="15" borderId="0" xfId="5" applyNumberFormat="1" applyFont="1" applyFill="1" applyBorder="1"/>
    <xf numFmtId="0" fontId="0" fillId="10" borderId="0" xfId="0" applyFill="1"/>
    <xf numFmtId="0" fontId="41" fillId="10" borderId="0" xfId="0" applyFont="1" applyFill="1"/>
    <xf numFmtId="43" fontId="42" fillId="10" borderId="0" xfId="5" applyFont="1" applyFill="1" applyBorder="1"/>
    <xf numFmtId="0" fontId="42" fillId="10" borderId="0" xfId="0" applyFont="1" applyFill="1"/>
    <xf numFmtId="0" fontId="41" fillId="10" borderId="2" xfId="0" applyFont="1" applyFill="1" applyBorder="1"/>
    <xf numFmtId="43" fontId="43" fillId="10" borderId="2" xfId="5" applyFont="1" applyFill="1" applyBorder="1" applyAlignment="1">
      <alignment horizontal="center"/>
    </xf>
    <xf numFmtId="0" fontId="43" fillId="10" borderId="2" xfId="0" applyFont="1" applyFill="1" applyBorder="1" applyAlignment="1">
      <alignment horizontal="center"/>
    </xf>
    <xf numFmtId="43" fontId="43" fillId="10" borderId="0" xfId="5" applyFont="1" applyFill="1" applyBorder="1" applyAlignment="1">
      <alignment horizontal="center"/>
    </xf>
    <xf numFmtId="0" fontId="43" fillId="10" borderId="0" xfId="0" applyFont="1" applyFill="1" applyAlignment="1">
      <alignment horizontal="center"/>
    </xf>
    <xf numFmtId="0" fontId="42" fillId="10" borderId="0" xfId="0" applyFont="1" applyFill="1" applyAlignment="1">
      <alignment wrapText="1"/>
    </xf>
    <xf numFmtId="0" fontId="42" fillId="10" borderId="0" xfId="0" applyFont="1" applyFill="1" applyAlignment="1">
      <alignment horizontal="left" wrapText="1"/>
    </xf>
    <xf numFmtId="0" fontId="6" fillId="16" borderId="0" xfId="0" applyFont="1" applyFill="1"/>
    <xf numFmtId="0" fontId="2" fillId="16" borderId="0" xfId="0" applyFont="1" applyFill="1"/>
    <xf numFmtId="0" fontId="2" fillId="16" borderId="0" xfId="0" applyFont="1" applyFill="1" applyAlignment="1">
      <alignment vertical="top"/>
    </xf>
    <xf numFmtId="0" fontId="44" fillId="16" borderId="0" xfId="0" applyFont="1" applyFill="1" applyAlignment="1">
      <alignment vertical="center"/>
    </xf>
    <xf numFmtId="0" fontId="41" fillId="16" borderId="0" xfId="0" applyFont="1" applyFill="1"/>
    <xf numFmtId="43" fontId="43" fillId="16" borderId="0" xfId="5" applyFont="1" applyFill="1" applyBorder="1" applyAlignment="1">
      <alignment horizontal="center"/>
    </xf>
    <xf numFmtId="0" fontId="43" fillId="16" borderId="0" xfId="0" applyFont="1" applyFill="1" applyAlignment="1">
      <alignment horizontal="center"/>
    </xf>
    <xf numFmtId="43" fontId="42" fillId="15" borderId="2" xfId="5" applyFont="1" applyFill="1" applyBorder="1"/>
    <xf numFmtId="0" fontId="42" fillId="15" borderId="2" xfId="0" applyFont="1" applyFill="1" applyBorder="1" applyAlignment="1">
      <alignment horizontal="left"/>
    </xf>
    <xf numFmtId="166" fontId="42" fillId="15" borderId="0" xfId="5" applyNumberFormat="1" applyFont="1" applyFill="1" applyBorder="1"/>
    <xf numFmtId="0" fontId="42" fillId="15" borderId="2" xfId="0" applyFont="1" applyFill="1" applyBorder="1"/>
    <xf numFmtId="166" fontId="42" fillId="15" borderId="2" xfId="5" applyNumberFormat="1" applyFont="1" applyFill="1" applyBorder="1"/>
    <xf numFmtId="167" fontId="5" fillId="15" borderId="2" xfId="6" applyNumberFormat="1" applyFont="1" applyFill="1" applyBorder="1" applyAlignment="1" applyProtection="1">
      <alignment wrapText="1"/>
      <protection locked="0"/>
    </xf>
    <xf numFmtId="3" fontId="42" fillId="15" borderId="0" xfId="4" applyNumberFormat="1" applyFont="1" applyFill="1" applyAlignment="1">
      <alignment horizontal="right" vertical="center"/>
    </xf>
    <xf numFmtId="0" fontId="42" fillId="15" borderId="0" xfId="4" applyFont="1" applyFill="1" applyAlignment="1">
      <alignment vertical="center"/>
    </xf>
    <xf numFmtId="3" fontId="42" fillId="15" borderId="2" xfId="4" applyNumberFormat="1" applyFont="1" applyFill="1" applyBorder="1" applyAlignment="1">
      <alignment horizontal="right" vertical="center"/>
    </xf>
    <xf numFmtId="41" fontId="42" fillId="15" borderId="0" xfId="4" applyNumberFormat="1" applyFont="1" applyFill="1" applyAlignment="1">
      <alignment horizontal="right" vertical="center"/>
    </xf>
    <xf numFmtId="3" fontId="5" fillId="15" borderId="0" xfId="6" applyNumberFormat="1" applyFont="1" applyFill="1" applyAlignment="1" applyProtection="1">
      <alignment wrapText="1"/>
      <protection locked="0"/>
    </xf>
    <xf numFmtId="43" fontId="42" fillId="15" borderId="2" xfId="5" applyFont="1" applyFill="1" applyBorder="1" applyAlignment="1">
      <alignment horizontal="right"/>
    </xf>
    <xf numFmtId="3" fontId="5" fillId="15" borderId="2" xfId="6" applyNumberFormat="1" applyFont="1" applyFill="1" applyBorder="1" applyAlignment="1" applyProtection="1">
      <alignment horizontal="right" vertical="center" wrapText="1"/>
      <protection locked="0"/>
    </xf>
    <xf numFmtId="0" fontId="42" fillId="15" borderId="0" xfId="4" applyFont="1" applyFill="1" applyAlignment="1">
      <alignment vertical="top"/>
    </xf>
    <xf numFmtId="167" fontId="5" fillId="15" borderId="0" xfId="6" applyNumberFormat="1" applyFont="1" applyFill="1" applyAlignment="1" applyProtection="1">
      <alignment vertical="top" wrapText="1"/>
      <protection locked="0"/>
    </xf>
    <xf numFmtId="3" fontId="42" fillId="15" borderId="0" xfId="4" applyNumberFormat="1" applyFont="1" applyFill="1" applyAlignment="1">
      <alignment horizontal="right" vertical="top"/>
    </xf>
    <xf numFmtId="167" fontId="5" fillId="15" borderId="2" xfId="6" applyNumberFormat="1" applyFont="1" applyFill="1" applyBorder="1" applyAlignment="1" applyProtection="1">
      <alignment vertical="center" wrapText="1"/>
      <protection locked="0"/>
    </xf>
    <xf numFmtId="43" fontId="42" fillId="15" borderId="2" xfId="5" applyFont="1" applyFill="1" applyBorder="1" applyAlignment="1">
      <alignment vertical="center"/>
    </xf>
    <xf numFmtId="0" fontId="42" fillId="15" borderId="2" xfId="0" applyFont="1" applyFill="1" applyBorder="1" applyAlignment="1">
      <alignment horizontal="left" vertical="top"/>
    </xf>
    <xf numFmtId="167" fontId="21" fillId="15" borderId="2" xfId="6" applyNumberFormat="1" applyFont="1" applyFill="1" applyBorder="1" applyAlignment="1" applyProtection="1">
      <alignment vertical="top" wrapText="1"/>
      <protection locked="0"/>
    </xf>
    <xf numFmtId="3" fontId="42" fillId="15" borderId="2" xfId="0" applyNumberFormat="1" applyFont="1" applyFill="1" applyBorder="1" applyAlignment="1">
      <alignment vertical="top"/>
    </xf>
    <xf numFmtId="0" fontId="42" fillId="15" borderId="0" xfId="0" applyFont="1" applyFill="1" applyAlignment="1">
      <alignment vertical="center" wrapText="1"/>
    </xf>
    <xf numFmtId="3" fontId="42" fillId="15" borderId="0" xfId="0" applyNumberFormat="1" applyFont="1" applyFill="1" applyAlignment="1">
      <alignment vertical="top"/>
    </xf>
    <xf numFmtId="167" fontId="5" fillId="15" borderId="2" xfId="6" applyNumberFormat="1" applyFont="1" applyFill="1" applyBorder="1" applyAlignment="1" applyProtection="1">
      <alignment vertical="top" wrapText="1"/>
      <protection locked="0"/>
    </xf>
    <xf numFmtId="0" fontId="42" fillId="10" borderId="0" xfId="0" applyFont="1" applyFill="1" applyAlignment="1">
      <alignment horizontal="left"/>
    </xf>
    <xf numFmtId="0" fontId="42" fillId="10" borderId="2" xfId="0" applyFont="1" applyFill="1" applyBorder="1" applyAlignment="1">
      <alignment horizontal="left" vertical="top"/>
    </xf>
    <xf numFmtId="167" fontId="21" fillId="10" borderId="2" xfId="6" applyNumberFormat="1" applyFont="1" applyFill="1" applyBorder="1" applyAlignment="1" applyProtection="1">
      <alignment vertical="top" wrapText="1"/>
      <protection locked="0"/>
    </xf>
    <xf numFmtId="3" fontId="42" fillId="10" borderId="2" xfId="0" applyNumberFormat="1" applyFont="1" applyFill="1" applyBorder="1" applyAlignment="1">
      <alignment vertical="top"/>
    </xf>
    <xf numFmtId="167" fontId="5" fillId="10" borderId="2" xfId="6" applyNumberFormat="1" applyFont="1" applyFill="1" applyBorder="1" applyAlignment="1" applyProtection="1">
      <alignment vertical="top" wrapText="1"/>
      <protection locked="0"/>
    </xf>
    <xf numFmtId="0" fontId="41" fillId="10" borderId="1" xfId="0" applyFont="1" applyFill="1" applyBorder="1" applyAlignment="1">
      <alignment horizontal="left"/>
    </xf>
    <xf numFmtId="0" fontId="41" fillId="10" borderId="0" xfId="0" applyFont="1" applyFill="1" applyAlignment="1">
      <alignment horizontal="left"/>
    </xf>
    <xf numFmtId="0" fontId="5" fillId="10" borderId="0" xfId="0" applyFont="1" applyFill="1"/>
    <xf numFmtId="167" fontId="5" fillId="15" borderId="0" xfId="6" applyNumberFormat="1" applyFont="1" applyFill="1" applyAlignment="1" applyProtection="1">
      <alignment vertical="center" wrapText="1"/>
      <protection locked="0"/>
    </xf>
    <xf numFmtId="0" fontId="4" fillId="11" borderId="3" xfId="4" applyFont="1" applyFill="1" applyBorder="1" applyAlignment="1" applyProtection="1">
      <alignment horizontal="left" vertical="center"/>
      <protection locked="0"/>
    </xf>
    <xf numFmtId="0" fontId="4" fillId="11" borderId="2" xfId="4" applyFont="1" applyFill="1" applyBorder="1" applyAlignment="1" applyProtection="1">
      <alignment horizontal="left" vertical="center"/>
      <protection locked="0"/>
    </xf>
    <xf numFmtId="0" fontId="4" fillId="11" borderId="4" xfId="4" applyFont="1" applyFill="1" applyBorder="1" applyAlignment="1" applyProtection="1">
      <alignment horizontal="left" vertical="center"/>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0" applyFont="1" applyFill="1" applyAlignment="1" applyProtection="1">
      <alignment vertical="top"/>
      <protection locked="0"/>
    </xf>
    <xf numFmtId="0" fontId="28" fillId="10" borderId="0" xfId="0" applyFont="1" applyFill="1" applyProtection="1">
      <protection locked="0"/>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28" fillId="10" borderId="0" xfId="0" applyFont="1" applyFill="1"/>
    <xf numFmtId="0" fontId="5" fillId="10" borderId="0" xfId="0" applyFont="1" applyFill="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Alignment="1">
      <alignment vertical="center"/>
    </xf>
    <xf numFmtId="0" fontId="34" fillId="10" borderId="27" xfId="0" applyFont="1" applyFill="1" applyBorder="1" applyAlignment="1">
      <alignment vertical="center"/>
    </xf>
    <xf numFmtId="0" fontId="28" fillId="10" borderId="0" xfId="0" applyFont="1" applyFill="1" applyAlignment="1">
      <alignment vertical="top"/>
    </xf>
    <xf numFmtId="0" fontId="28" fillId="10" borderId="0" xfId="0" applyFont="1" applyFill="1" applyAlignment="1">
      <alignment vertical="top" wrapText="1"/>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5"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0" borderId="30" xfId="0" applyFont="1" applyBorder="1" applyAlignment="1">
      <alignment horizontal="left" vertical="center" wrapText="1" indent="1"/>
    </xf>
    <xf numFmtId="0" fontId="5" fillId="10" borderId="30" xfId="0" applyFont="1" applyFill="1" applyBorder="1" applyAlignment="1">
      <alignment horizontal="left" vertical="center" wrapText="1" indent="1"/>
    </xf>
    <xf numFmtId="0" fontId="5" fillId="9" borderId="30" xfId="0" applyFont="1" applyFill="1" applyBorder="1" applyAlignment="1">
      <alignment horizontal="left" vertical="center" wrapText="1" inden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xf>
    <xf numFmtId="0" fontId="4" fillId="9" borderId="30" xfId="0" applyFont="1" applyFill="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21" fillId="0" borderId="30"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30" xfId="3" applyFont="1" applyFill="1" applyBorder="1" applyAlignment="1">
      <alignment horizontal="center"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3" fillId="0" borderId="25" xfId="0" applyFont="1" applyBorder="1"/>
    <xf numFmtId="0" fontId="18"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0" fontId="42" fillId="15" borderId="0" xfId="0" applyFont="1" applyFill="1" applyAlignment="1">
      <alignment horizontal="left" wrapText="1"/>
    </xf>
    <xf numFmtId="0" fontId="42" fillId="15" borderId="2" xfId="0" applyFont="1" applyFill="1" applyBorder="1" applyAlignment="1">
      <alignment horizontal="left" wrapText="1"/>
    </xf>
    <xf numFmtId="0" fontId="42" fillId="15" borderId="0" xfId="0" applyFont="1" applyFill="1" applyAlignment="1">
      <alignment horizontal="left" vertical="center" wrapText="1"/>
    </xf>
    <xf numFmtId="0" fontId="42" fillId="15" borderId="2"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2" xfId="0" applyFont="1" applyFill="1" applyBorder="1" applyAlignment="1">
      <alignment horizontal="left" vertical="center" wrapText="1"/>
    </xf>
    <xf numFmtId="0" fontId="42" fillId="10" borderId="0" xfId="0" applyFont="1" applyFill="1" applyAlignment="1">
      <alignment horizontal="left" vertical="top" wrapText="1"/>
    </xf>
    <xf numFmtId="0" fontId="42" fillId="10" borderId="2" xfId="0" applyFont="1" applyFill="1" applyBorder="1" applyAlignment="1">
      <alignment horizontal="left" vertical="top" wrapText="1"/>
    </xf>
    <xf numFmtId="0" fontId="42" fillId="10" borderId="0" xfId="0" applyFont="1" applyFill="1" applyAlignment="1">
      <alignment horizontal="left" wrapText="1"/>
    </xf>
  </cellXfs>
  <cellStyles count="7">
    <cellStyle name="Comma" xfId="5" builtinId="3"/>
    <cellStyle name="Hyperlink 2" xfId="2" xr:uid="{00000000-0005-0000-0000-000000000000}"/>
    <cellStyle name="Normal" xfId="0" builtinId="0"/>
    <cellStyle name="Normal 2" xfId="3" xr:uid="{00000000-0005-0000-0000-000002000000}"/>
    <cellStyle name="Normal 3" xfId="4" xr:uid="{992E00EE-CA37-49D0-8D67-77DA11468E08}"/>
    <cellStyle name="Normal_Bilanca, RDG" xfId="6" xr:uid="{D81DADDC-3B6B-4AFF-BC0B-BB51B96775B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topLeftCell="A54" workbookViewId="0">
      <selection activeCell="AA42" sqref="AA42"/>
    </sheetView>
  </sheetViews>
  <sheetFormatPr defaultRowHeight="13.2" x14ac:dyDescent="0.25"/>
  <cols>
    <col min="9" max="9" width="13.44140625" customWidth="1"/>
  </cols>
  <sheetData>
    <row r="1" spans="1:10" ht="15.6" x14ac:dyDescent="0.25">
      <c r="A1" s="200"/>
      <c r="B1" s="201"/>
      <c r="C1" s="201"/>
      <c r="D1" s="15"/>
      <c r="E1" s="15"/>
      <c r="F1" s="15"/>
      <c r="G1" s="15"/>
      <c r="H1" s="15"/>
      <c r="I1" s="15"/>
      <c r="J1" s="16"/>
    </row>
    <row r="2" spans="1:10" ht="14.4" customHeight="1" x14ac:dyDescent="0.25">
      <c r="A2" s="202" t="s">
        <v>316</v>
      </c>
      <c r="B2" s="203"/>
      <c r="C2" s="203"/>
      <c r="D2" s="203"/>
      <c r="E2" s="203"/>
      <c r="F2" s="203"/>
      <c r="G2" s="203"/>
      <c r="H2" s="203"/>
      <c r="I2" s="203"/>
      <c r="J2" s="204"/>
    </row>
    <row r="3" spans="1:10" ht="13.8" x14ac:dyDescent="0.25">
      <c r="A3" s="50"/>
      <c r="B3" s="51"/>
      <c r="C3" s="51"/>
      <c r="D3" s="51"/>
      <c r="E3" s="51"/>
      <c r="F3" s="51"/>
      <c r="G3" s="51"/>
      <c r="H3" s="51"/>
      <c r="I3" s="51"/>
      <c r="J3" s="52"/>
    </row>
    <row r="4" spans="1:10" ht="33.6" customHeight="1" x14ac:dyDescent="0.25">
      <c r="A4" s="205" t="s">
        <v>301</v>
      </c>
      <c r="B4" s="206"/>
      <c r="C4" s="206"/>
      <c r="D4" s="206"/>
      <c r="E4" s="207">
        <v>45292</v>
      </c>
      <c r="F4" s="208"/>
      <c r="G4" s="58" t="s">
        <v>0</v>
      </c>
      <c r="H4" s="207">
        <v>45657</v>
      </c>
      <c r="I4" s="208"/>
      <c r="J4" s="17"/>
    </row>
    <row r="5" spans="1:10" s="63" customFormat="1" ht="10.199999999999999" customHeight="1" x14ac:dyDescent="0.3">
      <c r="A5" s="209"/>
      <c r="B5" s="210"/>
      <c r="C5" s="210"/>
      <c r="D5" s="210"/>
      <c r="E5" s="210"/>
      <c r="F5" s="210"/>
      <c r="G5" s="210"/>
      <c r="H5" s="210"/>
      <c r="I5" s="210"/>
      <c r="J5" s="211"/>
    </row>
    <row r="6" spans="1:10" ht="20.399999999999999" customHeight="1" x14ac:dyDescent="0.25">
      <c r="A6" s="53"/>
      <c r="B6" s="64" t="s">
        <v>321</v>
      </c>
      <c r="C6" s="54"/>
      <c r="D6" s="54"/>
      <c r="E6" s="76">
        <v>2024</v>
      </c>
      <c r="F6" s="65"/>
      <c r="G6" s="58"/>
      <c r="H6" s="65"/>
      <c r="I6" s="65"/>
      <c r="J6" s="26"/>
    </row>
    <row r="7" spans="1:10" s="67" customFormat="1" ht="10.95" customHeight="1" x14ac:dyDescent="0.25">
      <c r="A7" s="53"/>
      <c r="B7" s="54"/>
      <c r="C7" s="54"/>
      <c r="D7" s="54"/>
      <c r="E7" s="66"/>
      <c r="F7" s="66"/>
      <c r="G7" s="58"/>
      <c r="H7" s="66"/>
      <c r="I7" s="66"/>
      <c r="J7" s="26"/>
    </row>
    <row r="8" spans="1:10" ht="37.950000000000003" customHeight="1" x14ac:dyDescent="0.25">
      <c r="A8" s="214" t="s">
        <v>322</v>
      </c>
      <c r="B8" s="215"/>
      <c r="C8" s="215"/>
      <c r="D8" s="215"/>
      <c r="E8" s="215"/>
      <c r="F8" s="215"/>
      <c r="G8" s="215"/>
      <c r="H8" s="215"/>
      <c r="I8" s="215"/>
      <c r="J8" s="18"/>
    </row>
    <row r="9" spans="1:10" ht="13.8" x14ac:dyDescent="0.25">
      <c r="A9" s="19"/>
      <c r="B9" s="47"/>
      <c r="C9" s="47"/>
      <c r="D9" s="47"/>
      <c r="E9" s="213"/>
      <c r="F9" s="213"/>
      <c r="G9" s="197"/>
      <c r="H9" s="197"/>
      <c r="I9" s="56"/>
      <c r="J9" s="57"/>
    </row>
    <row r="10" spans="1:10" ht="25.95" customHeight="1" x14ac:dyDescent="0.25">
      <c r="A10" s="216" t="s">
        <v>302</v>
      </c>
      <c r="B10" s="217"/>
      <c r="C10" s="218" t="s">
        <v>444</v>
      </c>
      <c r="D10" s="219"/>
      <c r="E10" s="48"/>
      <c r="F10" s="220" t="s">
        <v>323</v>
      </c>
      <c r="G10" s="221"/>
      <c r="H10" s="222" t="s">
        <v>445</v>
      </c>
      <c r="I10" s="223"/>
      <c r="J10" s="20"/>
    </row>
    <row r="11" spans="1:10" ht="15.6" customHeight="1" x14ac:dyDescent="0.25">
      <c r="A11" s="19"/>
      <c r="B11" s="47"/>
      <c r="C11" s="47"/>
      <c r="D11" s="47"/>
      <c r="E11" s="212"/>
      <c r="F11" s="212"/>
      <c r="G11" s="212"/>
      <c r="H11" s="212"/>
      <c r="I11" s="49"/>
      <c r="J11" s="20"/>
    </row>
    <row r="12" spans="1:10" ht="21" customHeight="1" x14ac:dyDescent="0.25">
      <c r="A12" s="186" t="s">
        <v>317</v>
      </c>
      <c r="B12" s="217"/>
      <c r="C12" s="218" t="s">
        <v>446</v>
      </c>
      <c r="D12" s="219"/>
      <c r="E12" s="226"/>
      <c r="F12" s="212"/>
      <c r="G12" s="212"/>
      <c r="H12" s="212"/>
      <c r="I12" s="49"/>
      <c r="J12" s="20"/>
    </row>
    <row r="13" spans="1:10" ht="10.95" customHeight="1" x14ac:dyDescent="0.25">
      <c r="A13" s="48"/>
      <c r="B13" s="49"/>
      <c r="C13" s="47"/>
      <c r="D13" s="47"/>
      <c r="E13" s="197"/>
      <c r="F13" s="197"/>
      <c r="G13" s="197"/>
      <c r="H13" s="197"/>
      <c r="I13" s="47"/>
      <c r="J13" s="21"/>
    </row>
    <row r="14" spans="1:10" ht="22.95" customHeight="1" x14ac:dyDescent="0.25">
      <c r="A14" s="186" t="s">
        <v>303</v>
      </c>
      <c r="B14" s="227"/>
      <c r="C14" s="218" t="s">
        <v>447</v>
      </c>
      <c r="D14" s="219"/>
      <c r="E14" s="224"/>
      <c r="F14" s="225"/>
      <c r="G14" s="62" t="s">
        <v>324</v>
      </c>
      <c r="H14" s="222" t="s">
        <v>449</v>
      </c>
      <c r="I14" s="223"/>
      <c r="J14" s="59"/>
    </row>
    <row r="15" spans="1:10" ht="14.4" customHeight="1" x14ac:dyDescent="0.25">
      <c r="A15" s="48"/>
      <c r="B15" s="49"/>
      <c r="C15" s="47"/>
      <c r="D15" s="47"/>
      <c r="E15" s="197"/>
      <c r="F15" s="197"/>
      <c r="G15" s="197"/>
      <c r="H15" s="197"/>
      <c r="I15" s="47"/>
      <c r="J15" s="21"/>
    </row>
    <row r="16" spans="1:10" ht="13.2" customHeight="1" x14ac:dyDescent="0.25">
      <c r="A16" s="186" t="s">
        <v>325</v>
      </c>
      <c r="B16" s="227"/>
      <c r="C16" s="218" t="s">
        <v>448</v>
      </c>
      <c r="D16" s="219"/>
      <c r="E16" s="55"/>
      <c r="F16" s="55"/>
      <c r="G16" s="55"/>
      <c r="H16" s="55"/>
      <c r="I16" s="55"/>
      <c r="J16" s="59"/>
    </row>
    <row r="17" spans="1:10" ht="14.4" customHeight="1" x14ac:dyDescent="0.25">
      <c r="A17" s="228"/>
      <c r="B17" s="229"/>
      <c r="C17" s="229"/>
      <c r="D17" s="229"/>
      <c r="E17" s="229"/>
      <c r="F17" s="229"/>
      <c r="G17" s="229"/>
      <c r="H17" s="229"/>
      <c r="I17" s="229"/>
      <c r="J17" s="230"/>
    </row>
    <row r="18" spans="1:10" x14ac:dyDescent="0.25">
      <c r="A18" s="216" t="s">
        <v>304</v>
      </c>
      <c r="B18" s="217"/>
      <c r="C18" s="231" t="s">
        <v>450</v>
      </c>
      <c r="D18" s="232"/>
      <c r="E18" s="232"/>
      <c r="F18" s="232"/>
      <c r="G18" s="232"/>
      <c r="H18" s="232"/>
      <c r="I18" s="232"/>
      <c r="J18" s="233"/>
    </row>
    <row r="19" spans="1:10" ht="13.8" x14ac:dyDescent="0.25">
      <c r="A19" s="19"/>
      <c r="B19" s="47"/>
      <c r="C19" s="61"/>
      <c r="D19" s="47"/>
      <c r="E19" s="197"/>
      <c r="F19" s="197"/>
      <c r="G19" s="197"/>
      <c r="H19" s="197"/>
      <c r="I19" s="47"/>
      <c r="J19" s="21"/>
    </row>
    <row r="20" spans="1:10" ht="13.8" x14ac:dyDescent="0.25">
      <c r="A20" s="216" t="s">
        <v>305</v>
      </c>
      <c r="B20" s="217"/>
      <c r="C20" s="222">
        <v>10000</v>
      </c>
      <c r="D20" s="223"/>
      <c r="E20" s="197"/>
      <c r="F20" s="197"/>
      <c r="G20" s="231" t="s">
        <v>451</v>
      </c>
      <c r="H20" s="232"/>
      <c r="I20" s="232"/>
      <c r="J20" s="233"/>
    </row>
    <row r="21" spans="1:10" ht="13.8" x14ac:dyDescent="0.25">
      <c r="A21" s="19"/>
      <c r="B21" s="47"/>
      <c r="C21" s="47"/>
      <c r="D21" s="47"/>
      <c r="E21" s="197"/>
      <c r="F21" s="197"/>
      <c r="G21" s="197"/>
      <c r="H21" s="197"/>
      <c r="I21" s="47"/>
      <c r="J21" s="21"/>
    </row>
    <row r="22" spans="1:10" x14ac:dyDescent="0.25">
      <c r="A22" s="216" t="s">
        <v>306</v>
      </c>
      <c r="B22" s="217"/>
      <c r="C22" s="231" t="s">
        <v>452</v>
      </c>
      <c r="D22" s="232"/>
      <c r="E22" s="232"/>
      <c r="F22" s="232"/>
      <c r="G22" s="232"/>
      <c r="H22" s="232"/>
      <c r="I22" s="232"/>
      <c r="J22" s="233"/>
    </row>
    <row r="23" spans="1:10" ht="13.8" x14ac:dyDescent="0.25">
      <c r="A23" s="19"/>
      <c r="B23" s="47"/>
      <c r="C23" s="47"/>
      <c r="D23" s="47"/>
      <c r="E23" s="197"/>
      <c r="F23" s="197"/>
      <c r="G23" s="197"/>
      <c r="H23" s="197"/>
      <c r="I23" s="47"/>
      <c r="J23" s="21"/>
    </row>
    <row r="24" spans="1:10" ht="13.8" x14ac:dyDescent="0.25">
      <c r="A24" s="216" t="s">
        <v>307</v>
      </c>
      <c r="B24" s="217"/>
      <c r="C24" s="234" t="s">
        <v>453</v>
      </c>
      <c r="D24" s="235"/>
      <c r="E24" s="235"/>
      <c r="F24" s="235"/>
      <c r="G24" s="235"/>
      <c r="H24" s="235"/>
      <c r="I24" s="235"/>
      <c r="J24" s="236"/>
    </row>
    <row r="25" spans="1:10" ht="13.8" x14ac:dyDescent="0.25">
      <c r="A25" s="19"/>
      <c r="B25" s="47"/>
      <c r="C25" s="61"/>
      <c r="D25" s="47"/>
      <c r="E25" s="197"/>
      <c r="F25" s="197"/>
      <c r="G25" s="197"/>
      <c r="H25" s="197"/>
      <c r="I25" s="47"/>
      <c r="J25" s="21"/>
    </row>
    <row r="26" spans="1:10" ht="13.8" x14ac:dyDescent="0.25">
      <c r="A26" s="216" t="s">
        <v>308</v>
      </c>
      <c r="B26" s="217"/>
      <c r="C26" s="234" t="s">
        <v>454</v>
      </c>
      <c r="D26" s="235"/>
      <c r="E26" s="235"/>
      <c r="F26" s="235"/>
      <c r="G26" s="235"/>
      <c r="H26" s="235"/>
      <c r="I26" s="235"/>
      <c r="J26" s="236"/>
    </row>
    <row r="27" spans="1:10" ht="13.95" customHeight="1" x14ac:dyDescent="0.25">
      <c r="A27" s="19"/>
      <c r="B27" s="47"/>
      <c r="C27" s="61"/>
      <c r="D27" s="47"/>
      <c r="E27" s="197"/>
      <c r="F27" s="197"/>
      <c r="G27" s="197"/>
      <c r="H27" s="197"/>
      <c r="I27" s="47"/>
      <c r="J27" s="21"/>
    </row>
    <row r="28" spans="1:10" ht="22.95" customHeight="1" x14ac:dyDescent="0.25">
      <c r="A28" s="186" t="s">
        <v>318</v>
      </c>
      <c r="B28" s="217"/>
      <c r="C28" s="75">
        <v>5503</v>
      </c>
      <c r="D28" s="22"/>
      <c r="E28" s="193"/>
      <c r="F28" s="193"/>
      <c r="G28" s="193"/>
      <c r="H28" s="193"/>
      <c r="I28" s="237"/>
      <c r="J28" s="238"/>
    </row>
    <row r="29" spans="1:10" ht="13.8" x14ac:dyDescent="0.25">
      <c r="A29" s="19"/>
      <c r="B29" s="47"/>
      <c r="C29" s="47"/>
      <c r="D29" s="47"/>
      <c r="E29" s="197"/>
      <c r="F29" s="197"/>
      <c r="G29" s="197"/>
      <c r="H29" s="197"/>
      <c r="I29" s="47"/>
      <c r="J29" s="21"/>
    </row>
    <row r="30" spans="1:10" ht="14.4" x14ac:dyDescent="0.25">
      <c r="A30" s="216" t="s">
        <v>309</v>
      </c>
      <c r="B30" s="217"/>
      <c r="C30" s="75" t="s">
        <v>328</v>
      </c>
      <c r="D30" s="239" t="s">
        <v>326</v>
      </c>
      <c r="E30" s="198"/>
      <c r="F30" s="198"/>
      <c r="G30" s="198"/>
      <c r="H30" s="68" t="s">
        <v>327</v>
      </c>
      <c r="I30" s="69" t="s">
        <v>328</v>
      </c>
      <c r="J30" s="70"/>
    </row>
    <row r="31" spans="1:10" ht="13.8" x14ac:dyDescent="0.25">
      <c r="A31" s="216"/>
      <c r="B31" s="217"/>
      <c r="C31" s="23"/>
      <c r="D31" s="58"/>
      <c r="E31" s="225"/>
      <c r="F31" s="225"/>
      <c r="G31" s="225"/>
      <c r="H31" s="225"/>
      <c r="I31" s="240"/>
      <c r="J31" s="241"/>
    </row>
    <row r="32" spans="1:10" ht="13.8" x14ac:dyDescent="0.25">
      <c r="A32" s="216" t="s">
        <v>319</v>
      </c>
      <c r="B32" s="217"/>
      <c r="C32" s="34" t="s">
        <v>331</v>
      </c>
      <c r="D32" s="239" t="s">
        <v>329</v>
      </c>
      <c r="E32" s="198"/>
      <c r="F32" s="198"/>
      <c r="G32" s="198"/>
      <c r="H32" s="71" t="s">
        <v>330</v>
      </c>
      <c r="I32" s="72" t="s">
        <v>331</v>
      </c>
      <c r="J32" s="73"/>
    </row>
    <row r="33" spans="1:10" ht="13.8" x14ac:dyDescent="0.25">
      <c r="A33" s="19"/>
      <c r="B33" s="47"/>
      <c r="C33" s="47"/>
      <c r="D33" s="47"/>
      <c r="E33" s="197"/>
      <c r="F33" s="197"/>
      <c r="G33" s="197"/>
      <c r="H33" s="197"/>
      <c r="I33" s="47"/>
      <c r="J33" s="21"/>
    </row>
    <row r="34" spans="1:10" x14ac:dyDescent="0.25">
      <c r="A34" s="239" t="s">
        <v>320</v>
      </c>
      <c r="B34" s="198"/>
      <c r="C34" s="198"/>
      <c r="D34" s="198"/>
      <c r="E34" s="198" t="s">
        <v>310</v>
      </c>
      <c r="F34" s="198"/>
      <c r="G34" s="198"/>
      <c r="H34" s="198"/>
      <c r="I34" s="198"/>
      <c r="J34" s="24" t="s">
        <v>311</v>
      </c>
    </row>
    <row r="35" spans="1:10" ht="13.8" x14ac:dyDescent="0.25">
      <c r="A35" s="19"/>
      <c r="B35" s="47"/>
      <c r="C35" s="47"/>
      <c r="D35" s="47"/>
      <c r="E35" s="197"/>
      <c r="F35" s="197"/>
      <c r="G35" s="197"/>
      <c r="H35" s="197"/>
      <c r="I35" s="47"/>
      <c r="J35" s="57"/>
    </row>
    <row r="36" spans="1:10" x14ac:dyDescent="0.25">
      <c r="A36" s="178" t="s">
        <v>456</v>
      </c>
      <c r="B36" s="179"/>
      <c r="C36" s="179"/>
      <c r="D36" s="180"/>
      <c r="E36" s="181" t="s">
        <v>455</v>
      </c>
      <c r="F36" s="182"/>
      <c r="G36" s="182"/>
      <c r="H36" s="182"/>
      <c r="I36" s="183"/>
      <c r="J36" s="106">
        <v>3645363</v>
      </c>
    </row>
    <row r="37" spans="1:10" ht="13.8" x14ac:dyDescent="0.25">
      <c r="A37" s="19"/>
      <c r="B37" s="47"/>
      <c r="C37" s="61"/>
      <c r="D37" s="243"/>
      <c r="E37" s="243"/>
      <c r="F37" s="243"/>
      <c r="G37" s="243"/>
      <c r="H37" s="243"/>
      <c r="I37" s="243"/>
      <c r="J37" s="21"/>
    </row>
    <row r="38" spans="1:10" x14ac:dyDescent="0.25">
      <c r="A38" s="178" t="s">
        <v>457</v>
      </c>
      <c r="B38" s="179"/>
      <c r="C38" s="179"/>
      <c r="D38" s="180"/>
      <c r="E38" s="181" t="s">
        <v>455</v>
      </c>
      <c r="F38" s="182"/>
      <c r="G38" s="182"/>
      <c r="H38" s="182"/>
      <c r="I38" s="183"/>
      <c r="J38" s="106">
        <v>3282899</v>
      </c>
    </row>
    <row r="39" spans="1:10" ht="13.8" x14ac:dyDescent="0.25">
      <c r="A39" s="19"/>
      <c r="B39" s="47"/>
      <c r="C39" s="61"/>
      <c r="D39" s="60"/>
      <c r="E39" s="243"/>
      <c r="F39" s="243"/>
      <c r="G39" s="243"/>
      <c r="H39" s="243"/>
      <c r="I39" s="49"/>
      <c r="J39" s="21"/>
    </row>
    <row r="40" spans="1:10" x14ac:dyDescent="0.25">
      <c r="A40" s="178" t="s">
        <v>458</v>
      </c>
      <c r="B40" s="179"/>
      <c r="C40" s="179"/>
      <c r="D40" s="180"/>
      <c r="E40" s="181" t="s">
        <v>455</v>
      </c>
      <c r="F40" s="182"/>
      <c r="G40" s="182"/>
      <c r="H40" s="182"/>
      <c r="I40" s="183"/>
      <c r="J40" s="106">
        <v>3282678</v>
      </c>
    </row>
    <row r="41" spans="1:10" ht="13.8" x14ac:dyDescent="0.25">
      <c r="A41" s="19"/>
      <c r="B41" s="47"/>
      <c r="C41" s="61"/>
      <c r="D41" s="60"/>
      <c r="E41" s="60"/>
      <c r="F41" s="60"/>
      <c r="G41" s="60"/>
      <c r="H41" s="60"/>
      <c r="I41" s="49"/>
      <c r="J41" s="21"/>
    </row>
    <row r="42" spans="1:10" x14ac:dyDescent="0.25">
      <c r="A42" s="178" t="s">
        <v>459</v>
      </c>
      <c r="B42" s="179"/>
      <c r="C42" s="179"/>
      <c r="D42" s="180"/>
      <c r="E42" s="181" t="s">
        <v>455</v>
      </c>
      <c r="F42" s="182"/>
      <c r="G42" s="182"/>
      <c r="H42" s="182"/>
      <c r="I42" s="183" t="s">
        <v>455</v>
      </c>
      <c r="J42" s="106">
        <v>3282899</v>
      </c>
    </row>
    <row r="43" spans="1:10" ht="13.8" x14ac:dyDescent="0.25">
      <c r="A43" s="25"/>
      <c r="B43" s="61"/>
      <c r="C43" s="242"/>
      <c r="D43" s="242"/>
      <c r="E43" s="197"/>
      <c r="F43" s="197"/>
      <c r="G43" s="242"/>
      <c r="H43" s="242"/>
      <c r="I43" s="242"/>
      <c r="J43" s="21"/>
    </row>
    <row r="44" spans="1:10" x14ac:dyDescent="0.25">
      <c r="A44" s="100" t="s">
        <v>460</v>
      </c>
      <c r="B44" s="101"/>
      <c r="C44" s="101"/>
      <c r="D44" s="102"/>
      <c r="E44" s="103"/>
      <c r="F44" s="104"/>
      <c r="G44" s="104"/>
      <c r="H44" s="104"/>
      <c r="I44" s="105" t="s">
        <v>455</v>
      </c>
      <c r="J44" s="106">
        <v>2435071</v>
      </c>
    </row>
    <row r="45" spans="1:10" ht="13.8" x14ac:dyDescent="0.25">
      <c r="A45" s="97"/>
      <c r="B45" s="98"/>
      <c r="C45" s="184"/>
      <c r="D45" s="184"/>
      <c r="E45" s="185"/>
      <c r="F45" s="185"/>
      <c r="G45" s="184"/>
      <c r="H45" s="184"/>
      <c r="I45" s="184"/>
      <c r="J45" s="99"/>
    </row>
    <row r="46" spans="1:10" x14ac:dyDescent="0.25">
      <c r="A46" s="100" t="s">
        <v>461</v>
      </c>
      <c r="B46" s="101"/>
      <c r="C46" s="101"/>
      <c r="D46" s="102"/>
      <c r="E46" s="103"/>
      <c r="F46" s="104"/>
      <c r="G46" s="104"/>
      <c r="H46" s="104"/>
      <c r="I46" s="105" t="s">
        <v>455</v>
      </c>
      <c r="J46" s="106">
        <v>3654656</v>
      </c>
    </row>
    <row r="47" spans="1:10" ht="13.8" x14ac:dyDescent="0.25">
      <c r="A47" s="97"/>
      <c r="B47" s="98"/>
      <c r="C47" s="184"/>
      <c r="D47" s="184"/>
      <c r="E47" s="185"/>
      <c r="F47" s="185"/>
      <c r="G47" s="184"/>
      <c r="H47" s="184"/>
      <c r="I47" s="184"/>
      <c r="J47" s="99"/>
    </row>
    <row r="48" spans="1:10" x14ac:dyDescent="0.25">
      <c r="A48" s="100" t="s">
        <v>462</v>
      </c>
      <c r="B48" s="101"/>
      <c r="C48" s="101"/>
      <c r="D48" s="102"/>
      <c r="E48" s="103" t="s">
        <v>463</v>
      </c>
      <c r="F48" s="104"/>
      <c r="G48" s="104"/>
      <c r="H48" s="104"/>
      <c r="I48" s="105" t="s">
        <v>455</v>
      </c>
      <c r="J48" s="106">
        <v>3654664</v>
      </c>
    </row>
    <row r="49" spans="1:10" ht="13.8" x14ac:dyDescent="0.25">
      <c r="A49" s="97"/>
      <c r="B49" s="98"/>
      <c r="C49" s="184"/>
      <c r="D49" s="184"/>
      <c r="E49" s="185"/>
      <c r="F49" s="185"/>
      <c r="G49" s="184"/>
      <c r="H49" s="184"/>
      <c r="I49" s="184"/>
      <c r="J49" s="99"/>
    </row>
    <row r="50" spans="1:10" x14ac:dyDescent="0.25">
      <c r="A50" s="100" t="s">
        <v>464</v>
      </c>
      <c r="B50" s="103"/>
      <c r="C50" s="101"/>
      <c r="D50" s="101"/>
      <c r="E50" s="103" t="s">
        <v>463</v>
      </c>
      <c r="F50" s="104"/>
      <c r="G50" s="104"/>
      <c r="H50" s="104"/>
      <c r="I50" s="105" t="s">
        <v>455</v>
      </c>
      <c r="J50" s="106">
        <v>3641287</v>
      </c>
    </row>
    <row r="51" spans="1:10" ht="13.8" x14ac:dyDescent="0.25">
      <c r="A51" s="97"/>
      <c r="B51" s="98"/>
      <c r="C51" s="184"/>
      <c r="D51" s="184"/>
      <c r="E51" s="185"/>
      <c r="F51" s="185"/>
      <c r="G51" s="184"/>
      <c r="H51" s="184"/>
      <c r="I51" s="184"/>
      <c r="J51" s="99"/>
    </row>
    <row r="52" spans="1:10" x14ac:dyDescent="0.25">
      <c r="A52" s="100" t="s">
        <v>465</v>
      </c>
      <c r="B52" s="101"/>
      <c r="C52" s="101"/>
      <c r="D52" s="102"/>
      <c r="E52" s="103" t="s">
        <v>463</v>
      </c>
      <c r="F52" s="104"/>
      <c r="G52" s="104"/>
      <c r="H52" s="104"/>
      <c r="I52" s="105" t="s">
        <v>455</v>
      </c>
      <c r="J52" s="106">
        <v>3282660</v>
      </c>
    </row>
    <row r="53" spans="1:10" ht="13.8" x14ac:dyDescent="0.25">
      <c r="A53" s="97"/>
      <c r="B53" s="98"/>
      <c r="C53" s="184"/>
      <c r="D53" s="184"/>
      <c r="E53" s="185"/>
      <c r="F53" s="185"/>
      <c r="G53" s="184"/>
      <c r="H53" s="184"/>
      <c r="I53" s="184"/>
      <c r="J53" s="99"/>
    </row>
    <row r="54" spans="1:10" x14ac:dyDescent="0.25">
      <c r="A54" s="100" t="s">
        <v>466</v>
      </c>
      <c r="B54" s="101"/>
      <c r="C54" s="101"/>
      <c r="D54" s="102"/>
      <c r="E54" s="103" t="s">
        <v>463</v>
      </c>
      <c r="F54" s="104"/>
      <c r="G54" s="104"/>
      <c r="H54" s="104"/>
      <c r="I54" s="105" t="s">
        <v>455</v>
      </c>
      <c r="J54" s="106">
        <v>1114328</v>
      </c>
    </row>
    <row r="55" spans="1:10" ht="13.8" x14ac:dyDescent="0.25">
      <c r="A55" s="97"/>
      <c r="B55" s="98"/>
      <c r="C55" s="184"/>
      <c r="D55" s="184"/>
      <c r="E55" s="185"/>
      <c r="F55" s="185"/>
      <c r="G55" s="184"/>
      <c r="H55" s="184"/>
      <c r="I55" s="184"/>
      <c r="J55" s="99"/>
    </row>
    <row r="56" spans="1:10" x14ac:dyDescent="0.25">
      <c r="A56" s="100" t="s">
        <v>467</v>
      </c>
      <c r="B56" s="101"/>
      <c r="C56" s="101"/>
      <c r="D56" s="102"/>
      <c r="E56" s="103"/>
      <c r="F56" s="104"/>
      <c r="G56" s="104"/>
      <c r="H56" s="104"/>
      <c r="I56" s="105" t="s">
        <v>455</v>
      </c>
      <c r="J56" s="106">
        <v>5478421</v>
      </c>
    </row>
    <row r="57" spans="1:10" ht="13.8" x14ac:dyDescent="0.25">
      <c r="A57" s="97"/>
      <c r="B57" s="98"/>
      <c r="C57" s="184"/>
      <c r="D57" s="184"/>
      <c r="E57" s="185"/>
      <c r="F57" s="185"/>
      <c r="G57" s="184"/>
      <c r="H57" s="184"/>
      <c r="I57" s="184"/>
      <c r="J57" s="99"/>
    </row>
    <row r="58" spans="1:10" x14ac:dyDescent="0.25">
      <c r="A58" s="178" t="s">
        <v>468</v>
      </c>
      <c r="B58" s="179"/>
      <c r="C58" s="179"/>
      <c r="D58" s="180"/>
      <c r="E58" s="181" t="s">
        <v>455</v>
      </c>
      <c r="F58" s="182"/>
      <c r="G58" s="182"/>
      <c r="H58" s="182"/>
      <c r="I58" s="183" t="s">
        <v>455</v>
      </c>
      <c r="J58" s="106">
        <v>5853184</v>
      </c>
    </row>
    <row r="59" spans="1:10" ht="13.8" x14ac:dyDescent="0.25">
      <c r="A59" s="97"/>
      <c r="B59" s="98"/>
      <c r="C59" s="184"/>
      <c r="D59" s="184"/>
      <c r="E59" s="185"/>
      <c r="F59" s="185"/>
      <c r="G59" s="184"/>
      <c r="H59" s="184"/>
      <c r="I59" s="184"/>
      <c r="J59" s="99"/>
    </row>
    <row r="60" spans="1:10" x14ac:dyDescent="0.25">
      <c r="A60" s="100" t="s">
        <v>478</v>
      </c>
      <c r="B60" s="101"/>
      <c r="C60" s="101"/>
      <c r="D60" s="102"/>
      <c r="E60" s="103"/>
      <c r="F60" s="104"/>
      <c r="G60" s="104"/>
      <c r="H60" s="104"/>
      <c r="I60" s="105" t="s">
        <v>455</v>
      </c>
      <c r="J60" s="106">
        <v>5977134</v>
      </c>
    </row>
    <row r="61" spans="1:10" ht="13.8" x14ac:dyDescent="0.25">
      <c r="A61" s="107"/>
      <c r="B61" s="108"/>
      <c r="C61" s="108"/>
      <c r="D61" s="109"/>
      <c r="E61" s="109"/>
      <c r="F61" s="109"/>
      <c r="G61" s="108"/>
      <c r="H61" s="108"/>
      <c r="I61" s="109"/>
      <c r="J61" s="110"/>
    </row>
    <row r="62" spans="1:10" x14ac:dyDescent="0.25">
      <c r="A62" s="178" t="s">
        <v>479</v>
      </c>
      <c r="B62" s="179"/>
      <c r="C62" s="179"/>
      <c r="D62" s="180"/>
      <c r="E62" s="181" t="s">
        <v>455</v>
      </c>
      <c r="F62" s="182"/>
      <c r="G62" s="182"/>
      <c r="H62" s="182"/>
      <c r="I62" s="183"/>
      <c r="J62" s="106">
        <v>5539684</v>
      </c>
    </row>
    <row r="63" spans="1:10" ht="13.8" x14ac:dyDescent="0.25">
      <c r="A63" s="107"/>
      <c r="B63" s="108"/>
      <c r="C63" s="108"/>
      <c r="D63" s="109"/>
      <c r="E63" s="109"/>
      <c r="F63" s="109"/>
      <c r="G63" s="108"/>
      <c r="H63" s="108"/>
      <c r="I63" s="109"/>
      <c r="J63" s="110"/>
    </row>
    <row r="64" spans="1:10" x14ac:dyDescent="0.25">
      <c r="A64" s="178" t="s">
        <v>480</v>
      </c>
      <c r="B64" s="179"/>
      <c r="C64" s="179"/>
      <c r="D64" s="180"/>
      <c r="E64" s="181" t="s">
        <v>455</v>
      </c>
      <c r="F64" s="182"/>
      <c r="G64" s="182"/>
      <c r="H64" s="182"/>
      <c r="I64" s="183"/>
      <c r="J64" s="106">
        <v>2057301</v>
      </c>
    </row>
    <row r="65" spans="1:10" ht="13.8" x14ac:dyDescent="0.25">
      <c r="A65" s="107"/>
      <c r="B65" s="108"/>
      <c r="C65" s="108"/>
      <c r="D65" s="109"/>
      <c r="E65" s="109"/>
      <c r="F65" s="109"/>
      <c r="G65" s="108"/>
      <c r="H65" s="108"/>
      <c r="I65" s="109"/>
      <c r="J65" s="110"/>
    </row>
    <row r="66" spans="1:10" x14ac:dyDescent="0.25">
      <c r="A66" s="178" t="s">
        <v>481</v>
      </c>
      <c r="B66" s="179"/>
      <c r="C66" s="179"/>
      <c r="D66" s="180"/>
      <c r="E66" s="181" t="s">
        <v>455</v>
      </c>
      <c r="F66" s="182"/>
      <c r="G66" s="182"/>
      <c r="H66" s="182"/>
      <c r="I66" s="183"/>
      <c r="J66" s="106">
        <v>6056580</v>
      </c>
    </row>
    <row r="67" spans="1:10" ht="13.8" x14ac:dyDescent="0.25">
      <c r="A67" s="25"/>
      <c r="B67" s="61"/>
      <c r="C67" s="61"/>
      <c r="D67" s="47"/>
      <c r="E67" s="185"/>
      <c r="F67" s="185"/>
      <c r="G67" s="242"/>
      <c r="H67" s="242"/>
      <c r="I67" s="47"/>
      <c r="J67" s="21"/>
    </row>
    <row r="68" spans="1:10" x14ac:dyDescent="0.25">
      <c r="A68" s="178" t="s">
        <v>482</v>
      </c>
      <c r="B68" s="179"/>
      <c r="C68" s="179"/>
      <c r="D68" s="180"/>
      <c r="E68" s="181" t="s">
        <v>455</v>
      </c>
      <c r="F68" s="182"/>
      <c r="G68" s="182"/>
      <c r="H68" s="182"/>
      <c r="I68" s="183"/>
      <c r="J68" s="106">
        <v>3275531</v>
      </c>
    </row>
    <row r="69" spans="1:10" ht="13.8" x14ac:dyDescent="0.25">
      <c r="A69" s="25"/>
      <c r="B69" s="61"/>
      <c r="C69" s="61"/>
      <c r="D69" s="47"/>
      <c r="E69" s="197"/>
      <c r="F69" s="197"/>
      <c r="G69" s="242"/>
      <c r="H69" s="242"/>
      <c r="I69" s="47"/>
      <c r="J69" s="74" t="s">
        <v>332</v>
      </c>
    </row>
    <row r="70" spans="1:10" ht="13.8" x14ac:dyDescent="0.25">
      <c r="A70" s="25"/>
      <c r="B70" s="61"/>
      <c r="C70" s="61"/>
      <c r="D70" s="47"/>
      <c r="E70" s="197"/>
      <c r="F70" s="197"/>
      <c r="G70" s="242"/>
      <c r="H70" s="242"/>
      <c r="I70" s="47"/>
      <c r="J70" s="74" t="s">
        <v>333</v>
      </c>
    </row>
    <row r="71" spans="1:10" ht="14.4" customHeight="1" x14ac:dyDescent="0.25">
      <c r="A71" s="186" t="s">
        <v>312</v>
      </c>
      <c r="B71" s="187"/>
      <c r="C71" s="222" t="s">
        <v>333</v>
      </c>
      <c r="D71" s="223"/>
      <c r="E71" s="244" t="s">
        <v>334</v>
      </c>
      <c r="F71" s="245"/>
      <c r="G71" s="231"/>
      <c r="H71" s="232"/>
      <c r="I71" s="232"/>
      <c r="J71" s="233"/>
    </row>
    <row r="72" spans="1:10" ht="13.8" x14ac:dyDescent="0.25">
      <c r="A72" s="25"/>
      <c r="B72" s="61"/>
      <c r="C72" s="242"/>
      <c r="D72" s="242"/>
      <c r="E72" s="197"/>
      <c r="F72" s="197"/>
      <c r="G72" s="191" t="s">
        <v>335</v>
      </c>
      <c r="H72" s="191"/>
      <c r="I72" s="191"/>
      <c r="J72" s="26"/>
    </row>
    <row r="73" spans="1:10" ht="13.95" customHeight="1" x14ac:dyDescent="0.25">
      <c r="A73" s="186" t="s">
        <v>313</v>
      </c>
      <c r="B73" s="187"/>
      <c r="C73" s="231" t="s">
        <v>469</v>
      </c>
      <c r="D73" s="232"/>
      <c r="E73" s="232"/>
      <c r="F73" s="232"/>
      <c r="G73" s="232"/>
      <c r="H73" s="232"/>
      <c r="I73" s="232"/>
      <c r="J73" s="233"/>
    </row>
    <row r="74" spans="1:10" ht="13.8" x14ac:dyDescent="0.25">
      <c r="A74" s="19"/>
      <c r="B74" s="47"/>
      <c r="C74" s="193" t="s">
        <v>314</v>
      </c>
      <c r="D74" s="193"/>
      <c r="E74" s="193"/>
      <c r="F74" s="193"/>
      <c r="G74" s="193"/>
      <c r="H74" s="193"/>
      <c r="I74" s="193"/>
      <c r="J74" s="21"/>
    </row>
    <row r="75" spans="1:10" ht="13.8" x14ac:dyDescent="0.25">
      <c r="A75" s="186" t="s">
        <v>315</v>
      </c>
      <c r="B75" s="187"/>
      <c r="C75" s="194" t="s">
        <v>470</v>
      </c>
      <c r="D75" s="195"/>
      <c r="E75" s="196"/>
      <c r="F75" s="197"/>
      <c r="G75" s="197"/>
      <c r="H75" s="198"/>
      <c r="I75" s="198"/>
      <c r="J75" s="199"/>
    </row>
    <row r="76" spans="1:10" ht="13.8" x14ac:dyDescent="0.25">
      <c r="A76" s="19"/>
      <c r="B76" s="47"/>
      <c r="C76" s="61"/>
      <c r="D76" s="47"/>
      <c r="E76" s="197"/>
      <c r="F76" s="197"/>
      <c r="G76" s="197"/>
      <c r="H76" s="197"/>
      <c r="I76" s="47"/>
      <c r="J76" s="21"/>
    </row>
    <row r="77" spans="1:10" ht="14.4" customHeight="1" x14ac:dyDescent="0.25">
      <c r="A77" s="186" t="s">
        <v>307</v>
      </c>
      <c r="B77" s="187"/>
      <c r="C77" s="188" t="s">
        <v>471</v>
      </c>
      <c r="D77" s="189"/>
      <c r="E77" s="189"/>
      <c r="F77" s="189"/>
      <c r="G77" s="189"/>
      <c r="H77" s="189"/>
      <c r="I77" s="189"/>
      <c r="J77" s="190"/>
    </row>
    <row r="78" spans="1:10" ht="13.8" x14ac:dyDescent="0.25">
      <c r="A78" s="19"/>
      <c r="B78" s="47"/>
      <c r="C78" s="47"/>
      <c r="D78" s="47"/>
      <c r="E78" s="197"/>
      <c r="F78" s="197"/>
      <c r="G78" s="197"/>
      <c r="H78" s="197"/>
      <c r="I78" s="47"/>
      <c r="J78" s="21"/>
    </row>
    <row r="79" spans="1:10" ht="13.8" x14ac:dyDescent="0.25">
      <c r="A79" s="186" t="s">
        <v>336</v>
      </c>
      <c r="B79" s="187"/>
      <c r="C79" s="188" t="s">
        <v>472</v>
      </c>
      <c r="D79" s="189"/>
      <c r="E79" s="189"/>
      <c r="F79" s="189"/>
      <c r="G79" s="189"/>
      <c r="H79" s="189"/>
      <c r="I79" s="189"/>
      <c r="J79" s="190"/>
    </row>
    <row r="80" spans="1:10" ht="14.4" customHeight="1" x14ac:dyDescent="0.25">
      <c r="A80" s="19"/>
      <c r="B80" s="47"/>
      <c r="C80" s="191" t="s">
        <v>337</v>
      </c>
      <c r="D80" s="191"/>
      <c r="E80" s="191"/>
      <c r="F80" s="191"/>
      <c r="G80" s="47"/>
      <c r="H80" s="47"/>
      <c r="I80" s="47"/>
      <c r="J80" s="21"/>
    </row>
    <row r="81" spans="1:10" ht="13.8" x14ac:dyDescent="0.25">
      <c r="A81" s="186" t="s">
        <v>338</v>
      </c>
      <c r="B81" s="187"/>
      <c r="C81" s="188" t="s">
        <v>473</v>
      </c>
      <c r="D81" s="189"/>
      <c r="E81" s="189"/>
      <c r="F81" s="189"/>
      <c r="G81" s="189"/>
      <c r="H81" s="189"/>
      <c r="I81" s="189"/>
      <c r="J81" s="190"/>
    </row>
    <row r="82" spans="1:10" ht="14.4" customHeight="1" x14ac:dyDescent="0.25">
      <c r="A82" s="27"/>
      <c r="B82" s="28"/>
      <c r="C82" s="192" t="s">
        <v>339</v>
      </c>
      <c r="D82" s="192"/>
      <c r="E82" s="192"/>
      <c r="F82" s="192"/>
      <c r="G82" s="192"/>
      <c r="H82" s="28"/>
      <c r="I82" s="28"/>
      <c r="J82" s="29"/>
    </row>
    <row r="89" spans="1:10" ht="27" customHeight="1" x14ac:dyDescent="0.25"/>
    <row r="93" spans="1:10" ht="38.4" customHeight="1" x14ac:dyDescent="0.25"/>
  </sheetData>
  <sheetProtection algorithmName="SHA-512" hashValue="n49zfb2/Q2voJxUayvX84Dn+dDdNsvuSVx6zclc9EZsP6nNJVSel3yPbWh/72LTp8l/3U9yegl7S/VBj4QoYQw==" saltValue="runVpECY1AjsontnHAxPBg==" spinCount="100000" sheet="1" formatCells="0" insertRows="0"/>
  <mergeCells count="152">
    <mergeCell ref="A73:B73"/>
    <mergeCell ref="C73:J73"/>
    <mergeCell ref="A68:D68"/>
    <mergeCell ref="E68:I68"/>
    <mergeCell ref="E71:F71"/>
    <mergeCell ref="E69:F69"/>
    <mergeCell ref="G69:H69"/>
    <mergeCell ref="E70:F70"/>
    <mergeCell ref="G70:H70"/>
    <mergeCell ref="A71:B71"/>
    <mergeCell ref="C71:D71"/>
    <mergeCell ref="G71:J71"/>
    <mergeCell ref="C72:D72"/>
    <mergeCell ref="E72:F72"/>
    <mergeCell ref="G72:I72"/>
    <mergeCell ref="A34:D34"/>
    <mergeCell ref="E34:I34"/>
    <mergeCell ref="E35:F35"/>
    <mergeCell ref="G35:H35"/>
    <mergeCell ref="A36:D36"/>
    <mergeCell ref="E67:F67"/>
    <mergeCell ref="E43:F43"/>
    <mergeCell ref="A42:D42"/>
    <mergeCell ref="E42:I42"/>
    <mergeCell ref="C43:D43"/>
    <mergeCell ref="G43:I43"/>
    <mergeCell ref="G67:H67"/>
    <mergeCell ref="E36:I36"/>
    <mergeCell ref="D37:I37"/>
    <mergeCell ref="A38:D38"/>
    <mergeCell ref="E38:I38"/>
    <mergeCell ref="E39:F39"/>
    <mergeCell ref="G39:H39"/>
    <mergeCell ref="A40:D40"/>
    <mergeCell ref="E40:I40"/>
    <mergeCell ref="C45:D45"/>
    <mergeCell ref="E45:F45"/>
    <mergeCell ref="G45:I45"/>
    <mergeCell ref="C47:D47"/>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A79:B79"/>
    <mergeCell ref="C79:J79"/>
    <mergeCell ref="C80:F80"/>
    <mergeCell ref="A81:B81"/>
    <mergeCell ref="C81:J81"/>
    <mergeCell ref="C82:G82"/>
    <mergeCell ref="C74:I74"/>
    <mergeCell ref="A75:B75"/>
    <mergeCell ref="C75:E75"/>
    <mergeCell ref="F75:G75"/>
    <mergeCell ref="H75:J75"/>
    <mergeCell ref="E76:F76"/>
    <mergeCell ref="G76:H76"/>
    <mergeCell ref="A77:B77"/>
    <mergeCell ref="C77:J77"/>
    <mergeCell ref="E78:F78"/>
    <mergeCell ref="G78:H78"/>
    <mergeCell ref="E47:F47"/>
    <mergeCell ref="G47:I47"/>
    <mergeCell ref="C49:D49"/>
    <mergeCell ref="E49:F49"/>
    <mergeCell ref="G49:I49"/>
    <mergeCell ref="C51:D51"/>
    <mergeCell ref="E51:F51"/>
    <mergeCell ref="G51:I51"/>
    <mergeCell ref="A62:D62"/>
    <mergeCell ref="E62:I62"/>
    <mergeCell ref="A64:D64"/>
    <mergeCell ref="E64:I64"/>
    <mergeCell ref="A66:D66"/>
    <mergeCell ref="E66:I66"/>
    <mergeCell ref="C53:D53"/>
    <mergeCell ref="E53:F53"/>
    <mergeCell ref="G53:I53"/>
    <mergeCell ref="A58:D58"/>
    <mergeCell ref="E58:I58"/>
    <mergeCell ref="C57:D57"/>
    <mergeCell ref="E57:F57"/>
    <mergeCell ref="G57:I57"/>
    <mergeCell ref="C59:D59"/>
    <mergeCell ref="E59:F59"/>
    <mergeCell ref="G59:I59"/>
    <mergeCell ref="C55:D55"/>
    <mergeCell ref="E55:F55"/>
    <mergeCell ref="G55:I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71:D71" xr:uid="{00000000-0002-0000-0000-000002000000}">
      <formula1>$J$69:$J$70</formula1>
    </dataValidation>
  </dataValidations>
  <pageMargins left="0.7" right="0.7" top="0.5" bottom="0.41"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50" zoomScaleNormal="100" zoomScaleSheetLayoutView="100" workbookViewId="0">
      <selection activeCell="I70" sqref="I70"/>
    </sheetView>
  </sheetViews>
  <sheetFormatPr defaultColWidth="8.88671875" defaultRowHeight="13.2" x14ac:dyDescent="0.25"/>
  <cols>
    <col min="8" max="9" width="15.6640625" style="33" customWidth="1"/>
    <col min="10" max="10" width="10.33203125" bestFit="1" customWidth="1"/>
  </cols>
  <sheetData>
    <row r="1" spans="1:9" x14ac:dyDescent="0.25">
      <c r="A1" s="254" t="s">
        <v>1</v>
      </c>
      <c r="B1" s="255"/>
      <c r="C1" s="255"/>
      <c r="D1" s="255"/>
      <c r="E1" s="255"/>
      <c r="F1" s="255"/>
      <c r="G1" s="255"/>
      <c r="H1" s="255"/>
      <c r="I1" s="255"/>
    </row>
    <row r="2" spans="1:9" x14ac:dyDescent="0.25">
      <c r="A2" s="256" t="s">
        <v>475</v>
      </c>
      <c r="B2" s="257"/>
      <c r="C2" s="257"/>
      <c r="D2" s="257"/>
      <c r="E2" s="257"/>
      <c r="F2" s="257"/>
      <c r="G2" s="257"/>
      <c r="H2" s="257"/>
      <c r="I2" s="257"/>
    </row>
    <row r="3" spans="1:9" x14ac:dyDescent="0.25">
      <c r="A3" s="258" t="s">
        <v>443</v>
      </c>
      <c r="B3" s="258"/>
      <c r="C3" s="258"/>
      <c r="D3" s="258"/>
      <c r="E3" s="258"/>
      <c r="F3" s="258"/>
      <c r="G3" s="258"/>
      <c r="H3" s="258"/>
      <c r="I3" s="258"/>
    </row>
    <row r="4" spans="1:9" x14ac:dyDescent="0.25">
      <c r="A4" s="259" t="s">
        <v>474</v>
      </c>
      <c r="B4" s="260"/>
      <c r="C4" s="260"/>
      <c r="D4" s="260"/>
      <c r="E4" s="260"/>
      <c r="F4" s="260"/>
      <c r="G4" s="260"/>
      <c r="H4" s="260"/>
      <c r="I4" s="261"/>
    </row>
    <row r="5" spans="1:9" ht="31.2" thickBot="1" x14ac:dyDescent="0.3">
      <c r="A5" s="265" t="s">
        <v>2</v>
      </c>
      <c r="B5" s="266"/>
      <c r="C5" s="266"/>
      <c r="D5" s="266"/>
      <c r="E5" s="266"/>
      <c r="F5" s="267"/>
      <c r="G5" s="12" t="s">
        <v>104</v>
      </c>
      <c r="H5" s="31" t="s">
        <v>291</v>
      </c>
      <c r="I5" s="32" t="s">
        <v>296</v>
      </c>
    </row>
    <row r="6" spans="1:9" x14ac:dyDescent="0.25">
      <c r="A6" s="262">
        <v>1</v>
      </c>
      <c r="B6" s="263"/>
      <c r="C6" s="263"/>
      <c r="D6" s="263"/>
      <c r="E6" s="263"/>
      <c r="F6" s="264"/>
      <c r="G6" s="13">
        <v>2</v>
      </c>
      <c r="H6" s="14">
        <v>3</v>
      </c>
      <c r="I6" s="14">
        <v>4</v>
      </c>
    </row>
    <row r="7" spans="1:9" x14ac:dyDescent="0.25">
      <c r="A7" s="268"/>
      <c r="B7" s="268"/>
      <c r="C7" s="268"/>
      <c r="D7" s="268"/>
      <c r="E7" s="268"/>
      <c r="F7" s="268"/>
      <c r="G7" s="268"/>
      <c r="H7" s="268"/>
      <c r="I7" s="269"/>
    </row>
    <row r="8" spans="1:9" ht="12.75" customHeight="1" x14ac:dyDescent="0.25">
      <c r="A8" s="247" t="s">
        <v>4</v>
      </c>
      <c r="B8" s="247"/>
      <c r="C8" s="247"/>
      <c r="D8" s="247"/>
      <c r="E8" s="247"/>
      <c r="F8" s="247"/>
      <c r="G8" s="77">
        <v>1</v>
      </c>
      <c r="H8" s="78">
        <v>0</v>
      </c>
      <c r="I8" s="78">
        <v>0</v>
      </c>
    </row>
    <row r="9" spans="1:9" ht="12.75" customHeight="1" x14ac:dyDescent="0.25">
      <c r="A9" s="248" t="s">
        <v>5</v>
      </c>
      <c r="B9" s="248"/>
      <c r="C9" s="248"/>
      <c r="D9" s="248"/>
      <c r="E9" s="248"/>
      <c r="F9" s="248"/>
      <c r="G9" s="79">
        <v>2</v>
      </c>
      <c r="H9" s="80">
        <f>H10+H17+H27+H38+H43</f>
        <v>313353712</v>
      </c>
      <c r="I9" s="80">
        <f>I10+I17+I27+I38+I43</f>
        <v>366115324</v>
      </c>
    </row>
    <row r="10" spans="1:9" ht="12.75" customHeight="1" x14ac:dyDescent="0.25">
      <c r="A10" s="251" t="s">
        <v>6</v>
      </c>
      <c r="B10" s="251"/>
      <c r="C10" s="251"/>
      <c r="D10" s="251"/>
      <c r="E10" s="251"/>
      <c r="F10" s="251"/>
      <c r="G10" s="79">
        <v>3</v>
      </c>
      <c r="H10" s="80">
        <f>H11+H12+H13+H14+H15+H16</f>
        <v>25742275</v>
      </c>
      <c r="I10" s="80">
        <f>I11+I12+I13+I14+I15+I16</f>
        <v>28658597</v>
      </c>
    </row>
    <row r="11" spans="1:9" ht="12.75" customHeight="1" x14ac:dyDescent="0.25">
      <c r="A11" s="246" t="s">
        <v>7</v>
      </c>
      <c r="B11" s="246"/>
      <c r="C11" s="246"/>
      <c r="D11" s="246"/>
      <c r="E11" s="246"/>
      <c r="F11" s="246"/>
      <c r="G11" s="77">
        <v>4</v>
      </c>
      <c r="H11" s="78">
        <v>5466207</v>
      </c>
      <c r="I11" s="78">
        <v>5460192</v>
      </c>
    </row>
    <row r="12" spans="1:9" ht="23.4" customHeight="1" x14ac:dyDescent="0.25">
      <c r="A12" s="246" t="s">
        <v>8</v>
      </c>
      <c r="B12" s="246"/>
      <c r="C12" s="246"/>
      <c r="D12" s="246"/>
      <c r="E12" s="246"/>
      <c r="F12" s="246"/>
      <c r="G12" s="77">
        <v>5</v>
      </c>
      <c r="H12" s="78">
        <v>8659143</v>
      </c>
      <c r="I12" s="78">
        <v>7932769</v>
      </c>
    </row>
    <row r="13" spans="1:9" ht="12.75" customHeight="1" x14ac:dyDescent="0.25">
      <c r="A13" s="246" t="s">
        <v>9</v>
      </c>
      <c r="B13" s="246"/>
      <c r="C13" s="246"/>
      <c r="D13" s="246"/>
      <c r="E13" s="246"/>
      <c r="F13" s="246"/>
      <c r="G13" s="77">
        <v>6</v>
      </c>
      <c r="H13" s="78">
        <v>8352686</v>
      </c>
      <c r="I13" s="78">
        <v>9551478</v>
      </c>
    </row>
    <row r="14" spans="1:9" ht="12.75" customHeight="1" x14ac:dyDescent="0.25">
      <c r="A14" s="246" t="s">
        <v>10</v>
      </c>
      <c r="B14" s="246"/>
      <c r="C14" s="246"/>
      <c r="D14" s="246"/>
      <c r="E14" s="246"/>
      <c r="F14" s="246"/>
      <c r="G14" s="77">
        <v>7</v>
      </c>
      <c r="H14" s="78">
        <v>0</v>
      </c>
      <c r="I14" s="78">
        <v>0</v>
      </c>
    </row>
    <row r="15" spans="1:9" ht="12.75" customHeight="1" x14ac:dyDescent="0.25">
      <c r="A15" s="246" t="s">
        <v>11</v>
      </c>
      <c r="B15" s="246"/>
      <c r="C15" s="246"/>
      <c r="D15" s="246"/>
      <c r="E15" s="246"/>
      <c r="F15" s="246"/>
      <c r="G15" s="77">
        <v>8</v>
      </c>
      <c r="H15" s="78">
        <v>3249291</v>
      </c>
      <c r="I15" s="78">
        <v>5690940</v>
      </c>
    </row>
    <row r="16" spans="1:9" ht="12.75" customHeight="1" x14ac:dyDescent="0.25">
      <c r="A16" s="246" t="s">
        <v>12</v>
      </c>
      <c r="B16" s="246"/>
      <c r="C16" s="246"/>
      <c r="D16" s="246"/>
      <c r="E16" s="246"/>
      <c r="F16" s="246"/>
      <c r="G16" s="77">
        <v>9</v>
      </c>
      <c r="H16" s="78">
        <v>14948</v>
      </c>
      <c r="I16" s="78">
        <v>23218</v>
      </c>
    </row>
    <row r="17" spans="1:9" ht="12.75" customHeight="1" x14ac:dyDescent="0.25">
      <c r="A17" s="251" t="s">
        <v>13</v>
      </c>
      <c r="B17" s="251"/>
      <c r="C17" s="251"/>
      <c r="D17" s="251"/>
      <c r="E17" s="251"/>
      <c r="F17" s="251"/>
      <c r="G17" s="79">
        <v>10</v>
      </c>
      <c r="H17" s="80">
        <f>H18+H19+H20+H21+H22+H23+H24+H25+H26</f>
        <v>232818877</v>
      </c>
      <c r="I17" s="80">
        <f>I18+I19+I20+I21+I22+I23+I24+I25+I26</f>
        <v>263841828</v>
      </c>
    </row>
    <row r="18" spans="1:9" ht="12.75" customHeight="1" x14ac:dyDescent="0.25">
      <c r="A18" s="246" t="s">
        <v>14</v>
      </c>
      <c r="B18" s="246"/>
      <c r="C18" s="246"/>
      <c r="D18" s="246"/>
      <c r="E18" s="246"/>
      <c r="F18" s="246"/>
      <c r="G18" s="77">
        <v>11</v>
      </c>
      <c r="H18" s="78">
        <v>41479811</v>
      </c>
      <c r="I18" s="78">
        <v>42918283</v>
      </c>
    </row>
    <row r="19" spans="1:9" ht="12.75" customHeight="1" x14ac:dyDescent="0.25">
      <c r="A19" s="246" t="s">
        <v>15</v>
      </c>
      <c r="B19" s="246"/>
      <c r="C19" s="246"/>
      <c r="D19" s="246"/>
      <c r="E19" s="246"/>
      <c r="F19" s="246"/>
      <c r="G19" s="77">
        <v>12</v>
      </c>
      <c r="H19" s="78">
        <v>76451357</v>
      </c>
      <c r="I19" s="78">
        <v>79361026</v>
      </c>
    </row>
    <row r="20" spans="1:9" ht="12.75" customHeight="1" x14ac:dyDescent="0.25">
      <c r="A20" s="246" t="s">
        <v>16</v>
      </c>
      <c r="B20" s="246"/>
      <c r="C20" s="246"/>
      <c r="D20" s="246"/>
      <c r="E20" s="246"/>
      <c r="F20" s="246"/>
      <c r="G20" s="77">
        <v>13</v>
      </c>
      <c r="H20" s="78">
        <v>68760791</v>
      </c>
      <c r="I20" s="78">
        <v>78154093</v>
      </c>
    </row>
    <row r="21" spans="1:9" ht="12.75" customHeight="1" x14ac:dyDescent="0.25">
      <c r="A21" s="246" t="s">
        <v>17</v>
      </c>
      <c r="B21" s="246"/>
      <c r="C21" s="246"/>
      <c r="D21" s="246"/>
      <c r="E21" s="246"/>
      <c r="F21" s="246"/>
      <c r="G21" s="77">
        <v>14</v>
      </c>
      <c r="H21" s="78">
        <v>15803304</v>
      </c>
      <c r="I21" s="78">
        <v>16778713</v>
      </c>
    </row>
    <row r="22" spans="1:9" ht="12.75" customHeight="1" x14ac:dyDescent="0.25">
      <c r="A22" s="246" t="s">
        <v>18</v>
      </c>
      <c r="B22" s="246"/>
      <c r="C22" s="246"/>
      <c r="D22" s="246"/>
      <c r="E22" s="246"/>
      <c r="F22" s="246"/>
      <c r="G22" s="77">
        <v>15</v>
      </c>
      <c r="H22" s="78">
        <v>0</v>
      </c>
      <c r="I22" s="78">
        <v>0</v>
      </c>
    </row>
    <row r="23" spans="1:9" ht="12.75" customHeight="1" x14ac:dyDescent="0.25">
      <c r="A23" s="246" t="s">
        <v>19</v>
      </c>
      <c r="B23" s="246"/>
      <c r="C23" s="246"/>
      <c r="D23" s="246"/>
      <c r="E23" s="246"/>
      <c r="F23" s="246"/>
      <c r="G23" s="77">
        <v>16</v>
      </c>
      <c r="H23" s="78">
        <v>4009859</v>
      </c>
      <c r="I23" s="78">
        <v>6829791</v>
      </c>
    </row>
    <row r="24" spans="1:9" ht="12.75" customHeight="1" x14ac:dyDescent="0.25">
      <c r="A24" s="246" t="s">
        <v>20</v>
      </c>
      <c r="B24" s="246"/>
      <c r="C24" s="246"/>
      <c r="D24" s="246"/>
      <c r="E24" s="246"/>
      <c r="F24" s="246"/>
      <c r="G24" s="77">
        <v>17</v>
      </c>
      <c r="H24" s="78">
        <v>8213025</v>
      </c>
      <c r="I24" s="78">
        <v>20346748</v>
      </c>
    </row>
    <row r="25" spans="1:9" ht="12.75" customHeight="1" x14ac:dyDescent="0.25">
      <c r="A25" s="246" t="s">
        <v>21</v>
      </c>
      <c r="B25" s="246"/>
      <c r="C25" s="246"/>
      <c r="D25" s="246"/>
      <c r="E25" s="246"/>
      <c r="F25" s="246"/>
      <c r="G25" s="77">
        <v>18</v>
      </c>
      <c r="H25" s="78">
        <v>98036</v>
      </c>
      <c r="I25" s="78">
        <v>436483</v>
      </c>
    </row>
    <row r="26" spans="1:9" ht="12.75" customHeight="1" x14ac:dyDescent="0.25">
      <c r="A26" s="246" t="s">
        <v>22</v>
      </c>
      <c r="B26" s="246"/>
      <c r="C26" s="246"/>
      <c r="D26" s="246"/>
      <c r="E26" s="246"/>
      <c r="F26" s="246"/>
      <c r="G26" s="77">
        <v>19</v>
      </c>
      <c r="H26" s="78">
        <v>18002694</v>
      </c>
      <c r="I26" s="78">
        <v>19016691</v>
      </c>
    </row>
    <row r="27" spans="1:9" ht="12.75" customHeight="1" x14ac:dyDescent="0.25">
      <c r="A27" s="251" t="s">
        <v>23</v>
      </c>
      <c r="B27" s="251"/>
      <c r="C27" s="251"/>
      <c r="D27" s="251"/>
      <c r="E27" s="251"/>
      <c r="F27" s="251"/>
      <c r="G27" s="79">
        <v>20</v>
      </c>
      <c r="H27" s="80">
        <f>SUM(H28:H37)</f>
        <v>39185883</v>
      </c>
      <c r="I27" s="80">
        <f>SUM(I28:I37)</f>
        <v>57744346</v>
      </c>
    </row>
    <row r="28" spans="1:9" ht="12.75" customHeight="1" x14ac:dyDescent="0.25">
      <c r="A28" s="246" t="s">
        <v>24</v>
      </c>
      <c r="B28" s="246"/>
      <c r="C28" s="246"/>
      <c r="D28" s="246"/>
      <c r="E28" s="246"/>
      <c r="F28" s="246"/>
      <c r="G28" s="77">
        <v>21</v>
      </c>
      <c r="H28" s="78">
        <v>8265</v>
      </c>
      <c r="I28" s="78">
        <v>8265</v>
      </c>
    </row>
    <row r="29" spans="1:9" ht="12.75" customHeight="1" x14ac:dyDescent="0.25">
      <c r="A29" s="246" t="s">
        <v>25</v>
      </c>
      <c r="B29" s="246"/>
      <c r="C29" s="246"/>
      <c r="D29" s="246"/>
      <c r="E29" s="246"/>
      <c r="F29" s="246"/>
      <c r="G29" s="77">
        <v>22</v>
      </c>
      <c r="H29" s="78">
        <v>0</v>
      </c>
      <c r="I29" s="78">
        <v>0</v>
      </c>
    </row>
    <row r="30" spans="1:9" ht="12.75" customHeight="1" x14ac:dyDescent="0.25">
      <c r="A30" s="246" t="s">
        <v>26</v>
      </c>
      <c r="B30" s="246"/>
      <c r="C30" s="246"/>
      <c r="D30" s="246"/>
      <c r="E30" s="246"/>
      <c r="F30" s="246"/>
      <c r="G30" s="77">
        <v>23</v>
      </c>
      <c r="H30" s="78">
        <v>0</v>
      </c>
      <c r="I30" s="78">
        <v>0</v>
      </c>
    </row>
    <row r="31" spans="1:9" ht="24.6" customHeight="1" x14ac:dyDescent="0.25">
      <c r="A31" s="246" t="s">
        <v>27</v>
      </c>
      <c r="B31" s="246"/>
      <c r="C31" s="246"/>
      <c r="D31" s="246"/>
      <c r="E31" s="246"/>
      <c r="F31" s="246"/>
      <c r="G31" s="77">
        <v>24</v>
      </c>
      <c r="H31" s="78">
        <v>33334461</v>
      </c>
      <c r="I31" s="78">
        <v>44849705</v>
      </c>
    </row>
    <row r="32" spans="1:9" ht="24" customHeight="1" x14ac:dyDescent="0.25">
      <c r="A32" s="246" t="s">
        <v>28</v>
      </c>
      <c r="B32" s="246"/>
      <c r="C32" s="246"/>
      <c r="D32" s="246"/>
      <c r="E32" s="246"/>
      <c r="F32" s="246"/>
      <c r="G32" s="77">
        <v>25</v>
      </c>
      <c r="H32" s="78">
        <v>0</v>
      </c>
      <c r="I32" s="78">
        <v>0</v>
      </c>
    </row>
    <row r="33" spans="1:9" ht="26.4" customHeight="1" x14ac:dyDescent="0.25">
      <c r="A33" s="246" t="s">
        <v>29</v>
      </c>
      <c r="B33" s="246"/>
      <c r="C33" s="246"/>
      <c r="D33" s="246"/>
      <c r="E33" s="246"/>
      <c r="F33" s="246"/>
      <c r="G33" s="77">
        <v>26</v>
      </c>
      <c r="H33" s="78">
        <v>0</v>
      </c>
      <c r="I33" s="78">
        <v>5725000</v>
      </c>
    </row>
    <row r="34" spans="1:9" ht="12.75" customHeight="1" x14ac:dyDescent="0.25">
      <c r="A34" s="246" t="s">
        <v>30</v>
      </c>
      <c r="B34" s="246"/>
      <c r="C34" s="246"/>
      <c r="D34" s="246"/>
      <c r="E34" s="246"/>
      <c r="F34" s="246"/>
      <c r="G34" s="77">
        <v>27</v>
      </c>
      <c r="H34" s="78">
        <v>357088</v>
      </c>
      <c r="I34" s="78">
        <v>754920</v>
      </c>
    </row>
    <row r="35" spans="1:9" ht="12.75" customHeight="1" x14ac:dyDescent="0.25">
      <c r="A35" s="246" t="s">
        <v>31</v>
      </c>
      <c r="B35" s="246"/>
      <c r="C35" s="246"/>
      <c r="D35" s="246"/>
      <c r="E35" s="246"/>
      <c r="F35" s="246"/>
      <c r="G35" s="77">
        <v>28</v>
      </c>
      <c r="H35" s="78">
        <v>1274770</v>
      </c>
      <c r="I35" s="78">
        <v>1195746</v>
      </c>
    </row>
    <row r="36" spans="1:9" ht="12.75" customHeight="1" x14ac:dyDescent="0.25">
      <c r="A36" s="246" t="s">
        <v>32</v>
      </c>
      <c r="B36" s="246"/>
      <c r="C36" s="246"/>
      <c r="D36" s="246"/>
      <c r="E36" s="246"/>
      <c r="F36" s="246"/>
      <c r="G36" s="77">
        <v>29</v>
      </c>
      <c r="H36" s="78">
        <v>3848230</v>
      </c>
      <c r="I36" s="78">
        <v>4848053</v>
      </c>
    </row>
    <row r="37" spans="1:9" ht="12.75" customHeight="1" x14ac:dyDescent="0.25">
      <c r="A37" s="246" t="s">
        <v>33</v>
      </c>
      <c r="B37" s="246"/>
      <c r="C37" s="246"/>
      <c r="D37" s="246"/>
      <c r="E37" s="246"/>
      <c r="F37" s="246"/>
      <c r="G37" s="77">
        <v>30</v>
      </c>
      <c r="H37" s="78">
        <v>363069</v>
      </c>
      <c r="I37" s="78">
        <v>362657</v>
      </c>
    </row>
    <row r="38" spans="1:9" ht="12.75" customHeight="1" x14ac:dyDescent="0.25">
      <c r="A38" s="251" t="s">
        <v>34</v>
      </c>
      <c r="B38" s="251"/>
      <c r="C38" s="251"/>
      <c r="D38" s="251"/>
      <c r="E38" s="251"/>
      <c r="F38" s="251"/>
      <c r="G38" s="79">
        <v>31</v>
      </c>
      <c r="H38" s="80">
        <f>H39+H40+H41+H42</f>
        <v>6690107</v>
      </c>
      <c r="I38" s="80">
        <f>I39+I40+I41+I42</f>
        <v>6053332</v>
      </c>
    </row>
    <row r="39" spans="1:9" ht="12.75" customHeight="1" x14ac:dyDescent="0.25">
      <c r="A39" s="246" t="s">
        <v>35</v>
      </c>
      <c r="B39" s="246"/>
      <c r="C39" s="246"/>
      <c r="D39" s="246"/>
      <c r="E39" s="246"/>
      <c r="F39" s="246"/>
      <c r="G39" s="77">
        <v>32</v>
      </c>
      <c r="H39" s="78">
        <v>0</v>
      </c>
      <c r="I39" s="78">
        <v>0</v>
      </c>
    </row>
    <row r="40" spans="1:9" ht="12.75" customHeight="1" x14ac:dyDescent="0.25">
      <c r="A40" s="246" t="s">
        <v>36</v>
      </c>
      <c r="B40" s="246"/>
      <c r="C40" s="246"/>
      <c r="D40" s="246"/>
      <c r="E40" s="246"/>
      <c r="F40" s="246"/>
      <c r="G40" s="77">
        <v>33</v>
      </c>
      <c r="H40" s="78">
        <v>0</v>
      </c>
      <c r="I40" s="78">
        <v>0</v>
      </c>
    </row>
    <row r="41" spans="1:9" ht="12.75" customHeight="1" x14ac:dyDescent="0.25">
      <c r="A41" s="246" t="s">
        <v>37</v>
      </c>
      <c r="B41" s="246"/>
      <c r="C41" s="246"/>
      <c r="D41" s="246"/>
      <c r="E41" s="246"/>
      <c r="F41" s="246"/>
      <c r="G41" s="77">
        <v>34</v>
      </c>
      <c r="H41" s="78">
        <v>1295391</v>
      </c>
      <c r="I41" s="78">
        <v>924702</v>
      </c>
    </row>
    <row r="42" spans="1:9" ht="12.75" customHeight="1" x14ac:dyDescent="0.25">
      <c r="A42" s="246" t="s">
        <v>38</v>
      </c>
      <c r="B42" s="246"/>
      <c r="C42" s="246"/>
      <c r="D42" s="246"/>
      <c r="E42" s="246"/>
      <c r="F42" s="246"/>
      <c r="G42" s="77">
        <v>35</v>
      </c>
      <c r="H42" s="78">
        <v>5394716</v>
      </c>
      <c r="I42" s="78">
        <v>5128630</v>
      </c>
    </row>
    <row r="43" spans="1:9" ht="12.75" customHeight="1" x14ac:dyDescent="0.25">
      <c r="A43" s="249" t="s">
        <v>39</v>
      </c>
      <c r="B43" s="249"/>
      <c r="C43" s="249"/>
      <c r="D43" s="249"/>
      <c r="E43" s="249"/>
      <c r="F43" s="249"/>
      <c r="G43" s="77">
        <v>36</v>
      </c>
      <c r="H43" s="78">
        <v>8916570</v>
      </c>
      <c r="I43" s="78">
        <v>9817221</v>
      </c>
    </row>
    <row r="44" spans="1:9" ht="12.75" customHeight="1" x14ac:dyDescent="0.25">
      <c r="A44" s="248" t="s">
        <v>40</v>
      </c>
      <c r="B44" s="248"/>
      <c r="C44" s="248"/>
      <c r="D44" s="248"/>
      <c r="E44" s="248"/>
      <c r="F44" s="248"/>
      <c r="G44" s="79">
        <v>37</v>
      </c>
      <c r="H44" s="80">
        <f>H45+H53+H60+H70</f>
        <v>696811983</v>
      </c>
      <c r="I44" s="80">
        <f>I45+I53+I60+I70</f>
        <v>871945809</v>
      </c>
    </row>
    <row r="45" spans="1:9" ht="12.75" customHeight="1" x14ac:dyDescent="0.25">
      <c r="A45" s="251" t="s">
        <v>41</v>
      </c>
      <c r="B45" s="251"/>
      <c r="C45" s="251"/>
      <c r="D45" s="251"/>
      <c r="E45" s="251"/>
      <c r="F45" s="251"/>
      <c r="G45" s="79">
        <v>38</v>
      </c>
      <c r="H45" s="80">
        <f>SUM(H46:H52)</f>
        <v>220533216</v>
      </c>
      <c r="I45" s="80">
        <f>SUM(I46:I52)</f>
        <v>236683629</v>
      </c>
    </row>
    <row r="46" spans="1:9" ht="12.75" customHeight="1" x14ac:dyDescent="0.25">
      <c r="A46" s="246" t="s">
        <v>42</v>
      </c>
      <c r="B46" s="246"/>
      <c r="C46" s="246"/>
      <c r="D46" s="246"/>
      <c r="E46" s="246"/>
      <c r="F46" s="246"/>
      <c r="G46" s="77">
        <v>39</v>
      </c>
      <c r="H46" s="78">
        <v>109032506</v>
      </c>
      <c r="I46" s="78">
        <v>121889202</v>
      </c>
    </row>
    <row r="47" spans="1:9" ht="12.75" customHeight="1" x14ac:dyDescent="0.25">
      <c r="A47" s="246" t="s">
        <v>43</v>
      </c>
      <c r="B47" s="246"/>
      <c r="C47" s="246"/>
      <c r="D47" s="246"/>
      <c r="E47" s="246"/>
      <c r="F47" s="246"/>
      <c r="G47" s="77">
        <v>40</v>
      </c>
      <c r="H47" s="78">
        <v>62825081</v>
      </c>
      <c r="I47" s="78">
        <v>70717300</v>
      </c>
    </row>
    <row r="48" spans="1:9" ht="12.75" customHeight="1" x14ac:dyDescent="0.25">
      <c r="A48" s="246" t="s">
        <v>44</v>
      </c>
      <c r="B48" s="246"/>
      <c r="C48" s="246"/>
      <c r="D48" s="246"/>
      <c r="E48" s="246"/>
      <c r="F48" s="246"/>
      <c r="G48" s="77">
        <v>41</v>
      </c>
      <c r="H48" s="78">
        <v>36842270</v>
      </c>
      <c r="I48" s="78">
        <v>32585272</v>
      </c>
    </row>
    <row r="49" spans="1:9" ht="12.75" customHeight="1" x14ac:dyDescent="0.25">
      <c r="A49" s="246" t="s">
        <v>45</v>
      </c>
      <c r="B49" s="246"/>
      <c r="C49" s="246"/>
      <c r="D49" s="246"/>
      <c r="E49" s="246"/>
      <c r="F49" s="246"/>
      <c r="G49" s="77">
        <v>42</v>
      </c>
      <c r="H49" s="78">
        <v>3815037</v>
      </c>
      <c r="I49" s="78">
        <v>4513841</v>
      </c>
    </row>
    <row r="50" spans="1:9" ht="12.75" customHeight="1" x14ac:dyDescent="0.25">
      <c r="A50" s="246" t="s">
        <v>46</v>
      </c>
      <c r="B50" s="246"/>
      <c r="C50" s="246"/>
      <c r="D50" s="246"/>
      <c r="E50" s="246"/>
      <c r="F50" s="246"/>
      <c r="G50" s="77">
        <v>43</v>
      </c>
      <c r="H50" s="78">
        <v>7255067</v>
      </c>
      <c r="I50" s="78">
        <v>6220758</v>
      </c>
    </row>
    <row r="51" spans="1:9" ht="12.75" customHeight="1" x14ac:dyDescent="0.25">
      <c r="A51" s="246" t="s">
        <v>47</v>
      </c>
      <c r="B51" s="246"/>
      <c r="C51" s="246"/>
      <c r="D51" s="246"/>
      <c r="E51" s="246"/>
      <c r="F51" s="246"/>
      <c r="G51" s="77">
        <v>44</v>
      </c>
      <c r="H51" s="78">
        <v>763255</v>
      </c>
      <c r="I51" s="78">
        <v>757256</v>
      </c>
    </row>
    <row r="52" spans="1:9" ht="12.75" customHeight="1" x14ac:dyDescent="0.25">
      <c r="A52" s="246" t="s">
        <v>48</v>
      </c>
      <c r="B52" s="246"/>
      <c r="C52" s="246"/>
      <c r="D52" s="246"/>
      <c r="E52" s="246"/>
      <c r="F52" s="246"/>
      <c r="G52" s="77">
        <v>45</v>
      </c>
      <c r="H52" s="78">
        <v>0</v>
      </c>
      <c r="I52" s="78">
        <v>0</v>
      </c>
    </row>
    <row r="53" spans="1:9" ht="12.75" customHeight="1" x14ac:dyDescent="0.25">
      <c r="A53" s="251" t="s">
        <v>49</v>
      </c>
      <c r="B53" s="251"/>
      <c r="C53" s="251"/>
      <c r="D53" s="251"/>
      <c r="E53" s="251"/>
      <c r="F53" s="251"/>
      <c r="G53" s="79">
        <v>46</v>
      </c>
      <c r="H53" s="80">
        <f>SUM(H54:H59)</f>
        <v>321918665</v>
      </c>
      <c r="I53" s="80">
        <f>SUM(I54:I59)</f>
        <v>406669254</v>
      </c>
    </row>
    <row r="54" spans="1:9" ht="12.75" customHeight="1" x14ac:dyDescent="0.25">
      <c r="A54" s="246" t="s">
        <v>50</v>
      </c>
      <c r="B54" s="246"/>
      <c r="C54" s="246"/>
      <c r="D54" s="246"/>
      <c r="E54" s="246"/>
      <c r="F54" s="246"/>
      <c r="G54" s="77">
        <v>47</v>
      </c>
      <c r="H54" s="78">
        <v>0</v>
      </c>
      <c r="I54" s="78">
        <v>0</v>
      </c>
    </row>
    <row r="55" spans="1:9" ht="12.75" customHeight="1" x14ac:dyDescent="0.25">
      <c r="A55" s="246" t="s">
        <v>51</v>
      </c>
      <c r="B55" s="246"/>
      <c r="C55" s="246"/>
      <c r="D55" s="246"/>
      <c r="E55" s="246"/>
      <c r="F55" s="246"/>
      <c r="G55" s="77">
        <v>48</v>
      </c>
      <c r="H55" s="78">
        <v>12507096</v>
      </c>
      <c r="I55" s="78">
        <v>24359145</v>
      </c>
    </row>
    <row r="56" spans="1:9" ht="12.75" customHeight="1" x14ac:dyDescent="0.25">
      <c r="A56" s="246" t="s">
        <v>52</v>
      </c>
      <c r="B56" s="246"/>
      <c r="C56" s="246"/>
      <c r="D56" s="246"/>
      <c r="E56" s="246"/>
      <c r="F56" s="246"/>
      <c r="G56" s="77">
        <v>49</v>
      </c>
      <c r="H56" s="78">
        <v>273362113</v>
      </c>
      <c r="I56" s="78">
        <v>329755317</v>
      </c>
    </row>
    <row r="57" spans="1:9" ht="12.75" customHeight="1" x14ac:dyDescent="0.25">
      <c r="A57" s="246" t="s">
        <v>53</v>
      </c>
      <c r="B57" s="246"/>
      <c r="C57" s="246"/>
      <c r="D57" s="246"/>
      <c r="E57" s="246"/>
      <c r="F57" s="246"/>
      <c r="G57" s="77">
        <v>50</v>
      </c>
      <c r="H57" s="78">
        <v>77977</v>
      </c>
      <c r="I57" s="78">
        <v>106674</v>
      </c>
    </row>
    <row r="58" spans="1:9" ht="12.75" customHeight="1" x14ac:dyDescent="0.25">
      <c r="A58" s="246" t="s">
        <v>54</v>
      </c>
      <c r="B58" s="246"/>
      <c r="C58" s="246"/>
      <c r="D58" s="246"/>
      <c r="E58" s="246"/>
      <c r="F58" s="246"/>
      <c r="G58" s="77">
        <v>51</v>
      </c>
      <c r="H58" s="78">
        <v>14428326</v>
      </c>
      <c r="I58" s="78">
        <v>15940323</v>
      </c>
    </row>
    <row r="59" spans="1:9" ht="12.75" customHeight="1" x14ac:dyDescent="0.25">
      <c r="A59" s="246" t="s">
        <v>55</v>
      </c>
      <c r="B59" s="246"/>
      <c r="C59" s="246"/>
      <c r="D59" s="246"/>
      <c r="E59" s="246"/>
      <c r="F59" s="246"/>
      <c r="G59" s="77">
        <v>52</v>
      </c>
      <c r="H59" s="78">
        <v>21543153</v>
      </c>
      <c r="I59" s="78">
        <v>36507795</v>
      </c>
    </row>
    <row r="60" spans="1:9" ht="12.75" customHeight="1" x14ac:dyDescent="0.25">
      <c r="A60" s="251" t="s">
        <v>56</v>
      </c>
      <c r="B60" s="251"/>
      <c r="C60" s="251"/>
      <c r="D60" s="251"/>
      <c r="E60" s="251"/>
      <c r="F60" s="251"/>
      <c r="G60" s="79">
        <v>53</v>
      </c>
      <c r="H60" s="80">
        <f>SUM(H61:H69)</f>
        <v>536361</v>
      </c>
      <c r="I60" s="80">
        <f>SUM(I61:I69)</f>
        <v>80628924</v>
      </c>
    </row>
    <row r="61" spans="1:9" ht="12.75" customHeight="1" x14ac:dyDescent="0.25">
      <c r="A61" s="246" t="s">
        <v>24</v>
      </c>
      <c r="B61" s="246"/>
      <c r="C61" s="246"/>
      <c r="D61" s="246"/>
      <c r="E61" s="246"/>
      <c r="F61" s="246"/>
      <c r="G61" s="77">
        <v>54</v>
      </c>
      <c r="H61" s="78">
        <v>0</v>
      </c>
      <c r="I61" s="78">
        <v>0</v>
      </c>
    </row>
    <row r="62" spans="1:9" ht="12.75" customHeight="1" x14ac:dyDescent="0.25">
      <c r="A62" s="246" t="s">
        <v>25</v>
      </c>
      <c r="B62" s="246"/>
      <c r="C62" s="246"/>
      <c r="D62" s="246"/>
      <c r="E62" s="246"/>
      <c r="F62" s="246"/>
      <c r="G62" s="77">
        <v>55</v>
      </c>
      <c r="H62" s="78">
        <v>0</v>
      </c>
      <c r="I62" s="78">
        <v>0</v>
      </c>
    </row>
    <row r="63" spans="1:9" ht="12.75" customHeight="1" x14ac:dyDescent="0.25">
      <c r="A63" s="246" t="s">
        <v>26</v>
      </c>
      <c r="B63" s="246"/>
      <c r="C63" s="246"/>
      <c r="D63" s="246"/>
      <c r="E63" s="246"/>
      <c r="F63" s="246"/>
      <c r="G63" s="77">
        <v>56</v>
      </c>
      <c r="H63" s="78">
        <v>0</v>
      </c>
      <c r="I63" s="78">
        <v>0</v>
      </c>
    </row>
    <row r="64" spans="1:9" ht="23.4" customHeight="1" x14ac:dyDescent="0.25">
      <c r="A64" s="246" t="s">
        <v>57</v>
      </c>
      <c r="B64" s="246"/>
      <c r="C64" s="246"/>
      <c r="D64" s="246"/>
      <c r="E64" s="246"/>
      <c r="F64" s="246"/>
      <c r="G64" s="77">
        <v>57</v>
      </c>
      <c r="H64" s="78">
        <v>0</v>
      </c>
      <c r="I64" s="78">
        <v>0</v>
      </c>
    </row>
    <row r="65" spans="1:9" ht="21" customHeight="1" x14ac:dyDescent="0.25">
      <c r="A65" s="246" t="s">
        <v>28</v>
      </c>
      <c r="B65" s="246"/>
      <c r="C65" s="246"/>
      <c r="D65" s="246"/>
      <c r="E65" s="246"/>
      <c r="F65" s="246"/>
      <c r="G65" s="77">
        <v>58</v>
      </c>
      <c r="H65" s="78">
        <v>0</v>
      </c>
      <c r="I65" s="78">
        <v>0</v>
      </c>
    </row>
    <row r="66" spans="1:9" ht="22.95" customHeight="1" x14ac:dyDescent="0.25">
      <c r="A66" s="246" t="s">
        <v>29</v>
      </c>
      <c r="B66" s="246"/>
      <c r="C66" s="246"/>
      <c r="D66" s="246"/>
      <c r="E66" s="246"/>
      <c r="F66" s="246"/>
      <c r="G66" s="77">
        <v>59</v>
      </c>
      <c r="H66" s="78">
        <v>0</v>
      </c>
      <c r="I66" s="78">
        <v>0</v>
      </c>
    </row>
    <row r="67" spans="1:9" ht="12.75" customHeight="1" x14ac:dyDescent="0.25">
      <c r="A67" s="246" t="s">
        <v>30</v>
      </c>
      <c r="B67" s="246"/>
      <c r="C67" s="246"/>
      <c r="D67" s="246"/>
      <c r="E67" s="246"/>
      <c r="F67" s="246"/>
      <c r="G67" s="77">
        <v>60</v>
      </c>
      <c r="H67" s="78">
        <v>0</v>
      </c>
      <c r="I67" s="78">
        <v>14927801</v>
      </c>
    </row>
    <row r="68" spans="1:9" ht="12.75" customHeight="1" x14ac:dyDescent="0.25">
      <c r="A68" s="246" t="s">
        <v>31</v>
      </c>
      <c r="B68" s="246"/>
      <c r="C68" s="246"/>
      <c r="D68" s="246"/>
      <c r="E68" s="246"/>
      <c r="F68" s="246"/>
      <c r="G68" s="77">
        <v>61</v>
      </c>
      <c r="H68" s="78">
        <v>475991</v>
      </c>
      <c r="I68" s="78">
        <v>65701123</v>
      </c>
    </row>
    <row r="69" spans="1:9" ht="12.75" customHeight="1" x14ac:dyDescent="0.25">
      <c r="A69" s="246" t="s">
        <v>58</v>
      </c>
      <c r="B69" s="246"/>
      <c r="C69" s="246"/>
      <c r="D69" s="246"/>
      <c r="E69" s="246"/>
      <c r="F69" s="246"/>
      <c r="G69" s="77">
        <v>62</v>
      </c>
      <c r="H69" s="78">
        <v>60370</v>
      </c>
      <c r="I69" s="78">
        <v>0</v>
      </c>
    </row>
    <row r="70" spans="1:9" ht="12.75" customHeight="1" x14ac:dyDescent="0.25">
      <c r="A70" s="249" t="s">
        <v>59</v>
      </c>
      <c r="B70" s="249"/>
      <c r="C70" s="249"/>
      <c r="D70" s="249"/>
      <c r="E70" s="249"/>
      <c r="F70" s="249"/>
      <c r="G70" s="77">
        <v>63</v>
      </c>
      <c r="H70" s="78">
        <v>153823741</v>
      </c>
      <c r="I70" s="78">
        <v>147964002</v>
      </c>
    </row>
    <row r="71" spans="1:9" ht="12.75" customHeight="1" x14ac:dyDescent="0.25">
      <c r="A71" s="247" t="s">
        <v>60</v>
      </c>
      <c r="B71" s="247"/>
      <c r="C71" s="247"/>
      <c r="D71" s="247"/>
      <c r="E71" s="247"/>
      <c r="F71" s="247"/>
      <c r="G71" s="77">
        <v>64</v>
      </c>
      <c r="H71" s="78">
        <v>9202598</v>
      </c>
      <c r="I71" s="78">
        <v>9570497</v>
      </c>
    </row>
    <row r="72" spans="1:9" ht="12.75" customHeight="1" x14ac:dyDescent="0.25">
      <c r="A72" s="248" t="s">
        <v>61</v>
      </c>
      <c r="B72" s="248"/>
      <c r="C72" s="248"/>
      <c r="D72" s="248"/>
      <c r="E72" s="248"/>
      <c r="F72" s="248"/>
      <c r="G72" s="79">
        <v>65</v>
      </c>
      <c r="H72" s="80">
        <f>H8+H9+H44+H71</f>
        <v>1019368293</v>
      </c>
      <c r="I72" s="80">
        <f>I8+I9+I44+I71</f>
        <v>1247631630</v>
      </c>
    </row>
    <row r="73" spans="1:9" ht="12.75" customHeight="1" x14ac:dyDescent="0.25">
      <c r="A73" s="247" t="s">
        <v>62</v>
      </c>
      <c r="B73" s="247"/>
      <c r="C73" s="247"/>
      <c r="D73" s="247"/>
      <c r="E73" s="247"/>
      <c r="F73" s="247"/>
      <c r="G73" s="77">
        <v>66</v>
      </c>
      <c r="H73" s="78">
        <v>776014997</v>
      </c>
      <c r="I73" s="78">
        <v>1232267421</v>
      </c>
    </row>
    <row r="74" spans="1:9" x14ac:dyDescent="0.25">
      <c r="A74" s="252" t="s">
        <v>63</v>
      </c>
      <c r="B74" s="253"/>
      <c r="C74" s="253"/>
      <c r="D74" s="253"/>
      <c r="E74" s="253"/>
      <c r="F74" s="253"/>
      <c r="G74" s="253"/>
      <c r="H74" s="253"/>
      <c r="I74" s="253"/>
    </row>
    <row r="75" spans="1:9" ht="12.75" customHeight="1" x14ac:dyDescent="0.25">
      <c r="A75" s="248" t="s">
        <v>348</v>
      </c>
      <c r="B75" s="248"/>
      <c r="C75" s="248"/>
      <c r="D75" s="248"/>
      <c r="E75" s="248"/>
      <c r="F75" s="248"/>
      <c r="G75" s="79">
        <v>67</v>
      </c>
      <c r="H75" s="80">
        <f>H76+H77+H78+H84+H85+H91+H94+H97</f>
        <v>530973632</v>
      </c>
      <c r="I75" s="80">
        <f>I76+I77+I78+I84+I85+I91+I94+I97</f>
        <v>650053220</v>
      </c>
    </row>
    <row r="76" spans="1:9" ht="12.75" customHeight="1" x14ac:dyDescent="0.25">
      <c r="A76" s="249" t="s">
        <v>64</v>
      </c>
      <c r="B76" s="249"/>
      <c r="C76" s="249"/>
      <c r="D76" s="249"/>
      <c r="E76" s="249"/>
      <c r="F76" s="249"/>
      <c r="G76" s="77">
        <v>68</v>
      </c>
      <c r="H76" s="81">
        <v>159471379</v>
      </c>
      <c r="I76" s="81">
        <v>159471379</v>
      </c>
    </row>
    <row r="77" spans="1:9" ht="12.75" customHeight="1" x14ac:dyDescent="0.25">
      <c r="A77" s="249" t="s">
        <v>65</v>
      </c>
      <c r="B77" s="249"/>
      <c r="C77" s="249"/>
      <c r="D77" s="249"/>
      <c r="E77" s="249"/>
      <c r="F77" s="249"/>
      <c r="G77" s="77">
        <v>69</v>
      </c>
      <c r="H77" s="81">
        <v>1072189</v>
      </c>
      <c r="I77" s="81">
        <v>1073176</v>
      </c>
    </row>
    <row r="78" spans="1:9" ht="12.75" customHeight="1" x14ac:dyDescent="0.25">
      <c r="A78" s="251" t="s">
        <v>66</v>
      </c>
      <c r="B78" s="251"/>
      <c r="C78" s="251"/>
      <c r="D78" s="251"/>
      <c r="E78" s="251"/>
      <c r="F78" s="251"/>
      <c r="G78" s="79">
        <v>70</v>
      </c>
      <c r="H78" s="80">
        <f>SUM(H79:H83)</f>
        <v>106637562</v>
      </c>
      <c r="I78" s="80">
        <f>SUM(I79:I83)</f>
        <v>110493918</v>
      </c>
    </row>
    <row r="79" spans="1:9" ht="12.75" customHeight="1" x14ac:dyDescent="0.25">
      <c r="A79" s="246" t="s">
        <v>67</v>
      </c>
      <c r="B79" s="246"/>
      <c r="C79" s="246"/>
      <c r="D79" s="246"/>
      <c r="E79" s="246"/>
      <c r="F79" s="246"/>
      <c r="G79" s="77">
        <v>71</v>
      </c>
      <c r="H79" s="81">
        <v>9726616</v>
      </c>
      <c r="I79" s="81">
        <v>10572684</v>
      </c>
    </row>
    <row r="80" spans="1:9" ht="12.75" customHeight="1" x14ac:dyDescent="0.25">
      <c r="A80" s="246" t="s">
        <v>68</v>
      </c>
      <c r="B80" s="246"/>
      <c r="C80" s="246"/>
      <c r="D80" s="246"/>
      <c r="E80" s="246"/>
      <c r="F80" s="246"/>
      <c r="G80" s="77">
        <v>72</v>
      </c>
      <c r="H80" s="81">
        <v>4507291</v>
      </c>
      <c r="I80" s="81">
        <v>5998550</v>
      </c>
    </row>
    <row r="81" spans="1:9" ht="12.75" customHeight="1" x14ac:dyDescent="0.25">
      <c r="A81" s="246" t="s">
        <v>69</v>
      </c>
      <c r="B81" s="246"/>
      <c r="C81" s="246"/>
      <c r="D81" s="246"/>
      <c r="E81" s="246"/>
      <c r="F81" s="246"/>
      <c r="G81" s="77">
        <v>73</v>
      </c>
      <c r="H81" s="81">
        <v>-2032193</v>
      </c>
      <c r="I81" s="81">
        <v>-1998550</v>
      </c>
    </row>
    <row r="82" spans="1:9" ht="12.75" customHeight="1" x14ac:dyDescent="0.25">
      <c r="A82" s="246" t="s">
        <v>70</v>
      </c>
      <c r="B82" s="246"/>
      <c r="C82" s="246"/>
      <c r="D82" s="246"/>
      <c r="E82" s="246"/>
      <c r="F82" s="246"/>
      <c r="G82" s="77">
        <v>74</v>
      </c>
      <c r="H82" s="81">
        <v>65869433</v>
      </c>
      <c r="I82" s="81">
        <v>67243333</v>
      </c>
    </row>
    <row r="83" spans="1:9" ht="12.75" customHeight="1" x14ac:dyDescent="0.25">
      <c r="A83" s="246" t="s">
        <v>71</v>
      </c>
      <c r="B83" s="246"/>
      <c r="C83" s="246"/>
      <c r="D83" s="246"/>
      <c r="E83" s="246"/>
      <c r="F83" s="246"/>
      <c r="G83" s="77">
        <v>75</v>
      </c>
      <c r="H83" s="81">
        <v>28566415</v>
      </c>
      <c r="I83" s="81">
        <v>28677901</v>
      </c>
    </row>
    <row r="84" spans="1:9" ht="12.75" customHeight="1" x14ac:dyDescent="0.25">
      <c r="A84" s="249" t="s">
        <v>72</v>
      </c>
      <c r="B84" s="249"/>
      <c r="C84" s="249"/>
      <c r="D84" s="249"/>
      <c r="E84" s="249"/>
      <c r="F84" s="249"/>
      <c r="G84" s="77">
        <v>76</v>
      </c>
      <c r="H84" s="81">
        <v>0</v>
      </c>
      <c r="I84" s="81">
        <v>0</v>
      </c>
    </row>
    <row r="85" spans="1:9" ht="12.75" customHeight="1" x14ac:dyDescent="0.25">
      <c r="A85" s="250" t="s">
        <v>442</v>
      </c>
      <c r="B85" s="250"/>
      <c r="C85" s="250"/>
      <c r="D85" s="250"/>
      <c r="E85" s="250"/>
      <c r="F85" s="250"/>
      <c r="G85" s="79">
        <v>77</v>
      </c>
      <c r="H85" s="80">
        <f>H86+H87+H88+H89+H90</f>
        <v>624455</v>
      </c>
      <c r="I85" s="80">
        <f>I86+I87+I88+I89+I90</f>
        <v>757070</v>
      </c>
    </row>
    <row r="86" spans="1:9" ht="25.5" customHeight="1" x14ac:dyDescent="0.25">
      <c r="A86" s="246" t="s">
        <v>441</v>
      </c>
      <c r="B86" s="246"/>
      <c r="C86" s="246"/>
      <c r="D86" s="246"/>
      <c r="E86" s="246"/>
      <c r="F86" s="246"/>
      <c r="G86" s="77">
        <v>78</v>
      </c>
      <c r="H86" s="78">
        <v>830229</v>
      </c>
      <c r="I86" s="78">
        <v>830229</v>
      </c>
    </row>
    <row r="87" spans="1:9" ht="12.75" customHeight="1" x14ac:dyDescent="0.25">
      <c r="A87" s="246" t="s">
        <v>73</v>
      </c>
      <c r="B87" s="246"/>
      <c r="C87" s="246"/>
      <c r="D87" s="246"/>
      <c r="E87" s="246"/>
      <c r="F87" s="246"/>
      <c r="G87" s="77">
        <v>79</v>
      </c>
      <c r="H87" s="78">
        <v>0</v>
      </c>
      <c r="I87" s="78">
        <v>0</v>
      </c>
    </row>
    <row r="88" spans="1:9" ht="12.75" customHeight="1" x14ac:dyDescent="0.25">
      <c r="A88" s="246" t="s">
        <v>74</v>
      </c>
      <c r="B88" s="246"/>
      <c r="C88" s="246"/>
      <c r="D88" s="246"/>
      <c r="E88" s="246"/>
      <c r="F88" s="246"/>
      <c r="G88" s="77">
        <v>80</v>
      </c>
      <c r="H88" s="78">
        <v>0</v>
      </c>
      <c r="I88" s="78">
        <v>0</v>
      </c>
    </row>
    <row r="89" spans="1:9" ht="12.75" customHeight="1" x14ac:dyDescent="0.25">
      <c r="A89" s="246" t="s">
        <v>340</v>
      </c>
      <c r="B89" s="246"/>
      <c r="C89" s="246"/>
      <c r="D89" s="246"/>
      <c r="E89" s="246"/>
      <c r="F89" s="246"/>
      <c r="G89" s="77">
        <v>81</v>
      </c>
      <c r="H89" s="78">
        <v>0</v>
      </c>
      <c r="I89" s="78">
        <v>0</v>
      </c>
    </row>
    <row r="90" spans="1:9" ht="24" customHeight="1" x14ac:dyDescent="0.25">
      <c r="A90" s="246" t="s">
        <v>341</v>
      </c>
      <c r="B90" s="246"/>
      <c r="C90" s="246"/>
      <c r="D90" s="246"/>
      <c r="E90" s="246"/>
      <c r="F90" s="246"/>
      <c r="G90" s="77">
        <v>82</v>
      </c>
      <c r="H90" s="78">
        <v>-205774</v>
      </c>
      <c r="I90" s="78">
        <v>-73159</v>
      </c>
    </row>
    <row r="91" spans="1:9" ht="12.75" customHeight="1" x14ac:dyDescent="0.25">
      <c r="A91" s="251" t="s">
        <v>342</v>
      </c>
      <c r="B91" s="251"/>
      <c r="C91" s="251"/>
      <c r="D91" s="251"/>
      <c r="E91" s="251"/>
      <c r="F91" s="251"/>
      <c r="G91" s="79">
        <v>83</v>
      </c>
      <c r="H91" s="80">
        <f>H92-H93</f>
        <v>92084350</v>
      </c>
      <c r="I91" s="80">
        <f>I92-I93</f>
        <v>122979209</v>
      </c>
    </row>
    <row r="92" spans="1:9" ht="12.75" customHeight="1" x14ac:dyDescent="0.25">
      <c r="A92" s="246" t="s">
        <v>75</v>
      </c>
      <c r="B92" s="246"/>
      <c r="C92" s="246"/>
      <c r="D92" s="246"/>
      <c r="E92" s="246"/>
      <c r="F92" s="246"/>
      <c r="G92" s="77">
        <v>84</v>
      </c>
      <c r="H92" s="81">
        <v>92084350</v>
      </c>
      <c r="I92" s="81">
        <v>122979209</v>
      </c>
    </row>
    <row r="93" spans="1:9" ht="12.75" customHeight="1" x14ac:dyDescent="0.25">
      <c r="A93" s="246" t="s">
        <v>76</v>
      </c>
      <c r="B93" s="246"/>
      <c r="C93" s="246"/>
      <c r="D93" s="246"/>
      <c r="E93" s="246"/>
      <c r="F93" s="246"/>
      <c r="G93" s="77">
        <v>85</v>
      </c>
      <c r="H93" s="81">
        <v>0</v>
      </c>
      <c r="I93" s="81">
        <v>0</v>
      </c>
    </row>
    <row r="94" spans="1:9" ht="12.75" customHeight="1" x14ac:dyDescent="0.25">
      <c r="A94" s="251" t="s">
        <v>343</v>
      </c>
      <c r="B94" s="251"/>
      <c r="C94" s="251"/>
      <c r="D94" s="251"/>
      <c r="E94" s="251"/>
      <c r="F94" s="251"/>
      <c r="G94" s="79">
        <v>86</v>
      </c>
      <c r="H94" s="80">
        <f>H95-H96</f>
        <v>46328381</v>
      </c>
      <c r="I94" s="80">
        <f>I95-I96</f>
        <v>102600368</v>
      </c>
    </row>
    <row r="95" spans="1:9" ht="12.75" customHeight="1" x14ac:dyDescent="0.25">
      <c r="A95" s="246" t="s">
        <v>77</v>
      </c>
      <c r="B95" s="246"/>
      <c r="C95" s="246"/>
      <c r="D95" s="246"/>
      <c r="E95" s="246"/>
      <c r="F95" s="246"/>
      <c r="G95" s="77">
        <v>87</v>
      </c>
      <c r="H95" s="81">
        <v>46328381</v>
      </c>
      <c r="I95" s="81">
        <v>102600368</v>
      </c>
    </row>
    <row r="96" spans="1:9" ht="12.75" customHeight="1" x14ac:dyDescent="0.25">
      <c r="A96" s="246" t="s">
        <v>78</v>
      </c>
      <c r="B96" s="246"/>
      <c r="C96" s="246"/>
      <c r="D96" s="246"/>
      <c r="E96" s="246"/>
      <c r="F96" s="246"/>
      <c r="G96" s="77">
        <v>88</v>
      </c>
      <c r="H96" s="81">
        <v>0</v>
      </c>
      <c r="I96" s="81">
        <v>0</v>
      </c>
    </row>
    <row r="97" spans="1:9" ht="12.75" customHeight="1" x14ac:dyDescent="0.25">
      <c r="A97" s="249" t="s">
        <v>79</v>
      </c>
      <c r="B97" s="249"/>
      <c r="C97" s="249"/>
      <c r="D97" s="249"/>
      <c r="E97" s="249"/>
      <c r="F97" s="249"/>
      <c r="G97" s="77">
        <v>89</v>
      </c>
      <c r="H97" s="81">
        <v>124755316</v>
      </c>
      <c r="I97" s="81">
        <v>152678100</v>
      </c>
    </row>
    <row r="98" spans="1:9" ht="12.75" customHeight="1" x14ac:dyDescent="0.25">
      <c r="A98" s="248" t="s">
        <v>344</v>
      </c>
      <c r="B98" s="248"/>
      <c r="C98" s="248"/>
      <c r="D98" s="248"/>
      <c r="E98" s="248"/>
      <c r="F98" s="248"/>
      <c r="G98" s="79">
        <v>90</v>
      </c>
      <c r="H98" s="80">
        <f>SUM(H99:H104)</f>
        <v>31414110</v>
      </c>
      <c r="I98" s="80">
        <f>SUM(I99:I104)</f>
        <v>27941173</v>
      </c>
    </row>
    <row r="99" spans="1:9" ht="12.75" customHeight="1" x14ac:dyDescent="0.25">
      <c r="A99" s="246" t="s">
        <v>80</v>
      </c>
      <c r="B99" s="246"/>
      <c r="C99" s="246"/>
      <c r="D99" s="246"/>
      <c r="E99" s="246"/>
      <c r="F99" s="246"/>
      <c r="G99" s="77">
        <v>91</v>
      </c>
      <c r="H99" s="81">
        <v>6067206</v>
      </c>
      <c r="I99" s="81">
        <v>6596098</v>
      </c>
    </row>
    <row r="100" spans="1:9" ht="12.75" customHeight="1" x14ac:dyDescent="0.25">
      <c r="A100" s="246" t="s">
        <v>81</v>
      </c>
      <c r="B100" s="246"/>
      <c r="C100" s="246"/>
      <c r="D100" s="246"/>
      <c r="E100" s="246"/>
      <c r="F100" s="246"/>
      <c r="G100" s="77">
        <v>92</v>
      </c>
      <c r="H100" s="81">
        <v>0</v>
      </c>
      <c r="I100" s="81">
        <v>0</v>
      </c>
    </row>
    <row r="101" spans="1:9" ht="12.75" customHeight="1" x14ac:dyDescent="0.25">
      <c r="A101" s="246" t="s">
        <v>82</v>
      </c>
      <c r="B101" s="246"/>
      <c r="C101" s="246"/>
      <c r="D101" s="246"/>
      <c r="E101" s="246"/>
      <c r="F101" s="246"/>
      <c r="G101" s="77">
        <v>93</v>
      </c>
      <c r="H101" s="81">
        <v>3066319</v>
      </c>
      <c r="I101" s="81">
        <v>670506</v>
      </c>
    </row>
    <row r="102" spans="1:9" ht="12.75" customHeight="1" x14ac:dyDescent="0.25">
      <c r="A102" s="246" t="s">
        <v>83</v>
      </c>
      <c r="B102" s="246"/>
      <c r="C102" s="246"/>
      <c r="D102" s="246"/>
      <c r="E102" s="246"/>
      <c r="F102" s="246"/>
      <c r="G102" s="77">
        <v>94</v>
      </c>
      <c r="H102" s="78">
        <v>609529</v>
      </c>
      <c r="I102" s="78">
        <v>940143</v>
      </c>
    </row>
    <row r="103" spans="1:9" ht="12.75" customHeight="1" x14ac:dyDescent="0.25">
      <c r="A103" s="246" t="s">
        <v>84</v>
      </c>
      <c r="B103" s="246"/>
      <c r="C103" s="246"/>
      <c r="D103" s="246"/>
      <c r="E103" s="246"/>
      <c r="F103" s="246"/>
      <c r="G103" s="77">
        <v>95</v>
      </c>
      <c r="H103" s="78">
        <v>21631366</v>
      </c>
      <c r="I103" s="78">
        <v>19725986</v>
      </c>
    </row>
    <row r="104" spans="1:9" ht="12.75" customHeight="1" x14ac:dyDescent="0.25">
      <c r="A104" s="246" t="s">
        <v>85</v>
      </c>
      <c r="B104" s="246"/>
      <c r="C104" s="246"/>
      <c r="D104" s="246"/>
      <c r="E104" s="246"/>
      <c r="F104" s="246"/>
      <c r="G104" s="77">
        <v>96</v>
      </c>
      <c r="H104" s="78">
        <v>39690</v>
      </c>
      <c r="I104" s="78">
        <v>8440</v>
      </c>
    </row>
    <row r="105" spans="1:9" ht="12.75" customHeight="1" x14ac:dyDescent="0.25">
      <c r="A105" s="248" t="s">
        <v>345</v>
      </c>
      <c r="B105" s="248"/>
      <c r="C105" s="248"/>
      <c r="D105" s="248"/>
      <c r="E105" s="248"/>
      <c r="F105" s="248"/>
      <c r="G105" s="79">
        <v>97</v>
      </c>
      <c r="H105" s="80">
        <f>SUM(H106:H116)</f>
        <v>43200203</v>
      </c>
      <c r="I105" s="80">
        <f>SUM(I106:I116)</f>
        <v>38438350</v>
      </c>
    </row>
    <row r="106" spans="1:9" ht="12.75" customHeight="1" x14ac:dyDescent="0.25">
      <c r="A106" s="246" t="s">
        <v>86</v>
      </c>
      <c r="B106" s="246"/>
      <c r="C106" s="246"/>
      <c r="D106" s="246"/>
      <c r="E106" s="246"/>
      <c r="F106" s="246"/>
      <c r="G106" s="77">
        <v>98</v>
      </c>
      <c r="H106" s="82">
        <v>0</v>
      </c>
      <c r="I106" s="82">
        <v>0</v>
      </c>
    </row>
    <row r="107" spans="1:9" ht="12.75" customHeight="1" x14ac:dyDescent="0.25">
      <c r="A107" s="246" t="s">
        <v>87</v>
      </c>
      <c r="B107" s="246"/>
      <c r="C107" s="246"/>
      <c r="D107" s="246"/>
      <c r="E107" s="246"/>
      <c r="F107" s="246"/>
      <c r="G107" s="77">
        <v>99</v>
      </c>
      <c r="H107" s="81">
        <v>0</v>
      </c>
      <c r="I107" s="81">
        <v>0</v>
      </c>
    </row>
    <row r="108" spans="1:9" ht="12.75" customHeight="1" x14ac:dyDescent="0.25">
      <c r="A108" s="246" t="s">
        <v>88</v>
      </c>
      <c r="B108" s="246"/>
      <c r="C108" s="246"/>
      <c r="D108" s="246"/>
      <c r="E108" s="246"/>
      <c r="F108" s="246"/>
      <c r="G108" s="77">
        <v>100</v>
      </c>
      <c r="H108" s="81">
        <v>0</v>
      </c>
      <c r="I108" s="81">
        <v>0</v>
      </c>
    </row>
    <row r="109" spans="1:9" ht="22.2" customHeight="1" x14ac:dyDescent="0.25">
      <c r="A109" s="246" t="s">
        <v>89</v>
      </c>
      <c r="B109" s="246"/>
      <c r="C109" s="246"/>
      <c r="D109" s="246"/>
      <c r="E109" s="246"/>
      <c r="F109" s="246"/>
      <c r="G109" s="77">
        <v>101</v>
      </c>
      <c r="H109" s="81">
        <v>0</v>
      </c>
      <c r="I109" s="81">
        <v>0</v>
      </c>
    </row>
    <row r="110" spans="1:9" ht="12.75" customHeight="1" x14ac:dyDescent="0.25">
      <c r="A110" s="246" t="s">
        <v>90</v>
      </c>
      <c r="B110" s="246"/>
      <c r="C110" s="246"/>
      <c r="D110" s="246"/>
      <c r="E110" s="246"/>
      <c r="F110" s="246"/>
      <c r="G110" s="77">
        <v>102</v>
      </c>
      <c r="H110" s="81">
        <v>46453</v>
      </c>
      <c r="I110" s="81">
        <v>0</v>
      </c>
    </row>
    <row r="111" spans="1:9" ht="12.75" customHeight="1" x14ac:dyDescent="0.25">
      <c r="A111" s="246" t="s">
        <v>91</v>
      </c>
      <c r="B111" s="246"/>
      <c r="C111" s="246"/>
      <c r="D111" s="246"/>
      <c r="E111" s="246"/>
      <c r="F111" s="246"/>
      <c r="G111" s="77">
        <v>103</v>
      </c>
      <c r="H111" s="81">
        <v>31774344</v>
      </c>
      <c r="I111" s="81">
        <v>23635118</v>
      </c>
    </row>
    <row r="112" spans="1:9" ht="12.75" customHeight="1" x14ac:dyDescent="0.25">
      <c r="A112" s="246" t="s">
        <v>92</v>
      </c>
      <c r="B112" s="246"/>
      <c r="C112" s="246"/>
      <c r="D112" s="246"/>
      <c r="E112" s="246"/>
      <c r="F112" s="246"/>
      <c r="G112" s="77">
        <v>104</v>
      </c>
      <c r="H112" s="81">
        <v>0</v>
      </c>
      <c r="I112" s="81">
        <v>0</v>
      </c>
    </row>
    <row r="113" spans="1:9" ht="12.75" customHeight="1" x14ac:dyDescent="0.25">
      <c r="A113" s="246" t="s">
        <v>93</v>
      </c>
      <c r="B113" s="246"/>
      <c r="C113" s="246"/>
      <c r="D113" s="246"/>
      <c r="E113" s="246"/>
      <c r="F113" s="246"/>
      <c r="G113" s="77">
        <v>105</v>
      </c>
      <c r="H113" s="82">
        <v>0</v>
      </c>
      <c r="I113" s="82">
        <v>0</v>
      </c>
    </row>
    <row r="114" spans="1:9" ht="12.75" customHeight="1" x14ac:dyDescent="0.25">
      <c r="A114" s="246" t="s">
        <v>94</v>
      </c>
      <c r="B114" s="246"/>
      <c r="C114" s="246"/>
      <c r="D114" s="246"/>
      <c r="E114" s="246"/>
      <c r="F114" s="246"/>
      <c r="G114" s="77">
        <v>106</v>
      </c>
      <c r="H114" s="81">
        <v>1345000</v>
      </c>
      <c r="I114" s="81">
        <v>1077676</v>
      </c>
    </row>
    <row r="115" spans="1:9" ht="12.75" customHeight="1" x14ac:dyDescent="0.25">
      <c r="A115" s="246" t="s">
        <v>95</v>
      </c>
      <c r="B115" s="246"/>
      <c r="C115" s="246"/>
      <c r="D115" s="246"/>
      <c r="E115" s="246"/>
      <c r="F115" s="246"/>
      <c r="G115" s="77">
        <v>107</v>
      </c>
      <c r="H115" s="78">
        <v>6247316</v>
      </c>
      <c r="I115" s="78">
        <v>10205924</v>
      </c>
    </row>
    <row r="116" spans="1:9" ht="12.75" customHeight="1" x14ac:dyDescent="0.25">
      <c r="A116" s="246" t="s">
        <v>96</v>
      </c>
      <c r="B116" s="246"/>
      <c r="C116" s="246"/>
      <c r="D116" s="246"/>
      <c r="E116" s="246"/>
      <c r="F116" s="246"/>
      <c r="G116" s="77">
        <v>108</v>
      </c>
      <c r="H116" s="78">
        <v>3787090</v>
      </c>
      <c r="I116" s="78">
        <v>3519632</v>
      </c>
    </row>
    <row r="117" spans="1:9" ht="12.75" customHeight="1" x14ac:dyDescent="0.25">
      <c r="A117" s="248" t="s">
        <v>346</v>
      </c>
      <c r="B117" s="248"/>
      <c r="C117" s="248"/>
      <c r="D117" s="248"/>
      <c r="E117" s="248"/>
      <c r="F117" s="248"/>
      <c r="G117" s="79">
        <v>109</v>
      </c>
      <c r="H117" s="80">
        <f>SUM(H118:H131)</f>
        <v>377486959</v>
      </c>
      <c r="I117" s="80">
        <f>SUM(I118:I131)</f>
        <v>484124308</v>
      </c>
    </row>
    <row r="118" spans="1:9" ht="12.75" customHeight="1" x14ac:dyDescent="0.25">
      <c r="A118" s="246" t="s">
        <v>86</v>
      </c>
      <c r="B118" s="246"/>
      <c r="C118" s="246"/>
      <c r="D118" s="246"/>
      <c r="E118" s="246"/>
      <c r="F118" s="246"/>
      <c r="G118" s="77">
        <v>110</v>
      </c>
      <c r="H118" s="81">
        <v>0</v>
      </c>
      <c r="I118" s="81">
        <v>0</v>
      </c>
    </row>
    <row r="119" spans="1:9" ht="12.75" customHeight="1" x14ac:dyDescent="0.25">
      <c r="A119" s="246" t="s">
        <v>87</v>
      </c>
      <c r="B119" s="246"/>
      <c r="C119" s="246"/>
      <c r="D119" s="246"/>
      <c r="E119" s="246"/>
      <c r="F119" s="246"/>
      <c r="G119" s="77">
        <v>111</v>
      </c>
      <c r="H119" s="81">
        <v>0</v>
      </c>
      <c r="I119" s="81">
        <v>0</v>
      </c>
    </row>
    <row r="120" spans="1:9" ht="12.75" customHeight="1" x14ac:dyDescent="0.25">
      <c r="A120" s="246" t="s">
        <v>88</v>
      </c>
      <c r="B120" s="246"/>
      <c r="C120" s="246"/>
      <c r="D120" s="246"/>
      <c r="E120" s="246"/>
      <c r="F120" s="246"/>
      <c r="G120" s="77">
        <v>112</v>
      </c>
      <c r="H120" s="81">
        <v>15501708</v>
      </c>
      <c r="I120" s="81">
        <v>8239472</v>
      </c>
    </row>
    <row r="121" spans="1:9" ht="25.95" customHeight="1" x14ac:dyDescent="0.25">
      <c r="A121" s="246" t="s">
        <v>89</v>
      </c>
      <c r="B121" s="246"/>
      <c r="C121" s="246"/>
      <c r="D121" s="246"/>
      <c r="E121" s="246"/>
      <c r="F121" s="246"/>
      <c r="G121" s="77">
        <v>113</v>
      </c>
      <c r="H121" s="81">
        <v>0</v>
      </c>
      <c r="I121" s="81">
        <v>0</v>
      </c>
    </row>
    <row r="122" spans="1:9" ht="12.75" customHeight="1" x14ac:dyDescent="0.25">
      <c r="A122" s="246" t="s">
        <v>90</v>
      </c>
      <c r="B122" s="246"/>
      <c r="C122" s="246"/>
      <c r="D122" s="246"/>
      <c r="E122" s="246"/>
      <c r="F122" s="246"/>
      <c r="G122" s="77">
        <v>114</v>
      </c>
      <c r="H122" s="81">
        <v>10000</v>
      </c>
      <c r="I122" s="81">
        <v>277957</v>
      </c>
    </row>
    <row r="123" spans="1:9" ht="12.75" customHeight="1" x14ac:dyDescent="0.25">
      <c r="A123" s="246" t="s">
        <v>91</v>
      </c>
      <c r="B123" s="246"/>
      <c r="C123" s="246"/>
      <c r="D123" s="246"/>
      <c r="E123" s="246"/>
      <c r="F123" s="246"/>
      <c r="G123" s="77">
        <v>115</v>
      </c>
      <c r="H123" s="81">
        <v>28081379</v>
      </c>
      <c r="I123" s="81">
        <v>26591583</v>
      </c>
    </row>
    <row r="124" spans="1:9" ht="12.75" customHeight="1" x14ac:dyDescent="0.25">
      <c r="A124" s="246" t="s">
        <v>92</v>
      </c>
      <c r="B124" s="246"/>
      <c r="C124" s="246"/>
      <c r="D124" s="246"/>
      <c r="E124" s="246"/>
      <c r="F124" s="246"/>
      <c r="G124" s="77">
        <v>116</v>
      </c>
      <c r="H124" s="81">
        <v>132754442</v>
      </c>
      <c r="I124" s="81">
        <v>226062127</v>
      </c>
    </row>
    <row r="125" spans="1:9" ht="12.75" customHeight="1" x14ac:dyDescent="0.25">
      <c r="A125" s="246" t="s">
        <v>93</v>
      </c>
      <c r="B125" s="246"/>
      <c r="C125" s="246"/>
      <c r="D125" s="246"/>
      <c r="E125" s="246"/>
      <c r="F125" s="246"/>
      <c r="G125" s="77">
        <v>117</v>
      </c>
      <c r="H125" s="81">
        <v>123888897</v>
      </c>
      <c r="I125" s="81">
        <v>148964023</v>
      </c>
    </row>
    <row r="126" spans="1:9" x14ac:dyDescent="0.25">
      <c r="A126" s="246" t="s">
        <v>94</v>
      </c>
      <c r="B126" s="246"/>
      <c r="C126" s="246"/>
      <c r="D126" s="246"/>
      <c r="E126" s="246"/>
      <c r="F126" s="246"/>
      <c r="G126" s="77">
        <v>118</v>
      </c>
      <c r="H126" s="81">
        <v>195000</v>
      </c>
      <c r="I126" s="81">
        <v>267731</v>
      </c>
    </row>
    <row r="127" spans="1:9" x14ac:dyDescent="0.25">
      <c r="A127" s="246" t="s">
        <v>97</v>
      </c>
      <c r="B127" s="246"/>
      <c r="C127" s="246"/>
      <c r="D127" s="246"/>
      <c r="E127" s="246"/>
      <c r="F127" s="246"/>
      <c r="G127" s="77">
        <v>119</v>
      </c>
      <c r="H127" s="81">
        <v>11706100</v>
      </c>
      <c r="I127" s="81">
        <v>17185872</v>
      </c>
    </row>
    <row r="128" spans="1:9" x14ac:dyDescent="0.25">
      <c r="A128" s="246" t="s">
        <v>98</v>
      </c>
      <c r="B128" s="246"/>
      <c r="C128" s="246"/>
      <c r="D128" s="246"/>
      <c r="E128" s="246"/>
      <c r="F128" s="246"/>
      <c r="G128" s="77">
        <v>120</v>
      </c>
      <c r="H128" s="81">
        <v>24490575</v>
      </c>
      <c r="I128" s="81">
        <v>21691344</v>
      </c>
    </row>
    <row r="129" spans="1:9" x14ac:dyDescent="0.25">
      <c r="A129" s="246" t="s">
        <v>99</v>
      </c>
      <c r="B129" s="246"/>
      <c r="C129" s="246"/>
      <c r="D129" s="246"/>
      <c r="E129" s="246"/>
      <c r="F129" s="246"/>
      <c r="G129" s="77">
        <v>121</v>
      </c>
      <c r="H129" s="81">
        <v>322252</v>
      </c>
      <c r="I129" s="81">
        <v>72217</v>
      </c>
    </row>
    <row r="130" spans="1:9" x14ac:dyDescent="0.25">
      <c r="A130" s="246" t="s">
        <v>100</v>
      </c>
      <c r="B130" s="246"/>
      <c r="C130" s="246"/>
      <c r="D130" s="246"/>
      <c r="E130" s="246"/>
      <c r="F130" s="246"/>
      <c r="G130" s="77">
        <v>122</v>
      </c>
      <c r="H130" s="78">
        <v>41226</v>
      </c>
      <c r="I130" s="78">
        <v>0</v>
      </c>
    </row>
    <row r="131" spans="1:9" x14ac:dyDescent="0.25">
      <c r="A131" s="246" t="s">
        <v>101</v>
      </c>
      <c r="B131" s="246"/>
      <c r="C131" s="246"/>
      <c r="D131" s="246"/>
      <c r="E131" s="246"/>
      <c r="F131" s="246"/>
      <c r="G131" s="77">
        <v>123</v>
      </c>
      <c r="H131" s="78">
        <v>40495380</v>
      </c>
      <c r="I131" s="78">
        <v>34771982</v>
      </c>
    </row>
    <row r="132" spans="1:9" ht="22.2" customHeight="1" x14ac:dyDescent="0.25">
      <c r="A132" s="247" t="s">
        <v>102</v>
      </c>
      <c r="B132" s="247"/>
      <c r="C132" s="247"/>
      <c r="D132" s="247"/>
      <c r="E132" s="247"/>
      <c r="F132" s="247"/>
      <c r="G132" s="77">
        <v>124</v>
      </c>
      <c r="H132" s="78">
        <v>36293389</v>
      </c>
      <c r="I132" s="78">
        <v>47074579</v>
      </c>
    </row>
    <row r="133" spans="1:9" x14ac:dyDescent="0.25">
      <c r="A133" s="248" t="s">
        <v>347</v>
      </c>
      <c r="B133" s="248"/>
      <c r="C133" s="248"/>
      <c r="D133" s="248"/>
      <c r="E133" s="248"/>
      <c r="F133" s="248"/>
      <c r="G133" s="79">
        <v>125</v>
      </c>
      <c r="H133" s="80">
        <f>H75+H98+H105+H117+H132</f>
        <v>1019368293</v>
      </c>
      <c r="I133" s="80">
        <f>I75+I98+I105+I117+I132</f>
        <v>1247631630</v>
      </c>
    </row>
    <row r="134" spans="1:9" x14ac:dyDescent="0.25">
      <c r="A134" s="247" t="s">
        <v>103</v>
      </c>
      <c r="B134" s="247"/>
      <c r="C134" s="247"/>
      <c r="D134" s="247"/>
      <c r="E134" s="247"/>
      <c r="F134" s="247"/>
      <c r="G134" s="77">
        <v>126</v>
      </c>
      <c r="H134" s="78">
        <v>776014997</v>
      </c>
      <c r="I134" s="78">
        <v>1232267421</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4803149606299213" right="0.74803149606299213" top="0.66" bottom="1.05" header="0.51181102362204722" footer="0.51181102362204722"/>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H111" sqref="H111:I112"/>
    </sheetView>
  </sheetViews>
  <sheetFormatPr defaultRowHeight="13.2" x14ac:dyDescent="0.25"/>
  <cols>
    <col min="1" max="7" width="9.109375" style="2"/>
    <col min="8" max="9" width="18.5546875" style="30"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91" t="s">
        <v>105</v>
      </c>
      <c r="B1" s="255"/>
      <c r="C1" s="255"/>
      <c r="D1" s="255"/>
      <c r="E1" s="255"/>
      <c r="F1" s="255"/>
      <c r="G1" s="255"/>
      <c r="H1" s="255"/>
      <c r="I1" s="255"/>
    </row>
    <row r="2" spans="1:9" x14ac:dyDescent="0.25">
      <c r="A2" s="290" t="s">
        <v>476</v>
      </c>
      <c r="B2" s="257"/>
      <c r="C2" s="257"/>
      <c r="D2" s="257"/>
      <c r="E2" s="257"/>
      <c r="F2" s="257"/>
      <c r="G2" s="257"/>
      <c r="H2" s="257"/>
      <c r="I2" s="257"/>
    </row>
    <row r="3" spans="1:9" x14ac:dyDescent="0.25">
      <c r="A3" s="270" t="s">
        <v>443</v>
      </c>
      <c r="B3" s="271"/>
      <c r="C3" s="271"/>
      <c r="D3" s="271"/>
      <c r="E3" s="271"/>
      <c r="F3" s="271"/>
      <c r="G3" s="271"/>
      <c r="H3" s="271"/>
      <c r="I3" s="271"/>
    </row>
    <row r="4" spans="1:9" x14ac:dyDescent="0.25">
      <c r="A4" s="289" t="s">
        <v>474</v>
      </c>
      <c r="B4" s="260"/>
      <c r="C4" s="260"/>
      <c r="D4" s="260"/>
      <c r="E4" s="260"/>
      <c r="F4" s="260"/>
      <c r="G4" s="260"/>
      <c r="H4" s="260"/>
      <c r="I4" s="261"/>
    </row>
    <row r="5" spans="1:9" ht="22.2" x14ac:dyDescent="0.25">
      <c r="A5" s="285" t="s">
        <v>2</v>
      </c>
      <c r="B5" s="286"/>
      <c r="C5" s="286"/>
      <c r="D5" s="286"/>
      <c r="E5" s="286"/>
      <c r="F5" s="286"/>
      <c r="G5" s="83" t="s">
        <v>106</v>
      </c>
      <c r="H5" s="84" t="s">
        <v>292</v>
      </c>
      <c r="I5" s="84" t="s">
        <v>276</v>
      </c>
    </row>
    <row r="6" spans="1:9" x14ac:dyDescent="0.25">
      <c r="A6" s="287">
        <v>1</v>
      </c>
      <c r="B6" s="288"/>
      <c r="C6" s="288"/>
      <c r="D6" s="288"/>
      <c r="E6" s="288"/>
      <c r="F6" s="288"/>
      <c r="G6" s="85">
        <v>2</v>
      </c>
      <c r="H6" s="84">
        <v>3</v>
      </c>
      <c r="I6" s="84">
        <v>4</v>
      </c>
    </row>
    <row r="7" spans="1:9" x14ac:dyDescent="0.25">
      <c r="A7" s="248" t="s">
        <v>363</v>
      </c>
      <c r="B7" s="248"/>
      <c r="C7" s="248"/>
      <c r="D7" s="248"/>
      <c r="E7" s="248"/>
      <c r="F7" s="248"/>
      <c r="G7" s="79">
        <v>1</v>
      </c>
      <c r="H7" s="80">
        <f>SUM(H8:H12)</f>
        <v>908029096</v>
      </c>
      <c r="I7" s="80">
        <f>SUM(I8:I12)</f>
        <v>1066152738</v>
      </c>
    </row>
    <row r="8" spans="1:9" x14ac:dyDescent="0.25">
      <c r="A8" s="246" t="s">
        <v>118</v>
      </c>
      <c r="B8" s="246"/>
      <c r="C8" s="246"/>
      <c r="D8" s="246"/>
      <c r="E8" s="246"/>
      <c r="F8" s="246"/>
      <c r="G8" s="77">
        <v>2</v>
      </c>
      <c r="H8" s="78">
        <v>0</v>
      </c>
      <c r="I8" s="78">
        <v>0</v>
      </c>
    </row>
    <row r="9" spans="1:9" x14ac:dyDescent="0.25">
      <c r="A9" s="246" t="s">
        <v>119</v>
      </c>
      <c r="B9" s="246"/>
      <c r="C9" s="246"/>
      <c r="D9" s="246"/>
      <c r="E9" s="246"/>
      <c r="F9" s="246"/>
      <c r="G9" s="77">
        <v>3</v>
      </c>
      <c r="H9" s="78">
        <v>894079022</v>
      </c>
      <c r="I9" s="78">
        <v>1054377011</v>
      </c>
    </row>
    <row r="10" spans="1:9" x14ac:dyDescent="0.25">
      <c r="A10" s="246" t="s">
        <v>120</v>
      </c>
      <c r="B10" s="246"/>
      <c r="C10" s="246"/>
      <c r="D10" s="246"/>
      <c r="E10" s="246"/>
      <c r="F10" s="246"/>
      <c r="G10" s="77">
        <v>4</v>
      </c>
      <c r="H10" s="78">
        <v>0</v>
      </c>
      <c r="I10" s="78">
        <v>0</v>
      </c>
    </row>
    <row r="11" spans="1:9" x14ac:dyDescent="0.25">
      <c r="A11" s="246" t="s">
        <v>121</v>
      </c>
      <c r="B11" s="246"/>
      <c r="C11" s="246"/>
      <c r="D11" s="246"/>
      <c r="E11" s="246"/>
      <c r="F11" s="246"/>
      <c r="G11" s="77">
        <v>5</v>
      </c>
      <c r="H11" s="78">
        <v>0</v>
      </c>
      <c r="I11" s="78">
        <v>0</v>
      </c>
    </row>
    <row r="12" spans="1:9" x14ac:dyDescent="0.25">
      <c r="A12" s="246" t="s">
        <v>122</v>
      </c>
      <c r="B12" s="246"/>
      <c r="C12" s="246"/>
      <c r="D12" s="246"/>
      <c r="E12" s="246"/>
      <c r="F12" s="246"/>
      <c r="G12" s="77">
        <v>6</v>
      </c>
      <c r="H12" s="78">
        <v>13950074</v>
      </c>
      <c r="I12" s="78">
        <v>11775727</v>
      </c>
    </row>
    <row r="13" spans="1:9" ht="16.5" customHeight="1" x14ac:dyDescent="0.25">
      <c r="A13" s="248" t="s">
        <v>364</v>
      </c>
      <c r="B13" s="248"/>
      <c r="C13" s="248"/>
      <c r="D13" s="248"/>
      <c r="E13" s="248"/>
      <c r="F13" s="248"/>
      <c r="G13" s="79">
        <v>7</v>
      </c>
      <c r="H13" s="80">
        <f>H14+H15+H19+H23+H24+H25+H28+H35</f>
        <v>835740513</v>
      </c>
      <c r="I13" s="80">
        <f>I14+I15+I19+I23+I24+I25+I28+I35</f>
        <v>906546025</v>
      </c>
    </row>
    <row r="14" spans="1:9" x14ac:dyDescent="0.25">
      <c r="A14" s="246" t="s">
        <v>107</v>
      </c>
      <c r="B14" s="246"/>
      <c r="C14" s="246"/>
      <c r="D14" s="246"/>
      <c r="E14" s="246"/>
      <c r="F14" s="246"/>
      <c r="G14" s="77">
        <v>8</v>
      </c>
      <c r="H14" s="78">
        <v>-29605122</v>
      </c>
      <c r="I14" s="78">
        <v>-8051304</v>
      </c>
    </row>
    <row r="15" spans="1:9" x14ac:dyDescent="0.25">
      <c r="A15" s="283" t="s">
        <v>435</v>
      </c>
      <c r="B15" s="283"/>
      <c r="C15" s="283"/>
      <c r="D15" s="283"/>
      <c r="E15" s="283"/>
      <c r="F15" s="283"/>
      <c r="G15" s="79">
        <v>9</v>
      </c>
      <c r="H15" s="80">
        <f>SUM(H16:H18)</f>
        <v>619345778</v>
      </c>
      <c r="I15" s="80">
        <f>SUM(I16:I18)</f>
        <v>625238672</v>
      </c>
    </row>
    <row r="16" spans="1:9" x14ac:dyDescent="0.25">
      <c r="A16" s="282" t="s">
        <v>123</v>
      </c>
      <c r="B16" s="282"/>
      <c r="C16" s="282"/>
      <c r="D16" s="282"/>
      <c r="E16" s="282"/>
      <c r="F16" s="282"/>
      <c r="G16" s="77">
        <v>10</v>
      </c>
      <c r="H16" s="78">
        <v>477560464</v>
      </c>
      <c r="I16" s="78">
        <v>451585382</v>
      </c>
    </row>
    <row r="17" spans="1:9" x14ac:dyDescent="0.25">
      <c r="A17" s="282" t="s">
        <v>124</v>
      </c>
      <c r="B17" s="282"/>
      <c r="C17" s="282"/>
      <c r="D17" s="282"/>
      <c r="E17" s="282"/>
      <c r="F17" s="282"/>
      <c r="G17" s="77">
        <v>11</v>
      </c>
      <c r="H17" s="78">
        <v>43394558</v>
      </c>
      <c r="I17" s="78">
        <v>47063034</v>
      </c>
    </row>
    <row r="18" spans="1:9" x14ac:dyDescent="0.25">
      <c r="A18" s="282" t="s">
        <v>125</v>
      </c>
      <c r="B18" s="282"/>
      <c r="C18" s="282"/>
      <c r="D18" s="282"/>
      <c r="E18" s="282"/>
      <c r="F18" s="282"/>
      <c r="G18" s="77">
        <v>12</v>
      </c>
      <c r="H18" s="78">
        <v>98390756</v>
      </c>
      <c r="I18" s="78">
        <v>126590256</v>
      </c>
    </row>
    <row r="19" spans="1:9" x14ac:dyDescent="0.25">
      <c r="A19" s="283" t="s">
        <v>436</v>
      </c>
      <c r="B19" s="283"/>
      <c r="C19" s="283"/>
      <c r="D19" s="283"/>
      <c r="E19" s="283"/>
      <c r="F19" s="283"/>
      <c r="G19" s="79">
        <v>13</v>
      </c>
      <c r="H19" s="80">
        <f>SUM(H20:H22)</f>
        <v>148773795</v>
      </c>
      <c r="I19" s="80">
        <f>SUM(I20:I22)</f>
        <v>186501184</v>
      </c>
    </row>
    <row r="20" spans="1:9" x14ac:dyDescent="0.25">
      <c r="A20" s="282" t="s">
        <v>108</v>
      </c>
      <c r="B20" s="282"/>
      <c r="C20" s="282"/>
      <c r="D20" s="282"/>
      <c r="E20" s="282"/>
      <c r="F20" s="282"/>
      <c r="G20" s="77">
        <v>14</v>
      </c>
      <c r="H20" s="78">
        <v>93058314</v>
      </c>
      <c r="I20" s="78">
        <v>116717743</v>
      </c>
    </row>
    <row r="21" spans="1:9" x14ac:dyDescent="0.25">
      <c r="A21" s="282" t="s">
        <v>109</v>
      </c>
      <c r="B21" s="282"/>
      <c r="C21" s="282"/>
      <c r="D21" s="282"/>
      <c r="E21" s="282"/>
      <c r="F21" s="282"/>
      <c r="G21" s="77">
        <v>15</v>
      </c>
      <c r="H21" s="78">
        <v>37590462</v>
      </c>
      <c r="I21" s="78">
        <v>47162738</v>
      </c>
    </row>
    <row r="22" spans="1:9" x14ac:dyDescent="0.25">
      <c r="A22" s="282" t="s">
        <v>110</v>
      </c>
      <c r="B22" s="282"/>
      <c r="C22" s="282"/>
      <c r="D22" s="282"/>
      <c r="E22" s="282"/>
      <c r="F22" s="282"/>
      <c r="G22" s="77">
        <v>16</v>
      </c>
      <c r="H22" s="78">
        <v>18125019</v>
      </c>
      <c r="I22" s="78">
        <v>22620703</v>
      </c>
    </row>
    <row r="23" spans="1:9" x14ac:dyDescent="0.25">
      <c r="A23" s="246" t="s">
        <v>111</v>
      </c>
      <c r="B23" s="246"/>
      <c r="C23" s="246"/>
      <c r="D23" s="246"/>
      <c r="E23" s="246"/>
      <c r="F23" s="246"/>
      <c r="G23" s="77">
        <v>17</v>
      </c>
      <c r="H23" s="78">
        <v>19135769</v>
      </c>
      <c r="I23" s="78">
        <v>25072019</v>
      </c>
    </row>
    <row r="24" spans="1:9" x14ac:dyDescent="0.25">
      <c r="A24" s="246" t="s">
        <v>112</v>
      </c>
      <c r="B24" s="246"/>
      <c r="C24" s="246"/>
      <c r="D24" s="246"/>
      <c r="E24" s="246"/>
      <c r="F24" s="246"/>
      <c r="G24" s="77">
        <v>18</v>
      </c>
      <c r="H24" s="78">
        <v>48819622</v>
      </c>
      <c r="I24" s="78">
        <v>62571294</v>
      </c>
    </row>
    <row r="25" spans="1:9" x14ac:dyDescent="0.25">
      <c r="A25" s="283" t="s">
        <v>437</v>
      </c>
      <c r="B25" s="283"/>
      <c r="C25" s="283"/>
      <c r="D25" s="283"/>
      <c r="E25" s="283"/>
      <c r="F25" s="283"/>
      <c r="G25" s="79">
        <v>19</v>
      </c>
      <c r="H25" s="80">
        <f>H26+H27</f>
        <v>12464930</v>
      </c>
      <c r="I25" s="80">
        <f>I26+I27</f>
        <v>2980830</v>
      </c>
    </row>
    <row r="26" spans="1:9" x14ac:dyDescent="0.25">
      <c r="A26" s="282" t="s">
        <v>126</v>
      </c>
      <c r="B26" s="282"/>
      <c r="C26" s="282"/>
      <c r="D26" s="282"/>
      <c r="E26" s="282"/>
      <c r="F26" s="282"/>
      <c r="G26" s="77">
        <v>20</v>
      </c>
      <c r="H26" s="78">
        <v>1216870</v>
      </c>
      <c r="I26" s="78">
        <v>1731928</v>
      </c>
    </row>
    <row r="27" spans="1:9" x14ac:dyDescent="0.25">
      <c r="A27" s="282" t="s">
        <v>127</v>
      </c>
      <c r="B27" s="282"/>
      <c r="C27" s="282"/>
      <c r="D27" s="282"/>
      <c r="E27" s="282"/>
      <c r="F27" s="282"/>
      <c r="G27" s="77">
        <v>21</v>
      </c>
      <c r="H27" s="78">
        <v>11248060</v>
      </c>
      <c r="I27" s="78">
        <v>1248902</v>
      </c>
    </row>
    <row r="28" spans="1:9" x14ac:dyDescent="0.25">
      <c r="A28" s="283" t="s">
        <v>438</v>
      </c>
      <c r="B28" s="283"/>
      <c r="C28" s="283"/>
      <c r="D28" s="283"/>
      <c r="E28" s="283"/>
      <c r="F28" s="283"/>
      <c r="G28" s="79">
        <v>22</v>
      </c>
      <c r="H28" s="80">
        <f>SUM(H29:H34)</f>
        <v>13178786</v>
      </c>
      <c r="I28" s="80">
        <f>SUM(I29:I34)</f>
        <v>7181990</v>
      </c>
    </row>
    <row r="29" spans="1:9" x14ac:dyDescent="0.25">
      <c r="A29" s="282" t="s">
        <v>128</v>
      </c>
      <c r="B29" s="282"/>
      <c r="C29" s="282"/>
      <c r="D29" s="282"/>
      <c r="E29" s="282"/>
      <c r="F29" s="282"/>
      <c r="G29" s="77">
        <v>23</v>
      </c>
      <c r="H29" s="78">
        <v>1961458</v>
      </c>
      <c r="I29" s="78">
        <v>2141002</v>
      </c>
    </row>
    <row r="30" spans="1:9" x14ac:dyDescent="0.25">
      <c r="A30" s="282" t="s">
        <v>129</v>
      </c>
      <c r="B30" s="282"/>
      <c r="C30" s="282"/>
      <c r="D30" s="282"/>
      <c r="E30" s="282"/>
      <c r="F30" s="282"/>
      <c r="G30" s="77">
        <v>24</v>
      </c>
      <c r="H30" s="78">
        <v>0</v>
      </c>
      <c r="I30" s="78">
        <v>0</v>
      </c>
    </row>
    <row r="31" spans="1:9" x14ac:dyDescent="0.25">
      <c r="A31" s="282" t="s">
        <v>130</v>
      </c>
      <c r="B31" s="282"/>
      <c r="C31" s="282"/>
      <c r="D31" s="282"/>
      <c r="E31" s="282"/>
      <c r="F31" s="282"/>
      <c r="G31" s="77">
        <v>25</v>
      </c>
      <c r="H31" s="78">
        <v>1672410</v>
      </c>
      <c r="I31" s="78">
        <v>1070000</v>
      </c>
    </row>
    <row r="32" spans="1:9" x14ac:dyDescent="0.25">
      <c r="A32" s="282" t="s">
        <v>131</v>
      </c>
      <c r="B32" s="282"/>
      <c r="C32" s="282"/>
      <c r="D32" s="282"/>
      <c r="E32" s="282"/>
      <c r="F32" s="282"/>
      <c r="G32" s="77">
        <v>26</v>
      </c>
      <c r="H32" s="78">
        <v>-227808</v>
      </c>
      <c r="I32" s="78">
        <v>275395</v>
      </c>
    </row>
    <row r="33" spans="1:9" x14ac:dyDescent="0.25">
      <c r="A33" s="282" t="s">
        <v>132</v>
      </c>
      <c r="B33" s="282"/>
      <c r="C33" s="282"/>
      <c r="D33" s="282"/>
      <c r="E33" s="282"/>
      <c r="F33" s="282"/>
      <c r="G33" s="77">
        <v>27</v>
      </c>
      <c r="H33" s="78">
        <v>10890666</v>
      </c>
      <c r="I33" s="78">
        <v>4225000</v>
      </c>
    </row>
    <row r="34" spans="1:9" x14ac:dyDescent="0.25">
      <c r="A34" s="282" t="s">
        <v>133</v>
      </c>
      <c r="B34" s="282"/>
      <c r="C34" s="282"/>
      <c r="D34" s="282"/>
      <c r="E34" s="282"/>
      <c r="F34" s="282"/>
      <c r="G34" s="77">
        <v>28</v>
      </c>
      <c r="H34" s="78">
        <v>-1117940</v>
      </c>
      <c r="I34" s="78">
        <v>-529407</v>
      </c>
    </row>
    <row r="35" spans="1:9" x14ac:dyDescent="0.25">
      <c r="A35" s="246" t="s">
        <v>113</v>
      </c>
      <c r="B35" s="246"/>
      <c r="C35" s="246"/>
      <c r="D35" s="246"/>
      <c r="E35" s="246"/>
      <c r="F35" s="246"/>
      <c r="G35" s="77">
        <v>29</v>
      </c>
      <c r="H35" s="78">
        <v>3626955</v>
      </c>
      <c r="I35" s="78">
        <v>5051340</v>
      </c>
    </row>
    <row r="36" spans="1:9" x14ac:dyDescent="0.25">
      <c r="A36" s="248" t="s">
        <v>365</v>
      </c>
      <c r="B36" s="248"/>
      <c r="C36" s="248"/>
      <c r="D36" s="248"/>
      <c r="E36" s="248"/>
      <c r="F36" s="248"/>
      <c r="G36" s="79">
        <v>30</v>
      </c>
      <c r="H36" s="80">
        <f>SUM(H37:H46)</f>
        <v>3298095</v>
      </c>
      <c r="I36" s="80">
        <f>SUM(I37:I46)</f>
        <v>5335507</v>
      </c>
    </row>
    <row r="37" spans="1:9" x14ac:dyDescent="0.25">
      <c r="A37" s="246" t="s">
        <v>134</v>
      </c>
      <c r="B37" s="246"/>
      <c r="C37" s="246"/>
      <c r="D37" s="246"/>
      <c r="E37" s="246"/>
      <c r="F37" s="246"/>
      <c r="G37" s="77">
        <v>31</v>
      </c>
      <c r="H37" s="78">
        <v>0</v>
      </c>
      <c r="I37" s="78">
        <v>0</v>
      </c>
    </row>
    <row r="38" spans="1:9" ht="25.2" customHeight="1" x14ac:dyDescent="0.25">
      <c r="A38" s="246" t="s">
        <v>135</v>
      </c>
      <c r="B38" s="246"/>
      <c r="C38" s="246"/>
      <c r="D38" s="246"/>
      <c r="E38" s="246"/>
      <c r="F38" s="246"/>
      <c r="G38" s="77">
        <v>32</v>
      </c>
      <c r="H38" s="78">
        <v>0</v>
      </c>
      <c r="I38" s="78">
        <v>0</v>
      </c>
    </row>
    <row r="39" spans="1:9" ht="28.2" customHeight="1" x14ac:dyDescent="0.25">
      <c r="A39" s="246" t="s">
        <v>136</v>
      </c>
      <c r="B39" s="246"/>
      <c r="C39" s="246"/>
      <c r="D39" s="246"/>
      <c r="E39" s="246"/>
      <c r="F39" s="246"/>
      <c r="G39" s="77">
        <v>33</v>
      </c>
      <c r="H39" s="78">
        <v>0</v>
      </c>
      <c r="I39" s="78">
        <v>0</v>
      </c>
    </row>
    <row r="40" spans="1:9" ht="28.2" customHeight="1" x14ac:dyDescent="0.25">
      <c r="A40" s="246" t="s">
        <v>137</v>
      </c>
      <c r="B40" s="246"/>
      <c r="C40" s="246"/>
      <c r="D40" s="246"/>
      <c r="E40" s="246"/>
      <c r="F40" s="246"/>
      <c r="G40" s="77">
        <v>34</v>
      </c>
      <c r="H40" s="78">
        <v>0</v>
      </c>
      <c r="I40" s="78">
        <v>0</v>
      </c>
    </row>
    <row r="41" spans="1:9" ht="22.95" customHeight="1" x14ac:dyDescent="0.25">
      <c r="A41" s="246" t="s">
        <v>138</v>
      </c>
      <c r="B41" s="246"/>
      <c r="C41" s="246"/>
      <c r="D41" s="246"/>
      <c r="E41" s="246"/>
      <c r="F41" s="246"/>
      <c r="G41" s="77">
        <v>35</v>
      </c>
      <c r="H41" s="78">
        <v>0</v>
      </c>
      <c r="I41" s="78">
        <v>0</v>
      </c>
    </row>
    <row r="42" spans="1:9" x14ac:dyDescent="0.25">
      <c r="A42" s="246" t="s">
        <v>139</v>
      </c>
      <c r="B42" s="246"/>
      <c r="C42" s="246"/>
      <c r="D42" s="246"/>
      <c r="E42" s="246"/>
      <c r="F42" s="246"/>
      <c r="G42" s="77">
        <v>36</v>
      </c>
      <c r="H42" s="78">
        <v>135628</v>
      </c>
      <c r="I42" s="78">
        <v>41937</v>
      </c>
    </row>
    <row r="43" spans="1:9" x14ac:dyDescent="0.25">
      <c r="A43" s="246" t="s">
        <v>140</v>
      </c>
      <c r="B43" s="246"/>
      <c r="C43" s="246"/>
      <c r="D43" s="246"/>
      <c r="E43" s="246"/>
      <c r="F43" s="246"/>
      <c r="G43" s="77">
        <v>37</v>
      </c>
      <c r="H43" s="78">
        <v>2062320</v>
      </c>
      <c r="I43" s="78">
        <v>4715916</v>
      </c>
    </row>
    <row r="44" spans="1:9" x14ac:dyDescent="0.25">
      <c r="A44" s="246" t="s">
        <v>141</v>
      </c>
      <c r="B44" s="246"/>
      <c r="C44" s="246"/>
      <c r="D44" s="246"/>
      <c r="E44" s="246"/>
      <c r="F44" s="246"/>
      <c r="G44" s="77">
        <v>38</v>
      </c>
      <c r="H44" s="78">
        <v>727347</v>
      </c>
      <c r="I44" s="78">
        <v>0</v>
      </c>
    </row>
    <row r="45" spans="1:9" x14ac:dyDescent="0.25">
      <c r="A45" s="246" t="s">
        <v>142</v>
      </c>
      <c r="B45" s="246"/>
      <c r="C45" s="246"/>
      <c r="D45" s="246"/>
      <c r="E45" s="246"/>
      <c r="F45" s="246"/>
      <c r="G45" s="77">
        <v>39</v>
      </c>
      <c r="H45" s="78">
        <v>194705</v>
      </c>
      <c r="I45" s="78">
        <v>402551</v>
      </c>
    </row>
    <row r="46" spans="1:9" x14ac:dyDescent="0.25">
      <c r="A46" s="246" t="s">
        <v>143</v>
      </c>
      <c r="B46" s="246"/>
      <c r="C46" s="246"/>
      <c r="D46" s="246"/>
      <c r="E46" s="246"/>
      <c r="F46" s="246"/>
      <c r="G46" s="77">
        <v>40</v>
      </c>
      <c r="H46" s="78">
        <v>178095</v>
      </c>
      <c r="I46" s="78">
        <v>175103</v>
      </c>
    </row>
    <row r="47" spans="1:9" x14ac:dyDescent="0.25">
      <c r="A47" s="248" t="s">
        <v>366</v>
      </c>
      <c r="B47" s="248"/>
      <c r="C47" s="248"/>
      <c r="D47" s="248"/>
      <c r="E47" s="248"/>
      <c r="F47" s="248"/>
      <c r="G47" s="79">
        <v>41</v>
      </c>
      <c r="H47" s="80">
        <f>SUM(H48:H54)</f>
        <v>3545087</v>
      </c>
      <c r="I47" s="80">
        <f>SUM(I48:I54)</f>
        <v>5255171</v>
      </c>
    </row>
    <row r="48" spans="1:9" ht="23.4" customHeight="1" x14ac:dyDescent="0.25">
      <c r="A48" s="246" t="s">
        <v>144</v>
      </c>
      <c r="B48" s="246"/>
      <c r="C48" s="246"/>
      <c r="D48" s="246"/>
      <c r="E48" s="246"/>
      <c r="F48" s="246"/>
      <c r="G48" s="77">
        <v>42</v>
      </c>
      <c r="H48" s="78">
        <v>0</v>
      </c>
      <c r="I48" s="78">
        <v>0</v>
      </c>
    </row>
    <row r="49" spans="1:9" x14ac:dyDescent="0.25">
      <c r="A49" s="279" t="s">
        <v>145</v>
      </c>
      <c r="B49" s="279"/>
      <c r="C49" s="279"/>
      <c r="D49" s="279"/>
      <c r="E49" s="279"/>
      <c r="F49" s="279"/>
      <c r="G49" s="77">
        <v>43</v>
      </c>
      <c r="H49" s="78">
        <v>0</v>
      </c>
      <c r="I49" s="78">
        <v>0</v>
      </c>
    </row>
    <row r="50" spans="1:9" x14ac:dyDescent="0.25">
      <c r="A50" s="279" t="s">
        <v>146</v>
      </c>
      <c r="B50" s="279"/>
      <c r="C50" s="279"/>
      <c r="D50" s="279"/>
      <c r="E50" s="279"/>
      <c r="F50" s="279"/>
      <c r="G50" s="77">
        <v>44</v>
      </c>
      <c r="H50" s="78">
        <v>3292850</v>
      </c>
      <c r="I50" s="78">
        <v>3582794</v>
      </c>
    </row>
    <row r="51" spans="1:9" x14ac:dyDescent="0.25">
      <c r="A51" s="279" t="s">
        <v>147</v>
      </c>
      <c r="B51" s="279"/>
      <c r="C51" s="279"/>
      <c r="D51" s="279"/>
      <c r="E51" s="279"/>
      <c r="F51" s="279"/>
      <c r="G51" s="77">
        <v>45</v>
      </c>
      <c r="H51" s="78">
        <v>0</v>
      </c>
      <c r="I51" s="78">
        <v>1227995</v>
      </c>
    </row>
    <row r="52" spans="1:9" x14ac:dyDescent="0.25">
      <c r="A52" s="279" t="s">
        <v>148</v>
      </c>
      <c r="B52" s="279"/>
      <c r="C52" s="279"/>
      <c r="D52" s="279"/>
      <c r="E52" s="279"/>
      <c r="F52" s="279"/>
      <c r="G52" s="77">
        <v>46</v>
      </c>
      <c r="H52" s="78">
        <v>13</v>
      </c>
      <c r="I52" s="78">
        <v>437140</v>
      </c>
    </row>
    <row r="53" spans="1:9" x14ac:dyDescent="0.25">
      <c r="A53" s="279" t="s">
        <v>149</v>
      </c>
      <c r="B53" s="279"/>
      <c r="C53" s="279"/>
      <c r="D53" s="279"/>
      <c r="E53" s="279"/>
      <c r="F53" s="279"/>
      <c r="G53" s="77">
        <v>47</v>
      </c>
      <c r="H53" s="78">
        <v>0</v>
      </c>
      <c r="I53" s="78">
        <v>0</v>
      </c>
    </row>
    <row r="54" spans="1:9" x14ac:dyDescent="0.25">
      <c r="A54" s="279" t="s">
        <v>150</v>
      </c>
      <c r="B54" s="279"/>
      <c r="C54" s="279"/>
      <c r="D54" s="279"/>
      <c r="E54" s="279"/>
      <c r="F54" s="279"/>
      <c r="G54" s="77">
        <v>48</v>
      </c>
      <c r="H54" s="78">
        <v>252224</v>
      </c>
      <c r="I54" s="78">
        <v>7242</v>
      </c>
    </row>
    <row r="55" spans="1:9" ht="30.6" customHeight="1" x14ac:dyDescent="0.25">
      <c r="A55" s="247" t="s">
        <v>151</v>
      </c>
      <c r="B55" s="247"/>
      <c r="C55" s="247"/>
      <c r="D55" s="247"/>
      <c r="E55" s="247"/>
      <c r="F55" s="247"/>
      <c r="G55" s="77">
        <v>49</v>
      </c>
      <c r="H55" s="78">
        <v>12428818</v>
      </c>
      <c r="I55" s="78">
        <v>32874871</v>
      </c>
    </row>
    <row r="56" spans="1:9" x14ac:dyDescent="0.25">
      <c r="A56" s="247" t="s">
        <v>152</v>
      </c>
      <c r="B56" s="247"/>
      <c r="C56" s="247"/>
      <c r="D56" s="247"/>
      <c r="E56" s="247"/>
      <c r="F56" s="247"/>
      <c r="G56" s="77">
        <v>50</v>
      </c>
      <c r="H56" s="78">
        <v>895294</v>
      </c>
      <c r="I56" s="78">
        <v>1305317</v>
      </c>
    </row>
    <row r="57" spans="1:9" ht="28.95" customHeight="1" x14ac:dyDescent="0.25">
      <c r="A57" s="247" t="s">
        <v>153</v>
      </c>
      <c r="B57" s="247"/>
      <c r="C57" s="247"/>
      <c r="D57" s="247"/>
      <c r="E57" s="247"/>
      <c r="F57" s="247"/>
      <c r="G57" s="77">
        <v>51</v>
      </c>
      <c r="H57" s="78">
        <v>0</v>
      </c>
      <c r="I57" s="78">
        <v>0</v>
      </c>
    </row>
    <row r="58" spans="1:9" x14ac:dyDescent="0.25">
      <c r="A58" s="247" t="s">
        <v>154</v>
      </c>
      <c r="B58" s="247"/>
      <c r="C58" s="247"/>
      <c r="D58" s="247"/>
      <c r="E58" s="247"/>
      <c r="F58" s="247"/>
      <c r="G58" s="77">
        <v>52</v>
      </c>
      <c r="H58" s="78">
        <v>12372</v>
      </c>
      <c r="I58" s="78">
        <v>6581</v>
      </c>
    </row>
    <row r="59" spans="1:9" x14ac:dyDescent="0.25">
      <c r="A59" s="248" t="s">
        <v>367</v>
      </c>
      <c r="B59" s="248"/>
      <c r="C59" s="248"/>
      <c r="D59" s="248"/>
      <c r="E59" s="248"/>
      <c r="F59" s="248"/>
      <c r="G59" s="79">
        <v>53</v>
      </c>
      <c r="H59" s="80">
        <f>H7+H36+H55+H56</f>
        <v>924651303</v>
      </c>
      <c r="I59" s="80">
        <f>I7+I36+I55+I56</f>
        <v>1105668433</v>
      </c>
    </row>
    <row r="60" spans="1:9" x14ac:dyDescent="0.25">
      <c r="A60" s="248" t="s">
        <v>368</v>
      </c>
      <c r="B60" s="248"/>
      <c r="C60" s="248"/>
      <c r="D60" s="248"/>
      <c r="E60" s="248"/>
      <c r="F60" s="248"/>
      <c r="G60" s="79">
        <v>54</v>
      </c>
      <c r="H60" s="80">
        <f>H13+H47+H57+H58</f>
        <v>839297972</v>
      </c>
      <c r="I60" s="80">
        <f>I13+I47+I57+I58</f>
        <v>911807777</v>
      </c>
    </row>
    <row r="61" spans="1:9" x14ac:dyDescent="0.25">
      <c r="A61" s="248" t="s">
        <v>370</v>
      </c>
      <c r="B61" s="248"/>
      <c r="C61" s="248"/>
      <c r="D61" s="248"/>
      <c r="E61" s="248"/>
      <c r="F61" s="248"/>
      <c r="G61" s="79">
        <v>55</v>
      </c>
      <c r="H61" s="80">
        <f>H59-H60</f>
        <v>85353331</v>
      </c>
      <c r="I61" s="80">
        <f>I59-I60</f>
        <v>193860656</v>
      </c>
    </row>
    <row r="62" spans="1:9" x14ac:dyDescent="0.25">
      <c r="A62" s="281" t="s">
        <v>371</v>
      </c>
      <c r="B62" s="281"/>
      <c r="C62" s="281"/>
      <c r="D62" s="281"/>
      <c r="E62" s="281"/>
      <c r="F62" s="281"/>
      <c r="G62" s="79">
        <v>56</v>
      </c>
      <c r="H62" s="80">
        <f>+IF((H59-H60)&gt;0,(H59-H60),0)</f>
        <v>85353331</v>
      </c>
      <c r="I62" s="80">
        <f>+IF((I59-I60)&gt;0,(I59-I60),0)</f>
        <v>193860656</v>
      </c>
    </row>
    <row r="63" spans="1:9" x14ac:dyDescent="0.25">
      <c r="A63" s="281" t="s">
        <v>372</v>
      </c>
      <c r="B63" s="281"/>
      <c r="C63" s="281"/>
      <c r="D63" s="281"/>
      <c r="E63" s="281"/>
      <c r="F63" s="281"/>
      <c r="G63" s="79">
        <v>57</v>
      </c>
      <c r="H63" s="80">
        <f>+IF((H59-H60)&lt;0,(H59-H60),0)</f>
        <v>0</v>
      </c>
      <c r="I63" s="80">
        <f>+IF((I59-I60)&lt;0,(I59-I60),0)</f>
        <v>0</v>
      </c>
    </row>
    <row r="64" spans="1:9" x14ac:dyDescent="0.25">
      <c r="A64" s="247" t="s">
        <v>114</v>
      </c>
      <c r="B64" s="247"/>
      <c r="C64" s="247"/>
      <c r="D64" s="247"/>
      <c r="E64" s="247"/>
      <c r="F64" s="247"/>
      <c r="G64" s="77">
        <v>58</v>
      </c>
      <c r="H64" s="78">
        <v>14450943</v>
      </c>
      <c r="I64" s="78">
        <v>29507409</v>
      </c>
    </row>
    <row r="65" spans="1:9" x14ac:dyDescent="0.25">
      <c r="A65" s="248" t="s">
        <v>373</v>
      </c>
      <c r="B65" s="248"/>
      <c r="C65" s="248"/>
      <c r="D65" s="248"/>
      <c r="E65" s="248"/>
      <c r="F65" s="248"/>
      <c r="G65" s="79">
        <v>59</v>
      </c>
      <c r="H65" s="80">
        <f>H61-H64</f>
        <v>70902388</v>
      </c>
      <c r="I65" s="80">
        <f>I61-I64</f>
        <v>164353247</v>
      </c>
    </row>
    <row r="66" spans="1:9" x14ac:dyDescent="0.25">
      <c r="A66" s="281" t="s">
        <v>374</v>
      </c>
      <c r="B66" s="281"/>
      <c r="C66" s="281"/>
      <c r="D66" s="281"/>
      <c r="E66" s="281"/>
      <c r="F66" s="281"/>
      <c r="G66" s="79">
        <v>60</v>
      </c>
      <c r="H66" s="80">
        <f>+IF((H61-H64)&gt;0,(H61-H64),0)</f>
        <v>70902388</v>
      </c>
      <c r="I66" s="80">
        <f>+IF((I61-I64)&gt;0,(I61-I64),0)</f>
        <v>164353247</v>
      </c>
    </row>
    <row r="67" spans="1:9" x14ac:dyDescent="0.25">
      <c r="A67" s="281" t="s">
        <v>375</v>
      </c>
      <c r="B67" s="281"/>
      <c r="C67" s="281"/>
      <c r="D67" s="281"/>
      <c r="E67" s="281"/>
      <c r="F67" s="281"/>
      <c r="G67" s="79">
        <v>61</v>
      </c>
      <c r="H67" s="80">
        <f>+IF((H61-H64)&lt;0,(H61-H64),0)</f>
        <v>0</v>
      </c>
      <c r="I67" s="80">
        <f>+IF((I61-I64)&lt;0,(I61-I64),0)</f>
        <v>0</v>
      </c>
    </row>
    <row r="68" spans="1:9" x14ac:dyDescent="0.25">
      <c r="A68" s="252" t="s">
        <v>155</v>
      </c>
      <c r="B68" s="252"/>
      <c r="C68" s="252"/>
      <c r="D68" s="252"/>
      <c r="E68" s="252"/>
      <c r="F68" s="252"/>
      <c r="G68" s="273"/>
      <c r="H68" s="273"/>
      <c r="I68" s="273"/>
    </row>
    <row r="69" spans="1:9" ht="25.95" customHeight="1" x14ac:dyDescent="0.25">
      <c r="A69" s="248" t="s">
        <v>376</v>
      </c>
      <c r="B69" s="248"/>
      <c r="C69" s="248"/>
      <c r="D69" s="248"/>
      <c r="E69" s="248"/>
      <c r="F69" s="248"/>
      <c r="G69" s="79">
        <v>62</v>
      </c>
      <c r="H69" s="80">
        <f>H70-H71</f>
        <v>0</v>
      </c>
      <c r="I69" s="80">
        <f>I70-I71</f>
        <v>0</v>
      </c>
    </row>
    <row r="70" spans="1:9" x14ac:dyDescent="0.25">
      <c r="A70" s="279" t="s">
        <v>156</v>
      </c>
      <c r="B70" s="279"/>
      <c r="C70" s="279"/>
      <c r="D70" s="279"/>
      <c r="E70" s="279"/>
      <c r="F70" s="279"/>
      <c r="G70" s="77">
        <v>63</v>
      </c>
      <c r="H70" s="78">
        <v>0</v>
      </c>
      <c r="I70" s="78">
        <v>0</v>
      </c>
    </row>
    <row r="71" spans="1:9" x14ac:dyDescent="0.25">
      <c r="A71" s="279" t="s">
        <v>157</v>
      </c>
      <c r="B71" s="279"/>
      <c r="C71" s="279"/>
      <c r="D71" s="279"/>
      <c r="E71" s="279"/>
      <c r="F71" s="279"/>
      <c r="G71" s="77">
        <v>64</v>
      </c>
      <c r="H71" s="78">
        <v>0</v>
      </c>
      <c r="I71" s="78">
        <v>0</v>
      </c>
    </row>
    <row r="72" spans="1:9" x14ac:dyDescent="0.25">
      <c r="A72" s="247" t="s">
        <v>158</v>
      </c>
      <c r="B72" s="247"/>
      <c r="C72" s="247"/>
      <c r="D72" s="247"/>
      <c r="E72" s="247"/>
      <c r="F72" s="247"/>
      <c r="G72" s="77">
        <v>65</v>
      </c>
      <c r="H72" s="78">
        <v>0</v>
      </c>
      <c r="I72" s="78">
        <v>0</v>
      </c>
    </row>
    <row r="73" spans="1:9" x14ac:dyDescent="0.25">
      <c r="A73" s="281" t="s">
        <v>377</v>
      </c>
      <c r="B73" s="281"/>
      <c r="C73" s="281"/>
      <c r="D73" s="281"/>
      <c r="E73" s="281"/>
      <c r="F73" s="281"/>
      <c r="G73" s="79">
        <v>66</v>
      </c>
      <c r="H73" s="86">
        <v>0</v>
      </c>
      <c r="I73" s="86">
        <v>0</v>
      </c>
    </row>
    <row r="74" spans="1:9" x14ac:dyDescent="0.25">
      <c r="A74" s="281" t="s">
        <v>378</v>
      </c>
      <c r="B74" s="281"/>
      <c r="C74" s="281"/>
      <c r="D74" s="281"/>
      <c r="E74" s="281"/>
      <c r="F74" s="281"/>
      <c r="G74" s="79">
        <v>67</v>
      </c>
      <c r="H74" s="86">
        <v>0</v>
      </c>
      <c r="I74" s="86">
        <v>0</v>
      </c>
    </row>
    <row r="75" spans="1:9" x14ac:dyDescent="0.25">
      <c r="A75" s="252" t="s">
        <v>159</v>
      </c>
      <c r="B75" s="252"/>
      <c r="C75" s="252"/>
      <c r="D75" s="252"/>
      <c r="E75" s="252"/>
      <c r="F75" s="252"/>
      <c r="G75" s="273"/>
      <c r="H75" s="273"/>
      <c r="I75" s="273"/>
    </row>
    <row r="76" spans="1:9" x14ac:dyDescent="0.25">
      <c r="A76" s="248" t="s">
        <v>379</v>
      </c>
      <c r="B76" s="248"/>
      <c r="C76" s="248"/>
      <c r="D76" s="248"/>
      <c r="E76" s="248"/>
      <c r="F76" s="248"/>
      <c r="G76" s="79">
        <v>68</v>
      </c>
      <c r="H76" s="86">
        <v>0</v>
      </c>
      <c r="I76" s="86">
        <v>0</v>
      </c>
    </row>
    <row r="77" spans="1:9" x14ac:dyDescent="0.25">
      <c r="A77" s="280" t="s">
        <v>380</v>
      </c>
      <c r="B77" s="280"/>
      <c r="C77" s="280"/>
      <c r="D77" s="280"/>
      <c r="E77" s="280"/>
      <c r="F77" s="280"/>
      <c r="G77" s="87">
        <v>69</v>
      </c>
      <c r="H77" s="88">
        <v>0</v>
      </c>
      <c r="I77" s="88">
        <v>0</v>
      </c>
    </row>
    <row r="78" spans="1:9" x14ac:dyDescent="0.25">
      <c r="A78" s="280" t="s">
        <v>381</v>
      </c>
      <c r="B78" s="280"/>
      <c r="C78" s="280"/>
      <c r="D78" s="280"/>
      <c r="E78" s="280"/>
      <c r="F78" s="280"/>
      <c r="G78" s="87">
        <v>70</v>
      </c>
      <c r="H78" s="88">
        <v>0</v>
      </c>
      <c r="I78" s="88">
        <v>0</v>
      </c>
    </row>
    <row r="79" spans="1:9" x14ac:dyDescent="0.25">
      <c r="A79" s="248" t="s">
        <v>382</v>
      </c>
      <c r="B79" s="248"/>
      <c r="C79" s="248"/>
      <c r="D79" s="248"/>
      <c r="E79" s="248"/>
      <c r="F79" s="248"/>
      <c r="G79" s="79">
        <v>71</v>
      </c>
      <c r="H79" s="86">
        <v>0</v>
      </c>
      <c r="I79" s="86">
        <v>0</v>
      </c>
    </row>
    <row r="80" spans="1:9" x14ac:dyDescent="0.25">
      <c r="A80" s="248" t="s">
        <v>383</v>
      </c>
      <c r="B80" s="248"/>
      <c r="C80" s="248"/>
      <c r="D80" s="248"/>
      <c r="E80" s="248"/>
      <c r="F80" s="248"/>
      <c r="G80" s="79">
        <v>72</v>
      </c>
      <c r="H80" s="86">
        <v>0</v>
      </c>
      <c r="I80" s="86">
        <v>0</v>
      </c>
    </row>
    <row r="81" spans="1:9" x14ac:dyDescent="0.25">
      <c r="A81" s="281" t="s">
        <v>384</v>
      </c>
      <c r="B81" s="281"/>
      <c r="C81" s="281"/>
      <c r="D81" s="281"/>
      <c r="E81" s="281"/>
      <c r="F81" s="281"/>
      <c r="G81" s="79">
        <v>73</v>
      </c>
      <c r="H81" s="86">
        <v>0</v>
      </c>
      <c r="I81" s="86">
        <v>0</v>
      </c>
    </row>
    <row r="82" spans="1:9" x14ac:dyDescent="0.25">
      <c r="A82" s="281" t="s">
        <v>385</v>
      </c>
      <c r="B82" s="281"/>
      <c r="C82" s="281"/>
      <c r="D82" s="281"/>
      <c r="E82" s="281"/>
      <c r="F82" s="281"/>
      <c r="G82" s="79">
        <v>74</v>
      </c>
      <c r="H82" s="86">
        <v>0</v>
      </c>
      <c r="I82" s="86">
        <v>0</v>
      </c>
    </row>
    <row r="83" spans="1:9" x14ac:dyDescent="0.25">
      <c r="A83" s="252" t="s">
        <v>115</v>
      </c>
      <c r="B83" s="252"/>
      <c r="C83" s="252"/>
      <c r="D83" s="252"/>
      <c r="E83" s="252"/>
      <c r="F83" s="252"/>
      <c r="G83" s="273"/>
      <c r="H83" s="273"/>
      <c r="I83" s="273"/>
    </row>
    <row r="84" spans="1:9" x14ac:dyDescent="0.25">
      <c r="A84" s="274" t="s">
        <v>386</v>
      </c>
      <c r="B84" s="274"/>
      <c r="C84" s="274"/>
      <c r="D84" s="274"/>
      <c r="E84" s="274"/>
      <c r="F84" s="274"/>
      <c r="G84" s="79">
        <v>75</v>
      </c>
      <c r="H84" s="89">
        <f>H85+H86</f>
        <v>70902388</v>
      </c>
      <c r="I84" s="89">
        <f>I85+I86</f>
        <v>164353247</v>
      </c>
    </row>
    <row r="85" spans="1:9" x14ac:dyDescent="0.25">
      <c r="A85" s="275" t="s">
        <v>160</v>
      </c>
      <c r="B85" s="275"/>
      <c r="C85" s="275"/>
      <c r="D85" s="275"/>
      <c r="E85" s="275"/>
      <c r="F85" s="275"/>
      <c r="G85" s="77">
        <v>76</v>
      </c>
      <c r="H85" s="90">
        <v>46328381</v>
      </c>
      <c r="I85" s="90">
        <v>102600368</v>
      </c>
    </row>
    <row r="86" spans="1:9" x14ac:dyDescent="0.25">
      <c r="A86" s="275" t="s">
        <v>161</v>
      </c>
      <c r="B86" s="275"/>
      <c r="C86" s="275"/>
      <c r="D86" s="275"/>
      <c r="E86" s="275"/>
      <c r="F86" s="275"/>
      <c r="G86" s="77">
        <v>77</v>
      </c>
      <c r="H86" s="90">
        <v>24574007</v>
      </c>
      <c r="I86" s="90">
        <v>61752879</v>
      </c>
    </row>
    <row r="87" spans="1:9" x14ac:dyDescent="0.25">
      <c r="A87" s="276" t="s">
        <v>117</v>
      </c>
      <c r="B87" s="276"/>
      <c r="C87" s="276"/>
      <c r="D87" s="276"/>
      <c r="E87" s="276"/>
      <c r="F87" s="276"/>
      <c r="G87" s="277"/>
      <c r="H87" s="277"/>
      <c r="I87" s="277"/>
    </row>
    <row r="88" spans="1:9" x14ac:dyDescent="0.25">
      <c r="A88" s="278" t="s">
        <v>162</v>
      </c>
      <c r="B88" s="278"/>
      <c r="C88" s="278"/>
      <c r="D88" s="278"/>
      <c r="E88" s="278"/>
      <c r="F88" s="278"/>
      <c r="G88" s="77">
        <v>78</v>
      </c>
      <c r="H88" s="90">
        <v>70902388</v>
      </c>
      <c r="I88" s="90">
        <v>164353247</v>
      </c>
    </row>
    <row r="89" spans="1:9" ht="29.25" customHeight="1" x14ac:dyDescent="0.25">
      <c r="A89" s="272" t="s">
        <v>431</v>
      </c>
      <c r="B89" s="272"/>
      <c r="C89" s="272"/>
      <c r="D89" s="272"/>
      <c r="E89" s="272"/>
      <c r="F89" s="272"/>
      <c r="G89" s="79">
        <v>79</v>
      </c>
      <c r="H89" s="89">
        <f>H90+H97</f>
        <v>1131397</v>
      </c>
      <c r="I89" s="89">
        <f>I90+I97</f>
        <v>437875</v>
      </c>
    </row>
    <row r="90" spans="1:9" ht="24.6" customHeight="1" x14ac:dyDescent="0.25">
      <c r="A90" s="284" t="s">
        <v>439</v>
      </c>
      <c r="B90" s="284"/>
      <c r="C90" s="284"/>
      <c r="D90" s="284"/>
      <c r="E90" s="284"/>
      <c r="F90" s="284"/>
      <c r="G90" s="79">
        <v>80</v>
      </c>
      <c r="H90" s="89">
        <f>SUM(H91:H95)</f>
        <v>1574490</v>
      </c>
      <c r="I90" s="89">
        <f>SUM(I91:I95)</f>
        <v>0</v>
      </c>
    </row>
    <row r="91" spans="1:9" ht="24.6" customHeight="1" x14ac:dyDescent="0.25">
      <c r="A91" s="279" t="s">
        <v>349</v>
      </c>
      <c r="B91" s="279"/>
      <c r="C91" s="279"/>
      <c r="D91" s="279"/>
      <c r="E91" s="279"/>
      <c r="F91" s="279"/>
      <c r="G91" s="79">
        <v>81</v>
      </c>
      <c r="H91" s="90">
        <v>0</v>
      </c>
      <c r="I91" s="90">
        <v>0</v>
      </c>
    </row>
    <row r="92" spans="1:9" ht="39" customHeight="1" x14ac:dyDescent="0.25">
      <c r="A92" s="279" t="s">
        <v>350</v>
      </c>
      <c r="B92" s="279"/>
      <c r="C92" s="279"/>
      <c r="D92" s="279"/>
      <c r="E92" s="279"/>
      <c r="F92" s="279"/>
      <c r="G92" s="79">
        <v>82</v>
      </c>
      <c r="H92" s="90">
        <v>1574490</v>
      </c>
      <c r="I92" s="90">
        <v>0</v>
      </c>
    </row>
    <row r="93" spans="1:9" ht="44.25" customHeight="1" x14ac:dyDescent="0.25">
      <c r="A93" s="279" t="s">
        <v>351</v>
      </c>
      <c r="B93" s="279"/>
      <c r="C93" s="279"/>
      <c r="D93" s="279"/>
      <c r="E93" s="279"/>
      <c r="F93" s="279"/>
      <c r="G93" s="79">
        <v>83</v>
      </c>
      <c r="H93" s="90">
        <v>0</v>
      </c>
      <c r="I93" s="90">
        <v>0</v>
      </c>
    </row>
    <row r="94" spans="1:9" ht="16.5" customHeight="1" x14ac:dyDescent="0.25">
      <c r="A94" s="279" t="s">
        <v>352</v>
      </c>
      <c r="B94" s="279"/>
      <c r="C94" s="279"/>
      <c r="D94" s="279"/>
      <c r="E94" s="279"/>
      <c r="F94" s="279"/>
      <c r="G94" s="79">
        <v>84</v>
      </c>
      <c r="H94" s="90">
        <v>0</v>
      </c>
      <c r="I94" s="90">
        <v>0</v>
      </c>
    </row>
    <row r="95" spans="1:9" ht="13.5" customHeight="1" x14ac:dyDescent="0.25">
      <c r="A95" s="279" t="s">
        <v>353</v>
      </c>
      <c r="B95" s="279"/>
      <c r="C95" s="279"/>
      <c r="D95" s="279"/>
      <c r="E95" s="279"/>
      <c r="F95" s="279"/>
      <c r="G95" s="79">
        <v>85</v>
      </c>
      <c r="H95" s="90">
        <v>0</v>
      </c>
      <c r="I95" s="90">
        <v>0</v>
      </c>
    </row>
    <row r="96" spans="1:9" ht="24.6" customHeight="1" x14ac:dyDescent="0.25">
      <c r="A96" s="279" t="s">
        <v>354</v>
      </c>
      <c r="B96" s="279"/>
      <c r="C96" s="279"/>
      <c r="D96" s="279"/>
      <c r="E96" s="279"/>
      <c r="F96" s="279"/>
      <c r="G96" s="79">
        <v>86</v>
      </c>
      <c r="H96" s="90">
        <v>0</v>
      </c>
      <c r="I96" s="90">
        <v>0</v>
      </c>
    </row>
    <row r="97" spans="1:9" ht="24.6" customHeight="1" x14ac:dyDescent="0.25">
      <c r="A97" s="284" t="s">
        <v>432</v>
      </c>
      <c r="B97" s="284"/>
      <c r="C97" s="284"/>
      <c r="D97" s="284"/>
      <c r="E97" s="284"/>
      <c r="F97" s="284"/>
      <c r="G97" s="79">
        <v>87</v>
      </c>
      <c r="H97" s="89">
        <f>SUM(H98:H105)</f>
        <v>-443093</v>
      </c>
      <c r="I97" s="89">
        <f>SUM(I98:I105)</f>
        <v>437875</v>
      </c>
    </row>
    <row r="98" spans="1:9" x14ac:dyDescent="0.25">
      <c r="A98" s="279" t="s">
        <v>163</v>
      </c>
      <c r="B98" s="279"/>
      <c r="C98" s="279"/>
      <c r="D98" s="279"/>
      <c r="E98" s="279"/>
      <c r="F98" s="279"/>
      <c r="G98" s="77">
        <v>88</v>
      </c>
      <c r="H98" s="90">
        <v>-443093</v>
      </c>
      <c r="I98" s="90">
        <v>437875</v>
      </c>
    </row>
    <row r="99" spans="1:9" ht="35.25" customHeight="1" x14ac:dyDescent="0.25">
      <c r="A99" s="279" t="s">
        <v>355</v>
      </c>
      <c r="B99" s="279"/>
      <c r="C99" s="279"/>
      <c r="D99" s="279"/>
      <c r="E99" s="279"/>
      <c r="F99" s="279"/>
      <c r="G99" s="77">
        <v>89</v>
      </c>
      <c r="H99" s="90">
        <v>0</v>
      </c>
      <c r="I99" s="90">
        <v>0</v>
      </c>
    </row>
    <row r="100" spans="1:9" x14ac:dyDescent="0.25">
      <c r="A100" s="279" t="s">
        <v>356</v>
      </c>
      <c r="B100" s="279"/>
      <c r="C100" s="279"/>
      <c r="D100" s="279"/>
      <c r="E100" s="279"/>
      <c r="F100" s="279"/>
      <c r="G100" s="77">
        <v>90</v>
      </c>
      <c r="H100" s="90">
        <v>0</v>
      </c>
      <c r="I100" s="90">
        <v>0</v>
      </c>
    </row>
    <row r="101" spans="1:9" ht="33.75" customHeight="1" x14ac:dyDescent="0.25">
      <c r="A101" s="279" t="s">
        <v>357</v>
      </c>
      <c r="B101" s="279"/>
      <c r="C101" s="279"/>
      <c r="D101" s="279"/>
      <c r="E101" s="279"/>
      <c r="F101" s="279"/>
      <c r="G101" s="77">
        <v>91</v>
      </c>
      <c r="H101" s="90">
        <v>0</v>
      </c>
      <c r="I101" s="90">
        <v>0</v>
      </c>
    </row>
    <row r="102" spans="1:9" ht="29.25" customHeight="1" x14ac:dyDescent="0.25">
      <c r="A102" s="279" t="s">
        <v>358</v>
      </c>
      <c r="B102" s="279"/>
      <c r="C102" s="279"/>
      <c r="D102" s="279"/>
      <c r="E102" s="279"/>
      <c r="F102" s="279"/>
      <c r="G102" s="77">
        <v>92</v>
      </c>
      <c r="H102" s="90">
        <v>0</v>
      </c>
      <c r="I102" s="90">
        <v>0</v>
      </c>
    </row>
    <row r="103" spans="1:9" x14ac:dyDescent="0.25">
      <c r="A103" s="279" t="s">
        <v>359</v>
      </c>
      <c r="B103" s="279"/>
      <c r="C103" s="279"/>
      <c r="D103" s="279"/>
      <c r="E103" s="279"/>
      <c r="F103" s="279"/>
      <c r="G103" s="77">
        <v>93</v>
      </c>
      <c r="H103" s="90">
        <v>0</v>
      </c>
      <c r="I103" s="90">
        <v>0</v>
      </c>
    </row>
    <row r="104" spans="1:9" ht="24.75" customHeight="1" x14ac:dyDescent="0.25">
      <c r="A104" s="279" t="s">
        <v>360</v>
      </c>
      <c r="B104" s="279"/>
      <c r="C104" s="279"/>
      <c r="D104" s="279"/>
      <c r="E104" s="279"/>
      <c r="F104" s="279"/>
      <c r="G104" s="77">
        <v>94</v>
      </c>
      <c r="H104" s="90">
        <v>0</v>
      </c>
      <c r="I104" s="90">
        <v>0</v>
      </c>
    </row>
    <row r="105" spans="1:9" ht="15.75" customHeight="1" x14ac:dyDescent="0.25">
      <c r="A105" s="279" t="s">
        <v>361</v>
      </c>
      <c r="B105" s="279"/>
      <c r="C105" s="279"/>
      <c r="D105" s="279"/>
      <c r="E105" s="279"/>
      <c r="F105" s="279"/>
      <c r="G105" s="77">
        <v>95</v>
      </c>
      <c r="H105" s="90">
        <v>0</v>
      </c>
      <c r="I105" s="90">
        <v>0</v>
      </c>
    </row>
    <row r="106" spans="1:9" ht="24.75" customHeight="1" x14ac:dyDescent="0.25">
      <c r="A106" s="279" t="s">
        <v>362</v>
      </c>
      <c r="B106" s="279"/>
      <c r="C106" s="279"/>
      <c r="D106" s="279"/>
      <c r="E106" s="279"/>
      <c r="F106" s="279"/>
      <c r="G106" s="77">
        <v>96</v>
      </c>
      <c r="H106" s="90">
        <v>0</v>
      </c>
      <c r="I106" s="90">
        <v>0</v>
      </c>
    </row>
    <row r="107" spans="1:9" ht="27.6" customHeight="1" x14ac:dyDescent="0.25">
      <c r="A107" s="272" t="s">
        <v>434</v>
      </c>
      <c r="B107" s="272"/>
      <c r="C107" s="272"/>
      <c r="D107" s="272"/>
      <c r="E107" s="272"/>
      <c r="F107" s="272"/>
      <c r="G107" s="79">
        <v>97</v>
      </c>
      <c r="H107" s="89">
        <f>H90+H97-H106-H96</f>
        <v>1131397</v>
      </c>
      <c r="I107" s="89">
        <f>I90+I97-I106-I96</f>
        <v>437875</v>
      </c>
    </row>
    <row r="108" spans="1:9" x14ac:dyDescent="0.25">
      <c r="A108" s="272" t="s">
        <v>369</v>
      </c>
      <c r="B108" s="272"/>
      <c r="C108" s="272"/>
      <c r="D108" s="272"/>
      <c r="E108" s="272"/>
      <c r="F108" s="272"/>
      <c r="G108" s="79">
        <v>98</v>
      </c>
      <c r="H108" s="89">
        <f>H88+H107</f>
        <v>72033785</v>
      </c>
      <c r="I108" s="89">
        <f>I88+I107</f>
        <v>164791122</v>
      </c>
    </row>
    <row r="109" spans="1:9" x14ac:dyDescent="0.25">
      <c r="A109" s="252" t="s">
        <v>164</v>
      </c>
      <c r="B109" s="252"/>
      <c r="C109" s="252"/>
      <c r="D109" s="252"/>
      <c r="E109" s="252"/>
      <c r="F109" s="252"/>
      <c r="G109" s="273"/>
      <c r="H109" s="273"/>
      <c r="I109" s="273"/>
    </row>
    <row r="110" spans="1:9" ht="24.75" customHeight="1" x14ac:dyDescent="0.25">
      <c r="A110" s="274" t="s">
        <v>433</v>
      </c>
      <c r="B110" s="274"/>
      <c r="C110" s="274"/>
      <c r="D110" s="274"/>
      <c r="E110" s="274"/>
      <c r="F110" s="274"/>
      <c r="G110" s="79">
        <v>99</v>
      </c>
      <c r="H110" s="89">
        <f>H111+H112</f>
        <v>72033785</v>
      </c>
      <c r="I110" s="89">
        <f>I111+I112</f>
        <v>164791122</v>
      </c>
    </row>
    <row r="111" spans="1:9" x14ac:dyDescent="0.25">
      <c r="A111" s="275" t="s">
        <v>116</v>
      </c>
      <c r="B111" s="275"/>
      <c r="C111" s="275"/>
      <c r="D111" s="275"/>
      <c r="E111" s="275"/>
      <c r="F111" s="275"/>
      <c r="G111" s="77">
        <v>100</v>
      </c>
      <c r="H111" s="90">
        <v>46968982</v>
      </c>
      <c r="I111" s="90">
        <v>102851911</v>
      </c>
    </row>
    <row r="112" spans="1:9" x14ac:dyDescent="0.25">
      <c r="A112" s="275" t="s">
        <v>165</v>
      </c>
      <c r="B112" s="275"/>
      <c r="C112" s="275"/>
      <c r="D112" s="275"/>
      <c r="E112" s="275"/>
      <c r="F112" s="275"/>
      <c r="G112" s="77">
        <v>101</v>
      </c>
      <c r="H112" s="90">
        <v>25064803</v>
      </c>
      <c r="I112" s="90">
        <v>61939211</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0.68" bottom="0.83"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2" sqref="A2:I2"/>
    </sheetView>
  </sheetViews>
  <sheetFormatPr defaultColWidth="9.109375" defaultRowHeight="13.2" x14ac:dyDescent="0.25"/>
  <cols>
    <col min="1" max="6" width="9.109375" style="2"/>
    <col min="7" max="7" width="9.109375" style="11"/>
    <col min="8" max="9" width="16.33203125" style="30" customWidth="1"/>
    <col min="10" max="16384" width="9.109375" style="2"/>
  </cols>
  <sheetData>
    <row r="1" spans="1:9" x14ac:dyDescent="0.25">
      <c r="A1" s="291" t="s">
        <v>166</v>
      </c>
      <c r="B1" s="295"/>
      <c r="C1" s="295"/>
      <c r="D1" s="295"/>
      <c r="E1" s="295"/>
      <c r="F1" s="295"/>
      <c r="G1" s="295"/>
      <c r="H1" s="295"/>
      <c r="I1" s="295"/>
    </row>
    <row r="2" spans="1:9" x14ac:dyDescent="0.25">
      <c r="A2" s="290" t="s">
        <v>477</v>
      </c>
      <c r="B2" s="257"/>
      <c r="C2" s="257"/>
      <c r="D2" s="257"/>
      <c r="E2" s="257"/>
      <c r="F2" s="257"/>
      <c r="G2" s="257"/>
      <c r="H2" s="257"/>
      <c r="I2" s="257"/>
    </row>
    <row r="3" spans="1:9" x14ac:dyDescent="0.25">
      <c r="A3" s="270" t="s">
        <v>443</v>
      </c>
      <c r="B3" s="297"/>
      <c r="C3" s="297"/>
      <c r="D3" s="297"/>
      <c r="E3" s="297"/>
      <c r="F3" s="297"/>
      <c r="G3" s="297"/>
      <c r="H3" s="297"/>
      <c r="I3" s="297"/>
    </row>
    <row r="4" spans="1:9" x14ac:dyDescent="0.25">
      <c r="A4" s="296" t="s">
        <v>474</v>
      </c>
      <c r="B4" s="260"/>
      <c r="C4" s="260"/>
      <c r="D4" s="260"/>
      <c r="E4" s="260"/>
      <c r="F4" s="260"/>
      <c r="G4" s="260"/>
      <c r="H4" s="260"/>
      <c r="I4" s="261"/>
    </row>
    <row r="5" spans="1:9" ht="20.399999999999999" x14ac:dyDescent="0.25">
      <c r="A5" s="285" t="s">
        <v>2</v>
      </c>
      <c r="B5" s="286"/>
      <c r="C5" s="286"/>
      <c r="D5" s="286"/>
      <c r="E5" s="286"/>
      <c r="F5" s="286"/>
      <c r="G5" s="91" t="s">
        <v>106</v>
      </c>
      <c r="H5" s="84" t="s">
        <v>292</v>
      </c>
      <c r="I5" s="84" t="s">
        <v>276</v>
      </c>
    </row>
    <row r="6" spans="1:9" x14ac:dyDescent="0.25">
      <c r="A6" s="298">
        <v>1</v>
      </c>
      <c r="B6" s="286"/>
      <c r="C6" s="286"/>
      <c r="D6" s="286"/>
      <c r="E6" s="286"/>
      <c r="F6" s="286"/>
      <c r="G6" s="84">
        <v>2</v>
      </c>
      <c r="H6" s="84" t="s">
        <v>167</v>
      </c>
      <c r="I6" s="84" t="s">
        <v>168</v>
      </c>
    </row>
    <row r="7" spans="1:9" x14ac:dyDescent="0.25">
      <c r="A7" s="292" t="s">
        <v>169</v>
      </c>
      <c r="B7" s="292"/>
      <c r="C7" s="292"/>
      <c r="D7" s="292"/>
      <c r="E7" s="292"/>
      <c r="F7" s="292"/>
      <c r="G7" s="292"/>
      <c r="H7" s="292"/>
      <c r="I7" s="292"/>
    </row>
    <row r="8" spans="1:9" ht="12.75" customHeight="1" x14ac:dyDescent="0.25">
      <c r="A8" s="279" t="s">
        <v>170</v>
      </c>
      <c r="B8" s="279"/>
      <c r="C8" s="279"/>
      <c r="D8" s="279"/>
      <c r="E8" s="279"/>
      <c r="F8" s="279"/>
      <c r="G8" s="87">
        <v>1</v>
      </c>
      <c r="H8" s="92">
        <v>0</v>
      </c>
      <c r="I8" s="92">
        <v>0</v>
      </c>
    </row>
    <row r="9" spans="1:9" ht="12.75" customHeight="1" x14ac:dyDescent="0.25">
      <c r="A9" s="281" t="s">
        <v>171</v>
      </c>
      <c r="B9" s="281"/>
      <c r="C9" s="281"/>
      <c r="D9" s="281"/>
      <c r="E9" s="281"/>
      <c r="F9" s="281"/>
      <c r="G9" s="79">
        <v>2</v>
      </c>
      <c r="H9" s="93">
        <f>H10+H11+H12+H13+H14+H15+H16+H17</f>
        <v>0</v>
      </c>
      <c r="I9" s="93">
        <f>I10+I11+I12+I13+I14+I15+I16+I17</f>
        <v>0</v>
      </c>
    </row>
    <row r="10" spans="1:9" ht="12.75" customHeight="1" x14ac:dyDescent="0.25">
      <c r="A10" s="294" t="s">
        <v>172</v>
      </c>
      <c r="B10" s="294"/>
      <c r="C10" s="294"/>
      <c r="D10" s="294"/>
      <c r="E10" s="294"/>
      <c r="F10" s="294"/>
      <c r="G10" s="87">
        <v>3</v>
      </c>
      <c r="H10" s="92">
        <v>0</v>
      </c>
      <c r="I10" s="92">
        <v>0</v>
      </c>
    </row>
    <row r="11" spans="1:9" ht="31.2" customHeight="1" x14ac:dyDescent="0.25">
      <c r="A11" s="294" t="s">
        <v>297</v>
      </c>
      <c r="B11" s="294"/>
      <c r="C11" s="294"/>
      <c r="D11" s="294"/>
      <c r="E11" s="294"/>
      <c r="F11" s="294"/>
      <c r="G11" s="87">
        <v>4</v>
      </c>
      <c r="H11" s="92">
        <v>0</v>
      </c>
      <c r="I11" s="92">
        <v>0</v>
      </c>
    </row>
    <row r="12" spans="1:9" ht="28.2" customHeight="1" x14ac:dyDescent="0.25">
      <c r="A12" s="294" t="s">
        <v>298</v>
      </c>
      <c r="B12" s="294"/>
      <c r="C12" s="294"/>
      <c r="D12" s="294"/>
      <c r="E12" s="294"/>
      <c r="F12" s="294"/>
      <c r="G12" s="87">
        <v>5</v>
      </c>
      <c r="H12" s="92">
        <v>0</v>
      </c>
      <c r="I12" s="92">
        <v>0</v>
      </c>
    </row>
    <row r="13" spans="1:9" ht="12.75" customHeight="1" x14ac:dyDescent="0.25">
      <c r="A13" s="294" t="s">
        <v>173</v>
      </c>
      <c r="B13" s="294"/>
      <c r="C13" s="294"/>
      <c r="D13" s="294"/>
      <c r="E13" s="294"/>
      <c r="F13" s="294"/>
      <c r="G13" s="87">
        <v>6</v>
      </c>
      <c r="H13" s="92">
        <v>0</v>
      </c>
      <c r="I13" s="92">
        <v>0</v>
      </c>
    </row>
    <row r="14" spans="1:9" ht="12.75" customHeight="1" x14ac:dyDescent="0.25">
      <c r="A14" s="294" t="s">
        <v>174</v>
      </c>
      <c r="B14" s="294"/>
      <c r="C14" s="294"/>
      <c r="D14" s="294"/>
      <c r="E14" s="294"/>
      <c r="F14" s="294"/>
      <c r="G14" s="87">
        <v>7</v>
      </c>
      <c r="H14" s="92">
        <v>0</v>
      </c>
      <c r="I14" s="92">
        <v>0</v>
      </c>
    </row>
    <row r="15" spans="1:9" ht="12.75" customHeight="1" x14ac:dyDescent="0.25">
      <c r="A15" s="294" t="s">
        <v>175</v>
      </c>
      <c r="B15" s="294"/>
      <c r="C15" s="294"/>
      <c r="D15" s="294"/>
      <c r="E15" s="294"/>
      <c r="F15" s="294"/>
      <c r="G15" s="87">
        <v>8</v>
      </c>
      <c r="H15" s="92">
        <v>0</v>
      </c>
      <c r="I15" s="92">
        <v>0</v>
      </c>
    </row>
    <row r="16" spans="1:9" ht="12.75" customHeight="1" x14ac:dyDescent="0.25">
      <c r="A16" s="294" t="s">
        <v>176</v>
      </c>
      <c r="B16" s="294"/>
      <c r="C16" s="294"/>
      <c r="D16" s="294"/>
      <c r="E16" s="294"/>
      <c r="F16" s="294"/>
      <c r="G16" s="87">
        <v>9</v>
      </c>
      <c r="H16" s="92">
        <v>0</v>
      </c>
      <c r="I16" s="92">
        <v>0</v>
      </c>
    </row>
    <row r="17" spans="1:9" ht="27.6" customHeight="1" x14ac:dyDescent="0.25">
      <c r="A17" s="294" t="s">
        <v>177</v>
      </c>
      <c r="B17" s="294"/>
      <c r="C17" s="294"/>
      <c r="D17" s="294"/>
      <c r="E17" s="294"/>
      <c r="F17" s="294"/>
      <c r="G17" s="87">
        <v>10</v>
      </c>
      <c r="H17" s="92">
        <v>0</v>
      </c>
      <c r="I17" s="92">
        <v>0</v>
      </c>
    </row>
    <row r="18" spans="1:9" ht="29.4" customHeight="1" x14ac:dyDescent="0.25">
      <c r="A18" s="272" t="s">
        <v>300</v>
      </c>
      <c r="B18" s="272"/>
      <c r="C18" s="272"/>
      <c r="D18" s="272"/>
      <c r="E18" s="272"/>
      <c r="F18" s="272"/>
      <c r="G18" s="79">
        <v>11</v>
      </c>
      <c r="H18" s="93">
        <f>H8+H9</f>
        <v>0</v>
      </c>
      <c r="I18" s="93">
        <f>I8+I9</f>
        <v>0</v>
      </c>
    </row>
    <row r="19" spans="1:9" ht="12.75" customHeight="1" x14ac:dyDescent="0.25">
      <c r="A19" s="281" t="s">
        <v>178</v>
      </c>
      <c r="B19" s="281"/>
      <c r="C19" s="281"/>
      <c r="D19" s="281"/>
      <c r="E19" s="281"/>
      <c r="F19" s="281"/>
      <c r="G19" s="79">
        <v>12</v>
      </c>
      <c r="H19" s="93">
        <f>H20+H21+H22+H23</f>
        <v>0</v>
      </c>
      <c r="I19" s="93">
        <f>I20+I21+I22+I23</f>
        <v>0</v>
      </c>
    </row>
    <row r="20" spans="1:9" ht="12.75" customHeight="1" x14ac:dyDescent="0.25">
      <c r="A20" s="294" t="s">
        <v>179</v>
      </c>
      <c r="B20" s="294"/>
      <c r="C20" s="294"/>
      <c r="D20" s="294"/>
      <c r="E20" s="294"/>
      <c r="F20" s="294"/>
      <c r="G20" s="87">
        <v>13</v>
      </c>
      <c r="H20" s="92">
        <v>0</v>
      </c>
      <c r="I20" s="92">
        <v>0</v>
      </c>
    </row>
    <row r="21" spans="1:9" ht="12.75" customHeight="1" x14ac:dyDescent="0.25">
      <c r="A21" s="294" t="s">
        <v>180</v>
      </c>
      <c r="B21" s="294"/>
      <c r="C21" s="294"/>
      <c r="D21" s="294"/>
      <c r="E21" s="294"/>
      <c r="F21" s="294"/>
      <c r="G21" s="87">
        <v>14</v>
      </c>
      <c r="H21" s="92">
        <v>0</v>
      </c>
      <c r="I21" s="92">
        <v>0</v>
      </c>
    </row>
    <row r="22" spans="1:9" ht="12.75" customHeight="1" x14ac:dyDescent="0.25">
      <c r="A22" s="294" t="s">
        <v>181</v>
      </c>
      <c r="B22" s="294"/>
      <c r="C22" s="294"/>
      <c r="D22" s="294"/>
      <c r="E22" s="294"/>
      <c r="F22" s="294"/>
      <c r="G22" s="87">
        <v>15</v>
      </c>
      <c r="H22" s="92">
        <v>0</v>
      </c>
      <c r="I22" s="92">
        <v>0</v>
      </c>
    </row>
    <row r="23" spans="1:9" ht="12.75" customHeight="1" x14ac:dyDescent="0.25">
      <c r="A23" s="294" t="s">
        <v>182</v>
      </c>
      <c r="B23" s="294"/>
      <c r="C23" s="294"/>
      <c r="D23" s="294"/>
      <c r="E23" s="294"/>
      <c r="F23" s="294"/>
      <c r="G23" s="87">
        <v>16</v>
      </c>
      <c r="H23" s="92">
        <v>0</v>
      </c>
      <c r="I23" s="92">
        <v>0</v>
      </c>
    </row>
    <row r="24" spans="1:9" ht="12.75" customHeight="1" x14ac:dyDescent="0.25">
      <c r="A24" s="272" t="s">
        <v>183</v>
      </c>
      <c r="B24" s="272"/>
      <c r="C24" s="272"/>
      <c r="D24" s="272"/>
      <c r="E24" s="272"/>
      <c r="F24" s="272"/>
      <c r="G24" s="79">
        <v>17</v>
      </c>
      <c r="H24" s="93">
        <f>H18+H19</f>
        <v>0</v>
      </c>
      <c r="I24" s="93">
        <f>I18+I19</f>
        <v>0</v>
      </c>
    </row>
    <row r="25" spans="1:9" ht="12.75" customHeight="1" x14ac:dyDescent="0.25">
      <c r="A25" s="279" t="s">
        <v>184</v>
      </c>
      <c r="B25" s="279"/>
      <c r="C25" s="279"/>
      <c r="D25" s="279"/>
      <c r="E25" s="279"/>
      <c r="F25" s="279"/>
      <c r="G25" s="87">
        <v>18</v>
      </c>
      <c r="H25" s="92">
        <v>0</v>
      </c>
      <c r="I25" s="92">
        <v>0</v>
      </c>
    </row>
    <row r="26" spans="1:9" ht="12.75" customHeight="1" x14ac:dyDescent="0.25">
      <c r="A26" s="279" t="s">
        <v>185</v>
      </c>
      <c r="B26" s="279"/>
      <c r="C26" s="279"/>
      <c r="D26" s="279"/>
      <c r="E26" s="279"/>
      <c r="F26" s="279"/>
      <c r="G26" s="87">
        <v>19</v>
      </c>
      <c r="H26" s="92">
        <v>0</v>
      </c>
      <c r="I26" s="92">
        <v>0</v>
      </c>
    </row>
    <row r="27" spans="1:9" ht="28.95" customHeight="1" x14ac:dyDescent="0.25">
      <c r="A27" s="274" t="s">
        <v>186</v>
      </c>
      <c r="B27" s="274"/>
      <c r="C27" s="274"/>
      <c r="D27" s="274"/>
      <c r="E27" s="274"/>
      <c r="F27" s="274"/>
      <c r="G27" s="79">
        <v>20</v>
      </c>
      <c r="H27" s="93">
        <f>H24+H25+H26</f>
        <v>0</v>
      </c>
      <c r="I27" s="93">
        <f>I24+I25+I26</f>
        <v>0</v>
      </c>
    </row>
    <row r="28" spans="1:9" x14ac:dyDescent="0.25">
      <c r="A28" s="292" t="s">
        <v>187</v>
      </c>
      <c r="B28" s="292"/>
      <c r="C28" s="292"/>
      <c r="D28" s="292"/>
      <c r="E28" s="292"/>
      <c r="F28" s="292"/>
      <c r="G28" s="292"/>
      <c r="H28" s="292"/>
      <c r="I28" s="292"/>
    </row>
    <row r="29" spans="1:9" ht="23.4" customHeight="1" x14ac:dyDescent="0.25">
      <c r="A29" s="279" t="s">
        <v>188</v>
      </c>
      <c r="B29" s="279"/>
      <c r="C29" s="279"/>
      <c r="D29" s="279"/>
      <c r="E29" s="279"/>
      <c r="F29" s="279"/>
      <c r="G29" s="87">
        <v>21</v>
      </c>
      <c r="H29" s="90">
        <v>0</v>
      </c>
      <c r="I29" s="90">
        <v>0</v>
      </c>
    </row>
    <row r="30" spans="1:9" ht="12.75" customHeight="1" x14ac:dyDescent="0.25">
      <c r="A30" s="279" t="s">
        <v>189</v>
      </c>
      <c r="B30" s="279"/>
      <c r="C30" s="279"/>
      <c r="D30" s="279"/>
      <c r="E30" s="279"/>
      <c r="F30" s="279"/>
      <c r="G30" s="87">
        <v>22</v>
      </c>
      <c r="H30" s="90">
        <v>0</v>
      </c>
      <c r="I30" s="90">
        <v>0</v>
      </c>
    </row>
    <row r="31" spans="1:9" ht="12.75" customHeight="1" x14ac:dyDescent="0.25">
      <c r="A31" s="279" t="s">
        <v>190</v>
      </c>
      <c r="B31" s="279"/>
      <c r="C31" s="279"/>
      <c r="D31" s="279"/>
      <c r="E31" s="279"/>
      <c r="F31" s="279"/>
      <c r="G31" s="87">
        <v>23</v>
      </c>
      <c r="H31" s="90">
        <v>0</v>
      </c>
      <c r="I31" s="90">
        <v>0</v>
      </c>
    </row>
    <row r="32" spans="1:9" ht="12.75" customHeight="1" x14ac:dyDescent="0.25">
      <c r="A32" s="279" t="s">
        <v>191</v>
      </c>
      <c r="B32" s="279"/>
      <c r="C32" s="279"/>
      <c r="D32" s="279"/>
      <c r="E32" s="279"/>
      <c r="F32" s="279"/>
      <c r="G32" s="87">
        <v>24</v>
      </c>
      <c r="H32" s="90">
        <v>0</v>
      </c>
      <c r="I32" s="90">
        <v>0</v>
      </c>
    </row>
    <row r="33" spans="1:9" ht="12.75" customHeight="1" x14ac:dyDescent="0.25">
      <c r="A33" s="279" t="s">
        <v>192</v>
      </c>
      <c r="B33" s="279"/>
      <c r="C33" s="279"/>
      <c r="D33" s="279"/>
      <c r="E33" s="279"/>
      <c r="F33" s="279"/>
      <c r="G33" s="87">
        <v>25</v>
      </c>
      <c r="H33" s="90">
        <v>0</v>
      </c>
      <c r="I33" s="90">
        <v>0</v>
      </c>
    </row>
    <row r="34" spans="1:9" ht="12.75" customHeight="1" x14ac:dyDescent="0.25">
      <c r="A34" s="279" t="s">
        <v>193</v>
      </c>
      <c r="B34" s="279"/>
      <c r="C34" s="279"/>
      <c r="D34" s="279"/>
      <c r="E34" s="279"/>
      <c r="F34" s="279"/>
      <c r="G34" s="87">
        <v>26</v>
      </c>
      <c r="H34" s="90">
        <v>0</v>
      </c>
      <c r="I34" s="90">
        <v>0</v>
      </c>
    </row>
    <row r="35" spans="1:9" ht="27.6" customHeight="1" x14ac:dyDescent="0.25">
      <c r="A35" s="272" t="s">
        <v>194</v>
      </c>
      <c r="B35" s="272"/>
      <c r="C35" s="272"/>
      <c r="D35" s="272"/>
      <c r="E35" s="272"/>
      <c r="F35" s="272"/>
      <c r="G35" s="79">
        <v>27</v>
      </c>
      <c r="H35" s="89">
        <f>H29+H30+H31+H32+H33+H34</f>
        <v>0</v>
      </c>
      <c r="I35" s="89">
        <f>I29+I30+I31+I32+I33+I34</f>
        <v>0</v>
      </c>
    </row>
    <row r="36" spans="1:9" ht="26.4" customHeight="1" x14ac:dyDescent="0.25">
      <c r="A36" s="279" t="s">
        <v>195</v>
      </c>
      <c r="B36" s="279"/>
      <c r="C36" s="279"/>
      <c r="D36" s="279"/>
      <c r="E36" s="279"/>
      <c r="F36" s="279"/>
      <c r="G36" s="87">
        <v>28</v>
      </c>
      <c r="H36" s="90">
        <v>0</v>
      </c>
      <c r="I36" s="90">
        <v>0</v>
      </c>
    </row>
    <row r="37" spans="1:9" ht="12.75" customHeight="1" x14ac:dyDescent="0.25">
      <c r="A37" s="279" t="s">
        <v>196</v>
      </c>
      <c r="B37" s="279"/>
      <c r="C37" s="279"/>
      <c r="D37" s="279"/>
      <c r="E37" s="279"/>
      <c r="F37" s="279"/>
      <c r="G37" s="87">
        <v>29</v>
      </c>
      <c r="H37" s="90">
        <v>0</v>
      </c>
      <c r="I37" s="90">
        <v>0</v>
      </c>
    </row>
    <row r="38" spans="1:9" ht="12.75" customHeight="1" x14ac:dyDescent="0.25">
      <c r="A38" s="279" t="s">
        <v>197</v>
      </c>
      <c r="B38" s="279"/>
      <c r="C38" s="279"/>
      <c r="D38" s="279"/>
      <c r="E38" s="279"/>
      <c r="F38" s="279"/>
      <c r="G38" s="87">
        <v>30</v>
      </c>
      <c r="H38" s="90">
        <v>0</v>
      </c>
      <c r="I38" s="90">
        <v>0</v>
      </c>
    </row>
    <row r="39" spans="1:9" ht="12.75" customHeight="1" x14ac:dyDescent="0.25">
      <c r="A39" s="279" t="s">
        <v>198</v>
      </c>
      <c r="B39" s="279"/>
      <c r="C39" s="279"/>
      <c r="D39" s="279"/>
      <c r="E39" s="279"/>
      <c r="F39" s="279"/>
      <c r="G39" s="87">
        <v>31</v>
      </c>
      <c r="H39" s="90">
        <v>0</v>
      </c>
      <c r="I39" s="90">
        <v>0</v>
      </c>
    </row>
    <row r="40" spans="1:9" ht="12.75" customHeight="1" x14ac:dyDescent="0.25">
      <c r="A40" s="279" t="s">
        <v>199</v>
      </c>
      <c r="B40" s="279"/>
      <c r="C40" s="279"/>
      <c r="D40" s="279"/>
      <c r="E40" s="279"/>
      <c r="F40" s="279"/>
      <c r="G40" s="87">
        <v>32</v>
      </c>
      <c r="H40" s="90">
        <v>0</v>
      </c>
      <c r="I40" s="90">
        <v>0</v>
      </c>
    </row>
    <row r="41" spans="1:9" ht="22.95" customHeight="1" x14ac:dyDescent="0.25">
      <c r="A41" s="272" t="s">
        <v>200</v>
      </c>
      <c r="B41" s="272"/>
      <c r="C41" s="272"/>
      <c r="D41" s="272"/>
      <c r="E41" s="272"/>
      <c r="F41" s="272"/>
      <c r="G41" s="79">
        <v>33</v>
      </c>
      <c r="H41" s="89">
        <f>H36+H37+H38+H39+H40</f>
        <v>0</v>
      </c>
      <c r="I41" s="89">
        <f>I36+I37+I38+I39+I40</f>
        <v>0</v>
      </c>
    </row>
    <row r="42" spans="1:9" ht="30.6" customHeight="1" x14ac:dyDescent="0.25">
      <c r="A42" s="274" t="s">
        <v>201</v>
      </c>
      <c r="B42" s="274"/>
      <c r="C42" s="274"/>
      <c r="D42" s="274"/>
      <c r="E42" s="274"/>
      <c r="F42" s="274"/>
      <c r="G42" s="79">
        <v>34</v>
      </c>
      <c r="H42" s="89">
        <f>H35+H41</f>
        <v>0</v>
      </c>
      <c r="I42" s="89">
        <f>I35+I41</f>
        <v>0</v>
      </c>
    </row>
    <row r="43" spans="1:9" x14ac:dyDescent="0.25">
      <c r="A43" s="292" t="s">
        <v>202</v>
      </c>
      <c r="B43" s="292"/>
      <c r="C43" s="292"/>
      <c r="D43" s="292"/>
      <c r="E43" s="292"/>
      <c r="F43" s="292"/>
      <c r="G43" s="292"/>
      <c r="H43" s="292"/>
      <c r="I43" s="292"/>
    </row>
    <row r="44" spans="1:9" ht="12.75" customHeight="1" x14ac:dyDescent="0.25">
      <c r="A44" s="279" t="s">
        <v>203</v>
      </c>
      <c r="B44" s="279"/>
      <c r="C44" s="279"/>
      <c r="D44" s="279"/>
      <c r="E44" s="279"/>
      <c r="F44" s="279"/>
      <c r="G44" s="87">
        <v>35</v>
      </c>
      <c r="H44" s="90">
        <v>0</v>
      </c>
      <c r="I44" s="90">
        <v>0</v>
      </c>
    </row>
    <row r="45" spans="1:9" ht="27.6" customHeight="1" x14ac:dyDescent="0.25">
      <c r="A45" s="279" t="s">
        <v>204</v>
      </c>
      <c r="B45" s="279"/>
      <c r="C45" s="279"/>
      <c r="D45" s="279"/>
      <c r="E45" s="279"/>
      <c r="F45" s="279"/>
      <c r="G45" s="87">
        <v>36</v>
      </c>
      <c r="H45" s="90">
        <v>0</v>
      </c>
      <c r="I45" s="90">
        <v>0</v>
      </c>
    </row>
    <row r="46" spans="1:9" ht="12.75" customHeight="1" x14ac:dyDescent="0.25">
      <c r="A46" s="279" t="s">
        <v>205</v>
      </c>
      <c r="B46" s="279"/>
      <c r="C46" s="279"/>
      <c r="D46" s="279"/>
      <c r="E46" s="279"/>
      <c r="F46" s="279"/>
      <c r="G46" s="87">
        <v>37</v>
      </c>
      <c r="H46" s="90">
        <v>0</v>
      </c>
      <c r="I46" s="90">
        <v>0</v>
      </c>
    </row>
    <row r="47" spans="1:9" ht="12.75" customHeight="1" x14ac:dyDescent="0.25">
      <c r="A47" s="279" t="s">
        <v>206</v>
      </c>
      <c r="B47" s="279"/>
      <c r="C47" s="279"/>
      <c r="D47" s="279"/>
      <c r="E47" s="279"/>
      <c r="F47" s="279"/>
      <c r="G47" s="87">
        <v>38</v>
      </c>
      <c r="H47" s="90">
        <v>0</v>
      </c>
      <c r="I47" s="90">
        <v>0</v>
      </c>
    </row>
    <row r="48" spans="1:9" ht="25.95" customHeight="1" x14ac:dyDescent="0.25">
      <c r="A48" s="272" t="s">
        <v>207</v>
      </c>
      <c r="B48" s="272"/>
      <c r="C48" s="272"/>
      <c r="D48" s="272"/>
      <c r="E48" s="272"/>
      <c r="F48" s="272"/>
      <c r="G48" s="79">
        <v>39</v>
      </c>
      <c r="H48" s="89">
        <f>H44+H45+H46+H47</f>
        <v>0</v>
      </c>
      <c r="I48" s="89">
        <f>I44+I45+I46+I47</f>
        <v>0</v>
      </c>
    </row>
    <row r="49" spans="1:9" ht="24.6" customHeight="1" x14ac:dyDescent="0.25">
      <c r="A49" s="279" t="s">
        <v>299</v>
      </c>
      <c r="B49" s="279"/>
      <c r="C49" s="279"/>
      <c r="D49" s="279"/>
      <c r="E49" s="279"/>
      <c r="F49" s="279"/>
      <c r="G49" s="87">
        <v>40</v>
      </c>
      <c r="H49" s="90">
        <v>0</v>
      </c>
      <c r="I49" s="90">
        <v>0</v>
      </c>
    </row>
    <row r="50" spans="1:9" ht="12.75" customHeight="1" x14ac:dyDescent="0.25">
      <c r="A50" s="279" t="s">
        <v>208</v>
      </c>
      <c r="B50" s="279"/>
      <c r="C50" s="279"/>
      <c r="D50" s="279"/>
      <c r="E50" s="279"/>
      <c r="F50" s="279"/>
      <c r="G50" s="87">
        <v>41</v>
      </c>
      <c r="H50" s="90">
        <v>0</v>
      </c>
      <c r="I50" s="90">
        <v>0</v>
      </c>
    </row>
    <row r="51" spans="1:9" ht="12.75" customHeight="1" x14ac:dyDescent="0.25">
      <c r="A51" s="279" t="s">
        <v>209</v>
      </c>
      <c r="B51" s="279"/>
      <c r="C51" s="279"/>
      <c r="D51" s="279"/>
      <c r="E51" s="279"/>
      <c r="F51" s="279"/>
      <c r="G51" s="87">
        <v>42</v>
      </c>
      <c r="H51" s="90">
        <v>0</v>
      </c>
      <c r="I51" s="90">
        <v>0</v>
      </c>
    </row>
    <row r="52" spans="1:9" ht="26.4" customHeight="1" x14ac:dyDescent="0.25">
      <c r="A52" s="279" t="s">
        <v>210</v>
      </c>
      <c r="B52" s="279"/>
      <c r="C52" s="279"/>
      <c r="D52" s="279"/>
      <c r="E52" s="279"/>
      <c r="F52" s="279"/>
      <c r="G52" s="87">
        <v>43</v>
      </c>
      <c r="H52" s="90">
        <v>0</v>
      </c>
      <c r="I52" s="90">
        <v>0</v>
      </c>
    </row>
    <row r="53" spans="1:9" ht="12.75" customHeight="1" x14ac:dyDescent="0.25">
      <c r="A53" s="279" t="s">
        <v>211</v>
      </c>
      <c r="B53" s="279"/>
      <c r="C53" s="279"/>
      <c r="D53" s="279"/>
      <c r="E53" s="279"/>
      <c r="F53" s="279"/>
      <c r="G53" s="87">
        <v>44</v>
      </c>
      <c r="H53" s="90">
        <v>0</v>
      </c>
      <c r="I53" s="90">
        <v>0</v>
      </c>
    </row>
    <row r="54" spans="1:9" ht="27.6" customHeight="1" x14ac:dyDescent="0.25">
      <c r="A54" s="272" t="s">
        <v>212</v>
      </c>
      <c r="B54" s="272"/>
      <c r="C54" s="272"/>
      <c r="D54" s="272"/>
      <c r="E54" s="272"/>
      <c r="F54" s="272"/>
      <c r="G54" s="79">
        <v>45</v>
      </c>
      <c r="H54" s="89">
        <f>H49+H50+H51+H52+H53</f>
        <v>0</v>
      </c>
      <c r="I54" s="89">
        <f>I49+I50+I51+I52+I53</f>
        <v>0</v>
      </c>
    </row>
    <row r="55" spans="1:9" ht="27.6" customHeight="1" x14ac:dyDescent="0.25">
      <c r="A55" s="274" t="s">
        <v>213</v>
      </c>
      <c r="B55" s="274"/>
      <c r="C55" s="274"/>
      <c r="D55" s="274"/>
      <c r="E55" s="274"/>
      <c r="F55" s="274"/>
      <c r="G55" s="79">
        <v>46</v>
      </c>
      <c r="H55" s="89">
        <f>H48+H54</f>
        <v>0</v>
      </c>
      <c r="I55" s="89">
        <f>I48+I54</f>
        <v>0</v>
      </c>
    </row>
    <row r="56" spans="1:9" x14ac:dyDescent="0.25">
      <c r="A56" s="246" t="s">
        <v>214</v>
      </c>
      <c r="B56" s="246"/>
      <c r="C56" s="246"/>
      <c r="D56" s="246"/>
      <c r="E56" s="246"/>
      <c r="F56" s="246"/>
      <c r="G56" s="87">
        <v>47</v>
      </c>
      <c r="H56" s="90">
        <v>0</v>
      </c>
      <c r="I56" s="90">
        <v>0</v>
      </c>
    </row>
    <row r="57" spans="1:9" ht="27" customHeight="1" x14ac:dyDescent="0.25">
      <c r="A57" s="274" t="s">
        <v>215</v>
      </c>
      <c r="B57" s="274"/>
      <c r="C57" s="274"/>
      <c r="D57" s="274"/>
      <c r="E57" s="274"/>
      <c r="F57" s="274"/>
      <c r="G57" s="79">
        <v>48</v>
      </c>
      <c r="H57" s="89">
        <f>H27+H42+H55+H56</f>
        <v>0</v>
      </c>
      <c r="I57" s="89">
        <f>I27+I42+I55+I56</f>
        <v>0</v>
      </c>
    </row>
    <row r="58" spans="1:9" ht="15.6" customHeight="1" x14ac:dyDescent="0.25">
      <c r="A58" s="293" t="s">
        <v>216</v>
      </c>
      <c r="B58" s="293"/>
      <c r="C58" s="293"/>
      <c r="D58" s="293"/>
      <c r="E58" s="293"/>
      <c r="F58" s="293"/>
      <c r="G58" s="87">
        <v>49</v>
      </c>
      <c r="H58" s="90">
        <v>0</v>
      </c>
      <c r="I58" s="90">
        <v>0</v>
      </c>
    </row>
    <row r="59" spans="1:9" ht="28.95" customHeight="1" x14ac:dyDescent="0.25">
      <c r="A59" s="274" t="s">
        <v>217</v>
      </c>
      <c r="B59" s="274"/>
      <c r="C59" s="274"/>
      <c r="D59" s="274"/>
      <c r="E59" s="274"/>
      <c r="F59" s="274"/>
      <c r="G59" s="79">
        <v>50</v>
      </c>
      <c r="H59" s="89">
        <f>H57+H58</f>
        <v>0</v>
      </c>
      <c r="I59" s="89">
        <f>I57+I58</f>
        <v>0</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4" zoomScaleNormal="100" zoomScaleSheetLayoutView="100" workbookViewId="0">
      <selection activeCell="H38" sqref="H38:I41"/>
    </sheetView>
  </sheetViews>
  <sheetFormatPr defaultRowHeight="13.2" x14ac:dyDescent="0.25"/>
  <cols>
    <col min="1" max="7" width="9.109375" style="2"/>
    <col min="8" max="9" width="14.88671875" style="30"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91" t="s">
        <v>218</v>
      </c>
      <c r="B1" s="295"/>
      <c r="C1" s="295"/>
      <c r="D1" s="295"/>
      <c r="E1" s="295"/>
      <c r="F1" s="295"/>
      <c r="G1" s="295"/>
      <c r="H1" s="295"/>
      <c r="I1" s="295"/>
    </row>
    <row r="2" spans="1:9" ht="12.75" customHeight="1" x14ac:dyDescent="0.25">
      <c r="A2" s="290" t="s">
        <v>476</v>
      </c>
      <c r="B2" s="257"/>
      <c r="C2" s="257"/>
      <c r="D2" s="257"/>
      <c r="E2" s="257"/>
      <c r="F2" s="257"/>
      <c r="G2" s="257"/>
      <c r="H2" s="257"/>
      <c r="I2" s="257"/>
    </row>
    <row r="3" spans="1:9" x14ac:dyDescent="0.25">
      <c r="A3" s="270" t="s">
        <v>443</v>
      </c>
      <c r="B3" s="300"/>
      <c r="C3" s="300"/>
      <c r="D3" s="300"/>
      <c r="E3" s="300"/>
      <c r="F3" s="300"/>
      <c r="G3" s="300"/>
      <c r="H3" s="300"/>
      <c r="I3" s="300"/>
    </row>
    <row r="4" spans="1:9" x14ac:dyDescent="0.25">
      <c r="A4" s="296" t="s">
        <v>474</v>
      </c>
      <c r="B4" s="260"/>
      <c r="C4" s="260"/>
      <c r="D4" s="260"/>
      <c r="E4" s="260"/>
      <c r="F4" s="260"/>
      <c r="G4" s="260"/>
      <c r="H4" s="260"/>
      <c r="I4" s="261"/>
    </row>
    <row r="5" spans="1:9" ht="22.2" x14ac:dyDescent="0.25">
      <c r="A5" s="285" t="s">
        <v>2</v>
      </c>
      <c r="B5" s="286"/>
      <c r="C5" s="286"/>
      <c r="D5" s="286"/>
      <c r="E5" s="286"/>
      <c r="F5" s="286"/>
      <c r="G5" s="83" t="s">
        <v>106</v>
      </c>
      <c r="H5" s="84" t="s">
        <v>292</v>
      </c>
      <c r="I5" s="84" t="s">
        <v>276</v>
      </c>
    </row>
    <row r="6" spans="1:9" x14ac:dyDescent="0.25">
      <c r="A6" s="298">
        <v>1</v>
      </c>
      <c r="B6" s="286"/>
      <c r="C6" s="286"/>
      <c r="D6" s="286"/>
      <c r="E6" s="286"/>
      <c r="F6" s="286"/>
      <c r="G6" s="85">
        <v>2</v>
      </c>
      <c r="H6" s="84" t="s">
        <v>167</v>
      </c>
      <c r="I6" s="84" t="s">
        <v>168</v>
      </c>
    </row>
    <row r="7" spans="1:9" x14ac:dyDescent="0.25">
      <c r="A7" s="292" t="s">
        <v>169</v>
      </c>
      <c r="B7" s="299"/>
      <c r="C7" s="299"/>
      <c r="D7" s="299"/>
      <c r="E7" s="299"/>
      <c r="F7" s="299"/>
      <c r="G7" s="299"/>
      <c r="H7" s="299"/>
      <c r="I7" s="299"/>
    </row>
    <row r="8" spans="1:9" x14ac:dyDescent="0.25">
      <c r="A8" s="279" t="s">
        <v>219</v>
      </c>
      <c r="B8" s="279"/>
      <c r="C8" s="279"/>
      <c r="D8" s="279"/>
      <c r="E8" s="279"/>
      <c r="F8" s="279"/>
      <c r="G8" s="77">
        <v>1</v>
      </c>
      <c r="H8" s="90">
        <v>968437426</v>
      </c>
      <c r="I8" s="90">
        <v>1127582796</v>
      </c>
    </row>
    <row r="9" spans="1:9" x14ac:dyDescent="0.25">
      <c r="A9" s="279" t="s">
        <v>220</v>
      </c>
      <c r="B9" s="279"/>
      <c r="C9" s="279"/>
      <c r="D9" s="279"/>
      <c r="E9" s="279"/>
      <c r="F9" s="279"/>
      <c r="G9" s="77">
        <v>2</v>
      </c>
      <c r="H9" s="90">
        <v>0</v>
      </c>
      <c r="I9" s="90">
        <v>29288</v>
      </c>
    </row>
    <row r="10" spans="1:9" x14ac:dyDescent="0.25">
      <c r="A10" s="279" t="s">
        <v>221</v>
      </c>
      <c r="B10" s="279"/>
      <c r="C10" s="279"/>
      <c r="D10" s="279"/>
      <c r="E10" s="279"/>
      <c r="F10" s="279"/>
      <c r="G10" s="77">
        <v>3</v>
      </c>
      <c r="H10" s="90">
        <v>1416952</v>
      </c>
      <c r="I10" s="90">
        <v>1016413</v>
      </c>
    </row>
    <row r="11" spans="1:9" x14ac:dyDescent="0.25">
      <c r="A11" s="279" t="s">
        <v>222</v>
      </c>
      <c r="B11" s="279"/>
      <c r="C11" s="279"/>
      <c r="D11" s="279"/>
      <c r="E11" s="279"/>
      <c r="F11" s="279"/>
      <c r="G11" s="77">
        <v>4</v>
      </c>
      <c r="H11" s="90">
        <v>29511365</v>
      </c>
      <c r="I11" s="90">
        <v>41304348</v>
      </c>
    </row>
    <row r="12" spans="1:9" x14ac:dyDescent="0.25">
      <c r="A12" s="279" t="s">
        <v>387</v>
      </c>
      <c r="B12" s="279"/>
      <c r="C12" s="279"/>
      <c r="D12" s="279"/>
      <c r="E12" s="279"/>
      <c r="F12" s="279"/>
      <c r="G12" s="77">
        <v>5</v>
      </c>
      <c r="H12" s="90">
        <v>11618145</v>
      </c>
      <c r="I12" s="90">
        <v>9606549</v>
      </c>
    </row>
    <row r="13" spans="1:9" ht="24" customHeight="1" x14ac:dyDescent="0.25">
      <c r="A13" s="284" t="s">
        <v>395</v>
      </c>
      <c r="B13" s="284"/>
      <c r="C13" s="284"/>
      <c r="D13" s="284"/>
      <c r="E13" s="284"/>
      <c r="F13" s="284"/>
      <c r="G13" s="79">
        <v>6</v>
      </c>
      <c r="H13" s="94">
        <f>SUM(H8:H12)</f>
        <v>1010983888</v>
      </c>
      <c r="I13" s="94">
        <f>SUM(I8:I12)</f>
        <v>1179539394</v>
      </c>
    </row>
    <row r="14" spans="1:9" x14ac:dyDescent="0.25">
      <c r="A14" s="279" t="s">
        <v>388</v>
      </c>
      <c r="B14" s="279"/>
      <c r="C14" s="279"/>
      <c r="D14" s="279"/>
      <c r="E14" s="279"/>
      <c r="F14" s="279"/>
      <c r="G14" s="77">
        <v>7</v>
      </c>
      <c r="H14" s="90">
        <v>-625520231</v>
      </c>
      <c r="I14" s="90">
        <v>-677328914</v>
      </c>
    </row>
    <row r="15" spans="1:9" x14ac:dyDescent="0.25">
      <c r="A15" s="279" t="s">
        <v>389</v>
      </c>
      <c r="B15" s="279"/>
      <c r="C15" s="279"/>
      <c r="D15" s="279"/>
      <c r="E15" s="279"/>
      <c r="F15" s="279"/>
      <c r="G15" s="77">
        <v>8</v>
      </c>
      <c r="H15" s="90">
        <v>-162072337</v>
      </c>
      <c r="I15" s="90">
        <v>-202266144</v>
      </c>
    </row>
    <row r="16" spans="1:9" x14ac:dyDescent="0.25">
      <c r="A16" s="279" t="s">
        <v>390</v>
      </c>
      <c r="B16" s="279"/>
      <c r="C16" s="279"/>
      <c r="D16" s="279"/>
      <c r="E16" s="279"/>
      <c r="F16" s="279"/>
      <c r="G16" s="77">
        <v>9</v>
      </c>
      <c r="H16" s="90">
        <v>-3444901</v>
      </c>
      <c r="I16" s="90">
        <v>-4153344</v>
      </c>
    </row>
    <row r="17" spans="1:9" x14ac:dyDescent="0.25">
      <c r="A17" s="279" t="s">
        <v>391</v>
      </c>
      <c r="B17" s="279"/>
      <c r="C17" s="279"/>
      <c r="D17" s="279"/>
      <c r="E17" s="279"/>
      <c r="F17" s="279"/>
      <c r="G17" s="77">
        <v>10</v>
      </c>
      <c r="H17" s="90">
        <v>-1580507</v>
      </c>
      <c r="I17" s="90">
        <v>-2058959</v>
      </c>
    </row>
    <row r="18" spans="1:9" x14ac:dyDescent="0.25">
      <c r="A18" s="279" t="s">
        <v>392</v>
      </c>
      <c r="B18" s="279"/>
      <c r="C18" s="279"/>
      <c r="D18" s="279"/>
      <c r="E18" s="279"/>
      <c r="F18" s="279"/>
      <c r="G18" s="77">
        <v>11</v>
      </c>
      <c r="H18" s="90">
        <v>-8508381</v>
      </c>
      <c r="I18" s="90">
        <v>-39321193</v>
      </c>
    </row>
    <row r="19" spans="1:9" x14ac:dyDescent="0.25">
      <c r="A19" s="279" t="s">
        <v>393</v>
      </c>
      <c r="B19" s="279"/>
      <c r="C19" s="279"/>
      <c r="D19" s="279"/>
      <c r="E19" s="279"/>
      <c r="F19" s="279"/>
      <c r="G19" s="77">
        <v>12</v>
      </c>
      <c r="H19" s="90">
        <v>-55508258</v>
      </c>
      <c r="I19" s="90">
        <v>-43298189</v>
      </c>
    </row>
    <row r="20" spans="1:9" ht="26.25" customHeight="1" x14ac:dyDescent="0.25">
      <c r="A20" s="284" t="s">
        <v>396</v>
      </c>
      <c r="B20" s="284"/>
      <c r="C20" s="284"/>
      <c r="D20" s="284"/>
      <c r="E20" s="284"/>
      <c r="F20" s="284"/>
      <c r="G20" s="79">
        <v>13</v>
      </c>
      <c r="H20" s="94">
        <f>SUM(H14:H19)</f>
        <v>-856634615</v>
      </c>
      <c r="I20" s="94">
        <f>SUM(I14:I19)</f>
        <v>-968426743</v>
      </c>
    </row>
    <row r="21" spans="1:9" ht="25.95" customHeight="1" x14ac:dyDescent="0.25">
      <c r="A21" s="274" t="s">
        <v>397</v>
      </c>
      <c r="B21" s="274"/>
      <c r="C21" s="274"/>
      <c r="D21" s="274"/>
      <c r="E21" s="274"/>
      <c r="F21" s="274"/>
      <c r="G21" s="79">
        <v>14</v>
      </c>
      <c r="H21" s="89">
        <f>H13+H20</f>
        <v>154349273</v>
      </c>
      <c r="I21" s="89">
        <f>I13+I20</f>
        <v>211112651</v>
      </c>
    </row>
    <row r="22" spans="1:9" x14ac:dyDescent="0.25">
      <c r="A22" s="292" t="s">
        <v>187</v>
      </c>
      <c r="B22" s="299"/>
      <c r="C22" s="299"/>
      <c r="D22" s="299"/>
      <c r="E22" s="299"/>
      <c r="F22" s="299"/>
      <c r="G22" s="299"/>
      <c r="H22" s="299"/>
      <c r="I22" s="299"/>
    </row>
    <row r="23" spans="1:9" ht="26.4" customHeight="1" x14ac:dyDescent="0.25">
      <c r="A23" s="279" t="s">
        <v>223</v>
      </c>
      <c r="B23" s="279"/>
      <c r="C23" s="279"/>
      <c r="D23" s="279"/>
      <c r="E23" s="279"/>
      <c r="F23" s="279"/>
      <c r="G23" s="77">
        <v>15</v>
      </c>
      <c r="H23" s="90">
        <v>4594297</v>
      </c>
      <c r="I23" s="90">
        <v>380583</v>
      </c>
    </row>
    <row r="24" spans="1:9" x14ac:dyDescent="0.25">
      <c r="A24" s="279" t="s">
        <v>224</v>
      </c>
      <c r="B24" s="279"/>
      <c r="C24" s="279"/>
      <c r="D24" s="279"/>
      <c r="E24" s="279"/>
      <c r="F24" s="279"/>
      <c r="G24" s="77">
        <v>16</v>
      </c>
      <c r="H24" s="90">
        <v>390643</v>
      </c>
      <c r="I24" s="90">
        <v>0</v>
      </c>
    </row>
    <row r="25" spans="1:9" x14ac:dyDescent="0.25">
      <c r="A25" s="279" t="s">
        <v>225</v>
      </c>
      <c r="B25" s="279"/>
      <c r="C25" s="279"/>
      <c r="D25" s="279"/>
      <c r="E25" s="279"/>
      <c r="F25" s="279"/>
      <c r="G25" s="77">
        <v>17</v>
      </c>
      <c r="H25" s="90">
        <v>1447788</v>
      </c>
      <c r="I25" s="90">
        <v>4606569</v>
      </c>
    </row>
    <row r="26" spans="1:9" x14ac:dyDescent="0.25">
      <c r="A26" s="279" t="s">
        <v>226</v>
      </c>
      <c r="B26" s="279"/>
      <c r="C26" s="279"/>
      <c r="D26" s="279"/>
      <c r="E26" s="279"/>
      <c r="F26" s="279"/>
      <c r="G26" s="77">
        <v>18</v>
      </c>
      <c r="H26" s="90">
        <v>5437762</v>
      </c>
      <c r="I26" s="90">
        <v>8812300</v>
      </c>
    </row>
    <row r="27" spans="1:9" x14ac:dyDescent="0.25">
      <c r="A27" s="279" t="s">
        <v>227</v>
      </c>
      <c r="B27" s="279"/>
      <c r="C27" s="279"/>
      <c r="D27" s="279"/>
      <c r="E27" s="279"/>
      <c r="F27" s="279"/>
      <c r="G27" s="77">
        <v>19</v>
      </c>
      <c r="H27" s="90">
        <v>5184202</v>
      </c>
      <c r="I27" s="90">
        <v>10699891</v>
      </c>
    </row>
    <row r="28" spans="1:9" x14ac:dyDescent="0.25">
      <c r="A28" s="279" t="s">
        <v>228</v>
      </c>
      <c r="B28" s="279"/>
      <c r="C28" s="279"/>
      <c r="D28" s="279"/>
      <c r="E28" s="279"/>
      <c r="F28" s="279"/>
      <c r="G28" s="77">
        <v>20</v>
      </c>
      <c r="H28" s="90">
        <v>7120</v>
      </c>
      <c r="I28" s="90">
        <v>382148</v>
      </c>
    </row>
    <row r="29" spans="1:9" ht="25.2" customHeight="1" x14ac:dyDescent="0.25">
      <c r="A29" s="272" t="s">
        <v>427</v>
      </c>
      <c r="B29" s="272"/>
      <c r="C29" s="272"/>
      <c r="D29" s="272"/>
      <c r="E29" s="272"/>
      <c r="F29" s="272"/>
      <c r="G29" s="79">
        <v>21</v>
      </c>
      <c r="H29" s="89">
        <f>SUM(H23:H28)</f>
        <v>17061812</v>
      </c>
      <c r="I29" s="89">
        <f>SUM(I23:I28)</f>
        <v>24881491</v>
      </c>
    </row>
    <row r="30" spans="1:9" ht="21" customHeight="1" x14ac:dyDescent="0.25">
      <c r="A30" s="279" t="s">
        <v>229</v>
      </c>
      <c r="B30" s="279"/>
      <c r="C30" s="279"/>
      <c r="D30" s="279"/>
      <c r="E30" s="279"/>
      <c r="F30" s="279"/>
      <c r="G30" s="77">
        <v>22</v>
      </c>
      <c r="H30" s="90">
        <v>-22562072</v>
      </c>
      <c r="I30" s="90">
        <v>-43897471</v>
      </c>
    </row>
    <row r="31" spans="1:9" x14ac:dyDescent="0.25">
      <c r="A31" s="279" t="s">
        <v>230</v>
      </c>
      <c r="B31" s="279"/>
      <c r="C31" s="279"/>
      <c r="D31" s="279"/>
      <c r="E31" s="279"/>
      <c r="F31" s="279"/>
      <c r="G31" s="77">
        <v>23</v>
      </c>
      <c r="H31" s="90">
        <v>-9267346</v>
      </c>
      <c r="I31" s="90">
        <v>-53219654</v>
      </c>
    </row>
    <row r="32" spans="1:9" x14ac:dyDescent="0.25">
      <c r="A32" s="279" t="s">
        <v>394</v>
      </c>
      <c r="B32" s="279"/>
      <c r="C32" s="279"/>
      <c r="D32" s="279"/>
      <c r="E32" s="279"/>
      <c r="F32" s="279"/>
      <c r="G32" s="77">
        <v>24</v>
      </c>
      <c r="H32" s="90">
        <v>-2932490</v>
      </c>
      <c r="I32" s="90">
        <v>-81086764</v>
      </c>
    </row>
    <row r="33" spans="1:9" x14ac:dyDescent="0.25">
      <c r="A33" s="279" t="s">
        <v>231</v>
      </c>
      <c r="B33" s="279"/>
      <c r="C33" s="279"/>
      <c r="D33" s="279"/>
      <c r="E33" s="279"/>
      <c r="F33" s="279"/>
      <c r="G33" s="77">
        <v>25</v>
      </c>
      <c r="H33" s="90">
        <v>0</v>
      </c>
      <c r="I33" s="90">
        <v>0</v>
      </c>
    </row>
    <row r="34" spans="1:9" x14ac:dyDescent="0.25">
      <c r="A34" s="279" t="s">
        <v>232</v>
      </c>
      <c r="B34" s="279"/>
      <c r="C34" s="279"/>
      <c r="D34" s="279"/>
      <c r="E34" s="279"/>
      <c r="F34" s="279"/>
      <c r="G34" s="77">
        <v>26</v>
      </c>
      <c r="H34" s="90">
        <v>-14140</v>
      </c>
      <c r="I34" s="90">
        <v>0</v>
      </c>
    </row>
    <row r="35" spans="1:9" ht="28.95" customHeight="1" x14ac:dyDescent="0.25">
      <c r="A35" s="272" t="s">
        <v>428</v>
      </c>
      <c r="B35" s="272"/>
      <c r="C35" s="272"/>
      <c r="D35" s="272"/>
      <c r="E35" s="272"/>
      <c r="F35" s="272"/>
      <c r="G35" s="79">
        <v>27</v>
      </c>
      <c r="H35" s="89">
        <f>SUM(H30:H34)</f>
        <v>-34776048</v>
      </c>
      <c r="I35" s="89">
        <f>SUM(I30:I34)</f>
        <v>-178203889</v>
      </c>
    </row>
    <row r="36" spans="1:9" ht="26.4" customHeight="1" x14ac:dyDescent="0.25">
      <c r="A36" s="274" t="s">
        <v>398</v>
      </c>
      <c r="B36" s="274"/>
      <c r="C36" s="274"/>
      <c r="D36" s="274"/>
      <c r="E36" s="274"/>
      <c r="F36" s="274"/>
      <c r="G36" s="79">
        <v>28</v>
      </c>
      <c r="H36" s="89">
        <f>H29+H35</f>
        <v>-17714236</v>
      </c>
      <c r="I36" s="89">
        <f>I29+I35</f>
        <v>-153322398</v>
      </c>
    </row>
    <row r="37" spans="1:9" x14ac:dyDescent="0.25">
      <c r="A37" s="292" t="s">
        <v>202</v>
      </c>
      <c r="B37" s="299"/>
      <c r="C37" s="299"/>
      <c r="D37" s="299"/>
      <c r="E37" s="299"/>
      <c r="F37" s="299"/>
      <c r="G37" s="299">
        <v>0</v>
      </c>
      <c r="H37" s="299"/>
      <c r="I37" s="299"/>
    </row>
    <row r="38" spans="1:9" x14ac:dyDescent="0.25">
      <c r="A38" s="246" t="s">
        <v>233</v>
      </c>
      <c r="B38" s="246"/>
      <c r="C38" s="246"/>
      <c r="D38" s="246"/>
      <c r="E38" s="246"/>
      <c r="F38" s="246"/>
      <c r="G38" s="77">
        <v>29</v>
      </c>
      <c r="H38" s="90">
        <v>169</v>
      </c>
      <c r="I38" s="90">
        <v>0</v>
      </c>
    </row>
    <row r="39" spans="1:9" ht="21.6" customHeight="1" x14ac:dyDescent="0.25">
      <c r="A39" s="246" t="s">
        <v>234</v>
      </c>
      <c r="B39" s="246"/>
      <c r="C39" s="246"/>
      <c r="D39" s="246"/>
      <c r="E39" s="246"/>
      <c r="F39" s="246"/>
      <c r="G39" s="77">
        <v>30</v>
      </c>
      <c r="H39" s="90">
        <v>0</v>
      </c>
      <c r="I39" s="90">
        <v>0</v>
      </c>
    </row>
    <row r="40" spans="1:9" x14ac:dyDescent="0.25">
      <c r="A40" s="246" t="s">
        <v>235</v>
      </c>
      <c r="B40" s="246"/>
      <c r="C40" s="246"/>
      <c r="D40" s="246"/>
      <c r="E40" s="246"/>
      <c r="F40" s="246"/>
      <c r="G40" s="77">
        <v>31</v>
      </c>
      <c r="H40" s="90">
        <v>26423310</v>
      </c>
      <c r="I40" s="90">
        <v>48412786</v>
      </c>
    </row>
    <row r="41" spans="1:9" x14ac:dyDescent="0.25">
      <c r="A41" s="246" t="s">
        <v>236</v>
      </c>
      <c r="B41" s="246"/>
      <c r="C41" s="246"/>
      <c r="D41" s="246"/>
      <c r="E41" s="246"/>
      <c r="F41" s="246"/>
      <c r="G41" s="77">
        <v>32</v>
      </c>
      <c r="H41" s="90">
        <v>2013346</v>
      </c>
      <c r="I41" s="90">
        <v>706411</v>
      </c>
    </row>
    <row r="42" spans="1:9" ht="26.4" customHeight="1" x14ac:dyDescent="0.25">
      <c r="A42" s="272" t="s">
        <v>429</v>
      </c>
      <c r="B42" s="272"/>
      <c r="C42" s="272"/>
      <c r="D42" s="272"/>
      <c r="E42" s="272"/>
      <c r="F42" s="272"/>
      <c r="G42" s="79">
        <v>33</v>
      </c>
      <c r="H42" s="89">
        <f>H41+H40+H39+H38</f>
        <v>28436825</v>
      </c>
      <c r="I42" s="89">
        <f>I41+I40+I39+I38</f>
        <v>49119197</v>
      </c>
    </row>
    <row r="43" spans="1:9" ht="22.95" customHeight="1" x14ac:dyDescent="0.25">
      <c r="A43" s="246" t="s">
        <v>237</v>
      </c>
      <c r="B43" s="246"/>
      <c r="C43" s="246"/>
      <c r="D43" s="246"/>
      <c r="E43" s="246"/>
      <c r="F43" s="246"/>
      <c r="G43" s="77">
        <v>34</v>
      </c>
      <c r="H43" s="90">
        <v>-49006899</v>
      </c>
      <c r="I43" s="90">
        <v>-58366850</v>
      </c>
    </row>
    <row r="44" spans="1:9" x14ac:dyDescent="0.25">
      <c r="A44" s="246" t="s">
        <v>238</v>
      </c>
      <c r="B44" s="246"/>
      <c r="C44" s="246"/>
      <c r="D44" s="246"/>
      <c r="E44" s="246"/>
      <c r="F44" s="246"/>
      <c r="G44" s="77">
        <v>35</v>
      </c>
      <c r="H44" s="90">
        <v>-9154011</v>
      </c>
      <c r="I44" s="90">
        <v>-14480275</v>
      </c>
    </row>
    <row r="45" spans="1:9" x14ac:dyDescent="0.25">
      <c r="A45" s="246" t="s">
        <v>239</v>
      </c>
      <c r="B45" s="246"/>
      <c r="C45" s="246"/>
      <c r="D45" s="246"/>
      <c r="E45" s="246"/>
      <c r="F45" s="246"/>
      <c r="G45" s="77">
        <v>36</v>
      </c>
      <c r="H45" s="90">
        <v>-1585152</v>
      </c>
      <c r="I45" s="90">
        <v>-1705320</v>
      </c>
    </row>
    <row r="46" spans="1:9" ht="25.2" customHeight="1" x14ac:dyDescent="0.25">
      <c r="A46" s="246" t="s">
        <v>240</v>
      </c>
      <c r="B46" s="246"/>
      <c r="C46" s="246"/>
      <c r="D46" s="246"/>
      <c r="E46" s="246"/>
      <c r="F46" s="246"/>
      <c r="G46" s="77">
        <v>37</v>
      </c>
      <c r="H46" s="90">
        <v>0</v>
      </c>
      <c r="I46" s="90">
        <v>0</v>
      </c>
    </row>
    <row r="47" spans="1:9" x14ac:dyDescent="0.25">
      <c r="A47" s="246" t="s">
        <v>241</v>
      </c>
      <c r="B47" s="246"/>
      <c r="C47" s="246"/>
      <c r="D47" s="246"/>
      <c r="E47" s="246"/>
      <c r="F47" s="246"/>
      <c r="G47" s="77">
        <v>38</v>
      </c>
      <c r="H47" s="90">
        <v>-9333550</v>
      </c>
      <c r="I47" s="90">
        <v>-37923525</v>
      </c>
    </row>
    <row r="48" spans="1:9" ht="25.2" customHeight="1" x14ac:dyDescent="0.25">
      <c r="A48" s="272" t="s">
        <v>430</v>
      </c>
      <c r="B48" s="272"/>
      <c r="C48" s="272"/>
      <c r="D48" s="272"/>
      <c r="E48" s="272"/>
      <c r="F48" s="272"/>
      <c r="G48" s="79">
        <v>39</v>
      </c>
      <c r="H48" s="89">
        <f>H47+H46+H45+H44+H43</f>
        <v>-69079612</v>
      </c>
      <c r="I48" s="89">
        <f>I47+I46+I45+I44+I43</f>
        <v>-112475970</v>
      </c>
    </row>
    <row r="49" spans="1:9" ht="28.2" customHeight="1" x14ac:dyDescent="0.25">
      <c r="A49" s="274" t="s">
        <v>440</v>
      </c>
      <c r="B49" s="274"/>
      <c r="C49" s="274"/>
      <c r="D49" s="274"/>
      <c r="E49" s="274"/>
      <c r="F49" s="274"/>
      <c r="G49" s="79">
        <v>40</v>
      </c>
      <c r="H49" s="89">
        <f>H48+H42</f>
        <v>-40642787</v>
      </c>
      <c r="I49" s="89">
        <f>I48+I42</f>
        <v>-63356773</v>
      </c>
    </row>
    <row r="50" spans="1:9" x14ac:dyDescent="0.25">
      <c r="A50" s="279" t="s">
        <v>242</v>
      </c>
      <c r="B50" s="279"/>
      <c r="C50" s="279"/>
      <c r="D50" s="279"/>
      <c r="E50" s="279"/>
      <c r="F50" s="279"/>
      <c r="G50" s="77">
        <v>41</v>
      </c>
      <c r="H50" s="90">
        <v>568788</v>
      </c>
      <c r="I50" s="90">
        <v>-293219</v>
      </c>
    </row>
    <row r="51" spans="1:9" ht="24.6" customHeight="1" x14ac:dyDescent="0.25">
      <c r="A51" s="274" t="s">
        <v>399</v>
      </c>
      <c r="B51" s="274"/>
      <c r="C51" s="274"/>
      <c r="D51" s="274"/>
      <c r="E51" s="274"/>
      <c r="F51" s="274"/>
      <c r="G51" s="79">
        <v>42</v>
      </c>
      <c r="H51" s="89">
        <f>H21+H36+H49+H50</f>
        <v>96561038</v>
      </c>
      <c r="I51" s="89">
        <f>I21+I36+I49+I50</f>
        <v>-5859739</v>
      </c>
    </row>
    <row r="52" spans="1:9" x14ac:dyDescent="0.25">
      <c r="A52" s="293" t="s">
        <v>216</v>
      </c>
      <c r="B52" s="293"/>
      <c r="C52" s="293"/>
      <c r="D52" s="293"/>
      <c r="E52" s="293"/>
      <c r="F52" s="293"/>
      <c r="G52" s="77">
        <v>43</v>
      </c>
      <c r="H52" s="90">
        <v>57262703</v>
      </c>
      <c r="I52" s="90">
        <v>153823741</v>
      </c>
    </row>
    <row r="53" spans="1:9" ht="28.95" customHeight="1" x14ac:dyDescent="0.25">
      <c r="A53" s="293" t="s">
        <v>400</v>
      </c>
      <c r="B53" s="293"/>
      <c r="C53" s="293"/>
      <c r="D53" s="293"/>
      <c r="E53" s="293"/>
      <c r="F53" s="293"/>
      <c r="G53" s="77">
        <v>44</v>
      </c>
      <c r="H53" s="95">
        <f>H52+H51</f>
        <v>153823741</v>
      </c>
      <c r="I53" s="95">
        <f>I52+I51</f>
        <v>147964002</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0.66" bottom="0.51" header="0.5" footer="0.28000000000000003"/>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pane xSplit="7" ySplit="6" topLeftCell="H39" activePane="bottomRight" state="frozen"/>
      <selection pane="topRight" activeCell="H1" sqref="H1"/>
      <selection pane="bottomLeft" activeCell="A7" sqref="A7"/>
      <selection pane="bottomRight" activeCell="T57" sqref="T57"/>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0"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19" t="s">
        <v>243</v>
      </c>
      <c r="B1" s="320"/>
      <c r="C1" s="320"/>
      <c r="D1" s="320"/>
      <c r="E1" s="320"/>
      <c r="F1" s="320"/>
      <c r="G1" s="320"/>
      <c r="H1" s="320"/>
      <c r="I1" s="320"/>
      <c r="J1" s="320"/>
      <c r="K1" s="35"/>
    </row>
    <row r="2" spans="1:25" ht="15.6" x14ac:dyDescent="0.25">
      <c r="A2" s="3"/>
      <c r="B2" s="4"/>
      <c r="C2" s="321" t="s">
        <v>244</v>
      </c>
      <c r="D2" s="321"/>
      <c r="E2" s="5">
        <v>45292</v>
      </c>
      <c r="F2" s="6" t="s">
        <v>0</v>
      </c>
      <c r="G2" s="5">
        <v>45657</v>
      </c>
      <c r="H2" s="36"/>
      <c r="I2" s="36"/>
      <c r="J2" s="36"/>
      <c r="K2" s="35"/>
      <c r="X2" s="37" t="s">
        <v>443</v>
      </c>
    </row>
    <row r="3" spans="1:25" ht="13.5" customHeight="1" thickBot="1" x14ac:dyDescent="0.3">
      <c r="A3" s="322" t="s">
        <v>245</v>
      </c>
      <c r="B3" s="323"/>
      <c r="C3" s="323"/>
      <c r="D3" s="323"/>
      <c r="E3" s="323"/>
      <c r="F3" s="323"/>
      <c r="G3" s="326" t="s">
        <v>3</v>
      </c>
      <c r="H3" s="310" t="s">
        <v>246</v>
      </c>
      <c r="I3" s="310"/>
      <c r="J3" s="310"/>
      <c r="K3" s="310"/>
      <c r="L3" s="310"/>
      <c r="M3" s="310"/>
      <c r="N3" s="310"/>
      <c r="O3" s="310"/>
      <c r="P3" s="310"/>
      <c r="Q3" s="310"/>
      <c r="R3" s="310"/>
      <c r="S3" s="310"/>
      <c r="T3" s="310"/>
      <c r="U3" s="310"/>
      <c r="V3" s="310"/>
      <c r="W3" s="310"/>
      <c r="X3" s="310" t="s">
        <v>404</v>
      </c>
      <c r="Y3" s="312" t="s">
        <v>247</v>
      </c>
    </row>
    <row r="4" spans="1:25" ht="82.2" thickBot="1" x14ac:dyDescent="0.3">
      <c r="A4" s="324"/>
      <c r="B4" s="325"/>
      <c r="C4" s="325"/>
      <c r="D4" s="325"/>
      <c r="E4" s="325"/>
      <c r="F4" s="325"/>
      <c r="G4" s="327"/>
      <c r="H4" s="38" t="s">
        <v>248</v>
      </c>
      <c r="I4" s="38" t="s">
        <v>249</v>
      </c>
      <c r="J4" s="38" t="s">
        <v>250</v>
      </c>
      <c r="K4" s="38" t="s">
        <v>251</v>
      </c>
      <c r="L4" s="38" t="s">
        <v>252</v>
      </c>
      <c r="M4" s="38" t="s">
        <v>253</v>
      </c>
      <c r="N4" s="38" t="s">
        <v>254</v>
      </c>
      <c r="O4" s="38" t="s">
        <v>255</v>
      </c>
      <c r="P4" s="96" t="s">
        <v>401</v>
      </c>
      <c r="Q4" s="38" t="s">
        <v>256</v>
      </c>
      <c r="R4" s="38" t="s">
        <v>257</v>
      </c>
      <c r="S4" s="96" t="s">
        <v>402</v>
      </c>
      <c r="T4" s="96" t="s">
        <v>403</v>
      </c>
      <c r="U4" s="38" t="s">
        <v>258</v>
      </c>
      <c r="V4" s="38" t="s">
        <v>259</v>
      </c>
      <c r="W4" s="38" t="s">
        <v>260</v>
      </c>
      <c r="X4" s="311"/>
      <c r="Y4" s="313"/>
    </row>
    <row r="5" spans="1:25" ht="20.399999999999999" x14ac:dyDescent="0.25">
      <c r="A5" s="314">
        <v>1</v>
      </c>
      <c r="B5" s="315"/>
      <c r="C5" s="315"/>
      <c r="D5" s="315"/>
      <c r="E5" s="315"/>
      <c r="F5" s="31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5">
      <c r="A6" s="316" t="s">
        <v>261</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5">
      <c r="A7" s="308" t="s">
        <v>293</v>
      </c>
      <c r="B7" s="308"/>
      <c r="C7" s="308"/>
      <c r="D7" s="308"/>
      <c r="E7" s="308"/>
      <c r="F7" s="308"/>
      <c r="G7" s="8">
        <v>1</v>
      </c>
      <c r="H7" s="42">
        <v>160448063</v>
      </c>
      <c r="I7" s="42">
        <v>95505</v>
      </c>
      <c r="J7" s="42">
        <v>9662202</v>
      </c>
      <c r="K7" s="42">
        <v>4526798</v>
      </c>
      <c r="L7" s="42">
        <v>2051700</v>
      </c>
      <c r="M7" s="42">
        <v>67872168</v>
      </c>
      <c r="N7" s="42">
        <v>31861678</v>
      </c>
      <c r="O7" s="42">
        <v>0</v>
      </c>
      <c r="P7" s="42">
        <v>0</v>
      </c>
      <c r="Q7" s="42">
        <v>0</v>
      </c>
      <c r="R7" s="42">
        <v>0</v>
      </c>
      <c r="S7" s="42">
        <v>0</v>
      </c>
      <c r="T7" s="42">
        <v>-16144</v>
      </c>
      <c r="U7" s="42">
        <v>58812800</v>
      </c>
      <c r="V7" s="42">
        <v>34555177</v>
      </c>
      <c r="W7" s="43">
        <f>H7+I7+J7+K7-L7+M7+N7+O7+P7+Q7+R7+U7+V7+S7+T7</f>
        <v>365766547</v>
      </c>
      <c r="X7" s="42">
        <v>94701987</v>
      </c>
      <c r="Y7" s="43">
        <f>W7+X7</f>
        <v>460468534</v>
      </c>
    </row>
    <row r="8" spans="1:25" x14ac:dyDescent="0.25">
      <c r="A8" s="303" t="s">
        <v>262</v>
      </c>
      <c r="B8" s="303"/>
      <c r="C8" s="303"/>
      <c r="D8" s="303"/>
      <c r="E8" s="303"/>
      <c r="F8" s="30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303" t="s">
        <v>263</v>
      </c>
      <c r="B9" s="303"/>
      <c r="C9" s="303"/>
      <c r="D9" s="303"/>
      <c r="E9" s="303"/>
      <c r="F9" s="30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309" t="s">
        <v>294</v>
      </c>
      <c r="B10" s="309"/>
      <c r="C10" s="309"/>
      <c r="D10" s="309"/>
      <c r="E10" s="309"/>
      <c r="F10" s="309"/>
      <c r="G10" s="9">
        <v>4</v>
      </c>
      <c r="H10" s="44">
        <f>H7+H8+H9</f>
        <v>160448063</v>
      </c>
      <c r="I10" s="44">
        <f t="shared" ref="I10:Y10" si="2">I7+I8+I9</f>
        <v>95505</v>
      </c>
      <c r="J10" s="44">
        <f t="shared" si="2"/>
        <v>9662202</v>
      </c>
      <c r="K10" s="44">
        <f t="shared" si="2"/>
        <v>4526798</v>
      </c>
      <c r="L10" s="44">
        <f t="shared" si="2"/>
        <v>2051700</v>
      </c>
      <c r="M10" s="44">
        <f t="shared" si="2"/>
        <v>67872168</v>
      </c>
      <c r="N10" s="44">
        <f t="shared" si="2"/>
        <v>31861678</v>
      </c>
      <c r="O10" s="44">
        <f t="shared" si="2"/>
        <v>0</v>
      </c>
      <c r="P10" s="44">
        <f t="shared" si="2"/>
        <v>0</v>
      </c>
      <c r="Q10" s="44">
        <f t="shared" si="2"/>
        <v>0</v>
      </c>
      <c r="R10" s="44">
        <f t="shared" si="2"/>
        <v>0</v>
      </c>
      <c r="S10" s="44">
        <f t="shared" si="2"/>
        <v>0</v>
      </c>
      <c r="T10" s="44">
        <f t="shared" si="2"/>
        <v>-16144</v>
      </c>
      <c r="U10" s="44">
        <f t="shared" si="2"/>
        <v>58812800</v>
      </c>
      <c r="V10" s="44">
        <f t="shared" si="2"/>
        <v>34555177</v>
      </c>
      <c r="W10" s="44">
        <f t="shared" si="0"/>
        <v>365766547</v>
      </c>
      <c r="X10" s="44">
        <f t="shared" si="2"/>
        <v>94701987</v>
      </c>
      <c r="Y10" s="44">
        <f t="shared" si="2"/>
        <v>460468534</v>
      </c>
    </row>
    <row r="11" spans="1:25" x14ac:dyDescent="0.25">
      <c r="A11" s="303" t="s">
        <v>264</v>
      </c>
      <c r="B11" s="303"/>
      <c r="C11" s="303"/>
      <c r="D11" s="303"/>
      <c r="E11" s="303"/>
      <c r="F11" s="303"/>
      <c r="G11" s="8">
        <v>5</v>
      </c>
      <c r="H11" s="46">
        <v>0</v>
      </c>
      <c r="I11" s="46">
        <v>0</v>
      </c>
      <c r="J11" s="46">
        <v>0</v>
      </c>
      <c r="K11" s="46">
        <v>0</v>
      </c>
      <c r="L11" s="46">
        <v>0</v>
      </c>
      <c r="M11" s="46">
        <v>0</v>
      </c>
      <c r="N11" s="46">
        <v>0</v>
      </c>
      <c r="O11" s="46">
        <v>0</v>
      </c>
      <c r="P11" s="46">
        <v>0</v>
      </c>
      <c r="Q11" s="46">
        <v>0</v>
      </c>
      <c r="R11" s="46">
        <v>0</v>
      </c>
      <c r="S11" s="42">
        <v>0</v>
      </c>
      <c r="T11" s="42">
        <v>0</v>
      </c>
      <c r="U11" s="46">
        <v>0</v>
      </c>
      <c r="V11" s="42">
        <v>46328381</v>
      </c>
      <c r="W11" s="43">
        <f t="shared" si="0"/>
        <v>46328381</v>
      </c>
      <c r="X11" s="42">
        <v>24574007</v>
      </c>
      <c r="Y11" s="43">
        <f t="shared" ref="Y11:Y29" si="3">W11+X11</f>
        <v>70902388</v>
      </c>
    </row>
    <row r="12" spans="1:25" x14ac:dyDescent="0.25">
      <c r="A12" s="303" t="s">
        <v>265</v>
      </c>
      <c r="B12" s="303"/>
      <c r="C12" s="303"/>
      <c r="D12" s="303"/>
      <c r="E12" s="303"/>
      <c r="F12" s="303"/>
      <c r="G12" s="8">
        <v>6</v>
      </c>
      <c r="H12" s="46">
        <v>0</v>
      </c>
      <c r="I12" s="46">
        <v>0</v>
      </c>
      <c r="J12" s="46">
        <v>0</v>
      </c>
      <c r="K12" s="46">
        <v>0</v>
      </c>
      <c r="L12" s="46">
        <v>0</v>
      </c>
      <c r="M12" s="46">
        <v>0</v>
      </c>
      <c r="N12" s="42">
        <v>0</v>
      </c>
      <c r="O12" s="46">
        <v>0</v>
      </c>
      <c r="P12" s="46">
        <v>0</v>
      </c>
      <c r="Q12" s="46">
        <v>0</v>
      </c>
      <c r="R12" s="46">
        <v>0</v>
      </c>
      <c r="S12" s="42">
        <v>0</v>
      </c>
      <c r="T12" s="42">
        <v>-189630</v>
      </c>
      <c r="U12" s="46">
        <v>0</v>
      </c>
      <c r="V12" s="46">
        <v>0</v>
      </c>
      <c r="W12" s="43">
        <f t="shared" si="0"/>
        <v>-189630</v>
      </c>
      <c r="X12" s="42">
        <v>-253465</v>
      </c>
      <c r="Y12" s="43">
        <f t="shared" si="3"/>
        <v>-443095</v>
      </c>
    </row>
    <row r="13" spans="1:25" ht="26.25" customHeight="1" x14ac:dyDescent="0.25">
      <c r="A13" s="303" t="s">
        <v>266</v>
      </c>
      <c r="B13" s="303"/>
      <c r="C13" s="303"/>
      <c r="D13" s="303"/>
      <c r="E13" s="303"/>
      <c r="F13" s="30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303" t="s">
        <v>408</v>
      </c>
      <c r="B14" s="303"/>
      <c r="C14" s="303"/>
      <c r="D14" s="303"/>
      <c r="E14" s="303"/>
      <c r="F14" s="303"/>
      <c r="G14" s="8">
        <v>8</v>
      </c>
      <c r="H14" s="46">
        <v>0</v>
      </c>
      <c r="I14" s="46">
        <v>0</v>
      </c>
      <c r="J14" s="46">
        <v>0</v>
      </c>
      <c r="K14" s="46">
        <v>0</v>
      </c>
      <c r="L14" s="46">
        <v>0</v>
      </c>
      <c r="M14" s="46">
        <v>0</v>
      </c>
      <c r="N14" s="46">
        <v>0</v>
      </c>
      <c r="O14" s="46">
        <v>0</v>
      </c>
      <c r="P14" s="42">
        <v>830229</v>
      </c>
      <c r="Q14" s="46">
        <v>0</v>
      </c>
      <c r="R14" s="46">
        <v>0</v>
      </c>
      <c r="S14" s="42">
        <v>0</v>
      </c>
      <c r="T14" s="42">
        <v>0</v>
      </c>
      <c r="U14" s="42">
        <v>0</v>
      </c>
      <c r="V14" s="42">
        <v>0</v>
      </c>
      <c r="W14" s="43">
        <f t="shared" si="0"/>
        <v>830229</v>
      </c>
      <c r="X14" s="42">
        <v>744261</v>
      </c>
      <c r="Y14" s="43">
        <f t="shared" si="3"/>
        <v>1574490</v>
      </c>
    </row>
    <row r="15" spans="1:25" x14ac:dyDescent="0.25">
      <c r="A15" s="303" t="s">
        <v>267</v>
      </c>
      <c r="B15" s="303"/>
      <c r="C15" s="303"/>
      <c r="D15" s="303"/>
      <c r="E15" s="303"/>
      <c r="F15" s="30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303" t="s">
        <v>268</v>
      </c>
      <c r="B16" s="303"/>
      <c r="C16" s="303"/>
      <c r="D16" s="303"/>
      <c r="E16" s="303"/>
      <c r="F16" s="30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303" t="s">
        <v>269</v>
      </c>
      <c r="B17" s="303"/>
      <c r="C17" s="303"/>
      <c r="D17" s="303"/>
      <c r="E17" s="303"/>
      <c r="F17" s="30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303" t="s">
        <v>270</v>
      </c>
      <c r="B18" s="303"/>
      <c r="C18" s="303"/>
      <c r="D18" s="303"/>
      <c r="E18" s="303"/>
      <c r="F18" s="30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303" t="s">
        <v>271</v>
      </c>
      <c r="B19" s="303"/>
      <c r="C19" s="303"/>
      <c r="D19" s="303"/>
      <c r="E19" s="303"/>
      <c r="F19" s="303"/>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6534342</v>
      </c>
      <c r="Y19" s="43">
        <f t="shared" si="3"/>
        <v>6534342</v>
      </c>
    </row>
    <row r="20" spans="1:25" x14ac:dyDescent="0.25">
      <c r="A20" s="303" t="s">
        <v>272</v>
      </c>
      <c r="B20" s="303"/>
      <c r="C20" s="303"/>
      <c r="D20" s="303"/>
      <c r="E20" s="303"/>
      <c r="F20" s="30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303" t="s">
        <v>409</v>
      </c>
      <c r="B21" s="303"/>
      <c r="C21" s="303"/>
      <c r="D21" s="303"/>
      <c r="E21" s="303"/>
      <c r="F21" s="303"/>
      <c r="G21" s="8">
        <v>15</v>
      </c>
      <c r="H21" s="42">
        <v>-976684</v>
      </c>
      <c r="I21" s="42">
        <v>976684</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303" t="s">
        <v>410</v>
      </c>
      <c r="B22" s="303"/>
      <c r="C22" s="303"/>
      <c r="D22" s="303"/>
      <c r="E22" s="303"/>
      <c r="F22" s="30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303" t="s">
        <v>411</v>
      </c>
      <c r="B23" s="303"/>
      <c r="C23" s="303"/>
      <c r="D23" s="303"/>
      <c r="E23" s="303"/>
      <c r="F23" s="30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303" t="s">
        <v>273</v>
      </c>
      <c r="B24" s="303"/>
      <c r="C24" s="303"/>
      <c r="D24" s="303"/>
      <c r="E24" s="303"/>
      <c r="F24" s="30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303" t="s">
        <v>412</v>
      </c>
      <c r="B25" s="303"/>
      <c r="C25" s="303"/>
      <c r="D25" s="303"/>
      <c r="E25" s="303"/>
      <c r="F25" s="30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303" t="s">
        <v>414</v>
      </c>
      <c r="B26" s="303"/>
      <c r="C26" s="303"/>
      <c r="D26" s="303"/>
      <c r="E26" s="303"/>
      <c r="F26" s="303"/>
      <c r="G26" s="8">
        <v>20</v>
      </c>
      <c r="H26" s="42">
        <v>0</v>
      </c>
      <c r="I26" s="42">
        <v>0</v>
      </c>
      <c r="J26" s="42">
        <v>0</v>
      </c>
      <c r="K26" s="42">
        <v>0</v>
      </c>
      <c r="L26" s="42">
        <v>0</v>
      </c>
      <c r="M26" s="42">
        <v>0</v>
      </c>
      <c r="N26" s="42">
        <v>0</v>
      </c>
      <c r="O26" s="42">
        <v>0</v>
      </c>
      <c r="P26" s="42">
        <v>0</v>
      </c>
      <c r="Q26" s="42">
        <v>0</v>
      </c>
      <c r="R26" s="42">
        <v>0</v>
      </c>
      <c r="S26" s="42">
        <v>0</v>
      </c>
      <c r="T26" s="42">
        <v>0</v>
      </c>
      <c r="U26" s="42">
        <v>-5092280</v>
      </c>
      <c r="V26" s="42">
        <v>0</v>
      </c>
      <c r="W26" s="43">
        <f t="shared" si="0"/>
        <v>-5092280</v>
      </c>
      <c r="X26" s="42">
        <v>-3812002</v>
      </c>
      <c r="Y26" s="43">
        <f t="shared" si="3"/>
        <v>-8904282</v>
      </c>
    </row>
    <row r="27" spans="1:25" x14ac:dyDescent="0.25">
      <c r="A27" s="303" t="s">
        <v>413</v>
      </c>
      <c r="B27" s="303"/>
      <c r="C27" s="303"/>
      <c r="D27" s="303"/>
      <c r="E27" s="303"/>
      <c r="F27" s="303"/>
      <c r="G27" s="8">
        <v>21</v>
      </c>
      <c r="H27" s="42">
        <v>0</v>
      </c>
      <c r="I27" s="42">
        <v>0</v>
      </c>
      <c r="J27" s="42">
        <v>0</v>
      </c>
      <c r="K27" s="42">
        <v>-19507</v>
      </c>
      <c r="L27" s="42">
        <v>-19507</v>
      </c>
      <c r="M27" s="42">
        <v>0</v>
      </c>
      <c r="N27" s="42">
        <v>0</v>
      </c>
      <c r="O27" s="42">
        <v>0</v>
      </c>
      <c r="P27" s="42">
        <v>0</v>
      </c>
      <c r="Q27" s="42">
        <v>0</v>
      </c>
      <c r="R27" s="42">
        <v>0</v>
      </c>
      <c r="S27" s="42">
        <v>0</v>
      </c>
      <c r="T27" s="42">
        <v>0</v>
      </c>
      <c r="U27" s="42">
        <v>-1424931</v>
      </c>
      <c r="V27" s="42">
        <v>0</v>
      </c>
      <c r="W27" s="43">
        <f t="shared" si="0"/>
        <v>-1424931</v>
      </c>
      <c r="X27" s="42">
        <v>2266186</v>
      </c>
      <c r="Y27" s="43">
        <f t="shared" si="3"/>
        <v>841255</v>
      </c>
    </row>
    <row r="28" spans="1:25" x14ac:dyDescent="0.25">
      <c r="A28" s="303" t="s">
        <v>415</v>
      </c>
      <c r="B28" s="303"/>
      <c r="C28" s="303"/>
      <c r="D28" s="303"/>
      <c r="E28" s="303"/>
      <c r="F28" s="303"/>
      <c r="G28" s="8">
        <v>22</v>
      </c>
      <c r="H28" s="42">
        <v>0</v>
      </c>
      <c r="I28" s="42">
        <v>0</v>
      </c>
      <c r="J28" s="42">
        <v>64414</v>
      </c>
      <c r="K28" s="42">
        <v>0</v>
      </c>
      <c r="L28" s="42">
        <v>0</v>
      </c>
      <c r="M28" s="42">
        <v>-2002735</v>
      </c>
      <c r="N28" s="42">
        <v>-3295263</v>
      </c>
      <c r="O28" s="42">
        <v>0</v>
      </c>
      <c r="P28" s="42">
        <v>0</v>
      </c>
      <c r="Q28" s="42">
        <v>0</v>
      </c>
      <c r="R28" s="42">
        <v>0</v>
      </c>
      <c r="S28" s="42">
        <v>0</v>
      </c>
      <c r="T28" s="42">
        <v>0</v>
      </c>
      <c r="U28" s="42">
        <v>39788761</v>
      </c>
      <c r="V28" s="42">
        <v>-34555177</v>
      </c>
      <c r="W28" s="43">
        <f t="shared" si="0"/>
        <v>0</v>
      </c>
      <c r="X28" s="42">
        <v>0</v>
      </c>
      <c r="Y28" s="43">
        <f t="shared" si="3"/>
        <v>0</v>
      </c>
    </row>
    <row r="29" spans="1:25" x14ac:dyDescent="0.25">
      <c r="A29" s="303" t="s">
        <v>416</v>
      </c>
      <c r="B29" s="303"/>
      <c r="C29" s="303"/>
      <c r="D29" s="303"/>
      <c r="E29" s="303"/>
      <c r="F29" s="30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304" t="s">
        <v>417</v>
      </c>
      <c r="B30" s="304"/>
      <c r="C30" s="304"/>
      <c r="D30" s="304"/>
      <c r="E30" s="304"/>
      <c r="F30" s="304"/>
      <c r="G30" s="10">
        <v>24</v>
      </c>
      <c r="H30" s="45">
        <f>SUM(H10:H29)</f>
        <v>159471379</v>
      </c>
      <c r="I30" s="45">
        <f t="shared" ref="I30:Y30" si="5">SUM(I10:I29)</f>
        <v>1072189</v>
      </c>
      <c r="J30" s="45">
        <f t="shared" si="5"/>
        <v>9726616</v>
      </c>
      <c r="K30" s="45">
        <f t="shared" si="5"/>
        <v>4507291</v>
      </c>
      <c r="L30" s="45">
        <f t="shared" si="5"/>
        <v>2032193</v>
      </c>
      <c r="M30" s="45">
        <f t="shared" si="5"/>
        <v>65869433</v>
      </c>
      <c r="N30" s="45">
        <f t="shared" si="5"/>
        <v>28566415</v>
      </c>
      <c r="O30" s="45">
        <f t="shared" si="5"/>
        <v>0</v>
      </c>
      <c r="P30" s="45">
        <f t="shared" si="5"/>
        <v>830229</v>
      </c>
      <c r="Q30" s="45">
        <f t="shared" si="5"/>
        <v>0</v>
      </c>
      <c r="R30" s="45">
        <f t="shared" si="5"/>
        <v>0</v>
      </c>
      <c r="S30" s="45">
        <f t="shared" si="5"/>
        <v>0</v>
      </c>
      <c r="T30" s="45">
        <f t="shared" si="5"/>
        <v>-205774</v>
      </c>
      <c r="U30" s="45">
        <f t="shared" si="5"/>
        <v>92084350</v>
      </c>
      <c r="V30" s="45">
        <f t="shared" si="5"/>
        <v>46328381</v>
      </c>
      <c r="W30" s="45">
        <f t="shared" si="5"/>
        <v>406218316</v>
      </c>
      <c r="X30" s="45">
        <f t="shared" si="5"/>
        <v>124755316</v>
      </c>
      <c r="Y30" s="45">
        <f t="shared" si="5"/>
        <v>530973632</v>
      </c>
    </row>
    <row r="31" spans="1:25" x14ac:dyDescent="0.25">
      <c r="A31" s="305" t="s">
        <v>274</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5">
      <c r="A32" s="301" t="s">
        <v>275</v>
      </c>
      <c r="B32" s="301"/>
      <c r="C32" s="301"/>
      <c r="D32" s="301"/>
      <c r="E32" s="301"/>
      <c r="F32" s="301"/>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830229</v>
      </c>
      <c r="Q32" s="44">
        <f t="shared" si="6"/>
        <v>0</v>
      </c>
      <c r="R32" s="44">
        <f t="shared" si="6"/>
        <v>0</v>
      </c>
      <c r="S32" s="44">
        <f t="shared" si="6"/>
        <v>0</v>
      </c>
      <c r="T32" s="44">
        <f t="shared" si="6"/>
        <v>-189630</v>
      </c>
      <c r="U32" s="44">
        <f t="shared" si="6"/>
        <v>0</v>
      </c>
      <c r="V32" s="44">
        <f t="shared" si="6"/>
        <v>0</v>
      </c>
      <c r="W32" s="44">
        <f t="shared" si="6"/>
        <v>640599</v>
      </c>
      <c r="X32" s="44">
        <f t="shared" si="6"/>
        <v>7025138</v>
      </c>
      <c r="Y32" s="44">
        <f t="shared" si="6"/>
        <v>7665737</v>
      </c>
    </row>
    <row r="33" spans="1:25" ht="31.5" customHeight="1" x14ac:dyDescent="0.25">
      <c r="A33" s="301" t="s">
        <v>418</v>
      </c>
      <c r="B33" s="301"/>
      <c r="C33" s="301"/>
      <c r="D33" s="301"/>
      <c r="E33" s="301"/>
      <c r="F33" s="301"/>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830229</v>
      </c>
      <c r="Q33" s="44">
        <f t="shared" si="7"/>
        <v>0</v>
      </c>
      <c r="R33" s="44">
        <f t="shared" si="7"/>
        <v>0</v>
      </c>
      <c r="S33" s="44">
        <f t="shared" si="7"/>
        <v>0</v>
      </c>
      <c r="T33" s="44">
        <f t="shared" si="7"/>
        <v>-189630</v>
      </c>
      <c r="U33" s="44">
        <f t="shared" si="7"/>
        <v>0</v>
      </c>
      <c r="V33" s="44">
        <f t="shared" si="7"/>
        <v>46328381</v>
      </c>
      <c r="W33" s="44">
        <f t="shared" si="7"/>
        <v>46968980</v>
      </c>
      <c r="X33" s="44">
        <f t="shared" si="7"/>
        <v>31599145</v>
      </c>
      <c r="Y33" s="44">
        <f t="shared" si="7"/>
        <v>78568125</v>
      </c>
    </row>
    <row r="34" spans="1:25" ht="30.75" customHeight="1" x14ac:dyDescent="0.25">
      <c r="A34" s="302" t="s">
        <v>419</v>
      </c>
      <c r="B34" s="302"/>
      <c r="C34" s="302"/>
      <c r="D34" s="302"/>
      <c r="E34" s="302"/>
      <c r="F34" s="302"/>
      <c r="G34" s="10">
        <v>27</v>
      </c>
      <c r="H34" s="45">
        <f>SUM(H21:H29)</f>
        <v>-976684</v>
      </c>
      <c r="I34" s="45">
        <f t="shared" ref="I34:Y34" si="8">SUM(I21:I29)</f>
        <v>976684</v>
      </c>
      <c r="J34" s="45">
        <f t="shared" si="8"/>
        <v>64414</v>
      </c>
      <c r="K34" s="45">
        <f t="shared" si="8"/>
        <v>-19507</v>
      </c>
      <c r="L34" s="45">
        <f t="shared" si="8"/>
        <v>-19507</v>
      </c>
      <c r="M34" s="45">
        <f t="shared" si="8"/>
        <v>-2002735</v>
      </c>
      <c r="N34" s="45">
        <f t="shared" si="8"/>
        <v>-3295263</v>
      </c>
      <c r="O34" s="45">
        <f t="shared" si="8"/>
        <v>0</v>
      </c>
      <c r="P34" s="45">
        <f t="shared" si="8"/>
        <v>0</v>
      </c>
      <c r="Q34" s="45">
        <f t="shared" si="8"/>
        <v>0</v>
      </c>
      <c r="R34" s="45">
        <f t="shared" si="8"/>
        <v>0</v>
      </c>
      <c r="S34" s="45">
        <f t="shared" si="8"/>
        <v>0</v>
      </c>
      <c r="T34" s="45">
        <f t="shared" si="8"/>
        <v>0</v>
      </c>
      <c r="U34" s="45">
        <f t="shared" si="8"/>
        <v>33271550</v>
      </c>
      <c r="V34" s="45">
        <f t="shared" si="8"/>
        <v>-34555177</v>
      </c>
      <c r="W34" s="45">
        <f t="shared" si="8"/>
        <v>-6517211</v>
      </c>
      <c r="X34" s="45">
        <f t="shared" si="8"/>
        <v>-1545816</v>
      </c>
      <c r="Y34" s="45">
        <f t="shared" si="8"/>
        <v>-8063027</v>
      </c>
    </row>
    <row r="35" spans="1:25" x14ac:dyDescent="0.25">
      <c r="A35" s="305" t="s">
        <v>276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5">
      <c r="A36" s="308" t="s">
        <v>295</v>
      </c>
      <c r="B36" s="308"/>
      <c r="C36" s="308"/>
      <c r="D36" s="308"/>
      <c r="E36" s="308"/>
      <c r="F36" s="308"/>
      <c r="G36" s="8">
        <v>28</v>
      </c>
      <c r="H36" s="42">
        <v>159471379</v>
      </c>
      <c r="I36" s="42">
        <v>1072189</v>
      </c>
      <c r="J36" s="42">
        <v>9726616</v>
      </c>
      <c r="K36" s="42">
        <v>4507291</v>
      </c>
      <c r="L36" s="42">
        <v>2032193</v>
      </c>
      <c r="M36" s="42">
        <v>65869433</v>
      </c>
      <c r="N36" s="42">
        <v>28566415</v>
      </c>
      <c r="O36" s="42">
        <v>0</v>
      </c>
      <c r="P36" s="42">
        <v>830229</v>
      </c>
      <c r="Q36" s="42">
        <v>0</v>
      </c>
      <c r="R36" s="42">
        <v>0</v>
      </c>
      <c r="S36" s="42">
        <v>0</v>
      </c>
      <c r="T36" s="42">
        <v>-205774</v>
      </c>
      <c r="U36" s="42">
        <v>92084350</v>
      </c>
      <c r="V36" s="42">
        <v>46328381</v>
      </c>
      <c r="W36" s="43">
        <f>H36+I36+J36+K36-L36+M36+N36+O36+P36+Q36+R36+U36+V36+S36+T36</f>
        <v>406218316</v>
      </c>
      <c r="X36" s="42">
        <v>124755316</v>
      </c>
      <c r="Y36" s="43">
        <f t="shared" ref="Y36:Y38" si="9">W36+X36</f>
        <v>530973632</v>
      </c>
    </row>
    <row r="37" spans="1:25" x14ac:dyDescent="0.25">
      <c r="A37" s="303" t="s">
        <v>262</v>
      </c>
      <c r="B37" s="303"/>
      <c r="C37" s="303"/>
      <c r="D37" s="303"/>
      <c r="E37" s="303"/>
      <c r="F37" s="30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303" t="s">
        <v>263</v>
      </c>
      <c r="B38" s="303"/>
      <c r="C38" s="303"/>
      <c r="D38" s="303"/>
      <c r="E38" s="303"/>
      <c r="F38" s="30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309" t="s">
        <v>420</v>
      </c>
      <c r="B39" s="309"/>
      <c r="C39" s="309"/>
      <c r="D39" s="309"/>
      <c r="E39" s="309"/>
      <c r="F39" s="309"/>
      <c r="G39" s="9">
        <v>31</v>
      </c>
      <c r="H39" s="44">
        <f>H36+H37+H38</f>
        <v>159471379</v>
      </c>
      <c r="I39" s="44">
        <f t="shared" ref="I39:Y39" si="11">I36+I37+I38</f>
        <v>1072189</v>
      </c>
      <c r="J39" s="44">
        <f t="shared" si="11"/>
        <v>9726616</v>
      </c>
      <c r="K39" s="44">
        <f t="shared" si="11"/>
        <v>4507291</v>
      </c>
      <c r="L39" s="44">
        <f t="shared" si="11"/>
        <v>2032193</v>
      </c>
      <c r="M39" s="44">
        <f t="shared" si="11"/>
        <v>65869433</v>
      </c>
      <c r="N39" s="44">
        <f t="shared" si="11"/>
        <v>28566415</v>
      </c>
      <c r="O39" s="44">
        <f t="shared" si="11"/>
        <v>0</v>
      </c>
      <c r="P39" s="44">
        <f t="shared" si="11"/>
        <v>830229</v>
      </c>
      <c r="Q39" s="44">
        <f t="shared" si="11"/>
        <v>0</v>
      </c>
      <c r="R39" s="44">
        <f t="shared" si="11"/>
        <v>0</v>
      </c>
      <c r="S39" s="44">
        <f t="shared" si="11"/>
        <v>0</v>
      </c>
      <c r="T39" s="44">
        <f t="shared" si="11"/>
        <v>-205774</v>
      </c>
      <c r="U39" s="44">
        <f t="shared" si="11"/>
        <v>92084350</v>
      </c>
      <c r="V39" s="44">
        <f t="shared" si="11"/>
        <v>46328381</v>
      </c>
      <c r="W39" s="44">
        <f t="shared" si="11"/>
        <v>406218316</v>
      </c>
      <c r="X39" s="44">
        <f t="shared" si="11"/>
        <v>124755316</v>
      </c>
      <c r="Y39" s="44">
        <f t="shared" si="11"/>
        <v>530973632</v>
      </c>
    </row>
    <row r="40" spans="1:25" x14ac:dyDescent="0.25">
      <c r="A40" s="303" t="s">
        <v>264</v>
      </c>
      <c r="B40" s="303"/>
      <c r="C40" s="303"/>
      <c r="D40" s="303"/>
      <c r="E40" s="303"/>
      <c r="F40" s="303"/>
      <c r="G40" s="8">
        <v>32</v>
      </c>
      <c r="H40" s="46">
        <v>0</v>
      </c>
      <c r="I40" s="46">
        <v>0</v>
      </c>
      <c r="J40" s="46">
        <v>0</v>
      </c>
      <c r="K40" s="46">
        <v>0</v>
      </c>
      <c r="L40" s="46">
        <v>0</v>
      </c>
      <c r="M40" s="46">
        <v>0</v>
      </c>
      <c r="N40" s="46">
        <v>0</v>
      </c>
      <c r="O40" s="46">
        <v>0</v>
      </c>
      <c r="P40" s="46">
        <v>0</v>
      </c>
      <c r="Q40" s="46">
        <v>0</v>
      </c>
      <c r="R40" s="46">
        <v>0</v>
      </c>
      <c r="S40" s="42">
        <v>0</v>
      </c>
      <c r="T40" s="42">
        <v>0</v>
      </c>
      <c r="U40" s="46">
        <v>0</v>
      </c>
      <c r="V40" s="42">
        <v>102600368</v>
      </c>
      <c r="W40" s="43">
        <f t="shared" si="10"/>
        <v>102600368</v>
      </c>
      <c r="X40" s="42">
        <v>61752879</v>
      </c>
      <c r="Y40" s="43">
        <f t="shared" ref="Y40:Y58" si="12">W40+X40</f>
        <v>164353247</v>
      </c>
    </row>
    <row r="41" spans="1:25" x14ac:dyDescent="0.25">
      <c r="A41" s="303" t="s">
        <v>265</v>
      </c>
      <c r="B41" s="303"/>
      <c r="C41" s="303"/>
      <c r="D41" s="303"/>
      <c r="E41" s="303"/>
      <c r="F41" s="303"/>
      <c r="G41" s="8">
        <v>33</v>
      </c>
      <c r="H41" s="46">
        <v>0</v>
      </c>
      <c r="I41" s="46">
        <v>0</v>
      </c>
      <c r="J41" s="46">
        <v>0</v>
      </c>
      <c r="K41" s="46">
        <v>0</v>
      </c>
      <c r="L41" s="46">
        <v>0</v>
      </c>
      <c r="M41" s="46">
        <v>0</v>
      </c>
      <c r="N41" s="42">
        <v>0</v>
      </c>
      <c r="O41" s="46">
        <v>0</v>
      </c>
      <c r="P41" s="46">
        <v>0</v>
      </c>
      <c r="Q41" s="46">
        <v>0</v>
      </c>
      <c r="R41" s="46">
        <v>0</v>
      </c>
      <c r="S41" s="42">
        <v>0</v>
      </c>
      <c r="T41" s="42">
        <v>251543</v>
      </c>
      <c r="U41" s="46">
        <v>0</v>
      </c>
      <c r="V41" s="46">
        <v>0</v>
      </c>
      <c r="W41" s="43">
        <f t="shared" si="10"/>
        <v>251543</v>
      </c>
      <c r="X41" s="42">
        <v>186332</v>
      </c>
      <c r="Y41" s="43">
        <f t="shared" si="12"/>
        <v>437875</v>
      </c>
    </row>
    <row r="42" spans="1:25" ht="27" customHeight="1" x14ac:dyDescent="0.25">
      <c r="A42" s="303" t="s">
        <v>277</v>
      </c>
      <c r="B42" s="303"/>
      <c r="C42" s="303"/>
      <c r="D42" s="303"/>
      <c r="E42" s="303"/>
      <c r="F42" s="30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303" t="s">
        <v>408</v>
      </c>
      <c r="B43" s="303"/>
      <c r="C43" s="303"/>
      <c r="D43" s="303"/>
      <c r="E43" s="303"/>
      <c r="F43" s="30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303" t="s">
        <v>267</v>
      </c>
      <c r="B44" s="303"/>
      <c r="C44" s="303"/>
      <c r="D44" s="303"/>
      <c r="E44" s="303"/>
      <c r="F44" s="30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303" t="s">
        <v>268</v>
      </c>
      <c r="B45" s="303"/>
      <c r="C45" s="303"/>
      <c r="D45" s="303"/>
      <c r="E45" s="303"/>
      <c r="F45" s="30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303" t="s">
        <v>278</v>
      </c>
      <c r="B46" s="303"/>
      <c r="C46" s="303"/>
      <c r="D46" s="303"/>
      <c r="E46" s="303"/>
      <c r="F46" s="30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303" t="s">
        <v>270</v>
      </c>
      <c r="B47" s="303"/>
      <c r="C47" s="303"/>
      <c r="D47" s="303"/>
      <c r="E47" s="303"/>
      <c r="F47" s="30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303" t="s">
        <v>271</v>
      </c>
      <c r="B48" s="303"/>
      <c r="C48" s="303"/>
      <c r="D48" s="303"/>
      <c r="E48" s="303"/>
      <c r="F48" s="30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5">
      <c r="A49" s="303" t="s">
        <v>272</v>
      </c>
      <c r="B49" s="303"/>
      <c r="C49" s="303"/>
      <c r="D49" s="303"/>
      <c r="E49" s="303"/>
      <c r="F49" s="30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303" t="s">
        <v>409</v>
      </c>
      <c r="B50" s="303"/>
      <c r="C50" s="303"/>
      <c r="D50" s="303"/>
      <c r="E50" s="303"/>
      <c r="F50" s="30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303" t="s">
        <v>410</v>
      </c>
      <c r="B51" s="303"/>
      <c r="C51" s="303"/>
      <c r="D51" s="303"/>
      <c r="E51" s="303"/>
      <c r="F51" s="30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303" t="s">
        <v>411</v>
      </c>
      <c r="B52" s="303"/>
      <c r="C52" s="303"/>
      <c r="D52" s="303"/>
      <c r="E52" s="303"/>
      <c r="F52" s="30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303" t="s">
        <v>273</v>
      </c>
      <c r="B53" s="303"/>
      <c r="C53" s="303"/>
      <c r="D53" s="303"/>
      <c r="E53" s="303"/>
      <c r="F53" s="30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303" t="s">
        <v>412</v>
      </c>
      <c r="B54" s="303"/>
      <c r="C54" s="303"/>
      <c r="D54" s="303"/>
      <c r="E54" s="303"/>
      <c r="F54" s="30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5">
      <c r="A55" s="303" t="s">
        <v>421</v>
      </c>
      <c r="B55" s="303"/>
      <c r="C55" s="303"/>
      <c r="D55" s="303"/>
      <c r="E55" s="303"/>
      <c r="F55" s="303"/>
      <c r="G55" s="8">
        <v>47</v>
      </c>
      <c r="H55" s="42">
        <v>0</v>
      </c>
      <c r="I55" s="42">
        <v>0</v>
      </c>
      <c r="J55" s="42">
        <v>0</v>
      </c>
      <c r="K55" s="42">
        <v>0</v>
      </c>
      <c r="L55" s="42">
        <v>0</v>
      </c>
      <c r="M55" s="42">
        <v>0</v>
      </c>
      <c r="N55" s="42">
        <v>0</v>
      </c>
      <c r="O55" s="42">
        <v>0</v>
      </c>
      <c r="P55" s="42">
        <v>0</v>
      </c>
      <c r="Q55" s="42">
        <v>0</v>
      </c>
      <c r="R55" s="42">
        <v>0</v>
      </c>
      <c r="S55" s="42">
        <v>0</v>
      </c>
      <c r="T55" s="42">
        <v>0</v>
      </c>
      <c r="U55" s="42">
        <v>-6365968</v>
      </c>
      <c r="V55" s="42">
        <v>0</v>
      </c>
      <c r="W55" s="43">
        <f t="shared" si="10"/>
        <v>-6365968</v>
      </c>
      <c r="X55" s="42">
        <v>-8457852</v>
      </c>
      <c r="Y55" s="43">
        <f t="shared" si="12"/>
        <v>-14823820</v>
      </c>
    </row>
    <row r="56" spans="1:25" x14ac:dyDescent="0.25">
      <c r="A56" s="303" t="s">
        <v>413</v>
      </c>
      <c r="B56" s="303"/>
      <c r="C56" s="303"/>
      <c r="D56" s="303"/>
      <c r="E56" s="303"/>
      <c r="F56" s="303"/>
      <c r="G56" s="8">
        <v>48</v>
      </c>
      <c r="H56" s="42">
        <v>0</v>
      </c>
      <c r="I56" s="42">
        <v>987</v>
      </c>
      <c r="J56" s="42">
        <v>412701</v>
      </c>
      <c r="K56" s="42">
        <v>1491259</v>
      </c>
      <c r="L56" s="42">
        <v>-33643</v>
      </c>
      <c r="M56" s="42">
        <v>1373900</v>
      </c>
      <c r="N56" s="42">
        <v>-2218150</v>
      </c>
      <c r="O56" s="42">
        <v>0</v>
      </c>
      <c r="P56" s="42">
        <v>0</v>
      </c>
      <c r="Q56" s="42">
        <v>0</v>
      </c>
      <c r="R56" s="42">
        <v>0</v>
      </c>
      <c r="S56" s="42">
        <v>0</v>
      </c>
      <c r="T56" s="42">
        <v>-118928</v>
      </c>
      <c r="U56" s="42">
        <v>-6304649</v>
      </c>
      <c r="V56" s="42">
        <v>0</v>
      </c>
      <c r="W56" s="43">
        <f t="shared" si="10"/>
        <v>-5329237</v>
      </c>
      <c r="X56" s="42">
        <v>-25558575</v>
      </c>
      <c r="Y56" s="43">
        <f t="shared" si="12"/>
        <v>-30887812</v>
      </c>
    </row>
    <row r="57" spans="1:25" x14ac:dyDescent="0.25">
      <c r="A57" s="303" t="s">
        <v>422</v>
      </c>
      <c r="B57" s="303"/>
      <c r="C57" s="303"/>
      <c r="D57" s="303"/>
      <c r="E57" s="303"/>
      <c r="F57" s="303"/>
      <c r="G57" s="8">
        <v>49</v>
      </c>
      <c r="H57" s="42">
        <v>0</v>
      </c>
      <c r="I57" s="42">
        <v>0</v>
      </c>
      <c r="J57" s="42">
        <v>433269</v>
      </c>
      <c r="K57" s="42">
        <v>0</v>
      </c>
      <c r="L57" s="42">
        <v>0</v>
      </c>
      <c r="M57" s="42">
        <v>0</v>
      </c>
      <c r="N57" s="42">
        <v>2329636</v>
      </c>
      <c r="O57" s="42">
        <v>0</v>
      </c>
      <c r="P57" s="42">
        <v>0</v>
      </c>
      <c r="Q57" s="42">
        <v>0</v>
      </c>
      <c r="R57" s="42">
        <v>0</v>
      </c>
      <c r="S57" s="42">
        <v>0</v>
      </c>
      <c r="T57" s="42">
        <v>0</v>
      </c>
      <c r="U57" s="42">
        <v>43565476</v>
      </c>
      <c r="V57" s="42">
        <v>-46328381</v>
      </c>
      <c r="W57" s="43">
        <f t="shared" si="10"/>
        <v>0</v>
      </c>
      <c r="X57" s="42">
        <v>0</v>
      </c>
      <c r="Y57" s="43">
        <f t="shared" si="12"/>
        <v>0</v>
      </c>
    </row>
    <row r="58" spans="1:25" x14ac:dyDescent="0.25">
      <c r="A58" s="303" t="s">
        <v>416</v>
      </c>
      <c r="B58" s="303"/>
      <c r="C58" s="303"/>
      <c r="D58" s="303"/>
      <c r="E58" s="303"/>
      <c r="F58" s="30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304" t="s">
        <v>423</v>
      </c>
      <c r="B59" s="304"/>
      <c r="C59" s="304"/>
      <c r="D59" s="304"/>
      <c r="E59" s="304"/>
      <c r="F59" s="304"/>
      <c r="G59" s="10">
        <v>51</v>
      </c>
      <c r="H59" s="45">
        <f>SUM(H39:H58)</f>
        <v>159471379</v>
      </c>
      <c r="I59" s="45">
        <f t="shared" ref="I59:Y59" si="13">SUM(I39:I58)</f>
        <v>1073176</v>
      </c>
      <c r="J59" s="45">
        <f t="shared" si="13"/>
        <v>10572586</v>
      </c>
      <c r="K59" s="45">
        <f t="shared" si="13"/>
        <v>5998550</v>
      </c>
      <c r="L59" s="45">
        <f t="shared" si="13"/>
        <v>1998550</v>
      </c>
      <c r="M59" s="45">
        <f t="shared" si="13"/>
        <v>67243333</v>
      </c>
      <c r="N59" s="45">
        <f t="shared" si="13"/>
        <v>28677901</v>
      </c>
      <c r="O59" s="45">
        <f t="shared" si="13"/>
        <v>0</v>
      </c>
      <c r="P59" s="45">
        <f t="shared" si="13"/>
        <v>830229</v>
      </c>
      <c r="Q59" s="45">
        <f t="shared" si="13"/>
        <v>0</v>
      </c>
      <c r="R59" s="45">
        <f t="shared" si="13"/>
        <v>0</v>
      </c>
      <c r="S59" s="45">
        <f t="shared" si="13"/>
        <v>0</v>
      </c>
      <c r="T59" s="45">
        <f t="shared" si="13"/>
        <v>-73159</v>
      </c>
      <c r="U59" s="45">
        <f t="shared" si="13"/>
        <v>122979209</v>
      </c>
      <c r="V59" s="45">
        <f t="shared" si="13"/>
        <v>102600368</v>
      </c>
      <c r="W59" s="45">
        <f t="shared" si="13"/>
        <v>497375022</v>
      </c>
      <c r="X59" s="45">
        <f t="shared" si="13"/>
        <v>152678100</v>
      </c>
      <c r="Y59" s="45">
        <f t="shared" si="13"/>
        <v>650053122</v>
      </c>
    </row>
    <row r="60" spans="1:25" x14ac:dyDescent="0.25">
      <c r="A60" s="305" t="s">
        <v>274</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5">
      <c r="A61" s="301" t="s">
        <v>424</v>
      </c>
      <c r="B61" s="301"/>
      <c r="C61" s="301"/>
      <c r="D61" s="301"/>
      <c r="E61" s="301"/>
      <c r="F61" s="30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251543</v>
      </c>
      <c r="U61" s="44">
        <f t="shared" si="14"/>
        <v>0</v>
      </c>
      <c r="V61" s="44">
        <f t="shared" si="14"/>
        <v>0</v>
      </c>
      <c r="W61" s="44">
        <f t="shared" si="14"/>
        <v>251543</v>
      </c>
      <c r="X61" s="44">
        <f t="shared" si="14"/>
        <v>186332</v>
      </c>
      <c r="Y61" s="44">
        <f t="shared" si="14"/>
        <v>437875</v>
      </c>
    </row>
    <row r="62" spans="1:25" ht="27.75" customHeight="1" x14ac:dyDescent="0.25">
      <c r="A62" s="301" t="s">
        <v>425</v>
      </c>
      <c r="B62" s="301"/>
      <c r="C62" s="301"/>
      <c r="D62" s="301"/>
      <c r="E62" s="301"/>
      <c r="F62" s="30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251543</v>
      </c>
      <c r="U62" s="44">
        <f t="shared" si="15"/>
        <v>0</v>
      </c>
      <c r="V62" s="44">
        <f t="shared" si="15"/>
        <v>102600368</v>
      </c>
      <c r="W62" s="44">
        <f t="shared" si="15"/>
        <v>102851911</v>
      </c>
      <c r="X62" s="44">
        <f t="shared" si="15"/>
        <v>61939211</v>
      </c>
      <c r="Y62" s="44">
        <f t="shared" si="15"/>
        <v>164791122</v>
      </c>
    </row>
    <row r="63" spans="1:25" ht="29.25" customHeight="1" x14ac:dyDescent="0.25">
      <c r="A63" s="302" t="s">
        <v>426</v>
      </c>
      <c r="B63" s="302"/>
      <c r="C63" s="302"/>
      <c r="D63" s="302"/>
      <c r="E63" s="302"/>
      <c r="F63" s="302"/>
      <c r="G63" s="10">
        <v>54</v>
      </c>
      <c r="H63" s="45">
        <f>SUM(H50:H58)</f>
        <v>0</v>
      </c>
      <c r="I63" s="45">
        <f t="shared" ref="I63:Y63" si="16">SUM(I50:I58)</f>
        <v>987</v>
      </c>
      <c r="J63" s="45">
        <f t="shared" si="16"/>
        <v>845970</v>
      </c>
      <c r="K63" s="45">
        <f t="shared" si="16"/>
        <v>1491259</v>
      </c>
      <c r="L63" s="45">
        <f t="shared" si="16"/>
        <v>-33643</v>
      </c>
      <c r="M63" s="45">
        <f t="shared" si="16"/>
        <v>1373900</v>
      </c>
      <c r="N63" s="45">
        <f t="shared" si="16"/>
        <v>111486</v>
      </c>
      <c r="O63" s="45">
        <f t="shared" si="16"/>
        <v>0</v>
      </c>
      <c r="P63" s="45">
        <f t="shared" si="16"/>
        <v>0</v>
      </c>
      <c r="Q63" s="45">
        <f t="shared" si="16"/>
        <v>0</v>
      </c>
      <c r="R63" s="45">
        <f t="shared" si="16"/>
        <v>0</v>
      </c>
      <c r="S63" s="45">
        <f t="shared" si="16"/>
        <v>0</v>
      </c>
      <c r="T63" s="45">
        <f t="shared" si="16"/>
        <v>-118928</v>
      </c>
      <c r="U63" s="45">
        <f t="shared" si="16"/>
        <v>30894859</v>
      </c>
      <c r="V63" s="45">
        <f t="shared" si="16"/>
        <v>-46328381</v>
      </c>
      <c r="W63" s="45">
        <f t="shared" si="16"/>
        <v>-11695205</v>
      </c>
      <c r="X63" s="45">
        <f t="shared" si="16"/>
        <v>-34016427</v>
      </c>
      <c r="Y63" s="45">
        <f t="shared" si="16"/>
        <v>-45711632</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86" top="0.44" bottom="0.33" header="0.27" footer="0.22"/>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03"/>
  <sheetViews>
    <sheetView topLeftCell="A70" zoomScale="96" zoomScaleNormal="96" workbookViewId="0">
      <selection activeCell="J102" sqref="J102"/>
    </sheetView>
  </sheetViews>
  <sheetFormatPr defaultRowHeight="13.2" x14ac:dyDescent="0.25"/>
  <cols>
    <col min="1" max="1" width="67.33203125" customWidth="1"/>
    <col min="2" max="2" width="15.33203125" customWidth="1"/>
    <col min="3" max="3" width="1.109375" customWidth="1"/>
    <col min="4" max="4" width="17.5546875" bestFit="1" customWidth="1"/>
    <col min="5" max="5" width="1" customWidth="1"/>
    <col min="6" max="6" width="16.88671875" bestFit="1" customWidth="1"/>
    <col min="7" max="7" width="56.88671875" customWidth="1"/>
  </cols>
  <sheetData>
    <row r="1" spans="1:7" x14ac:dyDescent="0.25">
      <c r="A1" s="138" t="s">
        <v>532</v>
      </c>
      <c r="B1" s="127"/>
      <c r="C1" s="127"/>
      <c r="D1" s="127"/>
      <c r="E1" s="127"/>
      <c r="F1" s="127"/>
      <c r="G1" s="127"/>
    </row>
    <row r="2" spans="1:7" x14ac:dyDescent="0.25">
      <c r="A2" s="139"/>
      <c r="B2" s="127"/>
      <c r="C2" s="127"/>
      <c r="D2" s="127"/>
      <c r="E2" s="127"/>
      <c r="F2" s="127"/>
      <c r="G2" s="127"/>
    </row>
    <row r="3" spans="1:7" x14ac:dyDescent="0.25">
      <c r="A3" s="138" t="s">
        <v>533</v>
      </c>
      <c r="B3" s="127"/>
      <c r="C3" s="127"/>
      <c r="D3" s="127"/>
      <c r="E3" s="127"/>
      <c r="F3" s="127"/>
      <c r="G3" s="127"/>
    </row>
    <row r="4" spans="1:7" x14ac:dyDescent="0.25">
      <c r="A4" s="139" t="s">
        <v>534</v>
      </c>
      <c r="B4" s="127"/>
      <c r="C4" s="127"/>
      <c r="D4" s="127"/>
      <c r="E4" s="127"/>
      <c r="F4" s="127"/>
      <c r="G4" s="127"/>
    </row>
    <row r="5" spans="1:7" x14ac:dyDescent="0.25">
      <c r="A5" s="139"/>
      <c r="B5" s="127"/>
      <c r="C5" s="127"/>
      <c r="D5" s="127"/>
      <c r="E5" s="127"/>
      <c r="F5" s="127"/>
      <c r="G5" s="127"/>
    </row>
    <row r="6" spans="1:7" x14ac:dyDescent="0.25">
      <c r="A6" s="138" t="s">
        <v>536</v>
      </c>
      <c r="B6" s="127"/>
      <c r="C6" s="127"/>
      <c r="D6" s="127"/>
      <c r="E6" s="127"/>
      <c r="F6" s="127"/>
      <c r="G6" s="127"/>
    </row>
    <row r="7" spans="1:7" x14ac:dyDescent="0.25">
      <c r="A7" s="140"/>
      <c r="B7" s="127"/>
      <c r="C7" s="127"/>
      <c r="D7" s="127"/>
      <c r="E7" s="127"/>
      <c r="F7" s="127"/>
      <c r="G7" s="127"/>
    </row>
    <row r="8" spans="1:7" x14ac:dyDescent="0.25">
      <c r="A8" s="141" t="s">
        <v>535</v>
      </c>
      <c r="B8" s="127"/>
      <c r="C8" s="127"/>
      <c r="D8" s="127"/>
      <c r="E8" s="127"/>
      <c r="F8" s="127"/>
      <c r="G8" s="127"/>
    </row>
    <row r="9" spans="1:7" x14ac:dyDescent="0.25">
      <c r="A9" s="127"/>
      <c r="B9" s="127"/>
      <c r="C9" s="127"/>
      <c r="D9" s="127"/>
      <c r="E9" s="127"/>
      <c r="F9" s="127"/>
      <c r="G9" s="127"/>
    </row>
    <row r="10" spans="1:7" x14ac:dyDescent="0.25">
      <c r="A10" s="127"/>
      <c r="B10" s="127"/>
      <c r="C10" s="127"/>
      <c r="D10" s="127"/>
      <c r="E10" s="127"/>
      <c r="F10" s="127"/>
      <c r="G10" s="127"/>
    </row>
    <row r="11" spans="1:7" x14ac:dyDescent="0.25">
      <c r="A11" s="127"/>
      <c r="B11" s="127"/>
      <c r="C11" s="127"/>
      <c r="D11" s="127"/>
      <c r="E11" s="127"/>
      <c r="F11" s="127"/>
      <c r="G11" s="127"/>
    </row>
    <row r="12" spans="1:7" x14ac:dyDescent="0.25">
      <c r="A12" s="142" t="s">
        <v>1</v>
      </c>
      <c r="B12" s="143" t="s">
        <v>483</v>
      </c>
      <c r="C12" s="143"/>
      <c r="D12" s="143" t="s">
        <v>484</v>
      </c>
      <c r="E12" s="143"/>
      <c r="F12" s="143" t="s">
        <v>485</v>
      </c>
      <c r="G12" s="144" t="s">
        <v>486</v>
      </c>
    </row>
    <row r="13" spans="1:7" x14ac:dyDescent="0.25">
      <c r="A13" s="116" t="s">
        <v>487</v>
      </c>
      <c r="B13" s="145"/>
      <c r="C13" s="145"/>
      <c r="D13" s="145"/>
      <c r="E13" s="145"/>
      <c r="F13" s="145"/>
      <c r="G13" s="146"/>
    </row>
    <row r="14" spans="1:7" x14ac:dyDescent="0.25">
      <c r="A14" s="113"/>
      <c r="B14" s="114"/>
      <c r="C14" s="114"/>
      <c r="D14" s="114"/>
      <c r="E14" s="114"/>
      <c r="F14" s="114"/>
      <c r="G14" s="124"/>
    </row>
    <row r="15" spans="1:7" ht="12.75" customHeight="1" x14ac:dyDescent="0.25">
      <c r="A15" s="115" t="s">
        <v>488</v>
      </c>
      <c r="B15" s="147">
        <v>28658</v>
      </c>
      <c r="C15" s="114"/>
      <c r="D15" s="147"/>
      <c r="E15" s="114"/>
      <c r="F15" s="118">
        <f>+B15-D15</f>
        <v>28658</v>
      </c>
      <c r="G15" s="328" t="s">
        <v>489</v>
      </c>
    </row>
    <row r="16" spans="1:7" ht="12.75" customHeight="1" x14ac:dyDescent="0.25">
      <c r="A16" s="115" t="s">
        <v>538</v>
      </c>
      <c r="B16" s="147"/>
      <c r="C16" s="114"/>
      <c r="D16" s="147">
        <v>19107</v>
      </c>
      <c r="E16" s="114"/>
      <c r="F16" s="118">
        <f>+B16-D16</f>
        <v>-19107</v>
      </c>
      <c r="G16" s="328"/>
    </row>
    <row r="17" spans="1:7" x14ac:dyDescent="0.25">
      <c r="A17" s="148" t="s">
        <v>539</v>
      </c>
      <c r="B17" s="145"/>
      <c r="C17" s="145"/>
      <c r="D17" s="149">
        <v>9551</v>
      </c>
      <c r="E17" s="145"/>
      <c r="F17" s="150">
        <f>+B17-D17</f>
        <v>-9551</v>
      </c>
      <c r="G17" s="329"/>
    </row>
    <row r="18" spans="1:7" x14ac:dyDescent="0.25">
      <c r="A18" s="120" t="s">
        <v>490</v>
      </c>
      <c r="B18" s="147">
        <f>SUM(B15:B17)</f>
        <v>28658</v>
      </c>
      <c r="C18" s="114"/>
      <c r="D18" s="147">
        <f>SUM(D15:D17)</f>
        <v>28658</v>
      </c>
      <c r="E18" s="114"/>
      <c r="F18" s="114">
        <f>B18-D18</f>
        <v>0</v>
      </c>
      <c r="G18" s="124"/>
    </row>
    <row r="19" spans="1:7" x14ac:dyDescent="0.25">
      <c r="A19" s="122"/>
      <c r="B19" s="147"/>
      <c r="C19" s="114"/>
      <c r="D19" s="147"/>
      <c r="E19" s="114"/>
      <c r="F19" s="114"/>
      <c r="G19" s="124"/>
    </row>
    <row r="20" spans="1:7" ht="12.75" customHeight="1" x14ac:dyDescent="0.25">
      <c r="A20" s="115" t="s">
        <v>491</v>
      </c>
      <c r="B20" s="118">
        <v>0</v>
      </c>
      <c r="C20" s="114"/>
      <c r="D20" s="147">
        <v>0</v>
      </c>
      <c r="E20" s="114"/>
      <c r="F20" s="118">
        <f>+B20-D20</f>
        <v>0</v>
      </c>
      <c r="G20" s="330" t="s">
        <v>537</v>
      </c>
    </row>
    <row r="21" spans="1:7" x14ac:dyDescent="0.25">
      <c r="A21" s="115" t="s">
        <v>492</v>
      </c>
      <c r="B21" s="147">
        <v>5691</v>
      </c>
      <c r="C21" s="114"/>
      <c r="D21" s="147">
        <v>0</v>
      </c>
      <c r="E21" s="114"/>
      <c r="F21" s="118">
        <f>+B21-D21</f>
        <v>5691</v>
      </c>
      <c r="G21" s="330"/>
    </row>
    <row r="22" spans="1:7" x14ac:dyDescent="0.25">
      <c r="A22" s="148" t="s">
        <v>540</v>
      </c>
      <c r="B22" s="150">
        <v>0</v>
      </c>
      <c r="C22" s="145"/>
      <c r="D22" s="149">
        <v>5691</v>
      </c>
      <c r="E22" s="145"/>
      <c r="F22" s="150">
        <f>+B22-D22</f>
        <v>-5691</v>
      </c>
      <c r="G22" s="331"/>
    </row>
    <row r="23" spans="1:7" x14ac:dyDescent="0.25">
      <c r="A23" s="120" t="s">
        <v>490</v>
      </c>
      <c r="B23" s="147">
        <f>SUM(B20:B22)</f>
        <v>5691</v>
      </c>
      <c r="C23" s="114"/>
      <c r="D23" s="147">
        <f>SUM(D20:D22)</f>
        <v>5691</v>
      </c>
      <c r="E23" s="114"/>
      <c r="F23" s="114">
        <f>B23-D23</f>
        <v>0</v>
      </c>
      <c r="G23" s="124"/>
    </row>
    <row r="24" spans="1:7" x14ac:dyDescent="0.25">
      <c r="A24" s="115"/>
      <c r="B24" s="114"/>
      <c r="C24" s="114"/>
      <c r="D24" s="114"/>
      <c r="E24" s="114"/>
      <c r="F24" s="114"/>
      <c r="G24" s="124"/>
    </row>
    <row r="25" spans="1:7" ht="12.75" customHeight="1" x14ac:dyDescent="0.25">
      <c r="A25" s="115" t="s">
        <v>493</v>
      </c>
      <c r="B25" s="118">
        <v>263842</v>
      </c>
      <c r="C25" s="118"/>
      <c r="D25" s="151"/>
      <c r="E25" s="118"/>
      <c r="F25" s="118">
        <f>+B25-D25</f>
        <v>263842</v>
      </c>
      <c r="G25" s="330" t="s">
        <v>494</v>
      </c>
    </row>
    <row r="26" spans="1:7" x14ac:dyDescent="0.25">
      <c r="A26" s="115" t="s">
        <v>541</v>
      </c>
      <c r="B26" s="118"/>
      <c r="C26" s="118"/>
      <c r="D26" s="151">
        <v>243141</v>
      </c>
      <c r="E26" s="118"/>
      <c r="F26" s="118">
        <f>+B26-D26</f>
        <v>-243141</v>
      </c>
      <c r="G26" s="330"/>
    </row>
    <row r="27" spans="1:7" x14ac:dyDescent="0.25">
      <c r="A27" s="115" t="s">
        <v>542</v>
      </c>
      <c r="B27" s="118">
        <v>0</v>
      </c>
      <c r="C27" s="118"/>
      <c r="D27" s="151">
        <v>19017</v>
      </c>
      <c r="E27" s="118"/>
      <c r="F27" s="118">
        <f t="shared" ref="F27:F28" si="0">+B27-D27</f>
        <v>-19017</v>
      </c>
      <c r="G27" s="330"/>
    </row>
    <row r="28" spans="1:7" x14ac:dyDescent="0.25">
      <c r="A28" s="115" t="s">
        <v>495</v>
      </c>
      <c r="B28" s="118">
        <v>0</v>
      </c>
      <c r="C28" s="118"/>
      <c r="D28" s="151">
        <v>1684</v>
      </c>
      <c r="E28" s="118"/>
      <c r="F28" s="118">
        <f t="shared" si="0"/>
        <v>-1684</v>
      </c>
      <c r="G28" s="331"/>
    </row>
    <row r="29" spans="1:7" x14ac:dyDescent="0.25">
      <c r="A29" s="120" t="s">
        <v>490</v>
      </c>
      <c r="B29" s="121">
        <f>SUM(B25:B28)</f>
        <v>263842</v>
      </c>
      <c r="C29" s="121"/>
      <c r="D29" s="121">
        <f>SUM(D25:D28)</f>
        <v>263842</v>
      </c>
      <c r="E29" s="121"/>
      <c r="F29" s="121">
        <f t="shared" ref="F29" si="1">SUM(F25:F28)</f>
        <v>0</v>
      </c>
      <c r="G29" s="120"/>
    </row>
    <row r="30" spans="1:7" x14ac:dyDescent="0.25">
      <c r="A30" s="122"/>
      <c r="B30" s="123"/>
      <c r="C30" s="123"/>
      <c r="D30" s="123"/>
      <c r="E30" s="123"/>
      <c r="F30" s="123"/>
      <c r="G30" s="122"/>
    </row>
    <row r="31" spans="1:7" ht="12.75" customHeight="1" x14ac:dyDescent="0.25">
      <c r="A31" s="115" t="s">
        <v>496</v>
      </c>
      <c r="B31" s="147">
        <v>6830</v>
      </c>
      <c r="C31" s="114"/>
      <c r="D31" s="147">
        <v>0</v>
      </c>
      <c r="E31" s="114"/>
      <c r="F31" s="118">
        <f>+B31-D31</f>
        <v>6830</v>
      </c>
      <c r="G31" s="330" t="s">
        <v>497</v>
      </c>
    </row>
    <row r="32" spans="1:7" x14ac:dyDescent="0.25">
      <c r="A32" s="115" t="s">
        <v>498</v>
      </c>
      <c r="B32" s="147">
        <v>20346</v>
      </c>
      <c r="C32" s="114"/>
      <c r="D32" s="147">
        <v>0</v>
      </c>
      <c r="E32" s="114"/>
      <c r="F32" s="118">
        <f>+B32-D32</f>
        <v>20346</v>
      </c>
      <c r="G32" s="330"/>
    </row>
    <row r="33" spans="1:7" ht="18.75" customHeight="1" x14ac:dyDescent="0.25">
      <c r="A33" s="148" t="s">
        <v>543</v>
      </c>
      <c r="B33" s="145">
        <v>0</v>
      </c>
      <c r="C33" s="145"/>
      <c r="D33" s="149">
        <v>27176</v>
      </c>
      <c r="E33" s="145"/>
      <c r="F33" s="150">
        <f>+B33-D33</f>
        <v>-27176</v>
      </c>
      <c r="G33" s="331"/>
    </row>
    <row r="34" spans="1:7" x14ac:dyDescent="0.25">
      <c r="A34" s="120" t="s">
        <v>490</v>
      </c>
      <c r="B34" s="147">
        <f>SUM(B31:B33)</f>
        <v>27176</v>
      </c>
      <c r="C34" s="114"/>
      <c r="D34" s="147">
        <f>SUM(D31:D33)</f>
        <v>27176</v>
      </c>
      <c r="E34" s="114"/>
      <c r="F34" s="114">
        <f>B34-D34</f>
        <v>0</v>
      </c>
      <c r="G34" s="124"/>
    </row>
    <row r="35" spans="1:7" x14ac:dyDescent="0.25">
      <c r="A35" s="115"/>
      <c r="B35" s="114"/>
      <c r="C35" s="114"/>
      <c r="D35" s="114"/>
      <c r="E35" s="114"/>
      <c r="F35" s="114"/>
      <c r="G35" s="124"/>
    </row>
    <row r="36" spans="1:7" ht="27" customHeight="1" x14ac:dyDescent="0.25">
      <c r="A36" s="115" t="s">
        <v>499</v>
      </c>
      <c r="B36" s="147">
        <v>57744</v>
      </c>
      <c r="C36" s="114"/>
      <c r="D36" s="147"/>
      <c r="E36" s="114"/>
      <c r="F36" s="118">
        <f>+B36-D36</f>
        <v>57744</v>
      </c>
      <c r="G36" s="328" t="s">
        <v>552</v>
      </c>
    </row>
    <row r="37" spans="1:7" x14ac:dyDescent="0.25">
      <c r="A37" s="115" t="s">
        <v>500</v>
      </c>
      <c r="B37" s="147">
        <v>6053</v>
      </c>
      <c r="C37" s="114"/>
      <c r="D37" s="147"/>
      <c r="E37" s="114"/>
      <c r="F37" s="118">
        <f>+B37-D37</f>
        <v>6053</v>
      </c>
      <c r="G37" s="328"/>
    </row>
    <row r="38" spans="1:7" ht="18" customHeight="1" x14ac:dyDescent="0.25">
      <c r="A38" s="152" t="s">
        <v>544</v>
      </c>
      <c r="B38" s="147">
        <v>0</v>
      </c>
      <c r="C38" s="114"/>
      <c r="D38" s="151">
        <v>49698</v>
      </c>
      <c r="E38" s="114"/>
      <c r="F38" s="177">
        <f>+B38-D38</f>
        <v>-49698</v>
      </c>
      <c r="G38" s="328"/>
    </row>
    <row r="39" spans="1:7" x14ac:dyDescent="0.25">
      <c r="A39" s="152" t="s">
        <v>545</v>
      </c>
      <c r="B39" s="147">
        <v>0</v>
      </c>
      <c r="C39" s="114"/>
      <c r="D39" s="151">
        <v>12973</v>
      </c>
      <c r="E39" s="114"/>
      <c r="F39" s="118">
        <f>+B39-D39</f>
        <v>-12973</v>
      </c>
      <c r="G39" s="328"/>
    </row>
    <row r="40" spans="1:7" ht="24" customHeight="1" x14ac:dyDescent="0.25">
      <c r="A40" s="152" t="s">
        <v>546</v>
      </c>
      <c r="B40" s="145">
        <v>0</v>
      </c>
      <c r="C40" s="145"/>
      <c r="D40" s="153">
        <v>1126</v>
      </c>
      <c r="E40" s="145"/>
      <c r="F40" s="161">
        <f>+B40-D40</f>
        <v>-1126</v>
      </c>
      <c r="G40" s="329"/>
    </row>
    <row r="41" spans="1:7" x14ac:dyDescent="0.25">
      <c r="A41" s="120" t="s">
        <v>490</v>
      </c>
      <c r="B41" s="147">
        <f>SUM(B36:B40)</f>
        <v>63797</v>
      </c>
      <c r="C41" s="114"/>
      <c r="D41" s="147">
        <f>SUM(D36:D40)</f>
        <v>63797</v>
      </c>
      <c r="E41" s="114"/>
      <c r="F41" s="147">
        <f>B41-D41</f>
        <v>0</v>
      </c>
      <c r="G41" s="124"/>
    </row>
    <row r="42" spans="1:7" x14ac:dyDescent="0.25">
      <c r="A42" s="115"/>
      <c r="B42" s="114"/>
      <c r="C42" s="114"/>
      <c r="D42" s="114"/>
      <c r="E42" s="114"/>
      <c r="F42" s="126"/>
      <c r="G42" s="124"/>
    </row>
    <row r="43" spans="1:7" ht="12.75" customHeight="1" x14ac:dyDescent="0.25">
      <c r="A43" s="152" t="s">
        <v>501</v>
      </c>
      <c r="B43" s="147">
        <v>757</v>
      </c>
      <c r="C43" s="114"/>
      <c r="D43" s="154">
        <v>0</v>
      </c>
      <c r="E43" s="114"/>
      <c r="F43" s="155">
        <f>+B43-D43</f>
        <v>757</v>
      </c>
      <c r="G43" s="330" t="s">
        <v>502</v>
      </c>
    </row>
    <row r="44" spans="1:7" ht="27" customHeight="1" x14ac:dyDescent="0.25">
      <c r="A44" s="152" t="s">
        <v>551</v>
      </c>
      <c r="B44" s="156">
        <v>0</v>
      </c>
      <c r="C44" s="145"/>
      <c r="D44" s="153">
        <v>757</v>
      </c>
      <c r="E44" s="145"/>
      <c r="F44" s="157">
        <f>+B44-D44</f>
        <v>-757</v>
      </c>
      <c r="G44" s="331"/>
    </row>
    <row r="45" spans="1:7" x14ac:dyDescent="0.25">
      <c r="A45" s="120" t="s">
        <v>490</v>
      </c>
      <c r="B45" s="147">
        <f>SUM(B43:B44)</f>
        <v>757</v>
      </c>
      <c r="C45" s="114"/>
      <c r="D45" s="147">
        <f>SUM(D43:D44)</f>
        <v>757</v>
      </c>
      <c r="E45" s="114"/>
      <c r="F45" s="147" t="s">
        <v>503</v>
      </c>
      <c r="G45" s="124"/>
    </row>
    <row r="46" spans="1:7" x14ac:dyDescent="0.25">
      <c r="A46" s="115"/>
      <c r="B46" s="114"/>
      <c r="C46" s="114"/>
      <c r="D46" s="114"/>
      <c r="E46" s="114"/>
      <c r="F46" s="114"/>
      <c r="G46" s="124"/>
    </row>
    <row r="47" spans="1:7" ht="19.5" customHeight="1" x14ac:dyDescent="0.25">
      <c r="A47" s="115" t="s">
        <v>504</v>
      </c>
      <c r="B47" s="118">
        <v>236684</v>
      </c>
      <c r="C47" s="114"/>
      <c r="D47" s="114"/>
      <c r="E47" s="114"/>
      <c r="F47" s="118">
        <f t="shared" ref="F47:F53" si="2">+B47-D47</f>
        <v>236684</v>
      </c>
      <c r="G47" s="330" t="s">
        <v>553</v>
      </c>
    </row>
    <row r="48" spans="1:7" ht="12.75" customHeight="1" x14ac:dyDescent="0.25">
      <c r="A48" s="115" t="s">
        <v>505</v>
      </c>
      <c r="B48" s="118">
        <v>406669</v>
      </c>
      <c r="C48" s="118"/>
      <c r="D48" s="118">
        <v>0</v>
      </c>
      <c r="E48" s="118"/>
      <c r="F48" s="118">
        <f t="shared" si="2"/>
        <v>406669</v>
      </c>
      <c r="G48" s="330"/>
    </row>
    <row r="49" spans="1:7" ht="22.5" customHeight="1" x14ac:dyDescent="0.25">
      <c r="A49" s="119" t="s">
        <v>506</v>
      </c>
      <c r="B49" s="118">
        <v>9571</v>
      </c>
      <c r="C49" s="118"/>
      <c r="D49" s="118">
        <v>0</v>
      </c>
      <c r="E49" s="118"/>
      <c r="F49" s="118">
        <f t="shared" si="2"/>
        <v>9571</v>
      </c>
      <c r="G49" s="330"/>
    </row>
    <row r="50" spans="1:7" x14ac:dyDescent="0.25">
      <c r="A50" s="119" t="s">
        <v>547</v>
      </c>
      <c r="B50" s="118"/>
      <c r="C50" s="118"/>
      <c r="D50" s="118">
        <v>229706</v>
      </c>
      <c r="E50" s="118"/>
      <c r="F50" s="118">
        <f t="shared" si="2"/>
        <v>-229706</v>
      </c>
      <c r="G50" s="330"/>
    </row>
    <row r="51" spans="1:7" x14ac:dyDescent="0.25">
      <c r="A51" s="152" t="s">
        <v>548</v>
      </c>
      <c r="B51" s="118">
        <v>0</v>
      </c>
      <c r="C51" s="118"/>
      <c r="D51" s="151">
        <v>300484</v>
      </c>
      <c r="E51" s="118"/>
      <c r="F51" s="118">
        <f t="shared" si="2"/>
        <v>-300484</v>
      </c>
      <c r="G51" s="330"/>
    </row>
    <row r="52" spans="1:7" x14ac:dyDescent="0.25">
      <c r="A52" s="152" t="s">
        <v>549</v>
      </c>
      <c r="B52" s="118"/>
      <c r="C52" s="118"/>
      <c r="D52" s="151">
        <v>19391</v>
      </c>
      <c r="E52" s="118"/>
      <c r="F52" s="118">
        <f t="shared" si="2"/>
        <v>-19391</v>
      </c>
      <c r="G52" s="330"/>
    </row>
    <row r="53" spans="1:7" x14ac:dyDescent="0.25">
      <c r="A53" s="152" t="s">
        <v>550</v>
      </c>
      <c r="B53" s="118">
        <v>0</v>
      </c>
      <c r="C53" s="118"/>
      <c r="D53" s="151">
        <v>101024</v>
      </c>
      <c r="E53" s="118"/>
      <c r="F53" s="118">
        <f t="shared" si="2"/>
        <v>-101024</v>
      </c>
      <c r="G53" s="330"/>
    </row>
    <row r="54" spans="1:7" x14ac:dyDescent="0.25">
      <c r="A54" s="158" t="s">
        <v>507</v>
      </c>
      <c r="B54" s="159"/>
      <c r="C54" s="159"/>
      <c r="D54" s="160">
        <v>2028</v>
      </c>
      <c r="E54" s="159"/>
      <c r="F54" s="159">
        <f>+B54-D54</f>
        <v>-2028</v>
      </c>
      <c r="G54" s="330"/>
    </row>
    <row r="55" spans="1:7" ht="22.5" customHeight="1" x14ac:dyDescent="0.25">
      <c r="A55" s="152" t="s">
        <v>551</v>
      </c>
      <c r="B55" s="159"/>
      <c r="C55" s="159"/>
      <c r="D55" s="160">
        <v>757</v>
      </c>
      <c r="E55" s="159"/>
      <c r="F55" s="159">
        <f>+B55-D55</f>
        <v>-757</v>
      </c>
      <c r="G55" s="331"/>
    </row>
    <row r="56" spans="1:7" x14ac:dyDescent="0.25">
      <c r="A56" s="120" t="s">
        <v>490</v>
      </c>
      <c r="B56" s="121">
        <f>SUM(B47:B55)</f>
        <v>652924</v>
      </c>
      <c r="C56" s="121">
        <f t="shared" ref="C56:E56" si="3">SUM(C47:C55)</f>
        <v>0</v>
      </c>
      <c r="D56" s="121">
        <f t="shared" si="3"/>
        <v>653390</v>
      </c>
      <c r="E56" s="121">
        <f t="shared" si="3"/>
        <v>0</v>
      </c>
      <c r="F56" s="121">
        <f>SUM(F47:F55)</f>
        <v>-466</v>
      </c>
      <c r="G56" s="120"/>
    </row>
    <row r="57" spans="1:7" x14ac:dyDescent="0.25">
      <c r="A57" s="122"/>
      <c r="B57" s="123"/>
      <c r="C57" s="123"/>
      <c r="D57" s="123"/>
      <c r="E57" s="123"/>
      <c r="F57" s="123"/>
      <c r="G57" s="122"/>
    </row>
    <row r="58" spans="1:7" ht="12.75" customHeight="1" x14ac:dyDescent="0.25">
      <c r="A58" s="152" t="s">
        <v>508</v>
      </c>
      <c r="B58" s="118">
        <v>80628</v>
      </c>
      <c r="C58" s="118"/>
      <c r="D58" s="118">
        <v>0</v>
      </c>
      <c r="E58" s="114"/>
      <c r="F58" s="118">
        <f t="shared" ref="F58:F59" si="4">+B58-D58</f>
        <v>80628</v>
      </c>
      <c r="G58" s="332" t="s">
        <v>554</v>
      </c>
    </row>
    <row r="59" spans="1:7" ht="27.75" customHeight="1" x14ac:dyDescent="0.25">
      <c r="A59" s="152" t="s">
        <v>509</v>
      </c>
      <c r="B59" s="161">
        <v>0</v>
      </c>
      <c r="C59" s="161"/>
      <c r="D59" s="161">
        <v>80163</v>
      </c>
      <c r="E59" s="162"/>
      <c r="F59" s="161">
        <f t="shared" si="4"/>
        <v>-80163</v>
      </c>
      <c r="G59" s="333"/>
    </row>
    <row r="60" spans="1:7" x14ac:dyDescent="0.25">
      <c r="A60" s="120" t="s">
        <v>490</v>
      </c>
      <c r="B60" s="147">
        <f>SUM(B58:B59)</f>
        <v>80628</v>
      </c>
      <c r="C60" s="114"/>
      <c r="D60" s="147">
        <f>SUM(D58:D59)</f>
        <v>80163</v>
      </c>
      <c r="E60" s="114"/>
      <c r="F60" s="147">
        <f>SUM(F58:F59)</f>
        <v>465</v>
      </c>
      <c r="G60" s="124"/>
    </row>
    <row r="61" spans="1:7" x14ac:dyDescent="0.25">
      <c r="A61" s="122"/>
      <c r="B61" s="123"/>
      <c r="C61" s="123"/>
      <c r="D61" s="123"/>
      <c r="E61" s="123"/>
      <c r="F61" s="123"/>
      <c r="G61" s="122"/>
    </row>
    <row r="62" spans="1:7" ht="12.75" customHeight="1" x14ac:dyDescent="0.25">
      <c r="A62" s="124" t="s">
        <v>510</v>
      </c>
      <c r="B62" s="118">
        <v>122979</v>
      </c>
      <c r="C62" s="118"/>
      <c r="D62" s="118">
        <v>0</v>
      </c>
      <c r="E62" s="123"/>
      <c r="F62" s="118">
        <f>B62-D62</f>
        <v>122979</v>
      </c>
      <c r="G62" s="330" t="s">
        <v>555</v>
      </c>
    </row>
    <row r="63" spans="1:7" x14ac:dyDescent="0.25">
      <c r="A63" s="124" t="s">
        <v>511</v>
      </c>
      <c r="B63" s="118">
        <v>102600</v>
      </c>
      <c r="C63" s="118"/>
      <c r="D63" s="118">
        <v>0</v>
      </c>
      <c r="E63" s="123"/>
      <c r="F63" s="118">
        <f>B63-D63</f>
        <v>102600</v>
      </c>
      <c r="G63" s="330"/>
    </row>
    <row r="64" spans="1:7" x14ac:dyDescent="0.25">
      <c r="A64" s="163" t="s">
        <v>512</v>
      </c>
      <c r="B64" s="150">
        <v>0</v>
      </c>
      <c r="C64" s="164"/>
      <c r="D64" s="165">
        <v>225579</v>
      </c>
      <c r="E64" s="164"/>
      <c r="F64" s="150">
        <f>B64-D64</f>
        <v>-225579</v>
      </c>
      <c r="G64" s="331"/>
    </row>
    <row r="65" spans="1:7" x14ac:dyDescent="0.25">
      <c r="A65" s="120" t="s">
        <v>490</v>
      </c>
      <c r="B65" s="123">
        <f>SUM(B62:B64)</f>
        <v>225579</v>
      </c>
      <c r="C65" s="123"/>
      <c r="D65" s="123">
        <f>SUM(D62:D64)</f>
        <v>225579</v>
      </c>
      <c r="E65" s="123"/>
      <c r="F65" s="118">
        <f t="shared" ref="F65" si="5">+B65-D65</f>
        <v>0</v>
      </c>
      <c r="G65" s="122"/>
    </row>
    <row r="66" spans="1:7" x14ac:dyDescent="0.25">
      <c r="A66" s="122"/>
      <c r="B66" s="123"/>
      <c r="C66" s="123"/>
      <c r="D66" s="123"/>
      <c r="E66" s="123"/>
      <c r="F66" s="118"/>
      <c r="G66" s="122"/>
    </row>
    <row r="67" spans="1:7" ht="12.75" customHeight="1" x14ac:dyDescent="0.25">
      <c r="A67" s="124" t="s">
        <v>513</v>
      </c>
      <c r="B67" s="118">
        <v>27941</v>
      </c>
      <c r="C67" s="118"/>
      <c r="D67" s="118">
        <v>0</v>
      </c>
      <c r="E67" s="123"/>
      <c r="F67" s="118">
        <f t="shared" ref="F67:F70" si="6">+B67-D67</f>
        <v>27941</v>
      </c>
      <c r="G67" s="330" t="s">
        <v>556</v>
      </c>
    </row>
    <row r="68" spans="1:7" x14ac:dyDescent="0.25">
      <c r="A68" s="124" t="s">
        <v>514</v>
      </c>
      <c r="B68" s="118">
        <v>38438</v>
      </c>
      <c r="C68" s="118"/>
      <c r="D68" s="118">
        <v>0</v>
      </c>
      <c r="E68" s="123"/>
      <c r="F68" s="118">
        <f t="shared" si="6"/>
        <v>38438</v>
      </c>
      <c r="G68" s="330"/>
    </row>
    <row r="69" spans="1:7" x14ac:dyDescent="0.25">
      <c r="A69" s="163" t="s">
        <v>515</v>
      </c>
      <c r="B69" s="164">
        <v>0</v>
      </c>
      <c r="C69" s="164"/>
      <c r="D69" s="165">
        <v>66379</v>
      </c>
      <c r="E69" s="164"/>
      <c r="F69" s="150">
        <f t="shared" si="6"/>
        <v>-66379</v>
      </c>
      <c r="G69" s="331"/>
    </row>
    <row r="70" spans="1:7" x14ac:dyDescent="0.25">
      <c r="A70" s="120" t="s">
        <v>490</v>
      </c>
      <c r="B70" s="123">
        <f>SUM(B67:B69)</f>
        <v>66379</v>
      </c>
      <c r="C70" s="123"/>
      <c r="D70" s="123">
        <f>SUM(D67:D69)</f>
        <v>66379</v>
      </c>
      <c r="E70" s="123"/>
      <c r="F70" s="118">
        <f t="shared" si="6"/>
        <v>0</v>
      </c>
      <c r="G70" s="122"/>
    </row>
    <row r="71" spans="1:7" ht="12.75" customHeight="1" x14ac:dyDescent="0.25">
      <c r="A71" s="122"/>
      <c r="B71" s="123"/>
      <c r="C71" s="123"/>
      <c r="D71" s="123"/>
      <c r="E71" s="123"/>
      <c r="F71" s="118"/>
      <c r="G71" s="166"/>
    </row>
    <row r="72" spans="1:7" ht="14.25" customHeight="1" x14ac:dyDescent="0.25">
      <c r="A72" s="119" t="s">
        <v>517</v>
      </c>
      <c r="B72" s="118">
        <v>23635</v>
      </c>
      <c r="C72" s="118"/>
      <c r="D72" s="118">
        <v>0</v>
      </c>
      <c r="E72" s="123"/>
      <c r="F72" s="118">
        <f t="shared" ref="F72:F77" si="7">+B72-D72</f>
        <v>23635</v>
      </c>
      <c r="G72" s="330" t="s">
        <v>516</v>
      </c>
    </row>
    <row r="73" spans="1:7" x14ac:dyDescent="0.25">
      <c r="A73" s="119" t="s">
        <v>518</v>
      </c>
      <c r="B73" s="118">
        <v>1078</v>
      </c>
      <c r="C73" s="118"/>
      <c r="D73" s="118">
        <v>0</v>
      </c>
      <c r="E73" s="123"/>
      <c r="F73" s="118">
        <f t="shared" si="7"/>
        <v>1078</v>
      </c>
      <c r="G73" s="330"/>
    </row>
    <row r="74" spans="1:7" x14ac:dyDescent="0.25">
      <c r="A74" s="124" t="s">
        <v>519</v>
      </c>
      <c r="B74" s="118">
        <v>10206</v>
      </c>
      <c r="C74" s="118"/>
      <c r="D74" s="118">
        <v>0</v>
      </c>
      <c r="E74" s="123"/>
      <c r="F74" s="118">
        <f t="shared" si="7"/>
        <v>10206</v>
      </c>
      <c r="G74" s="330"/>
    </row>
    <row r="75" spans="1:7" x14ac:dyDescent="0.25">
      <c r="A75" s="124" t="s">
        <v>557</v>
      </c>
      <c r="B75" s="118">
        <v>0</v>
      </c>
      <c r="C75" s="118"/>
      <c r="D75" s="167">
        <v>29505</v>
      </c>
      <c r="E75" s="123"/>
      <c r="F75" s="118">
        <f t="shared" si="7"/>
        <v>-29505</v>
      </c>
      <c r="G75" s="330"/>
    </row>
    <row r="76" spans="1:7" x14ac:dyDescent="0.25">
      <c r="A76" s="124" t="s">
        <v>520</v>
      </c>
      <c r="B76" s="118">
        <v>0</v>
      </c>
      <c r="C76" s="118"/>
      <c r="D76" s="167">
        <v>2892</v>
      </c>
      <c r="E76" s="123"/>
      <c r="F76" s="118">
        <f t="shared" si="7"/>
        <v>-2892</v>
      </c>
      <c r="G76" s="330"/>
    </row>
    <row r="77" spans="1:7" x14ac:dyDescent="0.25">
      <c r="A77" s="163" t="s">
        <v>558</v>
      </c>
      <c r="B77" s="164">
        <v>0</v>
      </c>
      <c r="C77" s="164"/>
      <c r="D77" s="165">
        <v>2522</v>
      </c>
      <c r="E77" s="164"/>
      <c r="F77" s="168">
        <f t="shared" si="7"/>
        <v>-2522</v>
      </c>
      <c r="G77" s="331"/>
    </row>
    <row r="78" spans="1:7" x14ac:dyDescent="0.25">
      <c r="A78" s="120" t="s">
        <v>490</v>
      </c>
      <c r="B78" s="123">
        <f>SUM(B72:B77)</f>
        <v>34919</v>
      </c>
      <c r="C78" s="123"/>
      <c r="D78" s="123">
        <f>SUM(D72:D77)</f>
        <v>34919</v>
      </c>
      <c r="E78" s="123"/>
      <c r="F78" s="118">
        <f>SUM(F72:F77)</f>
        <v>0</v>
      </c>
      <c r="G78" s="122"/>
    </row>
    <row r="79" spans="1:7" x14ac:dyDescent="0.25">
      <c r="A79" s="122"/>
      <c r="B79" s="123"/>
      <c r="C79" s="123"/>
      <c r="D79" s="123"/>
      <c r="E79" s="123"/>
      <c r="F79" s="118"/>
      <c r="G79" s="122"/>
    </row>
    <row r="80" spans="1:7" ht="12.75" customHeight="1" x14ac:dyDescent="0.25">
      <c r="A80" s="169" t="s">
        <v>521</v>
      </c>
      <c r="B80" s="111">
        <v>484124</v>
      </c>
      <c r="C80" s="111"/>
      <c r="D80" s="111">
        <v>0</v>
      </c>
      <c r="E80" s="112"/>
      <c r="F80" s="111">
        <f t="shared" ref="F80:F83" si="8">+B80-D80</f>
        <v>484124</v>
      </c>
      <c r="G80" s="334" t="s">
        <v>559</v>
      </c>
    </row>
    <row r="81" spans="1:7" x14ac:dyDescent="0.25">
      <c r="A81" s="137" t="s">
        <v>522</v>
      </c>
      <c r="B81" s="111">
        <v>47075</v>
      </c>
      <c r="C81" s="111"/>
      <c r="D81" s="111">
        <v>0</v>
      </c>
      <c r="E81" s="112"/>
      <c r="F81" s="111">
        <f t="shared" si="8"/>
        <v>47075</v>
      </c>
      <c r="G81" s="334"/>
    </row>
    <row r="82" spans="1:7" ht="105.75" customHeight="1" x14ac:dyDescent="0.25">
      <c r="A82" s="170" t="s">
        <v>523</v>
      </c>
      <c r="B82" s="171"/>
      <c r="C82" s="171"/>
      <c r="D82" s="172">
        <v>531199</v>
      </c>
      <c r="E82" s="171"/>
      <c r="F82" s="173">
        <f t="shared" si="8"/>
        <v>-531199</v>
      </c>
      <c r="G82" s="335"/>
    </row>
    <row r="83" spans="1:7" x14ac:dyDescent="0.25">
      <c r="A83" s="174" t="s">
        <v>490</v>
      </c>
      <c r="B83" s="112">
        <f>SUM(B80:B82)</f>
        <v>531199</v>
      </c>
      <c r="C83" s="112"/>
      <c r="D83" s="112">
        <f>SUM(D80:D82)</f>
        <v>531199</v>
      </c>
      <c r="E83" s="112"/>
      <c r="F83" s="111">
        <f t="shared" si="8"/>
        <v>0</v>
      </c>
      <c r="G83" s="175"/>
    </row>
    <row r="84" spans="1:7" x14ac:dyDescent="0.25">
      <c r="A84" s="176"/>
      <c r="B84" s="176"/>
      <c r="C84" s="176"/>
      <c r="D84" s="176"/>
      <c r="E84" s="176"/>
      <c r="F84" s="176"/>
      <c r="G84" s="176"/>
    </row>
    <row r="85" spans="1:7" x14ac:dyDescent="0.25">
      <c r="A85" s="176"/>
      <c r="B85" s="176"/>
      <c r="C85" s="176"/>
      <c r="D85" s="176"/>
      <c r="E85" s="176"/>
      <c r="F85" s="176"/>
      <c r="G85" s="176"/>
    </row>
    <row r="86" spans="1:7" x14ac:dyDescent="0.25">
      <c r="A86" s="128" t="s">
        <v>105</v>
      </c>
      <c r="B86" s="129"/>
      <c r="C86" s="129"/>
      <c r="D86" s="129"/>
      <c r="E86" s="129"/>
      <c r="F86" s="129"/>
      <c r="G86" s="130"/>
    </row>
    <row r="87" spans="1:7" x14ac:dyDescent="0.25">
      <c r="A87" s="131" t="s">
        <v>487</v>
      </c>
      <c r="B87" s="132" t="s">
        <v>483</v>
      </c>
      <c r="C87" s="132"/>
      <c r="D87" s="132" t="s">
        <v>484</v>
      </c>
      <c r="E87" s="132"/>
      <c r="F87" s="132" t="s">
        <v>485</v>
      </c>
      <c r="G87" s="133" t="s">
        <v>486</v>
      </c>
    </row>
    <row r="88" spans="1:7" x14ac:dyDescent="0.25">
      <c r="A88" s="128"/>
      <c r="B88" s="134"/>
      <c r="C88" s="134"/>
      <c r="D88" s="134"/>
      <c r="E88" s="134"/>
      <c r="F88" s="134"/>
      <c r="G88" s="135"/>
    </row>
    <row r="89" spans="1:7" ht="12.75" customHeight="1" x14ac:dyDescent="0.25">
      <c r="A89" s="136" t="s">
        <v>524</v>
      </c>
      <c r="B89" s="111">
        <v>186501</v>
      </c>
      <c r="C89" s="111"/>
      <c r="D89" s="111">
        <v>0</v>
      </c>
      <c r="E89" s="111"/>
      <c r="F89" s="111">
        <f t="shared" ref="F89:F91" si="9">+B89-D89</f>
        <v>186501</v>
      </c>
      <c r="G89" s="336" t="s">
        <v>525</v>
      </c>
    </row>
    <row r="90" spans="1:7" x14ac:dyDescent="0.25">
      <c r="A90" s="130" t="s">
        <v>560</v>
      </c>
      <c r="B90" s="111">
        <v>0</v>
      </c>
      <c r="C90" s="111"/>
      <c r="D90" s="111">
        <v>208373</v>
      </c>
      <c r="E90" s="111"/>
      <c r="F90" s="111">
        <f t="shared" si="9"/>
        <v>-208373</v>
      </c>
      <c r="G90" s="336"/>
    </row>
    <row r="91" spans="1:7" x14ac:dyDescent="0.25">
      <c r="A91" s="120"/>
      <c r="B91" s="121">
        <f>SUM(B89:B90)</f>
        <v>186501</v>
      </c>
      <c r="C91" s="121"/>
      <c r="D91" s="121">
        <f>SUM(D89:D90)</f>
        <v>208373</v>
      </c>
      <c r="E91" s="121"/>
      <c r="F91" s="121">
        <f t="shared" si="9"/>
        <v>-21872</v>
      </c>
      <c r="G91" s="120"/>
    </row>
    <row r="92" spans="1:7" x14ac:dyDescent="0.25">
      <c r="A92" s="122"/>
      <c r="B92" s="123"/>
      <c r="C92" s="123"/>
      <c r="D92" s="123"/>
      <c r="E92" s="123"/>
      <c r="F92" s="123"/>
      <c r="G92" s="122"/>
    </row>
    <row r="93" spans="1:7" ht="12.75" customHeight="1" x14ac:dyDescent="0.25">
      <c r="A93" s="117" t="s">
        <v>526</v>
      </c>
      <c r="B93" s="118">
        <v>62571</v>
      </c>
      <c r="C93" s="118"/>
      <c r="D93" s="118">
        <v>0</v>
      </c>
      <c r="E93" s="118"/>
      <c r="F93" s="118">
        <f t="shared" ref="F93:F97" si="10">+B93-D93</f>
        <v>62571</v>
      </c>
      <c r="G93" s="330" t="s">
        <v>562</v>
      </c>
    </row>
    <row r="94" spans="1:7" x14ac:dyDescent="0.25">
      <c r="A94" s="117" t="s">
        <v>527</v>
      </c>
      <c r="B94" s="118">
        <v>5051</v>
      </c>
      <c r="C94" s="118"/>
      <c r="D94" s="118">
        <v>0</v>
      </c>
      <c r="E94" s="118"/>
      <c r="F94" s="118">
        <f t="shared" si="10"/>
        <v>5051</v>
      </c>
      <c r="G94" s="330"/>
    </row>
    <row r="95" spans="1:7" ht="17.25" customHeight="1" x14ac:dyDescent="0.25">
      <c r="A95" s="117" t="s">
        <v>528</v>
      </c>
      <c r="B95" s="118">
        <v>7182</v>
      </c>
      <c r="C95" s="118"/>
      <c r="D95" s="118">
        <v>0</v>
      </c>
      <c r="E95" s="118"/>
      <c r="F95" s="118">
        <f t="shared" si="10"/>
        <v>7182</v>
      </c>
      <c r="G95" s="330"/>
    </row>
    <row r="96" spans="1:7" ht="21" customHeight="1" x14ac:dyDescent="0.25">
      <c r="A96" s="115" t="s">
        <v>561</v>
      </c>
      <c r="B96" s="118">
        <v>0</v>
      </c>
      <c r="C96" s="118"/>
      <c r="D96" s="118">
        <v>52932</v>
      </c>
      <c r="E96" s="118"/>
      <c r="F96" s="118">
        <f t="shared" si="10"/>
        <v>-52932</v>
      </c>
      <c r="G96" s="330"/>
    </row>
    <row r="97" spans="1:7" x14ac:dyDescent="0.25">
      <c r="A97" s="120"/>
      <c r="B97" s="121">
        <f>SUM(B93:B96)</f>
        <v>74804</v>
      </c>
      <c r="C97" s="121"/>
      <c r="D97" s="121">
        <f>SUM(D93:D96)</f>
        <v>52932</v>
      </c>
      <c r="E97" s="121"/>
      <c r="F97" s="121">
        <f t="shared" si="10"/>
        <v>21872</v>
      </c>
      <c r="G97" s="120"/>
    </row>
    <row r="98" spans="1:7" x14ac:dyDescent="0.25">
      <c r="A98" s="115"/>
      <c r="B98" s="114"/>
      <c r="C98" s="114"/>
      <c r="D98" s="114"/>
      <c r="E98" s="114"/>
      <c r="F98" s="114"/>
      <c r="G98" s="124"/>
    </row>
    <row r="99" spans="1:7" ht="16.5" customHeight="1" x14ac:dyDescent="0.25">
      <c r="A99" s="117" t="s">
        <v>563</v>
      </c>
      <c r="B99" s="114">
        <v>0</v>
      </c>
      <c r="C99" s="114"/>
      <c r="D99" s="118">
        <v>34174</v>
      </c>
      <c r="E99" s="114"/>
      <c r="F99" s="125">
        <f>B99-D99</f>
        <v>-34174</v>
      </c>
      <c r="G99" s="330" t="s">
        <v>564</v>
      </c>
    </row>
    <row r="100" spans="1:7" x14ac:dyDescent="0.25">
      <c r="A100" s="117" t="s">
        <v>529</v>
      </c>
      <c r="B100" s="118">
        <v>32875</v>
      </c>
      <c r="C100" s="118"/>
      <c r="D100" s="118">
        <v>0</v>
      </c>
      <c r="E100" s="118"/>
      <c r="F100" s="126">
        <f t="shared" ref="F100:F102" si="11">B100-D100</f>
        <v>32875</v>
      </c>
      <c r="G100" s="330"/>
    </row>
    <row r="101" spans="1:7" x14ac:dyDescent="0.25">
      <c r="A101" s="117" t="s">
        <v>530</v>
      </c>
      <c r="B101" s="118">
        <v>1305</v>
      </c>
      <c r="C101" s="118"/>
      <c r="D101" s="118">
        <v>0</v>
      </c>
      <c r="E101" s="118"/>
      <c r="F101" s="126">
        <f t="shared" si="11"/>
        <v>1305</v>
      </c>
      <c r="G101" s="330"/>
    </row>
    <row r="102" spans="1:7" x14ac:dyDescent="0.25">
      <c r="A102" s="115" t="s">
        <v>531</v>
      </c>
      <c r="B102" s="118">
        <v>-6</v>
      </c>
      <c r="C102" s="118"/>
      <c r="D102" s="118">
        <v>0</v>
      </c>
      <c r="E102" s="118"/>
      <c r="F102" s="126">
        <f t="shared" si="11"/>
        <v>-6</v>
      </c>
      <c r="G102" s="331"/>
    </row>
    <row r="103" spans="1:7" x14ac:dyDescent="0.25">
      <c r="A103" s="120"/>
      <c r="B103" s="121">
        <f>SUM(B99:B102)</f>
        <v>34174</v>
      </c>
      <c r="C103" s="121"/>
      <c r="D103" s="121">
        <f>SUM(D99:D102)</f>
        <v>34174</v>
      </c>
      <c r="E103" s="121"/>
      <c r="F103" s="121">
        <f>SUM(F99:F102)</f>
        <v>0</v>
      </c>
      <c r="G103" s="120"/>
    </row>
  </sheetData>
  <mergeCells count="15">
    <mergeCell ref="G80:G82"/>
    <mergeCell ref="G89:G90"/>
    <mergeCell ref="G93:G96"/>
    <mergeCell ref="G99:G102"/>
    <mergeCell ref="G72:G77"/>
    <mergeCell ref="G43:G44"/>
    <mergeCell ref="G58:G59"/>
    <mergeCell ref="G62:G64"/>
    <mergeCell ref="G67:G69"/>
    <mergeCell ref="G47:G55"/>
    <mergeCell ref="G15:G17"/>
    <mergeCell ref="G20:G22"/>
    <mergeCell ref="G25:G28"/>
    <mergeCell ref="G31:G33"/>
    <mergeCell ref="G36:G40"/>
  </mergeCells>
  <dataValidations count="1">
    <dataValidation type="whole" operator="greaterThanOrEqual" allowBlank="1" showInputMessage="1" showErrorMessage="1" errorTitle="Pogrešan upis" error="Dopušten je upis samo pozitivnih cjelobrojnih vrijednosti ili nule" sqref="B48:C55" xr:uid="{BBB14A1F-A645-48DE-90CA-6B18EC6D33EA}">
      <formula1>0</formula1>
    </dataValidation>
  </dataValidations>
  <pageMargins left="0.7" right="0.7" top="0.75" bottom="0.75" header="0.3" footer="0.3"/>
  <pageSetup paperSize="9" scale="5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730E06E0-7199-45BC-8CB1-FE6DD6A29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Bilanca!Print_Titles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Klara Kolarić</cp:lastModifiedBy>
  <cp:lastPrinted>2025-04-09T10:15:10Z</cp:lastPrinted>
  <dcterms:created xsi:type="dcterms:W3CDTF">2008-10-17T11:51:54Z</dcterms:created>
  <dcterms:modified xsi:type="dcterms:W3CDTF">2025-04-16T10:58:37Z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