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https://kddx.sharepoint.com/sites/Sektorfinancija/Shared Documents/Konsolidacija/KONSOLIDACIJA 2022/31 12 2022/GFI 31 12 2022 NEREVIDIRANI IZVJEŠTAJI/TFI 31 12 2022/"/>
    </mc:Choice>
  </mc:AlternateContent>
  <xr:revisionPtr revIDLastSave="129" documentId="8_{8B487731-EFBE-476C-A2B8-15FBE15B40D7}" xr6:coauthVersionLast="47" xr6:coauthVersionMax="47" xr10:uidLastSave="{7F8CA0AA-E426-418E-96C2-DB3FFBA5F7F6}"/>
  <bookViews>
    <workbookView xWindow="-120" yWindow="-120" windowWidth="29040" windowHeight="1584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85" i="24" l="1"/>
  <c r="D120" i="24"/>
  <c r="D117" i="24"/>
  <c r="D124" i="24" l="1"/>
  <c r="B120" i="24"/>
  <c r="B117" i="24"/>
  <c r="B124" i="24" l="1"/>
  <c r="B126" i="24" s="1"/>
  <c r="B128" i="24" s="1"/>
  <c r="D126" i="24"/>
  <c r="D128" i="24" s="1"/>
  <c r="D212" i="24" l="1"/>
  <c r="B212" i="24"/>
  <c r="D208" i="24"/>
  <c r="B208" i="24"/>
  <c r="D201" i="24"/>
  <c r="B201" i="24"/>
  <c r="D197" i="24"/>
  <c r="B197" i="24"/>
  <c r="D173" i="24"/>
  <c r="B173" i="24"/>
  <c r="D132" i="24"/>
  <c r="B132" i="24"/>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H21" i="21"/>
  <c r="J60" i="26"/>
  <c r="J14" i="26"/>
  <c r="J61" i="26" s="1"/>
  <c r="I14" i="26"/>
  <c r="I61" i="26" s="1"/>
  <c r="I60" i="26"/>
  <c r="H60" i="26"/>
  <c r="H14" i="26"/>
  <c r="H61" i="26" s="1"/>
  <c r="I21" i="21"/>
  <c r="H36" i="21"/>
  <c r="I36" i="21"/>
  <c r="H49" i="21"/>
  <c r="I49" i="21"/>
  <c r="K64" i="26" l="1"/>
  <c r="K62" i="26"/>
  <c r="K68" i="26" s="1"/>
  <c r="K63" i="26"/>
  <c r="I62" i="26"/>
  <c r="I67" i="26" s="1"/>
  <c r="J63" i="26"/>
  <c r="J62" i="26"/>
  <c r="J68" i="26" s="1"/>
  <c r="J64" i="26"/>
  <c r="H63" i="26"/>
  <c r="I64" i="26"/>
  <c r="I63" i="26"/>
  <c r="H62" i="26"/>
  <c r="H68" i="26" s="1"/>
  <c r="H64" i="26"/>
  <c r="I51" i="21"/>
  <c r="I53" i="21" s="1"/>
  <c r="H51" i="21"/>
  <c r="H53" i="21" s="1"/>
  <c r="I68" i="26" l="1"/>
  <c r="K66" i="26"/>
  <c r="K67" i="26"/>
  <c r="I66" i="26"/>
  <c r="J67" i="26"/>
  <c r="J66"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<sst xmlns="http://schemas.openxmlformats.org/spreadsheetml/2006/main" count="747" uniqueCount="621">
  <si>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</si>
  <si>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</si>
  <si>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</si>
  <si>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</si>
  <si>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</si>
  <si>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</si>
  <si>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</si>
  <si>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</si>
  <si>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</si>
  <si>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</si>
  <si>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</si>
  <si>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</si>
  <si>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</si>
  <si>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</si>
  <si>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</si>
  <si>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</si>
  <si>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</si>
  <si>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</si>
  <si>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</si>
  <si>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</si>
  <si>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</si>
  <si>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</si>
  <si>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</si>
  <si>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</si>
  <si>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</si>
  <si>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</si>
  <si>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</si>
  <si>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</si>
  <si>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</si>
  <si>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</si>
  <si>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</si>
  <si>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</si>
  <si>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</si>
  <si>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</si>
  <si>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</si>
  <si>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</si>
  <si>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</si>
  <si>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</si>
  <si>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</si>
  <si>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</si>
  <si>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</si>
  <si>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</si>
  <si>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</si>
  <si>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</si>
  <si>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</si>
  <si>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</si>
  <si>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</si>
  <si>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</si>
  <si>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</si>
  <si>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</si>
  <si>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</si>
  <si>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</si>
  <si>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</si>
  <si>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</si>
  <si>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</si>
  <si>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</si>
  <si>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</si>
  <si>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</si>
  <si>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</si>
  <si>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</si>
  <si>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</si>
  <si>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</si>
  <si>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</si>
  <si>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</si>
  <si>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</si>
  <si>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</si>
  <si>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</si>
  <si>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</si>
  <si>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</si>
  <si>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</si>
  <si>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</si>
  <si>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</si>
  <si>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</si>
  <si>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</si>
  <si>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</si>
  <si>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</si>
  <si>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</si>
  <si>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</si>
  <si>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</si>
  <si>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</si>
  <si>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</si>
  <si>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</si>
  <si>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</si>
  <si>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</si>
  <si>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</si>
  <si>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</si>
  <si>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</si>
  <si>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</si>
  <si>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</si>
  <si>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</si>
  <si>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</si>
  <si>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</si>
  <si>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</si>
  <si>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</si>
  <si>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</si>
  <si>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</si>
  <si>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</si>
  <si>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</si>
  <si>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</si>
  <si>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</si>
  <si>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</si>
  <si>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</si>
  <si>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</si>
  <si>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</si>
  <si>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</si>
  <si>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</si>
  <si>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</si>
  <si>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</si>
  <si>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</si>
  <si>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</si>
  <si>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</si>
  <si>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</si>
  <si>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</si>
  <si>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</si>
  <si>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</si>
  <si>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</si>
  <si>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</si>
  <si>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</si>
  <si>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</si>
  <si>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</si>
  <si>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</si>
  <si>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</si>
  <si>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</si>
  <si>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</si>
  <si>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</si>
  <si>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</si>
  <si>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</si>
  <si>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</si>
  <si>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</si>
  <si>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</si>
  <si>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</si>
  <si>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</si>
  <si>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</si>
  <si>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</si>
  <si>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</si>
  <si>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</si>
  <si>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</si>
  <si>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</si>
  <si>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</si>
  <si>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</si>
  <si>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</si>
  <si>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</si>
  <si>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</si>
  <si>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</si>
  <si>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</si>
  <si>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</si>
  <si>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</si>
  <si>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</si>
  <si>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</si>
  <si>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</si>
  <si>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</si>
  <si>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</si>
  <si>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</si>
  <si>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</si>
  <si>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</si>
  <si>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</si>
  <si>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</si>
  <si>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</si>
  <si>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</si>
  <si>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</si>
  <si>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</si>
  <si>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</si>
  <si>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</si>
  <si>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</si>
  <si>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</si>
  <si>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</si>
  <si>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</si>
  <si>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</si>
  <si>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</si>
  <si>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</si>
  <si>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</si>
  <si>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</si>
  <si>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</si>
  <si>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</si>
  <si>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</si>
  <si>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</si>
  <si>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</si>
  <si>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</si>
  <si>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</si>
  <si>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</si>
  <si>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</si>
  <si>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</si>
  <si>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</si>
  <si>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</si>
  <si>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</si>
  <si>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</si>
  <si>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</si>
  <si>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</si>
  <si>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</si>
  <si>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</si>
  <si>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</si>
  <si>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</si>
  <si>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</si>
  <si>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</si>
  <si>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</si>
  <si>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</si>
  <si>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</si>
  <si>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</si>
  <si>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</si>
  <si>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</si>
  <si>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</si>
  <si>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</si>
  <si>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</si>
  <si>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</si>
  <si>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</si>
  <si>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</si>
  <si>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</si>
  <si>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</si>
  <si>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</si>
  <si>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</si>
  <si>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</si>
  <si>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</si>
  <si>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</si>
  <si>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</si>
  <si>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</si>
  <si>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</si>
  <si>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</si>
  <si>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</si>
  <si>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</si>
  <si>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</si>
  <si>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</si>
  <si>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</si>
  <si>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</si>
  <si>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</si>
  <si>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</si>
  <si>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</si>
  <si>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</si>
  <si>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</si>
  <si>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</si>
  <si>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</si>
  <si>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</si>
  <si>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</si>
  <si>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</si>
  <si>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</si>
  <si>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</si>
  <si>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</si>
  <si>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</si>
  <si>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</si>
  <si>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</si>
  <si>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</si>
  <si>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</si>
  <si>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</si>
  <si>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</si>
  <si>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</si>
  <si>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</si>
  <si>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</si>
  <si>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</si>
  <si>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</si>
  <si>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</si>
  <si>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</si>
  <si>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</si>
  <si>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</si>
  <si>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</si>
  <si>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</si>
  <si>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</si>
  <si>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</si>
  <si>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</si>
  <si>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</si>
  <si>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</si>
  <si>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</si>
  <si>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</si>
  <si>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</si>
  <si>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</si>
  <si>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</si>
  <si>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</si>
  <si>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</si>
  <si>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</si>
  <si>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</si>
  <si>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</si>
  <si>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</si>
  <si>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</si>
  <si>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</si>
  <si>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</si>
  <si>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</si>
  <si>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</si>
  <si>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</si>
  <si>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</si>
  <si>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</si>
  <si>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</si>
  <si>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</si>
  <si>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</si>
  <si>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</si>
  <si>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</si>
  <si>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</si>
  <si>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</si>
  <si>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</si>
  <si>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</si>
  <si>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</si>
  <si>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</si>
  <si>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</si>
  <si>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</si>
  <si>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</si>
  <si>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</si>
  <si>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</si>
  <si>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</si>
  <si>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</si>
  <si>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</si>
  <si>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</si>
  <si>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</si>
  <si>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</si>
  <si>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</si>
  <si>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</si>
  <si>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</si>
  <si>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</si>
  <si>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</si>
  <si>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</si>
  <si>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</si>
  <si>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</si>
  <si>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</si>
  <si>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</si>
  <si>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</si>
  <si>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</si>
  <si>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</si>
  <si>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</si>
  <si>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</si>
  <si>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</si>
  <si>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</si>
  <si>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</si>
  <si>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</si>
  <si>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</si>
  <si>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</si>
  <si>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</si>
  <si>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</si>
  <si>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</si>
  <si>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</si>
  <si>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</si>
  <si>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</si>
  <si>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</si>
  <si>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</si>
  <si>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</si>
  <si>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</si>
  <si>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</si>
  <si>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</si>
  <si>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</si>
  <si>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</si>
  <si>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</si>
  <si>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</si>
  <si>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</si>
  <si>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</si>
  <si>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</si>
  <si>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</si>
  <si>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</si>
  <si>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</si>
  <si>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</si>
  <si>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</si>
  <si>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</si>
  <si>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</si>
  <si>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</si>
  <si>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</si>
  <si>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</si>
  <si>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</si>
  <si>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</si>
  <si>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</si>
  <si>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</si>
  <si>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</si>
  <si>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</si>
  <si>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</si>
  <si>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</si>
  <si>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</si>
  <si>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</si>
  <si>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</si>
  <si>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</si>
  <si>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</si>
  <si>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</si>
  <si>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</si>
  <si>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</si>
  <si>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</si>
  <si>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</si>
  <si>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</si>
  <si>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</si>
  <si>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</si>
  <si>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</si>
  <si>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</si>
  <si>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</si>
  <si>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</si>
  <si>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</si>
  <si>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</si>
  <si>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</si>
  <si>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</si>
  <si>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</si>
  <si>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</si>
  <si>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</si>
  <si>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</si>
  <si>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</si>
  <si>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</si>
  <si>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</si>
  <si>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</si>
  <si>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</si>
  <si>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</si>
  <si>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</si>
  <si>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</si>
  <si>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</si>
  <si>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</si>
  <si>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</si>
  <si>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</si>
  <si>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</si>
  <si>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</si>
  <si>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</si>
  <si>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</si>
  <si>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</si>
  <si>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</si>
  <si>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</si>
  <si>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</si>
  <si>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</si>
  <si>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</si>
  <si>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</si>
  <si>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</si>
  <si>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</si>
  <si>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</si>
  <si>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</si>
  <si>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</si>
  <si>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</si>
  <si>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</si>
  <si>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</si>
  <si>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</si>
  <si>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</si>
  <si>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</si>
  <si>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</si>
  <si>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</si>
  <si>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</si>
  <si>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</si>
  <si>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</si>
  <si>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</si>
  <si>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</si>
  <si>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</si>
  <si>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</si>
  <si>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</si>
  <si>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</si>
  <si>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</si>
  <si>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</si>
  <si>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</si>
  <si>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</si>
  <si>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</si>
  <si>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</si>
  <si>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</si>
  <si>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</si>
  <si>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</si>
  <si>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</si>
  <si>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</si>
  <si>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</si>
  <si>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</si>
  <si>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</si>
  <si>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</si>
  <si>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</si>
  <si>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</si>
  <si>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</si>
  <si>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</si>
  <si>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HR</t>
  </si>
  <si>
    <t>080040936</t>
  </si>
  <si>
    <t>45050126417</t>
  </si>
  <si>
    <t>74780000HOSHMRAWOI15</t>
  </si>
  <si>
    <t>501</t>
  </si>
  <si>
    <t>KONČAR - ELEKTROINDUSTRIJA d.d.</t>
  </si>
  <si>
    <t>ZAGREB</t>
  </si>
  <si>
    <t>FALLEROVO ŠETALIŠTE 22</t>
  </si>
  <si>
    <t>koncar.finance@koncar.hr</t>
  </si>
  <si>
    <t>www.koncar.hr</t>
  </si>
  <si>
    <t>Končar - Energetika i usluge d.o.o.</t>
  </si>
  <si>
    <t>Zagreb</t>
  </si>
  <si>
    <t>Končar - Motori i električni sustavi d.o.o.</t>
  </si>
  <si>
    <t>Končar - Generatori i motori d.o.o.</t>
  </si>
  <si>
    <t xml:space="preserve">Končar - Obnovljivi izvori d.o.o. </t>
  </si>
  <si>
    <t>Končar - Mjerni transformatori d.d.</t>
  </si>
  <si>
    <t>Končar - Distributivni i specijalni transf. d.d.</t>
  </si>
  <si>
    <t>Končar - Aparati i postrojenja d.o.o.</t>
  </si>
  <si>
    <t>Končar - Električna vozila d.d.</t>
  </si>
  <si>
    <t>Končar - Inženjering d.o.o. za proizvodnju i usluge</t>
  </si>
  <si>
    <t>Končar - Metalne konstrukcije d.o.o.</t>
  </si>
  <si>
    <t>Končar - Ulaganja d.o.o.</t>
  </si>
  <si>
    <t>Končar - Digital d.o.o.</t>
  </si>
  <si>
    <t>Marina Markušić</t>
  </si>
  <si>
    <t>01 3667 175</t>
  </si>
  <si>
    <t>marina.markusic@koncar.hr</t>
  </si>
  <si>
    <t>KPMG Croatia d.o.o.</t>
  </si>
  <si>
    <t>Igor Gošek</t>
  </si>
  <si>
    <t>Obveznik: GRUPA KONČAR - ELEKTROINDUSTRIJA</t>
  </si>
  <si>
    <t>BILJEŠKE UZ FINANCIJSKE IZVJEŠTAJE - TFI</t>
  </si>
  <si>
    <t>Naziv izdavatelja: Končar - Elektroindustrija d.d.</t>
  </si>
  <si>
    <t>OIB: 45050126417</t>
  </si>
  <si>
    <t>1.  OPĆI PODACI</t>
  </si>
  <si>
    <t>Djelatnost</t>
  </si>
  <si>
    <r>
      <t>Glavna područa djelovanja Grupe Končar (dalje: „Grupa</t>
    </r>
    <r>
      <rPr>
        <sz val="10"/>
        <rFont val="Calibri"/>
        <family val="2"/>
        <charset val="238"/>
      </rPr>
      <t>ˮ</t>
    </r>
    <r>
      <rPr>
        <sz val="10"/>
        <rFont val="Arial"/>
        <family val="2"/>
        <charset val="238"/>
      </rPr>
      <t>) su:</t>
    </r>
  </si>
  <si>
    <t xml:space="preserve"> - proizvodnja električne energije,</t>
  </si>
  <si>
    <t xml:space="preserve"> - prijenos i distribcija električe energije,</t>
  </si>
  <si>
    <t xml:space="preserve"> - tračnička vozila i infrastruktura,</t>
  </si>
  <si>
    <t xml:space="preserve"> - digitalna rješenja i platforme.</t>
  </si>
  <si>
    <t>Struktura Grupe</t>
  </si>
  <si>
    <r>
      <t>Matica Grupe je Končar – Elektroindustrija d.d. (OIB: 45050126417), Zagreb, Fallerovo šetalište 22 (dalje: „Društvo</t>
    </r>
    <r>
      <rPr>
        <sz val="10"/>
        <rFont val="Calibri"/>
        <family val="2"/>
        <charset val="238"/>
      </rPr>
      <t>ˮ</t>
    </r>
    <r>
      <rPr>
        <sz val="10"/>
        <rFont val="Arial"/>
        <family val="2"/>
        <charset val="238"/>
      </rPr>
      <t>).</t>
    </r>
  </si>
  <si>
    <t>Društvo se bavi upravljanjem društvima u svom vlasništvu.</t>
  </si>
  <si>
    <t>Broj zaposlenih</t>
  </si>
  <si>
    <t>2.  OSNOVA SASTAVLJANJA I RAČUNOVODSTVENE POLITIKE</t>
  </si>
  <si>
    <t>Osnova sastavljanja</t>
  </si>
  <si>
    <t>Godišnji konsolidirani izvještaji Grupe dostupni su na službenim stranicama Zagrebačke burze (www.zse.hr), Hrvatske agencije za nadzor financijskih usluga (www.hanfa.hr) i web stranicama Društva (www.koncar.hr).</t>
  </si>
  <si>
    <t>Vremenska neograničenost poslovanja</t>
  </si>
  <si>
    <t>Uprava Društva smatra kako Grupa raspolaže s dovoljno resursa za nastavak rada u doglednoj budućnosti te nije utvrdila značajne neizvjesnosti vezane uz poslovne događaje i uvjete koji mogu dovesti u sumnju vremensku neograničenost poslovanja Grupe.</t>
  </si>
  <si>
    <t>Značajne računovodstvene politike</t>
  </si>
  <si>
    <t>Ključne računovodstvene procjene</t>
  </si>
  <si>
    <t xml:space="preserve">U pripremi  konsolidiranih financijskih izvještaja, Uprava je koristila prosudbe i procjene koje utječu na primjenu računovodstvenih politika i evidentirane iznose imovine i obveza, prihoda i rashoda. Proizašle računovodstvene procjene su, po definiciji, u rijetkim slučajevima izjednačene sa stvarnim rezultatima. Ključne računovodstvene procjene su iste kao one opisane u posljednjem godišnjem financijskom izvješću. </t>
  </si>
  <si>
    <t>Sezonski utjecaj</t>
  </si>
  <si>
    <t>Grupa nije izložena značajnim sezonskim ili cikličkim promjenama u svom poslovanju.</t>
  </si>
  <si>
    <t>3. OVISNA DRUŠTVA</t>
  </si>
  <si>
    <t>31.12.2021.</t>
  </si>
  <si>
    <t>Udio u glasačkim pravima (%)</t>
  </si>
  <si>
    <t>Ovisna društva registrirana u Hrvatskoj koja se konsolidiraju:</t>
  </si>
  <si>
    <t>Končar - Motori i električni sustavi d.o.o., Zagreb</t>
  </si>
  <si>
    <t>Končar - Energetika i usluge d.o.o., Zagreb</t>
  </si>
  <si>
    <t>Končar - Obnovljivi izvori d.o.o., Zagreb</t>
  </si>
  <si>
    <t xml:space="preserve">    Direktno vlasništvo</t>
  </si>
  <si>
    <t xml:space="preserve">    Indirektno vlasništvo</t>
  </si>
  <si>
    <t>Končar - Električna vozila d.d., Zagreb</t>
  </si>
  <si>
    <t>Končar - Mjerni transformatori d.d., Zagreb</t>
  </si>
  <si>
    <t>Končar - Distributivni i specijalni transformatori d.d., Zagreb</t>
  </si>
  <si>
    <t>-</t>
  </si>
  <si>
    <t>Končar - Digital, d.o.o., Zagreb</t>
  </si>
  <si>
    <r>
      <t xml:space="preserve">Napredna energetska rješenja d.o.o., Zagreb </t>
    </r>
    <r>
      <rPr>
        <i/>
        <sz val="9"/>
        <color rgb="FF000000"/>
        <rFont val="Arial"/>
        <family val="2"/>
        <charset val="238"/>
      </rPr>
      <t>(Indirektno vlasništvo kroz ovisno društvo Končar – Ulaganja d.o.o.)</t>
    </r>
  </si>
  <si>
    <r>
      <t xml:space="preserve">Konell d.o.o., Sofija, Bugarska </t>
    </r>
    <r>
      <rPr>
        <i/>
        <sz val="9"/>
        <color rgb="FF000000"/>
        <rFont val="Arial"/>
        <family val="2"/>
        <charset val="238"/>
      </rPr>
      <t>(Indirektno vlasništvo kroz ovisno društvo Končar – Električna vozila d.d.)</t>
    </r>
  </si>
  <si>
    <t>Kod nekoliko ovisnih društava, Grupa ima kontrolu kroz većinu glasačkih prava. Međutim vlasnički udio u navedenim društvima ne korespondira udjelu u glasačkim pravima budući da navedena društva imaju i preferencijalne dionice koje imaju sva prava kao i redovne dionice, osim prava glasa. Udio u vlasništvu navedenih društava je kako slijedi:</t>
  </si>
  <si>
    <t>Udio u vlasništvu (%)</t>
  </si>
  <si>
    <t>4. INFORMACIJE O POSLOVNIM SEGMENTIMA</t>
  </si>
  <si>
    <t xml:space="preserve">Grupa je za potrebe upravljanja organizirana u poslovne jedinice prema kriteriju srodnosti pojedinih grupa proizvoda te su u tu svrhu utvrđeni izvještajni segmenti. Izvještajni segmenti Grupe utvrđeni su kako slijedi: </t>
  </si>
  <si>
    <t xml:space="preserve">Izvještajni segmenti sastavni su dio internih financijskih izvještaja. Interne financijske izvještaje redovito pregledava Uprava Društva koja je i glavni donositelj poslovnih odluka te koja na osnovu njih ocjenjuje uspješnost poslovanja te donosi poslovne odluke. </t>
  </si>
  <si>
    <t xml:space="preserve">Prihodi od prodaje po segmentima </t>
  </si>
  <si>
    <t>HRK' 000</t>
  </si>
  <si>
    <t>Ostalo</t>
  </si>
  <si>
    <t>Ukupni prihodi iz ugovora s kupcima</t>
  </si>
  <si>
    <t>Povezana društva</t>
  </si>
  <si>
    <t>Nepovezana društva</t>
  </si>
  <si>
    <t>5.  OSTALI POSLOVNI PRIHODI I RASHODI</t>
  </si>
  <si>
    <t>6. KAPITALIZIRANI TROŠKOVI PLAĆA</t>
  </si>
  <si>
    <t>7.  ZARADA PO DIONICI</t>
  </si>
  <si>
    <t>Neto dobit pripisana vlasnicima matice</t>
  </si>
  <si>
    <t>Ponderirani prosječni broj dionica</t>
  </si>
  <si>
    <t>8. DUGOTRAJNA MATERIJALNA I NEMATERIJALNA IMOVINA</t>
  </si>
  <si>
    <t>9. ZALIHE</t>
  </si>
  <si>
    <t>10. KAPITAL I REZERVE</t>
  </si>
  <si>
    <t>11. OBVEZE PO KREDITIMA</t>
  </si>
  <si>
    <t>Obeze po kreditima</t>
  </si>
  <si>
    <t>Dugoročne</t>
  </si>
  <si>
    <t>Kratkoročne</t>
  </si>
  <si>
    <t>Obveze po kreditima dospijevaju na plaćanje kako slijedi:</t>
  </si>
  <si>
    <t>Unutar jedne godine</t>
  </si>
  <si>
    <t>Od 1 do 2 godine</t>
  </si>
  <si>
    <t>Od 2 do 5 godina</t>
  </si>
  <si>
    <t>Iznad 5 godina</t>
  </si>
  <si>
    <t>12. TRANSAKCIJE S POVEZANIM STRANAMA</t>
  </si>
  <si>
    <t>Potraživanja</t>
  </si>
  <si>
    <t>Pridružena društva</t>
  </si>
  <si>
    <t>Zajednički pothvati</t>
  </si>
  <si>
    <t>Obveze</t>
  </si>
  <si>
    <t>Prihodi od prodaje</t>
  </si>
  <si>
    <t>Poslovni rashodi</t>
  </si>
  <si>
    <t>13. DOGAĐAJI NAKON DATUMA BILANCE</t>
  </si>
  <si>
    <t>Konsolidirani financijski izvještaji ne uključuju sve podatke i objave koji su obavezni za godišnje konsolidirane financijske izvještaje te ih se treba čitati zajedno s godišnjim konsolidiranim financijskim izvještajima Grupe na dan 31. prosinca 2021. Godišnji konsolidirani financijski izvještaji Grupe sastavljeni su sukladno Međunarodnim standardima financijskog izvještavanja (MSFI) koje je odobrila EU.</t>
  </si>
  <si>
    <t>Prijenos i distribucija električne energije</t>
  </si>
  <si>
    <t>Tračnička vozila i infrastruktura</t>
  </si>
  <si>
    <t>Digitalna rješenja</t>
  </si>
  <si>
    <t>- tračnička vozila i infrastruktura - izgradnja i prodaja tračničkih vozila poput vlakova i tramvaja, te povezane usluge održavanja</t>
  </si>
  <si>
    <t>- digitalna rješenja- digitalna rješenja, digitalne usluge, digitalizacija proizvoda i proizvodnje, sustavi poslovne podrške, ICT infrastruktura i usluge.</t>
  </si>
  <si>
    <t>Proizvodnja električne energije</t>
  </si>
  <si>
    <t xml:space="preserve"> - prijenos</t>
  </si>
  <si>
    <t xml:space="preserve"> - distribucija</t>
  </si>
  <si>
    <t xml:space="preserve"> - tračnička vozila</t>
  </si>
  <si>
    <t xml:space="preserve"> - izgradnja i modernizacija željezničke infrastrukture</t>
  </si>
  <si>
    <t>Ukupno izvještajni segmenti</t>
  </si>
  <si>
    <t>Eliminacije internih odnosa</t>
  </si>
  <si>
    <t>Prihodi iz ugovora s kupcima</t>
  </si>
  <si>
    <t>- prijenos i distribucija električne energije - proizvodnja i prodaja distributivnih, specijalnih, mjernih i ostalih transformatora, transformatorskih kotlova, transformatorske stanice, oprema za primarnu i sekundarnu distribuciju električne energije, niskonaponska postrojenja, sustavi monitoringa, usluge dijagnostike, ispitivanja i tehničkog nadzora</t>
  </si>
  <si>
    <t>Ostalo obuhvaća djelatnost najma nekretnina koje nisu u funkciji osnovne djelatnosti, te dijela proizvodnje malih motora i električnih strojeva, te ne predstavlja odvojeni poslovni segment.</t>
  </si>
  <si>
    <t xml:space="preserve">Slijedi analiza prihoda od prodaje Grupe po izvještajnim segmentima koji su prikazani u skladu s MSFI 8 Poslovni segmenti. </t>
  </si>
  <si>
    <t>Končar - Institut za elektrotehniku d.o.o.</t>
  </si>
  <si>
    <t xml:space="preserve"> </t>
  </si>
  <si>
    <t>Končar - Inženjering d.o.o., Zagreb</t>
  </si>
  <si>
    <t>Končar - Generatori i motori d.o.o., Zagreb</t>
  </si>
  <si>
    <t>Končar - Metalne konstrukcije do.o., Zagreb</t>
  </si>
  <si>
    <t>Končar – Aparati i postrojenja d.o.o.</t>
  </si>
  <si>
    <t>Končar - Elektronika i informatika d.o.o., Zagreb</t>
  </si>
  <si>
    <t xml:space="preserve">Končar - Institut za elektrotehniku d.o.o., Zagreb </t>
  </si>
  <si>
    <t xml:space="preserve">Grupa ima jedno pridruženo društvo u Hrvatskoj. </t>
  </si>
  <si>
    <t>U Grupi, uz Maticu, djeluje 11 ovisnih društava iz temeljne djelatnosti, te 3 ovisna društva posebnih djelatnosti i to na istraživanju i razvoju proizvoda i infrastrukturnim uslugama i ulaganjima.</t>
  </si>
  <si>
    <t>Društva u indirektnom vladništvu registrirana izvan Hrvatske koja se konsolidiraju:</t>
  </si>
  <si>
    <t>Društva u indirektnom vlasništvu u Hrvatskoj koja se konsolidriraju:</t>
  </si>
  <si>
    <t>Osnovna i razrijeđena zarada po dionici u kn</t>
  </si>
  <si>
    <t>Končar - Elektronika i informatika d.o.o.</t>
  </si>
  <si>
    <r>
      <t>Power Engineering Transformatory Sp. z o.o. (PET), Poznan, Poljska</t>
    </r>
    <r>
      <rPr>
        <i/>
        <sz val="9"/>
        <color rgb="FF000000"/>
        <rFont val="Arial"/>
        <family val="2"/>
        <charset val="238"/>
      </rPr>
      <t xml:space="preserve"> (Indirektno vlasništvo kroz ovisno društvo Končar – Distributivni i specijalni transformatori d.d.)                </t>
    </r>
  </si>
  <si>
    <r>
      <t xml:space="preserve">Dalekovod d.d., Zagreb  </t>
    </r>
    <r>
      <rPr>
        <i/>
        <sz val="9"/>
        <color rgb="FF000000"/>
        <rFont val="Arial"/>
        <family val="2"/>
        <charset val="238"/>
      </rPr>
      <t>(indirektno vlasništvo kroz društvo Napredna energetska rješenja d.o.o.)</t>
    </r>
  </si>
  <si>
    <r>
      <t xml:space="preserve">Proizvodnja MK d.o.o., Velika Gorica </t>
    </r>
    <r>
      <rPr>
        <i/>
        <sz val="9"/>
        <color rgb="FF000000"/>
        <rFont val="Arial"/>
        <family val="2"/>
        <charset val="238"/>
      </rPr>
      <t>(indirektno vlasništvo kroz društvo Dalekovod d.d.)</t>
    </r>
  </si>
  <si>
    <r>
      <t xml:space="preserve">Proizvodnja OSO d.o.o., Velika Gorica </t>
    </r>
    <r>
      <rPr>
        <i/>
        <sz val="9"/>
        <color rgb="FF000000"/>
        <rFont val="Arial"/>
        <family val="2"/>
        <charset val="238"/>
      </rPr>
      <t>(indirektno vlasništvo kroz društvo Dalekovod d.d.)</t>
    </r>
  </si>
  <si>
    <r>
      <t xml:space="preserve">Dalekovod Projekt d.o.o., Zagreb </t>
    </r>
    <r>
      <rPr>
        <i/>
        <sz val="9"/>
        <color rgb="FF000000"/>
        <rFont val="Arial"/>
        <family val="2"/>
        <charset val="238"/>
      </rPr>
      <t>(indirektno vlasništvo kroz društvo Dalekovod d.d.)</t>
    </r>
  </si>
  <si>
    <r>
      <t xml:space="preserve">Dalekovod EMU d.o.o., Vela Luka </t>
    </r>
    <r>
      <rPr>
        <i/>
        <sz val="9"/>
        <color rgb="FF000000"/>
        <rFont val="Arial"/>
        <family val="2"/>
        <charset val="238"/>
      </rPr>
      <t>(indirektno vlasništvo kroz društvo Dalekovod d.d.)</t>
    </r>
  </si>
  <si>
    <r>
      <t xml:space="preserve">EL-RA d.o.o., Vela Luka </t>
    </r>
    <r>
      <rPr>
        <i/>
        <sz val="9"/>
        <color rgb="FF000000"/>
        <rFont val="Arial"/>
        <family val="2"/>
        <charset val="238"/>
      </rPr>
      <t>(indirektno vlasništvo kroz društvo Dalekovod d.d.)</t>
    </r>
  </si>
  <si>
    <t>Dalekovod Adria d.o.o., Zagreb (indirektno vlasništvo kroz društvo Dalekovod d.d.)</t>
  </si>
  <si>
    <r>
      <t xml:space="preserve">Dalekovod Mostar d.o.o., Mostar, BIH </t>
    </r>
    <r>
      <rPr>
        <i/>
        <sz val="9"/>
        <color rgb="FF000000"/>
        <rFont val="Arial"/>
        <family val="2"/>
        <charset val="238"/>
      </rPr>
      <t>(indirektno vlasništvo kroz društvo Dalekovod d.d.)</t>
    </r>
  </si>
  <si>
    <r>
      <rPr>
        <sz val="9"/>
        <color rgb="FF000000"/>
        <rFont val="Arial"/>
        <family val="2"/>
        <charset val="238"/>
      </rPr>
      <t>Dalekovod Ljubljana d.o.o., Ljubljana, Slovenija</t>
    </r>
    <r>
      <rPr>
        <i/>
        <sz val="9"/>
        <color rgb="FF000000"/>
        <rFont val="Arial"/>
        <family val="2"/>
        <charset val="238"/>
      </rPr>
      <t xml:space="preserve"> </t>
    </r>
    <r>
      <rPr>
        <sz val="9"/>
        <color rgb="FF000000"/>
        <rFont val="Arial"/>
        <family val="2"/>
        <charset val="238"/>
      </rPr>
      <t>(indirektno vlasništvo kroz društvo Dalekovod d.d.)</t>
    </r>
  </si>
  <si>
    <r>
      <t xml:space="preserve">Dalekovod Norge AS, Oslo, Norveška </t>
    </r>
    <r>
      <rPr>
        <i/>
        <sz val="9"/>
        <color rgb="FF000000"/>
        <rFont val="Arial"/>
        <family val="2"/>
        <charset val="238"/>
      </rPr>
      <t>(indirektno vlasništvo kroz društvo Dalekovod d.d.)</t>
    </r>
  </si>
  <si>
    <r>
      <t xml:space="preserve">Dalekovod Ukrajina d.o.o., Kijev, Ukrajina </t>
    </r>
    <r>
      <rPr>
        <i/>
        <sz val="9"/>
        <color rgb="FF000000"/>
        <rFont val="Arial"/>
        <family val="2"/>
        <charset val="238"/>
      </rPr>
      <t>(indirektno vlasništvo kroz društvo Dalekovod d.d.)</t>
    </r>
  </si>
  <si>
    <t>- proizvodnja električne energije - proizvodnja i revitalizacija  generatora, izgradnja i revitalizacija HE, izgradnja solarnih elektrana, proizvodnja pretvarača, proizvodnja i instalacija vjetroagregata, upravljanje, održavanje i servisi</t>
  </si>
  <si>
    <t>03282635</t>
  </si>
  <si>
    <t>stanje na dan 31.12.2022</t>
  </si>
  <si>
    <t>u razdoblju 01.01.2022 do 31.12.2022</t>
  </si>
  <si>
    <t>Izvještajno razdoblje: 01.01.2022. do 31.12.2022.</t>
  </si>
  <si>
    <t>Konsolidirani financijski izvještaji za  razdoblje 1-12.2022. godine sastavljeni su sukladno Međunarodnom računovodstvenom standardu 34 – Financijsko izvještavanje u toku godine, kojeg je odobrila Europska unija (EU).</t>
  </si>
  <si>
    <t>Konsolidirani financijski izvještaji za razdoblje 1-12. 2022. godine pripremljeni su na temelju istih računovodstvenih politika, prikaza i metoda izračuna koji su se koristili prilikom pripreme godišnjih konsolidiranih financijskih izvještaja Grupe na dan 31. prosinca 2021. godine.</t>
  </si>
  <si>
    <t>31.12.2022.</t>
  </si>
  <si>
    <t>Društvo u indiretknom vlasništvu kojea se ne konsolidira zbog nematerijalnosti:</t>
  </si>
  <si>
    <t>01.01.2022. do 31.12.2022.</t>
  </si>
  <si>
    <t>01.01.2021. do 31.12.2021.</t>
  </si>
  <si>
    <t>01.01.2021. do 31.12.2022.</t>
  </si>
  <si>
    <t xml:space="preserve">Nakon datuma izvještavanja, do datuma odobrenja financijskih izvještaja, nije bilo događaja koji bi značajno utjecali na  konsolidirane financijske izvještaje Grupe za razdoblje 1-12.2022. godine, koji bi, slijedom toga, trebali biti objavljeni. </t>
  </si>
  <si>
    <t>Prosječan broj zaposlenih u razdoblju 1-12.2022. godine iznosio je 4.444  (isto razdoblje 2021. godine: 3.616).</t>
  </si>
  <si>
    <t>Na dan 31. prosinca 2022. godine Grupa je imala 4.826 zaposlenika, dok je na dan 31. prosinca 2021. godine imala 3.640 zaposlenika. Razlog tolikog broja povećanja zaposlenih je integriranje Grupe Dalekovod u poslovanje Grupe Končar s 1. travnjem 2022. godine. Grupa Dalekovod na dan 31. prosinca 2022. ima 1.088 zaposlenih.</t>
  </si>
  <si>
    <t>Uukupnim prihodima od prodaje učešće Grupe Dalekovod je 14,79%, odnosno 861,7 milijuna kuna.</t>
  </si>
  <si>
    <t>Ostali poslovni prihodi iznose 170,17 milijuna kuna i odnose se na prihode od prodaje imovine, na prihode od naknda šteta te jednokratan efekt transakcije vezan uz dokapitalizaciju Dalekovoda.</t>
  </si>
  <si>
    <t>U razdoblju 1-12. 2022. godine društva grupe kapitalizirala su plaće u ukupnom iznosu  10.348 tisuća kuna (neto plaće 6.318 tisuća kuna, porez, prirez i doprinosi iz plaća 2.709 tisuća kuna, te doprinosi na plaću u iznosu od 1.321 tisuću kuna).</t>
  </si>
  <si>
    <t xml:space="preserve">U razdoblju 1-12.2022. godine Grupa je nabavila 243.201 tisuću kuna imovine (1-12.2021.: 113.336 tisuća kuna). Trošak amortizacije u razdoblju 1-12.2022. godine iznosio je 127.378 tisuća kuna (1-12.2021. godine: 97.285 tisuća kuna).  </t>
  </si>
  <si>
    <t>U razdoblju 1-12. 2022. godine Grupa je iskazala vrijednosno usklađenje zaliha u iznosu od 24.855 tisuća kuna (1-12. 2021. godine: 14.200 tisuća kuna).</t>
  </si>
  <si>
    <t>Bankovni krediti osigurani su zalogom nad nekretninama i pokretninama. Sadašnja vrijednost nekretnina na kojima su upisana založna prava iznosi 155.953 tisuća kuna, a sadašnja vrijednost pokretnina na kojima su upisana založna prava iznosi 36.334 tisuća kuna.</t>
  </si>
  <si>
    <t>Strane se smatraju povezanim ako jedna strana ima sposobnost kontrole nad drugom stranom, ako je pod zajedničkom kontrolom ili ima značajan utjecaj na poslovanje druge strane. Grupa je također u značajnom vlasništvu Republike Hrvatske i ostalih društava pod kontrolom ili značajnim utjecajem Republike Hrvatske. Sukladno tome, Grupa je u povezanom odnosu s državnim institucijama i ostalim društvima u većinskom državnom vlasništvu ili društvima u kojima država ima značajan utjecaj. U svrhu objava transakcija s povezanim društvima, Grupa ne smatra rutinske transakcije (kao plaćanje poreza, pristojbi i sl.) s radnim lokalnim komunalnim društvima (u direktnom ili indirektnom vlasništvu države) ili s drugim državnim tijelima transakcijama s povezanim društvima. Značajnije transakcije koje Grupa ima s državnim poduzećima odnose se na opskrbu električnom i toplinskom energijom i slične usluge. Izuzev navedenih transakcija, Grupa je u razdoblju 1-12.2022. godine ostvarila prihode od prodaje državnim institucijama i ostalim društvima u većinskom državnom vlasništvu ili društvima u kojima država ima značajan utjecaj u ukupnom iznosu od 1.456 milijuna kuna (1-12. 2021: 947 milijuna kuna), a koji se većinom odnose na prihode od inženjering poslova, tračničkih vozila te industrijske elektronike.</t>
  </si>
  <si>
    <t>Temeljni (upisani) kapital utvrđen je u nominalnoj vrijednosti u iznosu od 1.208.895.930 kuna (31. prosinca 2021.: 1.208.895.930 kuna) i sastoji se od 2.572.119 dionica nominalne vrijednosti 470 kuna. Redovne dionice Društva uvrštene su na Službeno tržište Zagrebačke burze pod oznakom KOEI-R-A. Društvo na 31.12.2022. godine posjeduje 25.979 vlastitih dionica (31.prosinca 2021.: 26.670 dionica).</t>
  </si>
  <si>
    <r>
      <t xml:space="preserve">Sunčana elektrana Deponija fosfogipsa d.o.o., Zagreb </t>
    </r>
    <r>
      <rPr>
        <i/>
        <sz val="9"/>
        <color rgb="FF000000"/>
        <rFont val="Arial"/>
        <family val="2"/>
        <charset val="238"/>
      </rPr>
      <t>(indirektno vlasništvo kroz ovisno društvo Končar – Obnovljivi izvori d.o.o.)</t>
    </r>
  </si>
  <si>
    <r>
      <t xml:space="preserve">Vjetroelektrana Rust d.o.o. </t>
    </r>
    <r>
      <rPr>
        <i/>
        <sz val="9"/>
        <color rgb="FF000000"/>
        <rFont val="Arial"/>
        <family val="2"/>
        <charset val="238"/>
      </rPr>
      <t>(indirektno vlasništvo kroz ovisno društvo Končar – Obnovljivi izvori d.o.o.)</t>
    </r>
  </si>
  <si>
    <r>
      <t>Cinčaonica usluge d.o.o. u likvidaciji, Velika Gorica</t>
    </r>
    <r>
      <rPr>
        <i/>
        <sz val="9"/>
        <color rgb="FF000000"/>
        <rFont val="Arial"/>
        <family val="2"/>
        <charset val="238"/>
      </rPr>
      <t xml:space="preserve"> (indirektno vlasništvo kroz društvo Dalekovod d.d.)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</si>
</sst>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64" formatCode="000"/>
    <numFmt numFmtId="165" formatCode="00"/>
    <numFmt numFmtId="166" formatCode="#,###,_);\(#,###,\)_)"/>
    <numFmt numFmtId="167" formatCode="#,##0;[Black]\(#,##0\)"/>
    <numFmt numFmtId="168" formatCode="#,##0.00;[Black]\-#,##0.00"/>
    <numFmt numFmtId="169" formatCode="#,##0.00;[Black]\(#,##0.00\)"/>
  </numFmts>
  <fonts count="4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Calibri"/>
      <family val="2"/>
      <charset val="238"/>
    </font>
    <font>
      <b/>
      <sz val="9"/>
      <color rgb="FF000000"/>
      <name val="Arial"/>
      <family val="2"/>
      <charset val="238"/>
    </font>
    <font>
      <sz val="9"/>
      <color rgb="FF000000"/>
      <name val="Arial"/>
      <family val="2"/>
      <charset val="238"/>
    </font>
    <font>
      <i/>
      <sz val="9"/>
      <color rgb="FF000000"/>
      <name val="Arial"/>
      <family val="2"/>
      <charset val="238"/>
    </font>
    <font>
      <i/>
      <sz val="10"/>
      <name val="Arial"/>
      <family val="2"/>
      <charset val="238"/>
    </font>
    <font>
      <b/>
      <sz val="9.5"/>
      <name val="Arial"/>
      <family val="2"/>
      <charset val="238"/>
    </font>
    <font>
      <sz val="10"/>
      <color rgb="FF000000"/>
      <name val="Times New Roman"/>
      <family val="1"/>
      <charset val="238"/>
    </font>
    <font>
      <sz val="9.5"/>
      <color rgb="FF000000"/>
      <name val="Arial"/>
      <family val="2"/>
      <charset val="238"/>
    </font>
    <font>
      <sz val="10"/>
      <color rgb="FF000000"/>
      <name val="Arial"/>
      <family val="2"/>
      <charset val="238"/>
    </font>
    <font>
      <sz val="11"/>
      <color rgb="FF000000"/>
      <name val="Calibri"/>
      <family val="2"/>
      <charset val="238"/>
    </font>
    <font>
      <sz val="10"/>
      <color theme="1"/>
      <name val="Arial"/>
      <family val="2"/>
      <charset val="238"/>
    </font>
  </fonts>
  <fills count="21">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theme="0" tint="-0.14993743705557422"/>
        <bgColor indexed="65"/>
      </patternFill>
    </fill>
    <fill>
      <patternFill patternType="lightGray">
        <fgColor theme="0" tint="-0.14996795556505021"/>
        <bgColor indexed="65"/>
      </patternFill>
    </fill>
    <fill>
      <patternFill patternType="lightGray">
        <fgColor theme="0"/>
        <bgColor theme="0"/>
      </patternFill>
    </fill>
    <fill>
      <patternFill patternType="solid">
        <fgColor indexed="65"/>
        <bgColor theme="0" tint="-0.14993743705557422"/>
      </patternFill>
    </fill>
    <fill>
      <patternFill patternType="solid">
        <fgColor theme="0"/>
        <bgColor rgb="FF000000"/>
      </patternFill>
    </fill>
  </fills>
  <borders count="4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right/>
      <top style="thin">
        <color indexed="64"/>
      </top>
      <bottom style="double">
        <color indexed="64"/>
      </bottom>
      <diagonal/>
    </border>
    <border>
      <left/>
      <right/>
      <top/>
      <bottom style="thin">
        <color indexed="64"/>
      </bottom>
      <diagonal/>
    </border>
    <border>
      <left/>
      <right/>
      <top/>
      <bottom style="double">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409">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6" borderId="36" xfId="0" applyFont="1" applyFill="1" applyBorder="1" applyAlignment="1" applyProtection="1">
      <alignment horizontal="center" vertical="center"/>
      <protection locked="0"/>
    </xf>
    <xf numFmtId="0" fontId="4" fillId="17" borderId="38" xfId="0" applyFont="1" applyFill="1" applyBorder="1" applyAlignment="1" applyProtection="1">
      <alignment horizontal="center" vertical="center"/>
      <protection locked="0"/>
    </xf>
    <xf numFmtId="0" fontId="4" fillId="18" borderId="34" xfId="4" applyFont="1" applyFill="1" applyBorder="1" applyAlignment="1" applyProtection="1">
      <alignment horizontal="right" vertical="center"/>
      <protection locked="0"/>
    </xf>
    <xf numFmtId="0" fontId="4" fillId="18" borderId="0" xfId="4" applyFont="1" applyFill="1" applyAlignment="1" applyProtection="1">
      <alignment horizontal="right" vertical="center"/>
      <protection locked="0"/>
    </xf>
    <xf numFmtId="0" fontId="4" fillId="18" borderId="35" xfId="4" applyFont="1" applyFill="1" applyBorder="1" applyAlignment="1" applyProtection="1">
      <alignment horizontal="center" vertical="center"/>
      <protection locked="0"/>
    </xf>
    <xf numFmtId="0" fontId="4" fillId="19" borderId="34" xfId="0" applyFont="1" applyFill="1" applyBorder="1" applyAlignment="1" applyProtection="1">
      <alignment horizontal="right" vertical="center"/>
      <protection locked="0"/>
    </xf>
    <xf numFmtId="0" fontId="4" fillId="19" borderId="0" xfId="0" applyFont="1" applyFill="1" applyAlignment="1" applyProtection="1">
      <alignment horizontal="right" vertical="center"/>
      <protection locked="0"/>
    </xf>
    <xf numFmtId="0" fontId="4" fillId="19" borderId="35" xfId="0" applyFont="1" applyFill="1" applyBorder="1" applyAlignment="1" applyProtection="1">
      <alignment horizontal="center" vertical="center"/>
      <protection locked="0"/>
    </xf>
    <xf numFmtId="0" fontId="4" fillId="14" borderId="34" xfId="4" applyFont="1" applyFill="1" applyBorder="1" applyAlignment="1" applyProtection="1">
      <alignment horizontal="right" vertical="center"/>
      <protection locked="0"/>
    </xf>
    <xf numFmtId="0" fontId="4" fillId="14" borderId="0" xfId="4" applyFont="1" applyFill="1" applyAlignment="1" applyProtection="1">
      <alignment horizontal="right" vertical="center"/>
      <protection locked="0"/>
    </xf>
    <xf numFmtId="0" fontId="4" fillId="14" borderId="35" xfId="4" applyFont="1" applyFill="1" applyBorder="1" applyAlignment="1" applyProtection="1">
      <alignment horizontal="center" vertical="center"/>
      <protection locked="0"/>
    </xf>
    <xf numFmtId="1" fontId="4" fillId="17" borderId="38" xfId="0" applyNumberFormat="1" applyFont="1" applyFill="1" applyBorder="1" applyAlignment="1" applyProtection="1">
      <alignment horizontal="center" vertical="center"/>
      <protection locked="0"/>
    </xf>
    <xf numFmtId="3" fontId="3" fillId="0" borderId="33" xfId="0" applyNumberFormat="1" applyFont="1" applyBorder="1" applyAlignment="1" applyProtection="1">
      <alignment vertical="center"/>
      <protection locked="0"/>
    </xf>
    <xf numFmtId="3" fontId="3" fillId="0" borderId="33" xfId="0" applyNumberFormat="1" applyFont="1" applyBorder="1" applyAlignment="1" applyProtection="1">
      <alignment vertical="center"/>
      <protection locked="0" hidden="1"/>
    </xf>
    <xf numFmtId="3" fontId="5" fillId="0" borderId="39" xfId="0" applyNumberFormat="1" applyFont="1" applyBorder="1" applyAlignment="1" applyProtection="1">
      <alignment vertical="center"/>
      <protection locked="0"/>
    </xf>
    <xf numFmtId="0" fontId="2" fillId="0" borderId="0" xfId="0" applyFont="1" applyAlignment="1">
      <alignment vertical="top" wrapText="1"/>
    </xf>
    <xf numFmtId="3" fontId="37" fillId="11" borderId="0" xfId="0" applyNumberFormat="1" applyFont="1" applyFill="1"/>
    <xf numFmtId="3" fontId="36" fillId="11" borderId="40" xfId="0" applyNumberFormat="1" applyFont="1" applyFill="1" applyBorder="1"/>
    <xf numFmtId="0" fontId="37" fillId="20" borderId="0" xfId="0" applyFont="1" applyFill="1"/>
    <xf numFmtId="0" fontId="2" fillId="20" borderId="0" xfId="0" applyFont="1" applyFill="1" applyAlignment="1">
      <alignment horizontal="left" vertical="center" wrapText="1"/>
    </xf>
    <xf numFmtId="0" fontId="0" fillId="11" borderId="0" xfId="0" applyFill="1"/>
    <xf numFmtId="0" fontId="6" fillId="20" borderId="0" xfId="0" applyFont="1" applyFill="1" applyAlignment="1">
      <alignment horizontal="justify" vertical="center"/>
    </xf>
    <xf numFmtId="0" fontId="0" fillId="20" borderId="0" xfId="0" applyFill="1"/>
    <xf numFmtId="0" fontId="37" fillId="20" borderId="2" xfId="0" applyFont="1" applyFill="1" applyBorder="1" applyAlignment="1">
      <alignment horizontal="right"/>
    </xf>
    <xf numFmtId="0" fontId="36" fillId="20" borderId="0" xfId="0" applyFont="1" applyFill="1"/>
    <xf numFmtId="3" fontId="37" fillId="20" borderId="0" xfId="0" applyNumberFormat="1" applyFont="1" applyFill="1"/>
    <xf numFmtId="3" fontId="36" fillId="20" borderId="40" xfId="0" applyNumberFormat="1" applyFont="1" applyFill="1" applyBorder="1"/>
    <xf numFmtId="0" fontId="2" fillId="20" borderId="0" xfId="0" applyFont="1" applyFill="1" applyAlignment="1">
      <alignment vertical="center"/>
    </xf>
    <xf numFmtId="3" fontId="37" fillId="20" borderId="0" xfId="0" applyNumberFormat="1" applyFont="1" applyFill="1" applyAlignment="1">
      <alignment horizontal="right"/>
    </xf>
    <xf numFmtId="0" fontId="29" fillId="11" borderId="0" xfId="4" applyFont="1" applyFill="1" applyProtection="1">
      <protection locked="0"/>
    </xf>
    <xf numFmtId="166" fontId="0" fillId="0" borderId="0" xfId="0" applyNumberFormat="1"/>
    <xf numFmtId="0" fontId="37" fillId="20" borderId="0" xfId="0" applyFont="1" applyFill="1" applyAlignment="1">
      <alignment horizontal="right"/>
    </xf>
    <xf numFmtId="0" fontId="6" fillId="20" borderId="0" xfId="0" applyFont="1" applyFill="1" applyAlignment="1">
      <alignment vertical="center"/>
    </xf>
    <xf numFmtId="0" fontId="40" fillId="20" borderId="0" xfId="0" applyFont="1" applyFill="1" applyAlignment="1">
      <alignment horizontal="justify" vertical="center"/>
    </xf>
    <xf numFmtId="0" fontId="6" fillId="20" borderId="0" xfId="0" applyFont="1" applyFill="1"/>
    <xf numFmtId="0" fontId="2" fillId="20" borderId="0" xfId="0" applyFont="1" applyFill="1" applyAlignment="1">
      <alignment horizontal="left" vertical="center"/>
    </xf>
    <xf numFmtId="0" fontId="2" fillId="20" borderId="0" xfId="0" applyFont="1" applyFill="1" applyAlignment="1">
      <alignment horizontal="justify" vertical="center"/>
    </xf>
    <xf numFmtId="0" fontId="41" fillId="20" borderId="0" xfId="0" applyFont="1" applyFill="1" applyAlignment="1">
      <alignment vertical="center" wrapText="1"/>
    </xf>
    <xf numFmtId="0" fontId="36" fillId="20" borderId="0" xfId="0" applyFont="1" applyFill="1" applyAlignment="1">
      <alignment horizontal="center" vertical="center" wrapText="1"/>
    </xf>
    <xf numFmtId="0" fontId="37" fillId="20" borderId="5" xfId="0" applyFont="1" applyFill="1" applyBorder="1" applyAlignment="1">
      <alignment horizontal="right" vertical="center" wrapText="1"/>
    </xf>
    <xf numFmtId="0" fontId="36" fillId="20" borderId="0" xfId="0" applyFont="1" applyFill="1" applyAlignment="1">
      <alignment vertical="center"/>
    </xf>
    <xf numFmtId="0" fontId="37" fillId="20" borderId="0" xfId="0" applyFont="1" applyFill="1" applyAlignment="1">
      <alignment vertical="center"/>
    </xf>
    <xf numFmtId="2" fontId="37" fillId="20" borderId="0" xfId="0" applyNumberFormat="1" applyFont="1" applyFill="1" applyAlignment="1">
      <alignment vertical="center" wrapText="1"/>
    </xf>
    <xf numFmtId="0" fontId="38" fillId="20" borderId="0" xfId="0" applyFont="1" applyFill="1" applyAlignment="1">
      <alignment vertical="center"/>
    </xf>
    <xf numFmtId="2" fontId="38" fillId="20" borderId="0" xfId="0" applyNumberFormat="1" applyFont="1" applyFill="1" applyAlignment="1">
      <alignment horizontal="right" vertical="center" wrapText="1"/>
    </xf>
    <xf numFmtId="2" fontId="37" fillId="20" borderId="0" xfId="0" applyNumberFormat="1" applyFont="1" applyFill="1" applyAlignment="1">
      <alignment horizontal="right" vertical="center" wrapText="1"/>
    </xf>
    <xf numFmtId="0" fontId="37" fillId="20" borderId="0" xfId="0" applyFont="1" applyFill="1" applyAlignment="1">
      <alignment horizontal="left" vertical="center" wrapText="1"/>
    </xf>
    <xf numFmtId="2" fontId="37" fillId="11" borderId="0" xfId="0" applyNumberFormat="1" applyFont="1" applyFill="1" applyAlignment="1">
      <alignment vertical="center" wrapText="1"/>
    </xf>
    <xf numFmtId="0" fontId="36" fillId="20" borderId="0" xfId="0" applyFont="1" applyFill="1" applyAlignment="1">
      <alignment horizontal="left" vertical="center"/>
    </xf>
    <xf numFmtId="0" fontId="42" fillId="20" borderId="0" xfId="0" applyFont="1" applyFill="1" applyAlignment="1">
      <alignment vertical="center" wrapText="1"/>
    </xf>
    <xf numFmtId="0" fontId="38" fillId="20" borderId="0" xfId="0" applyFont="1" applyFill="1" applyAlignment="1">
      <alignment horizontal="left" vertical="center" wrapText="1"/>
    </xf>
    <xf numFmtId="0" fontId="37" fillId="20" borderId="0" xfId="0" applyFont="1" applyFill="1" applyAlignment="1">
      <alignment horizontal="left" vertical="center"/>
    </xf>
    <xf numFmtId="0" fontId="37" fillId="20" borderId="0" xfId="0" applyFont="1" applyFill="1" applyAlignment="1">
      <alignment horizontal="center" vertical="center" wrapText="1"/>
    </xf>
    <xf numFmtId="0" fontId="6" fillId="20" borderId="0" xfId="0" applyFont="1" applyFill="1" applyAlignment="1">
      <alignment horizontal="left" vertical="center" wrapText="1"/>
    </xf>
    <xf numFmtId="0" fontId="39" fillId="20" borderId="0" xfId="0" applyFont="1" applyFill="1" applyAlignment="1">
      <alignment vertical="center"/>
    </xf>
    <xf numFmtId="3" fontId="37" fillId="20" borderId="0" xfId="0" applyNumberFormat="1" applyFont="1" applyFill="1" applyAlignment="1">
      <alignment horizontal="right" wrapText="1"/>
    </xf>
    <xf numFmtId="0" fontId="2" fillId="20" borderId="0" xfId="0" applyFont="1" applyFill="1" applyAlignment="1">
      <alignment wrapText="1"/>
    </xf>
    <xf numFmtId="41" fontId="37" fillId="20" borderId="0" xfId="0" applyNumberFormat="1" applyFont="1" applyFill="1"/>
    <xf numFmtId="0" fontId="29" fillId="11" borderId="34" xfId="4" applyFont="1" applyFill="1" applyBorder="1" applyProtection="1">
      <protection locked="0"/>
    </xf>
    <xf numFmtId="0" fontId="29" fillId="11" borderId="0" xfId="4" applyFont="1" applyFill="1" applyAlignment="1" applyProtection="1">
      <alignment vertical="top"/>
      <protection locked="0"/>
    </xf>
    <xf numFmtId="0" fontId="29" fillId="11" borderId="35" xfId="4" applyFont="1" applyFill="1" applyBorder="1" applyProtection="1">
      <protection locked="0"/>
    </xf>
    <xf numFmtId="0" fontId="2" fillId="0" borderId="0" xfId="0" applyFont="1"/>
    <xf numFmtId="0" fontId="37" fillId="11" borderId="0" xfId="0" applyFont="1" applyFill="1"/>
    <xf numFmtId="0" fontId="2" fillId="11" borderId="0" xfId="0" applyFont="1" applyFill="1" applyAlignment="1">
      <alignment horizontal="left" wrapText="1"/>
    </xf>
    <xf numFmtId="0" fontId="2" fillId="11" borderId="0" xfId="0" applyFont="1" applyFill="1" applyAlignment="1">
      <alignment vertical="center"/>
    </xf>
    <xf numFmtId="3" fontId="37" fillId="11" borderId="0" xfId="0" applyNumberFormat="1" applyFont="1" applyFill="1" applyAlignment="1">
      <alignment horizontal="right"/>
    </xf>
    <xf numFmtId="0" fontId="37" fillId="11" borderId="2" xfId="0" applyFont="1" applyFill="1" applyBorder="1" applyAlignment="1">
      <alignment horizontal="right"/>
    </xf>
    <xf numFmtId="166" fontId="36" fillId="11" borderId="0" xfId="0" applyNumberFormat="1" applyFont="1" applyFill="1"/>
    <xf numFmtId="166" fontId="37" fillId="11" borderId="0" xfId="0" applyNumberFormat="1" applyFont="1" applyFill="1"/>
    <xf numFmtId="166" fontId="36" fillId="11" borderId="41" xfId="0" applyNumberFormat="1" applyFont="1" applyFill="1" applyBorder="1"/>
    <xf numFmtId="41" fontId="37" fillId="11" borderId="0" xfId="0" applyNumberFormat="1" applyFont="1" applyFill="1"/>
    <xf numFmtId="41" fontId="36" fillId="11" borderId="40" xfId="0" applyNumberFormat="1" applyFont="1" applyFill="1" applyBorder="1"/>
    <xf numFmtId="3" fontId="0" fillId="20" borderId="0" xfId="0" applyNumberFormat="1" applyFill="1"/>
    <xf numFmtId="0" fontId="2" fillId="20" borderId="0" xfId="0" applyFont="1" applyFill="1"/>
    <xf numFmtId="3" fontId="2" fillId="20" borderId="0" xfId="0" applyNumberFormat="1" applyFont="1" applyFill="1"/>
    <xf numFmtId="3" fontId="44" fillId="20" borderId="0" xfId="0" applyNumberFormat="1" applyFont="1" applyFill="1"/>
    <xf numFmtId="3" fontId="6" fillId="20" borderId="40" xfId="0" applyNumberFormat="1" applyFont="1" applyFill="1" applyBorder="1"/>
    <xf numFmtId="166" fontId="36" fillId="20" borderId="1" xfId="0" applyNumberFormat="1" applyFont="1" applyFill="1" applyBorder="1"/>
    <xf numFmtId="166" fontId="36" fillId="20" borderId="41" xfId="0" applyNumberFormat="1" applyFont="1" applyFill="1" applyBorder="1"/>
    <xf numFmtId="166" fontId="36" fillId="20" borderId="42" xfId="0" applyNumberFormat="1" applyFont="1" applyFill="1" applyBorder="1"/>
    <xf numFmtId="166" fontId="37" fillId="20" borderId="0" xfId="0" applyNumberFormat="1" applyFont="1" applyFill="1"/>
    <xf numFmtId="166" fontId="36" fillId="20" borderId="40" xfId="0" applyNumberFormat="1" applyFont="1" applyFill="1" applyBorder="1"/>
    <xf numFmtId="167" fontId="36" fillId="20" borderId="2" xfId="0" applyNumberFormat="1" applyFont="1" applyFill="1" applyBorder="1" applyAlignment="1">
      <alignment vertical="center"/>
    </xf>
    <xf numFmtId="0" fontId="43" fillId="20" borderId="0" xfId="0" applyFont="1" applyFill="1"/>
    <xf numFmtId="3" fontId="37" fillId="11" borderId="0" xfId="0" applyNumberFormat="1" applyFont="1" applyFill="1" applyAlignment="1">
      <alignment horizontal="right" vertical="center" wrapText="1"/>
    </xf>
    <xf numFmtId="169" fontId="36" fillId="20" borderId="40" xfId="0" applyNumberFormat="1" applyFont="1" applyFill="1" applyBorder="1" applyAlignment="1">
      <alignment vertical="center"/>
    </xf>
    <xf numFmtId="0" fontId="4" fillId="0" borderId="38" xfId="4" applyFont="1" applyBorder="1" applyAlignment="1" applyProtection="1">
      <alignment horizontal="center" vertical="center"/>
      <protection locked="0"/>
    </xf>
    <xf numFmtId="0" fontId="37" fillId="0" borderId="0" xfId="0" applyFont="1" applyAlignment="1">
      <alignment horizontal="left" vertical="center" wrapText="1"/>
    </xf>
    <xf numFmtId="2" fontId="37" fillId="11" borderId="0" xfId="0" applyNumberFormat="1" applyFont="1" applyFill="1" applyAlignment="1">
      <alignment horizontal="right" vertical="center" wrapText="1"/>
    </xf>
    <xf numFmtId="166" fontId="36" fillId="11" borderId="1" xfId="0" applyNumberFormat="1" applyFont="1" applyFill="1" applyBorder="1"/>
    <xf numFmtId="166" fontId="36" fillId="11" borderId="42" xfId="0" applyNumberFormat="1" applyFont="1" applyFill="1" applyBorder="1"/>
    <xf numFmtId="3" fontId="37" fillId="20" borderId="0" xfId="0" applyNumberFormat="1" applyFont="1" applyFill="1" applyAlignment="1">
      <alignment horizontal="right" vertical="center" wrapText="1"/>
    </xf>
    <xf numFmtId="168" fontId="36" fillId="20" borderId="40" xfId="0" applyNumberFormat="1" applyFont="1" applyFill="1" applyBorder="1" applyAlignment="1">
      <alignment vertical="center"/>
    </xf>
    <xf numFmtId="0" fontId="4" fillId="17" borderId="3" xfId="0" applyFont="1" applyFill="1" applyBorder="1" applyAlignment="1" applyProtection="1">
      <alignment horizontal="right" vertical="center"/>
      <protection locked="0"/>
    </xf>
    <xf numFmtId="0" fontId="4" fillId="17" borderId="2" xfId="0" applyFont="1" applyFill="1" applyBorder="1" applyAlignment="1" applyProtection="1">
      <alignment horizontal="right" vertical="center"/>
      <protection locked="0"/>
    </xf>
    <xf numFmtId="0" fontId="4" fillId="17" borderId="36" xfId="0" applyFont="1" applyFill="1" applyBorder="1" applyAlignment="1" applyProtection="1">
      <alignment horizontal="right" vertical="center"/>
      <protection locked="0"/>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29" fillId="11" borderId="0" xfId="4" applyFont="1" applyFill="1"/>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29" fillId="11" borderId="0" xfId="4" applyFont="1" applyFill="1" applyProtection="1">
      <protection locked="0"/>
    </xf>
    <xf numFmtId="0" fontId="29" fillId="11" borderId="0" xfId="4" applyFont="1" applyFill="1" applyAlignment="1">
      <alignment vertical="top" wrapText="1"/>
    </xf>
    <xf numFmtId="0" fontId="4" fillId="16" borderId="3" xfId="0" applyFont="1" applyFill="1" applyBorder="1" applyAlignment="1" applyProtection="1">
      <alignment horizontal="right" vertical="center"/>
      <protection locked="0"/>
    </xf>
    <xf numFmtId="0" fontId="4" fillId="16" borderId="2" xfId="0" applyFont="1" applyFill="1" applyBorder="1" applyAlignment="1" applyProtection="1">
      <alignment horizontal="right" vertical="center"/>
      <protection locked="0"/>
    </xf>
    <xf numFmtId="0" fontId="4" fillId="16" borderId="36" xfId="0"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20" borderId="0" xfId="0" applyFont="1" applyFill="1" applyAlignment="1">
      <alignment horizontal="left" vertical="center" wrapText="1"/>
    </xf>
    <xf numFmtId="0" fontId="2" fillId="0" borderId="0" xfId="0" applyFont="1" applyAlignment="1">
      <alignment horizontal="left" vertical="center" wrapText="1"/>
    </xf>
    <xf numFmtId="0" fontId="2" fillId="11" borderId="0" xfId="0" applyFont="1" applyFill="1" applyAlignment="1">
      <alignment horizontal="left" vertical="center" wrapText="1"/>
    </xf>
    <xf numFmtId="49" fontId="2" fillId="20" borderId="0" xfId="0" applyNumberFormat="1" applyFont="1" applyFill="1" applyAlignment="1">
      <alignment horizontal="left" vertical="top" wrapText="1"/>
    </xf>
    <xf numFmtId="49" fontId="2" fillId="11" borderId="0" xfId="0" applyNumberFormat="1" applyFont="1" applyFill="1" applyAlignment="1">
      <alignment horizontal="left" vertical="center" wrapText="1"/>
    </xf>
    <xf numFmtId="49" fontId="2" fillId="20" borderId="0" xfId="0" applyNumberFormat="1" applyFont="1" applyFill="1" applyAlignment="1">
      <alignment horizontal="left" vertical="center" wrapText="1"/>
    </xf>
    <xf numFmtId="49" fontId="2" fillId="20" borderId="0" xfId="0" applyNumberFormat="1" applyFont="1" applyFill="1" applyAlignment="1">
      <alignment horizontal="left" vertical="center"/>
    </xf>
    <xf numFmtId="0" fontId="42" fillId="20" borderId="0" xfId="0" applyFont="1" applyFill="1" applyAlignment="1">
      <alignment horizontal="left" vertical="center" wrapText="1"/>
    </xf>
    <xf numFmtId="0" fontId="37" fillId="20" borderId="0" xfId="0" applyFont="1" applyFill="1" applyAlignment="1">
      <alignment vertical="center" wrapText="1"/>
    </xf>
    <xf numFmtId="0" fontId="6" fillId="20" borderId="0" xfId="0" applyFont="1" applyFill="1" applyAlignment="1">
      <alignment horizontal="left" vertical="center" wrapText="1"/>
    </xf>
    <xf numFmtId="0" fontId="2" fillId="11" borderId="0" xfId="0" applyFont="1" applyFill="1" applyAlignment="1">
      <alignment vertical="center" wrapText="1"/>
    </xf>
    <xf numFmtId="0" fontId="45" fillId="11" borderId="0" xfId="0" applyFont="1" applyFill="1" applyAlignment="1">
      <alignment horizontal="left" wrapText="1"/>
    </xf>
    <xf numFmtId="0" fontId="45" fillId="11" borderId="0" xfId="0" applyFont="1" applyFill="1" applyAlignment="1">
      <alignment horizontal="left" vertical="center" wrapText="1"/>
    </xf>
    <xf numFmtId="0" fontId="6" fillId="11" borderId="0" xfId="0" applyFont="1" applyFill="1" applyAlignment="1">
      <alignment horizontal="left" vertical="center"/>
    </xf>
    <xf numFmtId="0" fontId="45" fillId="0" borderId="0" xfId="0" applyFont="1" applyAlignment="1">
      <alignment horizontal="left" wrapText="1"/>
    </xf>
    <xf numFmtId="0" fontId="45" fillId="0" borderId="0" xfId="0" applyFont="1" applyAlignment="1">
      <alignment horizontal="left" vertical="center"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92"/>
  <sheetViews>
    <sheetView workbookViewId="0">
      <selection activeCell="H4" sqref="H4:I4"/>
    </sheetView>
  </sheetViews>
  <sheetFormatPr defaultColWidth="9.140625" defaultRowHeight="15" x14ac:dyDescent="0.25"/>
  <cols>
    <col min="1" max="8" width="9.140625" style="45"/>
    <col min="9" max="9" width="15.28515625" style="45" customWidth="1"/>
    <col min="10" max="10" width="9.140625" style="45"/>
    <col min="11" max="13" width="9.140625" style="51"/>
    <col min="14" max="14" width="9.140625" style="91"/>
    <col min="15" max="20" width="9.140625" style="51"/>
    <col min="21" max="16384" width="9.140625" style="45"/>
  </cols>
  <sheetData>
    <row r="1" spans="1:20" ht="15.75" x14ac:dyDescent="0.25">
      <c r="A1" s="268" t="s">
        <v>308</v>
      </c>
      <c r="B1" s="269"/>
      <c r="C1" s="269"/>
      <c r="D1" s="43"/>
      <c r="E1" s="43"/>
      <c r="F1" s="43"/>
      <c r="G1" s="43"/>
      <c r="H1" s="43"/>
      <c r="I1" s="43"/>
      <c r="J1" s="44"/>
    </row>
    <row r="2" spans="1:20" ht="14.45" customHeight="1" x14ac:dyDescent="0.25">
      <c r="A2" s="270" t="s">
        <v>324</v>
      </c>
      <c r="B2" s="271"/>
      <c r="C2" s="271"/>
      <c r="D2" s="271"/>
      <c r="E2" s="271"/>
      <c r="F2" s="271"/>
      <c r="G2" s="271"/>
      <c r="H2" s="271"/>
      <c r="I2" s="271"/>
      <c r="J2" s="272"/>
      <c r="N2" s="91">
        <v>1</v>
      </c>
    </row>
    <row r="3" spans="1:20" x14ac:dyDescent="0.25">
      <c r="A3" s="46"/>
      <c r="B3" s="47"/>
      <c r="C3" s="47"/>
      <c r="D3" s="47"/>
      <c r="E3" s="47"/>
      <c r="F3" s="47"/>
      <c r="G3" s="47"/>
      <c r="H3" s="47"/>
      <c r="I3" s="47"/>
      <c r="J3" s="48"/>
      <c r="N3" s="91">
        <v>2</v>
      </c>
    </row>
    <row r="4" spans="1:20" ht="33.6" customHeight="1" x14ac:dyDescent="0.25">
      <c r="A4" s="273" t="s">
        <v>309</v>
      </c>
      <c r="B4" s="274"/>
      <c r="C4" s="274"/>
      <c r="D4" s="274"/>
      <c r="E4" s="275">
        <v>44562</v>
      </c>
      <c r="F4" s="276"/>
      <c r="G4" s="49" t="s">
        <v>0</v>
      </c>
      <c r="H4" s="275">
        <v>44926</v>
      </c>
      <c r="I4" s="276"/>
      <c r="J4" s="50"/>
      <c r="N4" s="91">
        <v>3</v>
      </c>
    </row>
    <row r="5" spans="1:20" s="51" customFormat="1" ht="10.15" customHeight="1" x14ac:dyDescent="0.25">
      <c r="A5" s="277"/>
      <c r="B5" s="278"/>
      <c r="C5" s="278"/>
      <c r="D5" s="278"/>
      <c r="E5" s="278"/>
      <c r="F5" s="278"/>
      <c r="G5" s="278"/>
      <c r="H5" s="278"/>
      <c r="I5" s="278"/>
      <c r="J5" s="279"/>
      <c r="N5" s="91">
        <v>4</v>
      </c>
    </row>
    <row r="6" spans="1:20" ht="20.45" customHeight="1" x14ac:dyDescent="0.25">
      <c r="A6" s="52"/>
      <c r="B6" s="53" t="s">
        <v>329</v>
      </c>
      <c r="C6" s="54"/>
      <c r="D6" s="54"/>
      <c r="E6" s="60">
        <v>2022</v>
      </c>
      <c r="F6" s="55"/>
      <c r="G6" s="49"/>
      <c r="H6" s="55"/>
      <c r="I6" s="56"/>
      <c r="J6" s="57"/>
    </row>
    <row r="7" spans="1:20" s="59" customFormat="1" ht="10.9" customHeight="1" x14ac:dyDescent="0.25">
      <c r="A7" s="52"/>
      <c r="B7" s="54"/>
      <c r="C7" s="54"/>
      <c r="D7" s="54"/>
      <c r="E7" s="58"/>
      <c r="F7" s="58"/>
      <c r="G7" s="49"/>
      <c r="H7" s="55"/>
      <c r="I7" s="56"/>
      <c r="J7" s="57"/>
      <c r="K7" s="92"/>
      <c r="L7" s="92"/>
      <c r="M7" s="92"/>
      <c r="N7" s="93"/>
      <c r="O7" s="92"/>
      <c r="P7" s="92"/>
      <c r="Q7" s="92"/>
      <c r="R7" s="92"/>
      <c r="S7" s="92"/>
      <c r="T7" s="92"/>
    </row>
    <row r="8" spans="1:20" ht="20.45" customHeight="1" x14ac:dyDescent="0.25">
      <c r="A8" s="52"/>
      <c r="B8" s="53" t="s">
        <v>330</v>
      </c>
      <c r="C8" s="54"/>
      <c r="D8" s="54"/>
      <c r="E8" s="60">
        <v>4</v>
      </c>
      <c r="F8" s="55"/>
      <c r="G8" s="49"/>
      <c r="H8" s="55"/>
      <c r="I8" s="56"/>
      <c r="J8" s="57"/>
    </row>
    <row r="9" spans="1:20" s="59" customFormat="1" ht="10.9" customHeight="1" x14ac:dyDescent="0.25">
      <c r="A9" s="52"/>
      <c r="B9" s="54"/>
      <c r="C9" s="54"/>
      <c r="D9" s="54"/>
      <c r="E9" s="58"/>
      <c r="F9" s="58"/>
      <c r="G9" s="49"/>
      <c r="H9" s="58"/>
      <c r="I9" s="61"/>
      <c r="J9" s="57"/>
      <c r="K9" s="92"/>
      <c r="L9" s="92"/>
      <c r="M9" s="92"/>
      <c r="N9" s="93"/>
      <c r="O9" s="92"/>
      <c r="P9" s="92"/>
      <c r="Q9" s="92"/>
      <c r="R9" s="92"/>
      <c r="S9" s="92"/>
      <c r="T9" s="92"/>
    </row>
    <row r="10" spans="1:20" ht="37.9" customHeight="1" x14ac:dyDescent="0.25">
      <c r="A10" s="264" t="s">
        <v>331</v>
      </c>
      <c r="B10" s="265"/>
      <c r="C10" s="265"/>
      <c r="D10" s="265"/>
      <c r="E10" s="265"/>
      <c r="F10" s="265"/>
      <c r="G10" s="265"/>
      <c r="H10" s="265"/>
      <c r="I10" s="265"/>
      <c r="J10" s="62"/>
    </row>
    <row r="11" spans="1:20" ht="24.6" customHeight="1" x14ac:dyDescent="0.25">
      <c r="A11" s="252" t="s">
        <v>310</v>
      </c>
      <c r="B11" s="266"/>
      <c r="C11" s="258" t="s">
        <v>596</v>
      </c>
      <c r="D11" s="259"/>
      <c r="E11" s="63"/>
      <c r="F11" s="220" t="s">
        <v>332</v>
      </c>
      <c r="G11" s="262"/>
      <c r="H11" s="234" t="s">
        <v>447</v>
      </c>
      <c r="I11" s="235"/>
      <c r="J11" s="64"/>
    </row>
    <row r="12" spans="1:20" ht="14.45" customHeight="1" x14ac:dyDescent="0.25">
      <c r="A12" s="65"/>
      <c r="B12" s="66"/>
      <c r="C12" s="66"/>
      <c r="D12" s="66"/>
      <c r="E12" s="267"/>
      <c r="F12" s="267"/>
      <c r="G12" s="267"/>
      <c r="H12" s="267"/>
      <c r="I12" s="67"/>
      <c r="J12" s="64"/>
    </row>
    <row r="13" spans="1:20" ht="21" customHeight="1" x14ac:dyDescent="0.25">
      <c r="A13" s="219" t="s">
        <v>325</v>
      </c>
      <c r="B13" s="262"/>
      <c r="C13" s="258" t="s">
        <v>448</v>
      </c>
      <c r="D13" s="259"/>
      <c r="E13" s="280"/>
      <c r="F13" s="267"/>
      <c r="G13" s="267"/>
      <c r="H13" s="267"/>
      <c r="I13" s="67"/>
      <c r="J13" s="64"/>
    </row>
    <row r="14" spans="1:20" ht="10.9" customHeight="1" x14ac:dyDescent="0.25">
      <c r="A14" s="63"/>
      <c r="B14" s="67"/>
      <c r="C14" s="66"/>
      <c r="D14" s="66"/>
      <c r="E14" s="231"/>
      <c r="F14" s="231"/>
      <c r="G14" s="231"/>
      <c r="H14" s="231"/>
      <c r="I14" s="66"/>
      <c r="J14" s="68"/>
    </row>
    <row r="15" spans="1:20" ht="22.9" customHeight="1" x14ac:dyDescent="0.25">
      <c r="A15" s="219" t="s">
        <v>311</v>
      </c>
      <c r="B15" s="262"/>
      <c r="C15" s="258" t="s">
        <v>449</v>
      </c>
      <c r="D15" s="259"/>
      <c r="E15" s="263"/>
      <c r="F15" s="254"/>
      <c r="G15" s="69" t="s">
        <v>333</v>
      </c>
      <c r="H15" s="234" t="s">
        <v>450</v>
      </c>
      <c r="I15" s="235"/>
      <c r="J15" s="70"/>
    </row>
    <row r="16" spans="1:20" ht="10.9" customHeight="1" x14ac:dyDescent="0.25">
      <c r="A16" s="63"/>
      <c r="B16" s="67"/>
      <c r="C16" s="66"/>
      <c r="D16" s="66"/>
      <c r="E16" s="231"/>
      <c r="F16" s="231"/>
      <c r="G16" s="231"/>
      <c r="H16" s="231"/>
      <c r="I16" s="66"/>
      <c r="J16" s="68"/>
    </row>
    <row r="17" spans="1:10" ht="22.9" customHeight="1" x14ac:dyDescent="0.25">
      <c r="A17" s="71"/>
      <c r="B17" s="69" t="s">
        <v>334</v>
      </c>
      <c r="C17" s="258" t="s">
        <v>451</v>
      </c>
      <c r="D17" s="259"/>
      <c r="E17" s="72"/>
      <c r="F17" s="72"/>
      <c r="G17" s="72"/>
      <c r="H17" s="72"/>
      <c r="I17" s="72"/>
      <c r="J17" s="70"/>
    </row>
    <row r="18" spans="1:10" x14ac:dyDescent="0.25">
      <c r="A18" s="260"/>
      <c r="B18" s="261"/>
      <c r="C18" s="231"/>
      <c r="D18" s="231"/>
      <c r="E18" s="231"/>
      <c r="F18" s="231"/>
      <c r="G18" s="231"/>
      <c r="H18" s="231"/>
      <c r="I18" s="66"/>
      <c r="J18" s="68"/>
    </row>
    <row r="19" spans="1:10" x14ac:dyDescent="0.25">
      <c r="A19" s="252" t="s">
        <v>312</v>
      </c>
      <c r="B19" s="253"/>
      <c r="C19" s="224" t="s">
        <v>452</v>
      </c>
      <c r="D19" s="225"/>
      <c r="E19" s="225"/>
      <c r="F19" s="225"/>
      <c r="G19" s="225"/>
      <c r="H19" s="225"/>
      <c r="I19" s="225"/>
      <c r="J19" s="226"/>
    </row>
    <row r="20" spans="1:10" x14ac:dyDescent="0.25">
      <c r="A20" s="65"/>
      <c r="B20" s="66"/>
      <c r="C20" s="73"/>
      <c r="D20" s="66"/>
      <c r="E20" s="231"/>
      <c r="F20" s="231"/>
      <c r="G20" s="231"/>
      <c r="H20" s="231"/>
      <c r="I20" s="66"/>
      <c r="J20" s="68"/>
    </row>
    <row r="21" spans="1:10" x14ac:dyDescent="0.25">
      <c r="A21" s="252" t="s">
        <v>313</v>
      </c>
      <c r="B21" s="253"/>
      <c r="C21" s="234">
        <v>10000</v>
      </c>
      <c r="D21" s="235"/>
      <c r="E21" s="231"/>
      <c r="F21" s="231"/>
      <c r="G21" s="224" t="s">
        <v>453</v>
      </c>
      <c r="H21" s="225"/>
      <c r="I21" s="225"/>
      <c r="J21" s="226"/>
    </row>
    <row r="22" spans="1:10" x14ac:dyDescent="0.25">
      <c r="A22" s="65"/>
      <c r="B22" s="66"/>
      <c r="C22" s="66"/>
      <c r="D22" s="66"/>
      <c r="E22" s="231"/>
      <c r="F22" s="231"/>
      <c r="G22" s="231"/>
      <c r="H22" s="231"/>
      <c r="I22" s="66"/>
      <c r="J22" s="68"/>
    </row>
    <row r="23" spans="1:10" x14ac:dyDescent="0.25">
      <c r="A23" s="252" t="s">
        <v>314</v>
      </c>
      <c r="B23" s="253"/>
      <c r="C23" s="224" t="s">
        <v>454</v>
      </c>
      <c r="D23" s="225"/>
      <c r="E23" s="225"/>
      <c r="F23" s="225"/>
      <c r="G23" s="225"/>
      <c r="H23" s="225"/>
      <c r="I23" s="225"/>
      <c r="J23" s="226"/>
    </row>
    <row r="24" spans="1:10" x14ac:dyDescent="0.25">
      <c r="A24" s="65"/>
      <c r="B24" s="66"/>
      <c r="C24" s="66"/>
      <c r="D24" s="66"/>
      <c r="E24" s="231"/>
      <c r="F24" s="231"/>
      <c r="G24" s="231"/>
      <c r="H24" s="231"/>
      <c r="I24" s="66"/>
      <c r="J24" s="68"/>
    </row>
    <row r="25" spans="1:10" x14ac:dyDescent="0.25">
      <c r="A25" s="252" t="s">
        <v>315</v>
      </c>
      <c r="B25" s="253"/>
      <c r="C25" s="255" t="s">
        <v>455</v>
      </c>
      <c r="D25" s="256"/>
      <c r="E25" s="256"/>
      <c r="F25" s="256"/>
      <c r="G25" s="256"/>
      <c r="H25" s="256"/>
      <c r="I25" s="256"/>
      <c r="J25" s="257"/>
    </row>
    <row r="26" spans="1:10" x14ac:dyDescent="0.25">
      <c r="A26" s="65"/>
      <c r="B26" s="66"/>
      <c r="C26" s="73"/>
      <c r="D26" s="66"/>
      <c r="E26" s="231"/>
      <c r="F26" s="231"/>
      <c r="G26" s="231"/>
      <c r="H26" s="231"/>
      <c r="I26" s="66"/>
      <c r="J26" s="68"/>
    </row>
    <row r="27" spans="1:10" x14ac:dyDescent="0.25">
      <c r="A27" s="252" t="s">
        <v>316</v>
      </c>
      <c r="B27" s="253"/>
      <c r="C27" s="255" t="s">
        <v>456</v>
      </c>
      <c r="D27" s="256"/>
      <c r="E27" s="256"/>
      <c r="F27" s="256"/>
      <c r="G27" s="256"/>
      <c r="H27" s="256"/>
      <c r="I27" s="256"/>
      <c r="J27" s="257"/>
    </row>
    <row r="28" spans="1:10" ht="13.9" customHeight="1" x14ac:dyDescent="0.25">
      <c r="A28" s="65"/>
      <c r="B28" s="66"/>
      <c r="C28" s="73"/>
      <c r="D28" s="66"/>
      <c r="E28" s="231"/>
      <c r="F28" s="231"/>
      <c r="G28" s="231"/>
      <c r="H28" s="231"/>
      <c r="I28" s="66"/>
      <c r="J28" s="68"/>
    </row>
    <row r="29" spans="1:10" ht="22.9" customHeight="1" x14ac:dyDescent="0.25">
      <c r="A29" s="219" t="s">
        <v>326</v>
      </c>
      <c r="B29" s="253"/>
      <c r="C29" s="209">
        <v>4826</v>
      </c>
      <c r="D29" s="75"/>
      <c r="E29" s="227"/>
      <c r="F29" s="227"/>
      <c r="G29" s="227"/>
      <c r="H29" s="227"/>
      <c r="I29" s="76"/>
      <c r="J29" s="77"/>
    </row>
    <row r="30" spans="1:10" x14ac:dyDescent="0.25">
      <c r="A30" s="65"/>
      <c r="B30" s="66"/>
      <c r="C30" s="66"/>
      <c r="D30" s="66"/>
      <c r="E30" s="231"/>
      <c r="F30" s="231"/>
      <c r="G30" s="231"/>
      <c r="H30" s="231"/>
      <c r="I30" s="76"/>
      <c r="J30" s="77"/>
    </row>
    <row r="31" spans="1:10" x14ac:dyDescent="0.25">
      <c r="A31" s="252" t="s">
        <v>317</v>
      </c>
      <c r="B31" s="253"/>
      <c r="C31" s="88" t="s">
        <v>337</v>
      </c>
      <c r="D31" s="251" t="s">
        <v>335</v>
      </c>
      <c r="E31" s="232"/>
      <c r="F31" s="232"/>
      <c r="G31" s="232"/>
      <c r="H31" s="66"/>
      <c r="I31" s="78" t="s">
        <v>336</v>
      </c>
      <c r="J31" s="79" t="s">
        <v>337</v>
      </c>
    </row>
    <row r="32" spans="1:10" x14ac:dyDescent="0.25">
      <c r="A32" s="252"/>
      <c r="B32" s="253"/>
      <c r="C32" s="80"/>
      <c r="D32" s="49"/>
      <c r="E32" s="254"/>
      <c r="F32" s="254"/>
      <c r="G32" s="254"/>
      <c r="H32" s="254"/>
      <c r="I32" s="76"/>
      <c r="J32" s="77"/>
    </row>
    <row r="33" spans="1:10" x14ac:dyDescent="0.25">
      <c r="A33" s="252" t="s">
        <v>327</v>
      </c>
      <c r="B33" s="253"/>
      <c r="C33" s="74" t="s">
        <v>339</v>
      </c>
      <c r="D33" s="251" t="s">
        <v>338</v>
      </c>
      <c r="E33" s="232"/>
      <c r="F33" s="232"/>
      <c r="G33" s="232"/>
      <c r="H33" s="72"/>
      <c r="I33" s="78" t="s">
        <v>339</v>
      </c>
      <c r="J33" s="79" t="s">
        <v>340</v>
      </c>
    </row>
    <row r="34" spans="1:10" x14ac:dyDescent="0.25">
      <c r="A34" s="65"/>
      <c r="B34" s="66"/>
      <c r="C34" s="66"/>
      <c r="D34" s="66"/>
      <c r="E34" s="231"/>
      <c r="F34" s="231"/>
      <c r="G34" s="231"/>
      <c r="H34" s="231"/>
      <c r="I34" s="66"/>
      <c r="J34" s="68"/>
    </row>
    <row r="35" spans="1:10" x14ac:dyDescent="0.25">
      <c r="A35" s="251" t="s">
        <v>328</v>
      </c>
      <c r="B35" s="232"/>
      <c r="C35" s="232"/>
      <c r="D35" s="232"/>
      <c r="E35" s="232" t="s">
        <v>318</v>
      </c>
      <c r="F35" s="232"/>
      <c r="G35" s="232"/>
      <c r="H35" s="232"/>
      <c r="I35" s="232"/>
      <c r="J35" s="81" t="s">
        <v>319</v>
      </c>
    </row>
    <row r="36" spans="1:10" x14ac:dyDescent="0.25">
      <c r="A36" s="65"/>
      <c r="B36" s="66"/>
      <c r="C36" s="66"/>
      <c r="D36" s="66"/>
      <c r="E36" s="231"/>
      <c r="F36" s="231"/>
      <c r="G36" s="231"/>
      <c r="H36" s="231"/>
      <c r="I36" s="66"/>
      <c r="J36" s="77"/>
    </row>
    <row r="37" spans="1:10" x14ac:dyDescent="0.25">
      <c r="A37" s="247" t="s">
        <v>457</v>
      </c>
      <c r="B37" s="248"/>
      <c r="C37" s="248"/>
      <c r="D37" s="248"/>
      <c r="E37" s="247" t="s">
        <v>458</v>
      </c>
      <c r="F37" s="248"/>
      <c r="G37" s="248"/>
      <c r="H37" s="248"/>
      <c r="I37" s="249"/>
      <c r="J37" s="123">
        <v>1343068</v>
      </c>
    </row>
    <row r="38" spans="1:10" x14ac:dyDescent="0.25">
      <c r="A38" s="181"/>
      <c r="B38" s="152"/>
      <c r="C38" s="182"/>
      <c r="D38" s="250"/>
      <c r="E38" s="250"/>
      <c r="F38" s="250"/>
      <c r="G38" s="250"/>
      <c r="H38" s="250"/>
      <c r="I38" s="250"/>
      <c r="J38" s="183"/>
    </row>
    <row r="39" spans="1:10" x14ac:dyDescent="0.25">
      <c r="A39" s="216" t="s">
        <v>569</v>
      </c>
      <c r="B39" s="217"/>
      <c r="C39" s="217"/>
      <c r="D39" s="218"/>
      <c r="E39" s="216" t="s">
        <v>458</v>
      </c>
      <c r="F39" s="217"/>
      <c r="G39" s="217"/>
      <c r="H39" s="217"/>
      <c r="I39" s="218"/>
      <c r="J39" s="124">
        <v>3645363</v>
      </c>
    </row>
    <row r="40" spans="1:10" x14ac:dyDescent="0.25">
      <c r="A40" s="65"/>
      <c r="B40" s="66"/>
      <c r="C40" s="73"/>
      <c r="D40" s="246"/>
      <c r="E40" s="246"/>
      <c r="F40" s="246"/>
      <c r="G40" s="246"/>
      <c r="H40" s="246"/>
      <c r="I40" s="246"/>
      <c r="J40" s="68"/>
    </row>
    <row r="41" spans="1:10" x14ac:dyDescent="0.25">
      <c r="A41" s="216" t="s">
        <v>582</v>
      </c>
      <c r="B41" s="217"/>
      <c r="C41" s="217"/>
      <c r="D41" s="218"/>
      <c r="E41" s="216" t="s">
        <v>458</v>
      </c>
      <c r="F41" s="217"/>
      <c r="G41" s="217"/>
      <c r="H41" s="217"/>
      <c r="I41" s="218"/>
      <c r="J41" s="124">
        <v>3282899</v>
      </c>
    </row>
    <row r="42" spans="1:10" x14ac:dyDescent="0.25">
      <c r="A42" s="65"/>
      <c r="B42" s="66"/>
      <c r="C42" s="73"/>
      <c r="D42" s="82"/>
      <c r="E42" s="246"/>
      <c r="F42" s="246"/>
      <c r="G42" s="246"/>
      <c r="H42" s="246"/>
      <c r="I42" s="67"/>
      <c r="J42" s="68"/>
    </row>
    <row r="43" spans="1:10" x14ac:dyDescent="0.25">
      <c r="A43" s="216" t="s">
        <v>459</v>
      </c>
      <c r="B43" s="217"/>
      <c r="C43" s="217"/>
      <c r="D43" s="218"/>
      <c r="E43" s="216" t="s">
        <v>458</v>
      </c>
      <c r="F43" s="217"/>
      <c r="G43" s="217"/>
      <c r="H43" s="217"/>
      <c r="I43" s="218"/>
      <c r="J43" s="124">
        <v>3282678</v>
      </c>
    </row>
    <row r="44" spans="1:10" x14ac:dyDescent="0.25">
      <c r="A44" s="65"/>
      <c r="B44" s="66"/>
      <c r="C44" s="73"/>
      <c r="D44" s="82"/>
      <c r="E44" s="246"/>
      <c r="F44" s="246"/>
      <c r="G44" s="246"/>
      <c r="H44" s="246"/>
      <c r="I44" s="67"/>
      <c r="J44" s="68"/>
    </row>
    <row r="45" spans="1:10" x14ac:dyDescent="0.25">
      <c r="A45" s="216" t="s">
        <v>460</v>
      </c>
      <c r="B45" s="217"/>
      <c r="C45" s="217"/>
      <c r="D45" s="218"/>
      <c r="E45" s="216" t="s">
        <v>458</v>
      </c>
      <c r="F45" s="217"/>
      <c r="G45" s="217"/>
      <c r="H45" s="217"/>
      <c r="I45" s="218"/>
      <c r="J45" s="124">
        <v>1356216</v>
      </c>
    </row>
    <row r="46" spans="1:10" x14ac:dyDescent="0.25">
      <c r="A46" s="83"/>
      <c r="B46" s="73"/>
      <c r="C46" s="238"/>
      <c r="D46" s="238"/>
      <c r="E46" s="231"/>
      <c r="F46" s="231"/>
      <c r="G46" s="238"/>
      <c r="H46" s="238"/>
      <c r="I46" s="238"/>
      <c r="J46" s="68"/>
    </row>
    <row r="47" spans="1:10" x14ac:dyDescent="0.25">
      <c r="A47" s="216" t="s">
        <v>461</v>
      </c>
      <c r="B47" s="217"/>
      <c r="C47" s="217"/>
      <c r="D47" s="218"/>
      <c r="E47" s="216" t="s">
        <v>458</v>
      </c>
      <c r="F47" s="217"/>
      <c r="G47" s="217"/>
      <c r="H47" s="217"/>
      <c r="I47" s="218"/>
      <c r="J47" s="124">
        <v>2435071</v>
      </c>
    </row>
    <row r="48" spans="1:10" x14ac:dyDescent="0.25">
      <c r="A48" s="125"/>
      <c r="B48" s="126"/>
      <c r="C48" s="126"/>
      <c r="D48" s="126"/>
      <c r="E48" s="126"/>
      <c r="F48" s="126"/>
      <c r="G48" s="126"/>
      <c r="H48" s="126"/>
      <c r="I48" s="126"/>
      <c r="J48" s="127"/>
    </row>
    <row r="49" spans="1:10" x14ac:dyDescent="0.25">
      <c r="A49" s="216" t="s">
        <v>462</v>
      </c>
      <c r="B49" s="217"/>
      <c r="C49" s="217"/>
      <c r="D49" s="218"/>
      <c r="E49" s="216" t="s">
        <v>458</v>
      </c>
      <c r="F49" s="217"/>
      <c r="G49" s="217"/>
      <c r="H49" s="217"/>
      <c r="I49" s="218"/>
      <c r="J49" s="124">
        <v>3654656</v>
      </c>
    </row>
    <row r="50" spans="1:10" x14ac:dyDescent="0.25">
      <c r="A50" s="128"/>
      <c r="B50" s="129"/>
      <c r="C50" s="129"/>
      <c r="D50" s="129"/>
      <c r="E50" s="129"/>
      <c r="F50" s="129"/>
      <c r="G50" s="129"/>
      <c r="H50" s="129"/>
      <c r="I50" s="129"/>
      <c r="J50" s="130"/>
    </row>
    <row r="51" spans="1:10" x14ac:dyDescent="0.25">
      <c r="A51" s="216" t="s">
        <v>463</v>
      </c>
      <c r="B51" s="217"/>
      <c r="C51" s="217"/>
      <c r="D51" s="218"/>
      <c r="E51" s="216" t="s">
        <v>458</v>
      </c>
      <c r="F51" s="217"/>
      <c r="G51" s="217"/>
      <c r="H51" s="217"/>
      <c r="I51" s="218"/>
      <c r="J51" s="124">
        <v>3654664</v>
      </c>
    </row>
    <row r="52" spans="1:10" x14ac:dyDescent="0.25">
      <c r="A52" s="131"/>
      <c r="B52" s="132"/>
      <c r="C52" s="132"/>
      <c r="D52" s="132"/>
      <c r="E52" s="132"/>
      <c r="F52" s="132"/>
      <c r="G52" s="132"/>
      <c r="H52" s="132"/>
      <c r="I52" s="132"/>
      <c r="J52" s="133"/>
    </row>
    <row r="53" spans="1:10" x14ac:dyDescent="0.25">
      <c r="A53" s="216" t="s">
        <v>464</v>
      </c>
      <c r="B53" s="217"/>
      <c r="C53" s="217"/>
      <c r="D53" s="218"/>
      <c r="E53" s="216" t="s">
        <v>458</v>
      </c>
      <c r="F53" s="217"/>
      <c r="G53" s="217"/>
      <c r="H53" s="217"/>
      <c r="I53" s="218"/>
      <c r="J53" s="124">
        <v>3641287</v>
      </c>
    </row>
    <row r="54" spans="1:10" x14ac:dyDescent="0.25">
      <c r="A54" s="128"/>
      <c r="B54" s="129"/>
      <c r="C54" s="129"/>
      <c r="D54" s="129"/>
      <c r="E54" s="129"/>
      <c r="F54" s="129"/>
      <c r="G54" s="129"/>
      <c r="H54" s="129"/>
      <c r="I54" s="129"/>
      <c r="J54" s="130"/>
    </row>
    <row r="55" spans="1:10" x14ac:dyDescent="0.25">
      <c r="A55" s="216" t="s">
        <v>465</v>
      </c>
      <c r="B55" s="217"/>
      <c r="C55" s="217"/>
      <c r="D55" s="218"/>
      <c r="E55" s="216" t="s">
        <v>458</v>
      </c>
      <c r="F55" s="217"/>
      <c r="G55" s="217"/>
      <c r="H55" s="217"/>
      <c r="I55" s="218"/>
      <c r="J55" s="124">
        <v>3282660</v>
      </c>
    </row>
    <row r="56" spans="1:10" x14ac:dyDescent="0.25">
      <c r="A56" s="128"/>
      <c r="B56" s="129"/>
      <c r="C56" s="129"/>
      <c r="D56" s="129"/>
      <c r="E56" s="129"/>
      <c r="F56" s="129"/>
      <c r="G56" s="129"/>
      <c r="H56" s="129"/>
      <c r="I56" s="129"/>
      <c r="J56" s="130"/>
    </row>
    <row r="57" spans="1:10" x14ac:dyDescent="0.25">
      <c r="A57" s="216" t="s">
        <v>466</v>
      </c>
      <c r="B57" s="217"/>
      <c r="C57" s="217"/>
      <c r="D57" s="218"/>
      <c r="E57" s="216" t="s">
        <v>458</v>
      </c>
      <c r="F57" s="217"/>
      <c r="G57" s="217"/>
      <c r="H57" s="217"/>
      <c r="I57" s="218"/>
      <c r="J57" s="124">
        <v>3654354</v>
      </c>
    </row>
    <row r="58" spans="1:10" x14ac:dyDescent="0.25">
      <c r="A58" s="128"/>
      <c r="B58" s="129"/>
      <c r="C58" s="129"/>
      <c r="D58" s="129"/>
      <c r="E58" s="129"/>
      <c r="F58" s="129"/>
      <c r="G58" s="129"/>
      <c r="H58" s="129"/>
      <c r="I58" s="129"/>
      <c r="J58" s="130"/>
    </row>
    <row r="59" spans="1:10" x14ac:dyDescent="0.25">
      <c r="A59" s="216" t="s">
        <v>467</v>
      </c>
      <c r="B59" s="217"/>
      <c r="C59" s="217"/>
      <c r="D59" s="218"/>
      <c r="E59" s="216" t="s">
        <v>458</v>
      </c>
      <c r="F59" s="217"/>
      <c r="G59" s="217"/>
      <c r="H59" s="217"/>
      <c r="I59" s="218"/>
      <c r="J59" s="124">
        <v>1114328</v>
      </c>
    </row>
    <row r="60" spans="1:10" x14ac:dyDescent="0.25">
      <c r="A60" s="128"/>
      <c r="B60" s="129"/>
      <c r="C60" s="129"/>
      <c r="D60" s="129"/>
      <c r="E60" s="129"/>
      <c r="F60" s="129"/>
      <c r="G60" s="129"/>
      <c r="H60" s="129"/>
      <c r="I60" s="129"/>
      <c r="J60" s="130"/>
    </row>
    <row r="61" spans="1:10" x14ac:dyDescent="0.25">
      <c r="A61" s="216" t="s">
        <v>468</v>
      </c>
      <c r="B61" s="217"/>
      <c r="C61" s="217"/>
      <c r="D61" s="218"/>
      <c r="E61" s="216" t="s">
        <v>458</v>
      </c>
      <c r="F61" s="217"/>
      <c r="G61" s="217"/>
      <c r="H61" s="217"/>
      <c r="I61" s="218"/>
      <c r="J61" s="134">
        <v>5423392</v>
      </c>
    </row>
    <row r="62" spans="1:10" x14ac:dyDescent="0.25">
      <c r="A62" s="128"/>
      <c r="B62" s="129"/>
      <c r="C62" s="129"/>
      <c r="D62" s="129"/>
      <c r="E62" s="129"/>
      <c r="F62" s="129"/>
      <c r="G62" s="129"/>
      <c r="H62" s="129"/>
      <c r="I62" s="129"/>
      <c r="J62" s="130"/>
    </row>
    <row r="63" spans="1:10" x14ac:dyDescent="0.25">
      <c r="A63" s="216" t="s">
        <v>469</v>
      </c>
      <c r="B63" s="217"/>
      <c r="C63" s="217"/>
      <c r="D63" s="218"/>
      <c r="E63" s="216" t="s">
        <v>458</v>
      </c>
      <c r="F63" s="217"/>
      <c r="G63" s="217"/>
      <c r="H63" s="217"/>
      <c r="I63" s="218"/>
      <c r="J63" s="124">
        <v>5478421</v>
      </c>
    </row>
    <row r="64" spans="1:10" x14ac:dyDescent="0.25">
      <c r="A64" s="128"/>
      <c r="B64" s="129"/>
      <c r="C64" s="129"/>
      <c r="D64" s="129"/>
      <c r="E64" s="129"/>
      <c r="F64" s="129"/>
      <c r="G64" s="129"/>
      <c r="H64" s="129"/>
      <c r="I64" s="129"/>
      <c r="J64" s="130"/>
    </row>
    <row r="65" spans="1:10" x14ac:dyDescent="0.25">
      <c r="A65" s="216"/>
      <c r="B65" s="217"/>
      <c r="C65" s="217"/>
      <c r="D65" s="218"/>
      <c r="E65" s="216"/>
      <c r="F65" s="217"/>
      <c r="G65" s="217"/>
      <c r="H65" s="217"/>
      <c r="I65" s="218"/>
      <c r="J65" s="124"/>
    </row>
    <row r="66" spans="1:10" x14ac:dyDescent="0.25">
      <c r="A66" s="83"/>
      <c r="B66" s="73"/>
      <c r="C66" s="73"/>
      <c r="D66" s="66"/>
      <c r="E66" s="245"/>
      <c r="F66" s="245"/>
      <c r="G66" s="238"/>
      <c r="H66" s="238"/>
      <c r="I66" s="66"/>
      <c r="J66" s="68"/>
    </row>
    <row r="67" spans="1:10" x14ac:dyDescent="0.25">
      <c r="A67" s="216"/>
      <c r="B67" s="217"/>
      <c r="C67" s="217"/>
      <c r="D67" s="218"/>
      <c r="E67" s="216"/>
      <c r="F67" s="217"/>
      <c r="G67" s="217"/>
      <c r="H67" s="217"/>
      <c r="I67" s="218"/>
      <c r="J67" s="74"/>
    </row>
    <row r="68" spans="1:10" x14ac:dyDescent="0.25">
      <c r="A68" s="83"/>
      <c r="B68" s="73"/>
      <c r="C68" s="73"/>
      <c r="D68" s="66"/>
      <c r="E68" s="231"/>
      <c r="F68" s="231"/>
      <c r="G68" s="238"/>
      <c r="H68" s="238"/>
      <c r="I68" s="66"/>
      <c r="J68" s="84" t="s">
        <v>341</v>
      </c>
    </row>
    <row r="69" spans="1:10" x14ac:dyDescent="0.25">
      <c r="A69" s="83"/>
      <c r="B69" s="73"/>
      <c r="C69" s="73"/>
      <c r="D69" s="66"/>
      <c r="E69" s="231"/>
      <c r="F69" s="231"/>
      <c r="G69" s="238"/>
      <c r="H69" s="238"/>
      <c r="I69" s="66"/>
      <c r="J69" s="84" t="s">
        <v>342</v>
      </c>
    </row>
    <row r="70" spans="1:10" ht="14.45" customHeight="1" x14ac:dyDescent="0.25">
      <c r="A70" s="219" t="s">
        <v>320</v>
      </c>
      <c r="B70" s="220"/>
      <c r="C70" s="234" t="s">
        <v>342</v>
      </c>
      <c r="D70" s="235"/>
      <c r="E70" s="236" t="s">
        <v>343</v>
      </c>
      <c r="F70" s="237"/>
      <c r="G70" s="224"/>
      <c r="H70" s="225"/>
      <c r="I70" s="225"/>
      <c r="J70" s="226"/>
    </row>
    <row r="71" spans="1:10" x14ac:dyDescent="0.25">
      <c r="A71" s="83"/>
      <c r="B71" s="73"/>
      <c r="C71" s="238"/>
      <c r="D71" s="238"/>
      <c r="E71" s="231"/>
      <c r="F71" s="231"/>
      <c r="G71" s="239" t="s">
        <v>344</v>
      </c>
      <c r="H71" s="239"/>
      <c r="I71" s="239"/>
      <c r="J71" s="57"/>
    </row>
    <row r="72" spans="1:10" ht="13.9" customHeight="1" x14ac:dyDescent="0.25">
      <c r="A72" s="219" t="s">
        <v>321</v>
      </c>
      <c r="B72" s="220"/>
      <c r="C72" s="224" t="s">
        <v>470</v>
      </c>
      <c r="D72" s="225"/>
      <c r="E72" s="225"/>
      <c r="F72" s="225"/>
      <c r="G72" s="225"/>
      <c r="H72" s="225"/>
      <c r="I72" s="225"/>
      <c r="J72" s="226"/>
    </row>
    <row r="73" spans="1:10" x14ac:dyDescent="0.25">
      <c r="A73" s="65"/>
      <c r="B73" s="66"/>
      <c r="C73" s="227" t="s">
        <v>322</v>
      </c>
      <c r="D73" s="227"/>
      <c r="E73" s="227"/>
      <c r="F73" s="227"/>
      <c r="G73" s="227"/>
      <c r="H73" s="227"/>
      <c r="I73" s="227"/>
      <c r="J73" s="68"/>
    </row>
    <row r="74" spans="1:10" x14ac:dyDescent="0.25">
      <c r="A74" s="219" t="s">
        <v>323</v>
      </c>
      <c r="B74" s="220"/>
      <c r="C74" s="228" t="s">
        <v>471</v>
      </c>
      <c r="D74" s="229"/>
      <c r="E74" s="230"/>
      <c r="F74" s="231"/>
      <c r="G74" s="231"/>
      <c r="H74" s="232"/>
      <c r="I74" s="232"/>
      <c r="J74" s="233"/>
    </row>
    <row r="75" spans="1:10" x14ac:dyDescent="0.25">
      <c r="A75" s="65"/>
      <c r="B75" s="66"/>
      <c r="C75" s="73"/>
      <c r="D75" s="66"/>
      <c r="E75" s="231"/>
      <c r="F75" s="231"/>
      <c r="G75" s="231"/>
      <c r="H75" s="231"/>
      <c r="I75" s="66"/>
      <c r="J75" s="68"/>
    </row>
    <row r="76" spans="1:10" ht="14.45" customHeight="1" x14ac:dyDescent="0.25">
      <c r="A76" s="219" t="s">
        <v>315</v>
      </c>
      <c r="B76" s="220"/>
      <c r="C76" s="242" t="s">
        <v>472</v>
      </c>
      <c r="D76" s="243"/>
      <c r="E76" s="243"/>
      <c r="F76" s="243"/>
      <c r="G76" s="243"/>
      <c r="H76" s="243"/>
      <c r="I76" s="243"/>
      <c r="J76" s="244"/>
    </row>
    <row r="77" spans="1:10" x14ac:dyDescent="0.25">
      <c r="A77" s="65"/>
      <c r="B77" s="66"/>
      <c r="C77" s="66"/>
      <c r="D77" s="66"/>
      <c r="E77" s="231"/>
      <c r="F77" s="231"/>
      <c r="G77" s="231"/>
      <c r="H77" s="231"/>
      <c r="I77" s="66"/>
      <c r="J77" s="68"/>
    </row>
    <row r="78" spans="1:10" x14ac:dyDescent="0.25">
      <c r="A78" s="219" t="s">
        <v>345</v>
      </c>
      <c r="B78" s="220"/>
      <c r="C78" s="221" t="s">
        <v>473</v>
      </c>
      <c r="D78" s="222"/>
      <c r="E78" s="222"/>
      <c r="F78" s="222"/>
      <c r="G78" s="222"/>
      <c r="H78" s="222"/>
      <c r="I78" s="222"/>
      <c r="J78" s="223"/>
    </row>
    <row r="79" spans="1:10" ht="14.45" customHeight="1" x14ac:dyDescent="0.25">
      <c r="A79" s="65"/>
      <c r="B79" s="66"/>
      <c r="C79" s="240" t="s">
        <v>346</v>
      </c>
      <c r="D79" s="240"/>
      <c r="E79" s="240"/>
      <c r="F79" s="240"/>
      <c r="G79" s="66"/>
      <c r="H79" s="66"/>
      <c r="I79" s="66"/>
      <c r="J79" s="68"/>
    </row>
    <row r="80" spans="1:10" x14ac:dyDescent="0.25">
      <c r="A80" s="219" t="s">
        <v>347</v>
      </c>
      <c r="B80" s="220"/>
      <c r="C80" s="221" t="s">
        <v>474</v>
      </c>
      <c r="D80" s="222"/>
      <c r="E80" s="222"/>
      <c r="F80" s="222"/>
      <c r="G80" s="222"/>
      <c r="H80" s="222"/>
      <c r="I80" s="222"/>
      <c r="J80" s="223"/>
    </row>
    <row r="81" spans="1:10" ht="14.45" customHeight="1" x14ac:dyDescent="0.25">
      <c r="A81" s="85"/>
      <c r="B81" s="86"/>
      <c r="C81" s="241" t="s">
        <v>348</v>
      </c>
      <c r="D81" s="241"/>
      <c r="E81" s="241"/>
      <c r="F81" s="241"/>
      <c r="G81" s="241"/>
      <c r="H81" s="86"/>
      <c r="I81" s="86"/>
      <c r="J81" s="87"/>
    </row>
    <row r="88" spans="1:10" ht="27" customHeight="1" x14ac:dyDescent="0.25"/>
    <row r="92" spans="1:10"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43">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3:D43"/>
    <mergeCell ref="E43:I43"/>
    <mergeCell ref="E44:F44"/>
    <mergeCell ref="G44:H44"/>
    <mergeCell ref="A45:D45"/>
    <mergeCell ref="E45:I45"/>
    <mergeCell ref="A37:D37"/>
    <mergeCell ref="E37:I37"/>
    <mergeCell ref="D40:I40"/>
    <mergeCell ref="A41:D41"/>
    <mergeCell ref="E41:I41"/>
    <mergeCell ref="E42:F42"/>
    <mergeCell ref="G42:H42"/>
    <mergeCell ref="D38:I38"/>
    <mergeCell ref="A39:D39"/>
    <mergeCell ref="E39:I39"/>
    <mergeCell ref="C46:D46"/>
    <mergeCell ref="E46:F46"/>
    <mergeCell ref="G46:I46"/>
    <mergeCell ref="A47:D47"/>
    <mergeCell ref="E47:I47"/>
    <mergeCell ref="E66:F66"/>
    <mergeCell ref="G66:H66"/>
    <mergeCell ref="A49:D49"/>
    <mergeCell ref="E49:I49"/>
    <mergeCell ref="A51:D51"/>
    <mergeCell ref="E51:I51"/>
    <mergeCell ref="A53:D53"/>
    <mergeCell ref="E53:I53"/>
    <mergeCell ref="A55:D55"/>
    <mergeCell ref="E55:I55"/>
    <mergeCell ref="A57:D57"/>
    <mergeCell ref="E57:I57"/>
    <mergeCell ref="A59:D59"/>
    <mergeCell ref="E59:I59"/>
    <mergeCell ref="A61:D61"/>
    <mergeCell ref="E61:I61"/>
    <mergeCell ref="A63:D63"/>
    <mergeCell ref="E63:I63"/>
    <mergeCell ref="A65:D65"/>
    <mergeCell ref="C79:F79"/>
    <mergeCell ref="A80:B80"/>
    <mergeCell ref="C80:J80"/>
    <mergeCell ref="C81:G81"/>
    <mergeCell ref="E75:F75"/>
    <mergeCell ref="G75:H75"/>
    <mergeCell ref="A76:B76"/>
    <mergeCell ref="C76:J76"/>
    <mergeCell ref="E77:F77"/>
    <mergeCell ref="G77:H77"/>
    <mergeCell ref="E65:I65"/>
    <mergeCell ref="A78:B78"/>
    <mergeCell ref="C78:J78"/>
    <mergeCell ref="A72:B72"/>
    <mergeCell ref="C72:J72"/>
    <mergeCell ref="C73:I73"/>
    <mergeCell ref="A74:B74"/>
    <mergeCell ref="C74:E74"/>
    <mergeCell ref="F74:G74"/>
    <mergeCell ref="H74:J74"/>
    <mergeCell ref="A70:B70"/>
    <mergeCell ref="C70:D70"/>
    <mergeCell ref="E70:F70"/>
    <mergeCell ref="G70:J70"/>
    <mergeCell ref="C71:D71"/>
    <mergeCell ref="E71:F71"/>
    <mergeCell ref="G71:I71"/>
    <mergeCell ref="A67:D67"/>
    <mergeCell ref="E67:I67"/>
    <mergeCell ref="E68:F68"/>
    <mergeCell ref="G68:H68"/>
    <mergeCell ref="E69:F69"/>
    <mergeCell ref="G69:H69"/>
  </mergeCells>
  <dataValidations count="4">
    <dataValidation type="list" allowBlank="1" showInputMessage="1" showErrorMessage="1" sqref="C70:D70" xr:uid="{00000000-0002-0000-0000-000000000000}">
      <formula1>$J$68:$J$69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41" top="0.53" bottom="0.4" header="0.3" footer="0.3"/>
  <pageSetup paperSize="9" scale="62"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A2" sqref="A2:I2"/>
    </sheetView>
  </sheetViews>
  <sheetFormatPr defaultColWidth="8.85546875" defaultRowHeight="12.75" x14ac:dyDescent="0.2"/>
  <cols>
    <col min="8" max="9" width="16.42578125" style="22" customWidth="1"/>
    <col min="10" max="10" width="10.28515625" bestFit="1" customWidth="1"/>
  </cols>
  <sheetData>
    <row r="1" spans="1:9" x14ac:dyDescent="0.2">
      <c r="A1" s="288" t="s">
        <v>1</v>
      </c>
      <c r="B1" s="289"/>
      <c r="C1" s="289"/>
      <c r="D1" s="289"/>
      <c r="E1" s="289"/>
      <c r="F1" s="289"/>
      <c r="G1" s="289"/>
      <c r="H1" s="289"/>
      <c r="I1" s="289"/>
    </row>
    <row r="2" spans="1:9" x14ac:dyDescent="0.2">
      <c r="A2" s="290" t="s">
        <v>597</v>
      </c>
      <c r="B2" s="291"/>
      <c r="C2" s="291"/>
      <c r="D2" s="291"/>
      <c r="E2" s="291"/>
      <c r="F2" s="291"/>
      <c r="G2" s="291"/>
      <c r="H2" s="291"/>
      <c r="I2" s="291"/>
    </row>
    <row r="3" spans="1:9" x14ac:dyDescent="0.2">
      <c r="A3" s="292" t="s">
        <v>282</v>
      </c>
      <c r="B3" s="292"/>
      <c r="C3" s="292"/>
      <c r="D3" s="292"/>
      <c r="E3" s="292"/>
      <c r="F3" s="292"/>
      <c r="G3" s="292"/>
      <c r="H3" s="292"/>
      <c r="I3" s="292"/>
    </row>
    <row r="4" spans="1:9" x14ac:dyDescent="0.2">
      <c r="A4" s="293" t="s">
        <v>475</v>
      </c>
      <c r="B4" s="294"/>
      <c r="C4" s="294"/>
      <c r="D4" s="294"/>
      <c r="E4" s="294"/>
      <c r="F4" s="294"/>
      <c r="G4" s="294"/>
      <c r="H4" s="294"/>
      <c r="I4" s="295"/>
    </row>
    <row r="5" spans="1:9" ht="45" x14ac:dyDescent="0.2">
      <c r="A5" s="298" t="s">
        <v>2</v>
      </c>
      <c r="B5" s="299"/>
      <c r="C5" s="299"/>
      <c r="D5" s="299"/>
      <c r="E5" s="299"/>
      <c r="F5" s="299"/>
      <c r="G5" s="10" t="s">
        <v>101</v>
      </c>
      <c r="H5" s="12" t="s">
        <v>297</v>
      </c>
      <c r="I5" s="12" t="s">
        <v>298</v>
      </c>
    </row>
    <row r="6" spans="1:9" x14ac:dyDescent="0.2">
      <c r="A6" s="296">
        <v>1</v>
      </c>
      <c r="B6" s="297"/>
      <c r="C6" s="297"/>
      <c r="D6" s="297"/>
      <c r="E6" s="297"/>
      <c r="F6" s="297"/>
      <c r="G6" s="11">
        <v>2</v>
      </c>
      <c r="H6" s="12">
        <v>3</v>
      </c>
      <c r="I6" s="12">
        <v>4</v>
      </c>
    </row>
    <row r="7" spans="1:9" x14ac:dyDescent="0.2">
      <c r="A7" s="300"/>
      <c r="B7" s="300"/>
      <c r="C7" s="300"/>
      <c r="D7" s="300"/>
      <c r="E7" s="300"/>
      <c r="F7" s="300"/>
      <c r="G7" s="300"/>
      <c r="H7" s="300"/>
      <c r="I7" s="300"/>
    </row>
    <row r="8" spans="1:9" ht="12.75" customHeight="1" x14ac:dyDescent="0.2">
      <c r="A8" s="282" t="s">
        <v>4</v>
      </c>
      <c r="B8" s="282"/>
      <c r="C8" s="282"/>
      <c r="D8" s="282"/>
      <c r="E8" s="282"/>
      <c r="F8" s="282"/>
      <c r="G8" s="13">
        <v>1</v>
      </c>
      <c r="H8" s="20">
        <v>0</v>
      </c>
      <c r="I8" s="20">
        <v>0</v>
      </c>
    </row>
    <row r="9" spans="1:9" ht="12.75" customHeight="1" x14ac:dyDescent="0.2">
      <c r="A9" s="283" t="s">
        <v>303</v>
      </c>
      <c r="B9" s="283"/>
      <c r="C9" s="283"/>
      <c r="D9" s="283"/>
      <c r="E9" s="283"/>
      <c r="F9" s="283"/>
      <c r="G9" s="14">
        <v>2</v>
      </c>
      <c r="H9" s="21">
        <f>H10+H17+H27+H38+H43</f>
        <v>1502885341</v>
      </c>
      <c r="I9" s="21">
        <f>I10+I17+I27+I38+I43</f>
        <v>1943044686</v>
      </c>
    </row>
    <row r="10" spans="1:9" ht="12.75" customHeight="1" x14ac:dyDescent="0.2">
      <c r="A10" s="285" t="s">
        <v>5</v>
      </c>
      <c r="B10" s="285"/>
      <c r="C10" s="285"/>
      <c r="D10" s="285"/>
      <c r="E10" s="285"/>
      <c r="F10" s="285"/>
      <c r="G10" s="14">
        <v>3</v>
      </c>
      <c r="H10" s="21">
        <f>H11+H12+H13+H14+H15+H16</f>
        <v>50281675</v>
      </c>
      <c r="I10" s="21">
        <f>I11+I12+I13+I14+I15+I16</f>
        <v>82640902</v>
      </c>
    </row>
    <row r="11" spans="1:9" ht="12.75" customHeight="1" x14ac:dyDescent="0.2">
      <c r="A11" s="281" t="s">
        <v>6</v>
      </c>
      <c r="B11" s="281"/>
      <c r="C11" s="281"/>
      <c r="D11" s="281"/>
      <c r="E11" s="281"/>
      <c r="F11" s="281"/>
      <c r="G11" s="13">
        <v>4</v>
      </c>
      <c r="H11" s="20">
        <v>23441820</v>
      </c>
      <c r="I11" s="20">
        <v>22085946</v>
      </c>
    </row>
    <row r="12" spans="1:9" ht="22.9" customHeight="1" x14ac:dyDescent="0.2">
      <c r="A12" s="281" t="s">
        <v>7</v>
      </c>
      <c r="B12" s="281"/>
      <c r="C12" s="281"/>
      <c r="D12" s="281"/>
      <c r="E12" s="281"/>
      <c r="F12" s="281"/>
      <c r="G12" s="13">
        <v>5</v>
      </c>
      <c r="H12" s="20">
        <v>13639257</v>
      </c>
      <c r="I12" s="20">
        <v>30292630</v>
      </c>
    </row>
    <row r="13" spans="1:9" ht="12.75" customHeight="1" x14ac:dyDescent="0.2">
      <c r="A13" s="281" t="s">
        <v>8</v>
      </c>
      <c r="B13" s="281"/>
      <c r="C13" s="281"/>
      <c r="D13" s="281"/>
      <c r="E13" s="281"/>
      <c r="F13" s="281"/>
      <c r="G13" s="13">
        <v>6</v>
      </c>
      <c r="H13" s="20">
        <v>7342331</v>
      </c>
      <c r="I13" s="20">
        <v>8558590</v>
      </c>
    </row>
    <row r="14" spans="1:9" ht="12.75" customHeight="1" x14ac:dyDescent="0.2">
      <c r="A14" s="281" t="s">
        <v>9</v>
      </c>
      <c r="B14" s="281"/>
      <c r="C14" s="281"/>
      <c r="D14" s="281"/>
      <c r="E14" s="281"/>
      <c r="F14" s="281"/>
      <c r="G14" s="13">
        <v>7</v>
      </c>
      <c r="H14" s="20">
        <v>0</v>
      </c>
      <c r="I14" s="20">
        <v>0</v>
      </c>
    </row>
    <row r="15" spans="1:9" ht="12.75" customHeight="1" x14ac:dyDescent="0.2">
      <c r="A15" s="281" t="s">
        <v>10</v>
      </c>
      <c r="B15" s="281"/>
      <c r="C15" s="281"/>
      <c r="D15" s="281"/>
      <c r="E15" s="281"/>
      <c r="F15" s="281"/>
      <c r="G15" s="13">
        <v>8</v>
      </c>
      <c r="H15" s="20">
        <v>5857012</v>
      </c>
      <c r="I15" s="20">
        <v>21683142</v>
      </c>
    </row>
    <row r="16" spans="1:9" ht="12.75" customHeight="1" x14ac:dyDescent="0.2">
      <c r="A16" s="281" t="s">
        <v>11</v>
      </c>
      <c r="B16" s="281"/>
      <c r="C16" s="281"/>
      <c r="D16" s="281"/>
      <c r="E16" s="281"/>
      <c r="F16" s="281"/>
      <c r="G16" s="13">
        <v>9</v>
      </c>
      <c r="H16" s="20">
        <v>1255</v>
      </c>
      <c r="I16" s="20">
        <v>20594</v>
      </c>
    </row>
    <row r="17" spans="1:9" ht="12.75" customHeight="1" x14ac:dyDescent="0.2">
      <c r="A17" s="285" t="s">
        <v>12</v>
      </c>
      <c r="B17" s="285"/>
      <c r="C17" s="285"/>
      <c r="D17" s="285"/>
      <c r="E17" s="285"/>
      <c r="F17" s="285"/>
      <c r="G17" s="14">
        <v>10</v>
      </c>
      <c r="H17" s="21">
        <f>H18+H19+H20+H21+H22+H23+H24+H25+H26</f>
        <v>1128124352</v>
      </c>
      <c r="I17" s="21">
        <f>I18+I19+I20+I21+I22+I23+I24+I25+I26</f>
        <v>1526435397</v>
      </c>
    </row>
    <row r="18" spans="1:9" ht="12.75" customHeight="1" x14ac:dyDescent="0.2">
      <c r="A18" s="281" t="s">
        <v>13</v>
      </c>
      <c r="B18" s="281"/>
      <c r="C18" s="281"/>
      <c r="D18" s="281"/>
      <c r="E18" s="281"/>
      <c r="F18" s="281"/>
      <c r="G18" s="13">
        <v>11</v>
      </c>
      <c r="H18" s="20">
        <v>153078764</v>
      </c>
      <c r="I18" s="20">
        <v>302350089</v>
      </c>
    </row>
    <row r="19" spans="1:9" ht="12.75" customHeight="1" x14ac:dyDescent="0.2">
      <c r="A19" s="281" t="s">
        <v>14</v>
      </c>
      <c r="B19" s="281"/>
      <c r="C19" s="281"/>
      <c r="D19" s="281"/>
      <c r="E19" s="281"/>
      <c r="F19" s="281"/>
      <c r="G19" s="13">
        <v>12</v>
      </c>
      <c r="H19" s="20">
        <v>423354403</v>
      </c>
      <c r="I19" s="20">
        <v>480105848</v>
      </c>
    </row>
    <row r="20" spans="1:9" ht="12.75" customHeight="1" x14ac:dyDescent="0.2">
      <c r="A20" s="281" t="s">
        <v>15</v>
      </c>
      <c r="B20" s="281"/>
      <c r="C20" s="281"/>
      <c r="D20" s="281"/>
      <c r="E20" s="281"/>
      <c r="F20" s="281"/>
      <c r="G20" s="13">
        <v>13</v>
      </c>
      <c r="H20" s="20">
        <v>282923461</v>
      </c>
      <c r="I20" s="20">
        <v>404144493</v>
      </c>
    </row>
    <row r="21" spans="1:9" ht="12.75" customHeight="1" x14ac:dyDescent="0.2">
      <c r="A21" s="281" t="s">
        <v>16</v>
      </c>
      <c r="B21" s="281"/>
      <c r="C21" s="281"/>
      <c r="D21" s="281"/>
      <c r="E21" s="281"/>
      <c r="F21" s="281"/>
      <c r="G21" s="13">
        <v>14</v>
      </c>
      <c r="H21" s="20">
        <v>61709713</v>
      </c>
      <c r="I21" s="20">
        <v>89905234</v>
      </c>
    </row>
    <row r="22" spans="1:9" ht="12.75" customHeight="1" x14ac:dyDescent="0.2">
      <c r="A22" s="281" t="s">
        <v>17</v>
      </c>
      <c r="B22" s="281"/>
      <c r="C22" s="281"/>
      <c r="D22" s="281"/>
      <c r="E22" s="281"/>
      <c r="F22" s="281"/>
      <c r="G22" s="13">
        <v>15</v>
      </c>
      <c r="H22" s="20">
        <v>0</v>
      </c>
      <c r="I22" s="20">
        <v>0</v>
      </c>
    </row>
    <row r="23" spans="1:9" ht="12.75" customHeight="1" x14ac:dyDescent="0.2">
      <c r="A23" s="281" t="s">
        <v>18</v>
      </c>
      <c r="B23" s="281"/>
      <c r="C23" s="281"/>
      <c r="D23" s="281"/>
      <c r="E23" s="281"/>
      <c r="F23" s="281"/>
      <c r="G23" s="13">
        <v>16</v>
      </c>
      <c r="H23" s="20">
        <v>7290898</v>
      </c>
      <c r="I23" s="20">
        <v>49643401</v>
      </c>
    </row>
    <row r="24" spans="1:9" ht="12.75" customHeight="1" x14ac:dyDescent="0.2">
      <c r="A24" s="281" t="s">
        <v>19</v>
      </c>
      <c r="B24" s="281"/>
      <c r="C24" s="281"/>
      <c r="D24" s="281"/>
      <c r="E24" s="281"/>
      <c r="F24" s="281"/>
      <c r="G24" s="13">
        <v>17</v>
      </c>
      <c r="H24" s="20">
        <v>82354481</v>
      </c>
      <c r="I24" s="20">
        <v>88015729</v>
      </c>
    </row>
    <row r="25" spans="1:9" ht="12.75" customHeight="1" x14ac:dyDescent="0.2">
      <c r="A25" s="281" t="s">
        <v>20</v>
      </c>
      <c r="B25" s="281"/>
      <c r="C25" s="281"/>
      <c r="D25" s="281"/>
      <c r="E25" s="281"/>
      <c r="F25" s="281"/>
      <c r="G25" s="13">
        <v>18</v>
      </c>
      <c r="H25" s="20">
        <v>2119205</v>
      </c>
      <c r="I25" s="20">
        <v>2325517</v>
      </c>
    </row>
    <row r="26" spans="1:9" ht="12.75" customHeight="1" x14ac:dyDescent="0.2">
      <c r="A26" s="281" t="s">
        <v>21</v>
      </c>
      <c r="B26" s="281"/>
      <c r="C26" s="281"/>
      <c r="D26" s="281"/>
      <c r="E26" s="281"/>
      <c r="F26" s="281"/>
      <c r="G26" s="13">
        <v>19</v>
      </c>
      <c r="H26" s="20">
        <v>115293427</v>
      </c>
      <c r="I26" s="20">
        <v>109945086</v>
      </c>
    </row>
    <row r="27" spans="1:9" ht="12.75" customHeight="1" x14ac:dyDescent="0.2">
      <c r="A27" s="285" t="s">
        <v>22</v>
      </c>
      <c r="B27" s="285"/>
      <c r="C27" s="285"/>
      <c r="D27" s="285"/>
      <c r="E27" s="285"/>
      <c r="F27" s="285"/>
      <c r="G27" s="14">
        <v>20</v>
      </c>
      <c r="H27" s="21">
        <f>SUM(H28:H37)</f>
        <v>275512196</v>
      </c>
      <c r="I27" s="21">
        <f>SUM(I28:I37)</f>
        <v>257465870</v>
      </c>
    </row>
    <row r="28" spans="1:9" ht="12.75" customHeight="1" x14ac:dyDescent="0.2">
      <c r="A28" s="281" t="s">
        <v>23</v>
      </c>
      <c r="B28" s="281"/>
      <c r="C28" s="281"/>
      <c r="D28" s="281"/>
      <c r="E28" s="281"/>
      <c r="F28" s="281"/>
      <c r="G28" s="13">
        <v>21</v>
      </c>
      <c r="H28" s="20">
        <v>9882280</v>
      </c>
      <c r="I28" s="20">
        <v>82280</v>
      </c>
    </row>
    <row r="29" spans="1:9" ht="12.75" customHeight="1" x14ac:dyDescent="0.2">
      <c r="A29" s="281" t="s">
        <v>24</v>
      </c>
      <c r="B29" s="281"/>
      <c r="C29" s="281"/>
      <c r="D29" s="281"/>
      <c r="E29" s="281"/>
      <c r="F29" s="281"/>
      <c r="G29" s="13">
        <v>22</v>
      </c>
      <c r="H29" s="20">
        <v>0</v>
      </c>
      <c r="I29" s="20">
        <v>0</v>
      </c>
    </row>
    <row r="30" spans="1:9" ht="12.75" customHeight="1" x14ac:dyDescent="0.2">
      <c r="A30" s="281" t="s">
        <v>25</v>
      </c>
      <c r="B30" s="281"/>
      <c r="C30" s="281"/>
      <c r="D30" s="281"/>
      <c r="E30" s="281"/>
      <c r="F30" s="281"/>
      <c r="G30" s="13">
        <v>23</v>
      </c>
      <c r="H30" s="20">
        <v>0</v>
      </c>
      <c r="I30" s="20">
        <v>0</v>
      </c>
    </row>
    <row r="31" spans="1:9" ht="24" customHeight="1" x14ac:dyDescent="0.2">
      <c r="A31" s="281" t="s">
        <v>26</v>
      </c>
      <c r="B31" s="281"/>
      <c r="C31" s="281"/>
      <c r="D31" s="281"/>
      <c r="E31" s="281"/>
      <c r="F31" s="281"/>
      <c r="G31" s="13">
        <v>24</v>
      </c>
      <c r="H31" s="20">
        <v>236796078</v>
      </c>
      <c r="I31" s="20">
        <v>208696397</v>
      </c>
    </row>
    <row r="32" spans="1:9" ht="23.45" customHeight="1" x14ac:dyDescent="0.2">
      <c r="A32" s="281" t="s">
        <v>27</v>
      </c>
      <c r="B32" s="281"/>
      <c r="C32" s="281"/>
      <c r="D32" s="281"/>
      <c r="E32" s="281"/>
      <c r="F32" s="281"/>
      <c r="G32" s="13">
        <v>25</v>
      </c>
      <c r="H32" s="20">
        <v>0</v>
      </c>
      <c r="I32" s="20">
        <v>0</v>
      </c>
    </row>
    <row r="33" spans="1:9" ht="21.6" customHeight="1" x14ac:dyDescent="0.2">
      <c r="A33" s="281" t="s">
        <v>28</v>
      </c>
      <c r="B33" s="281"/>
      <c r="C33" s="281"/>
      <c r="D33" s="281"/>
      <c r="E33" s="281"/>
      <c r="F33" s="281"/>
      <c r="G33" s="13">
        <v>26</v>
      </c>
      <c r="H33" s="20">
        <v>0</v>
      </c>
      <c r="I33" s="20">
        <v>0</v>
      </c>
    </row>
    <row r="34" spans="1:9" ht="12.75" customHeight="1" x14ac:dyDescent="0.2">
      <c r="A34" s="281" t="s">
        <v>29</v>
      </c>
      <c r="B34" s="281"/>
      <c r="C34" s="281"/>
      <c r="D34" s="281"/>
      <c r="E34" s="281"/>
      <c r="F34" s="281"/>
      <c r="G34" s="13">
        <v>27</v>
      </c>
      <c r="H34" s="20">
        <v>2475644</v>
      </c>
      <c r="I34" s="20">
        <v>2410847</v>
      </c>
    </row>
    <row r="35" spans="1:9" ht="12.75" customHeight="1" x14ac:dyDescent="0.2">
      <c r="A35" s="281" t="s">
        <v>30</v>
      </c>
      <c r="B35" s="281"/>
      <c r="C35" s="281"/>
      <c r="D35" s="281"/>
      <c r="E35" s="281"/>
      <c r="F35" s="281"/>
      <c r="G35" s="13">
        <v>28</v>
      </c>
      <c r="H35" s="20">
        <v>2497574</v>
      </c>
      <c r="I35" s="20">
        <v>17212603</v>
      </c>
    </row>
    <row r="36" spans="1:9" ht="12.75" customHeight="1" x14ac:dyDescent="0.2">
      <c r="A36" s="281" t="s">
        <v>31</v>
      </c>
      <c r="B36" s="281"/>
      <c r="C36" s="281"/>
      <c r="D36" s="281"/>
      <c r="E36" s="281"/>
      <c r="F36" s="281"/>
      <c r="G36" s="13">
        <v>29</v>
      </c>
      <c r="H36" s="20">
        <v>20503106</v>
      </c>
      <c r="I36" s="20">
        <v>23361496</v>
      </c>
    </row>
    <row r="37" spans="1:9" ht="12.75" customHeight="1" x14ac:dyDescent="0.2">
      <c r="A37" s="281" t="s">
        <v>32</v>
      </c>
      <c r="B37" s="281"/>
      <c r="C37" s="281"/>
      <c r="D37" s="281"/>
      <c r="E37" s="281"/>
      <c r="F37" s="281"/>
      <c r="G37" s="13">
        <v>30</v>
      </c>
      <c r="H37" s="20">
        <v>3357514</v>
      </c>
      <c r="I37" s="20">
        <v>5702247</v>
      </c>
    </row>
    <row r="38" spans="1:9" ht="12.75" customHeight="1" x14ac:dyDescent="0.2">
      <c r="A38" s="285" t="s">
        <v>33</v>
      </c>
      <c r="B38" s="285"/>
      <c r="C38" s="285"/>
      <c r="D38" s="285"/>
      <c r="E38" s="285"/>
      <c r="F38" s="285"/>
      <c r="G38" s="14">
        <v>31</v>
      </c>
      <c r="H38" s="21">
        <f>H39+H40+H41+H42</f>
        <v>14744079</v>
      </c>
      <c r="I38" s="21">
        <f>I39+I40+I41+I42</f>
        <v>47301160</v>
      </c>
    </row>
    <row r="39" spans="1:9" ht="12.75" customHeight="1" x14ac:dyDescent="0.2">
      <c r="A39" s="281" t="s">
        <v>34</v>
      </c>
      <c r="B39" s="281"/>
      <c r="C39" s="281"/>
      <c r="D39" s="281"/>
      <c r="E39" s="281"/>
      <c r="F39" s="281"/>
      <c r="G39" s="13">
        <v>32</v>
      </c>
      <c r="H39" s="20">
        <v>0</v>
      </c>
      <c r="I39" s="20">
        <v>0</v>
      </c>
    </row>
    <row r="40" spans="1:9" ht="12.75" customHeight="1" x14ac:dyDescent="0.2">
      <c r="A40" s="281" t="s">
        <v>35</v>
      </c>
      <c r="B40" s="281"/>
      <c r="C40" s="281"/>
      <c r="D40" s="281"/>
      <c r="E40" s="281"/>
      <c r="F40" s="281"/>
      <c r="G40" s="13">
        <v>33</v>
      </c>
      <c r="H40" s="20">
        <v>0</v>
      </c>
      <c r="I40" s="20">
        <v>0</v>
      </c>
    </row>
    <row r="41" spans="1:9" ht="12.75" customHeight="1" x14ac:dyDescent="0.2">
      <c r="A41" s="281" t="s">
        <v>36</v>
      </c>
      <c r="B41" s="281"/>
      <c r="C41" s="281"/>
      <c r="D41" s="281"/>
      <c r="E41" s="281"/>
      <c r="F41" s="281"/>
      <c r="G41" s="13">
        <v>34</v>
      </c>
      <c r="H41" s="20">
        <v>14719851</v>
      </c>
      <c r="I41" s="20">
        <v>14894200</v>
      </c>
    </row>
    <row r="42" spans="1:9" ht="12.75" customHeight="1" x14ac:dyDescent="0.2">
      <c r="A42" s="281" t="s">
        <v>37</v>
      </c>
      <c r="B42" s="281"/>
      <c r="C42" s="281"/>
      <c r="D42" s="281"/>
      <c r="E42" s="281"/>
      <c r="F42" s="281"/>
      <c r="G42" s="13">
        <v>35</v>
      </c>
      <c r="H42" s="20">
        <v>24228</v>
      </c>
      <c r="I42" s="20">
        <v>32406960</v>
      </c>
    </row>
    <row r="43" spans="1:9" ht="12.75" customHeight="1" x14ac:dyDescent="0.2">
      <c r="A43" s="281" t="s">
        <v>38</v>
      </c>
      <c r="B43" s="281"/>
      <c r="C43" s="281"/>
      <c r="D43" s="281"/>
      <c r="E43" s="281"/>
      <c r="F43" s="281"/>
      <c r="G43" s="13">
        <v>36</v>
      </c>
      <c r="H43" s="20">
        <v>34223039</v>
      </c>
      <c r="I43" s="20">
        <v>29201357</v>
      </c>
    </row>
    <row r="44" spans="1:9" ht="12.75" customHeight="1" x14ac:dyDescent="0.2">
      <c r="A44" s="283" t="s">
        <v>304</v>
      </c>
      <c r="B44" s="283"/>
      <c r="C44" s="283"/>
      <c r="D44" s="283"/>
      <c r="E44" s="283"/>
      <c r="F44" s="283"/>
      <c r="G44" s="14">
        <v>37</v>
      </c>
      <c r="H44" s="21">
        <f>H45+H53+H60+H70</f>
        <v>2926581656</v>
      </c>
      <c r="I44" s="21">
        <f>I45+I53+I60+I70</f>
        <v>4042863536</v>
      </c>
    </row>
    <row r="45" spans="1:9" ht="12.75" customHeight="1" x14ac:dyDescent="0.2">
      <c r="A45" s="285" t="s">
        <v>39</v>
      </c>
      <c r="B45" s="285"/>
      <c r="C45" s="285"/>
      <c r="D45" s="285"/>
      <c r="E45" s="285"/>
      <c r="F45" s="285"/>
      <c r="G45" s="14">
        <v>38</v>
      </c>
      <c r="H45" s="21">
        <f>SUM(H46:H52)</f>
        <v>987085333</v>
      </c>
      <c r="I45" s="21">
        <f>SUM(I46:I52)</f>
        <v>1457531633</v>
      </c>
    </row>
    <row r="46" spans="1:9" ht="12.75" customHeight="1" x14ac:dyDescent="0.2">
      <c r="A46" s="281" t="s">
        <v>40</v>
      </c>
      <c r="B46" s="281"/>
      <c r="C46" s="281"/>
      <c r="D46" s="281"/>
      <c r="E46" s="281"/>
      <c r="F46" s="281"/>
      <c r="G46" s="13">
        <v>39</v>
      </c>
      <c r="H46" s="20">
        <v>497075569</v>
      </c>
      <c r="I46" s="20">
        <v>869777934</v>
      </c>
    </row>
    <row r="47" spans="1:9" ht="12.75" customHeight="1" x14ac:dyDescent="0.2">
      <c r="A47" s="281" t="s">
        <v>41</v>
      </c>
      <c r="B47" s="281"/>
      <c r="C47" s="281"/>
      <c r="D47" s="281"/>
      <c r="E47" s="281"/>
      <c r="F47" s="281"/>
      <c r="G47" s="13">
        <v>40</v>
      </c>
      <c r="H47" s="20">
        <v>286011805</v>
      </c>
      <c r="I47" s="20">
        <v>314936936</v>
      </c>
    </row>
    <row r="48" spans="1:9" ht="12.75" customHeight="1" x14ac:dyDescent="0.2">
      <c r="A48" s="281" t="s">
        <v>42</v>
      </c>
      <c r="B48" s="281"/>
      <c r="C48" s="281"/>
      <c r="D48" s="281"/>
      <c r="E48" s="281"/>
      <c r="F48" s="281"/>
      <c r="G48" s="13">
        <v>41</v>
      </c>
      <c r="H48" s="20">
        <v>79653664</v>
      </c>
      <c r="I48" s="20">
        <v>183216482</v>
      </c>
    </row>
    <row r="49" spans="1:9" ht="12.75" customHeight="1" x14ac:dyDescent="0.2">
      <c r="A49" s="281" t="s">
        <v>43</v>
      </c>
      <c r="B49" s="281"/>
      <c r="C49" s="281"/>
      <c r="D49" s="281"/>
      <c r="E49" s="281"/>
      <c r="F49" s="281"/>
      <c r="G49" s="13">
        <v>42</v>
      </c>
      <c r="H49" s="20">
        <v>991303</v>
      </c>
      <c r="I49" s="20">
        <v>6057676</v>
      </c>
    </row>
    <row r="50" spans="1:9" ht="12.75" customHeight="1" x14ac:dyDescent="0.2">
      <c r="A50" s="281" t="s">
        <v>44</v>
      </c>
      <c r="B50" s="281"/>
      <c r="C50" s="281"/>
      <c r="D50" s="281"/>
      <c r="E50" s="281"/>
      <c r="F50" s="281"/>
      <c r="G50" s="13">
        <v>43</v>
      </c>
      <c r="H50" s="20">
        <v>70416953</v>
      </c>
      <c r="I50" s="20">
        <v>67977494</v>
      </c>
    </row>
    <row r="51" spans="1:9" ht="12.75" customHeight="1" x14ac:dyDescent="0.2">
      <c r="A51" s="281" t="s">
        <v>45</v>
      </c>
      <c r="B51" s="281"/>
      <c r="C51" s="281"/>
      <c r="D51" s="281"/>
      <c r="E51" s="281"/>
      <c r="F51" s="281"/>
      <c r="G51" s="13">
        <v>44</v>
      </c>
      <c r="H51" s="20">
        <v>52936039</v>
      </c>
      <c r="I51" s="20">
        <v>15565111</v>
      </c>
    </row>
    <row r="52" spans="1:9" ht="12.75" customHeight="1" x14ac:dyDescent="0.2">
      <c r="A52" s="281" t="s">
        <v>46</v>
      </c>
      <c r="B52" s="281"/>
      <c r="C52" s="281"/>
      <c r="D52" s="281"/>
      <c r="E52" s="281"/>
      <c r="F52" s="281"/>
      <c r="G52" s="13">
        <v>45</v>
      </c>
      <c r="H52" s="20">
        <v>0</v>
      </c>
      <c r="I52" s="20">
        <v>0</v>
      </c>
    </row>
    <row r="53" spans="1:9" ht="12.75" customHeight="1" x14ac:dyDescent="0.2">
      <c r="A53" s="285" t="s">
        <v>47</v>
      </c>
      <c r="B53" s="285"/>
      <c r="C53" s="285"/>
      <c r="D53" s="285"/>
      <c r="E53" s="285"/>
      <c r="F53" s="285"/>
      <c r="G53" s="14">
        <v>46</v>
      </c>
      <c r="H53" s="21">
        <f>SUM(H54:H59)</f>
        <v>1213609164</v>
      </c>
      <c r="I53" s="21">
        <f>SUM(I54:I59)</f>
        <v>2132528748</v>
      </c>
    </row>
    <row r="54" spans="1:9" ht="12.75" customHeight="1" x14ac:dyDescent="0.2">
      <c r="A54" s="281" t="s">
        <v>48</v>
      </c>
      <c r="B54" s="281"/>
      <c r="C54" s="281"/>
      <c r="D54" s="281"/>
      <c r="E54" s="281"/>
      <c r="F54" s="281"/>
      <c r="G54" s="13">
        <v>47</v>
      </c>
      <c r="H54" s="20">
        <v>0</v>
      </c>
      <c r="I54" s="20">
        <v>0</v>
      </c>
    </row>
    <row r="55" spans="1:9" ht="12.75" customHeight="1" x14ac:dyDescent="0.2">
      <c r="A55" s="281" t="s">
        <v>49</v>
      </c>
      <c r="B55" s="281"/>
      <c r="C55" s="281"/>
      <c r="D55" s="281"/>
      <c r="E55" s="281"/>
      <c r="F55" s="281"/>
      <c r="G55" s="13">
        <v>48</v>
      </c>
      <c r="H55" s="20">
        <v>55571385</v>
      </c>
      <c r="I55" s="20">
        <v>63699148</v>
      </c>
    </row>
    <row r="56" spans="1:9" ht="12.75" customHeight="1" x14ac:dyDescent="0.2">
      <c r="A56" s="281" t="s">
        <v>50</v>
      </c>
      <c r="B56" s="281"/>
      <c r="C56" s="281"/>
      <c r="D56" s="281"/>
      <c r="E56" s="281"/>
      <c r="F56" s="281"/>
      <c r="G56" s="13">
        <v>49</v>
      </c>
      <c r="H56" s="20">
        <v>995792393</v>
      </c>
      <c r="I56" s="20">
        <v>1789888894</v>
      </c>
    </row>
    <row r="57" spans="1:9" ht="12.75" customHeight="1" x14ac:dyDescent="0.2">
      <c r="A57" s="281" t="s">
        <v>51</v>
      </c>
      <c r="B57" s="281"/>
      <c r="C57" s="281"/>
      <c r="D57" s="281"/>
      <c r="E57" s="281"/>
      <c r="F57" s="281"/>
      <c r="G57" s="13">
        <v>50</v>
      </c>
      <c r="H57" s="20">
        <v>678444</v>
      </c>
      <c r="I57" s="20">
        <v>562325</v>
      </c>
    </row>
    <row r="58" spans="1:9" ht="12.75" customHeight="1" x14ac:dyDescent="0.2">
      <c r="A58" s="281" t="s">
        <v>52</v>
      </c>
      <c r="B58" s="281"/>
      <c r="C58" s="281"/>
      <c r="D58" s="281"/>
      <c r="E58" s="281"/>
      <c r="F58" s="281"/>
      <c r="G58" s="13">
        <v>51</v>
      </c>
      <c r="H58" s="20">
        <v>36365969</v>
      </c>
      <c r="I58" s="20">
        <v>81238635</v>
      </c>
    </row>
    <row r="59" spans="1:9" ht="12.75" customHeight="1" x14ac:dyDescent="0.2">
      <c r="A59" s="281" t="s">
        <v>53</v>
      </c>
      <c r="B59" s="281"/>
      <c r="C59" s="281"/>
      <c r="D59" s="281"/>
      <c r="E59" s="281"/>
      <c r="F59" s="281"/>
      <c r="G59" s="13">
        <v>52</v>
      </c>
      <c r="H59" s="20">
        <v>125200973</v>
      </c>
      <c r="I59" s="20">
        <v>197139746</v>
      </c>
    </row>
    <row r="60" spans="1:9" ht="12.75" customHeight="1" x14ac:dyDescent="0.2">
      <c r="A60" s="285" t="s">
        <v>54</v>
      </c>
      <c r="B60" s="285"/>
      <c r="C60" s="285"/>
      <c r="D60" s="285"/>
      <c r="E60" s="285"/>
      <c r="F60" s="285"/>
      <c r="G60" s="14">
        <v>53</v>
      </c>
      <c r="H60" s="21">
        <f>SUM(H61:H69)</f>
        <v>302056346</v>
      </c>
      <c r="I60" s="21">
        <f>SUM(I61:I69)</f>
        <v>22481100</v>
      </c>
    </row>
    <row r="61" spans="1:9" ht="12.75" customHeight="1" x14ac:dyDescent="0.2">
      <c r="A61" s="281" t="s">
        <v>23</v>
      </c>
      <c r="B61" s="281"/>
      <c r="C61" s="281"/>
      <c r="D61" s="281"/>
      <c r="E61" s="281"/>
      <c r="F61" s="281"/>
      <c r="G61" s="13">
        <v>54</v>
      </c>
      <c r="H61" s="20">
        <v>0</v>
      </c>
      <c r="I61" s="20">
        <v>0</v>
      </c>
    </row>
    <row r="62" spans="1:9" ht="27.6" customHeight="1" x14ac:dyDescent="0.2">
      <c r="A62" s="281" t="s">
        <v>24</v>
      </c>
      <c r="B62" s="281"/>
      <c r="C62" s="281"/>
      <c r="D62" s="281"/>
      <c r="E62" s="281"/>
      <c r="F62" s="281"/>
      <c r="G62" s="13">
        <v>55</v>
      </c>
      <c r="H62" s="20">
        <v>0</v>
      </c>
      <c r="I62" s="20">
        <v>0</v>
      </c>
    </row>
    <row r="63" spans="1:9" ht="12.75" customHeight="1" x14ac:dyDescent="0.2">
      <c r="A63" s="281" t="s">
        <v>25</v>
      </c>
      <c r="B63" s="281"/>
      <c r="C63" s="281"/>
      <c r="D63" s="281"/>
      <c r="E63" s="281"/>
      <c r="F63" s="281"/>
      <c r="G63" s="13">
        <v>56</v>
      </c>
      <c r="H63" s="20">
        <v>0</v>
      </c>
      <c r="I63" s="20">
        <v>0</v>
      </c>
    </row>
    <row r="64" spans="1:9" ht="25.9" customHeight="1" x14ac:dyDescent="0.2">
      <c r="A64" s="281" t="s">
        <v>55</v>
      </c>
      <c r="B64" s="281"/>
      <c r="C64" s="281"/>
      <c r="D64" s="281"/>
      <c r="E64" s="281"/>
      <c r="F64" s="281"/>
      <c r="G64" s="13">
        <v>57</v>
      </c>
      <c r="H64" s="20">
        <v>0</v>
      </c>
      <c r="I64" s="20">
        <v>0</v>
      </c>
    </row>
    <row r="65" spans="1:9" ht="21.6" customHeight="1" x14ac:dyDescent="0.2">
      <c r="A65" s="281" t="s">
        <v>27</v>
      </c>
      <c r="B65" s="281"/>
      <c r="C65" s="281"/>
      <c r="D65" s="281"/>
      <c r="E65" s="281"/>
      <c r="F65" s="281"/>
      <c r="G65" s="13">
        <v>58</v>
      </c>
      <c r="H65" s="20">
        <v>0</v>
      </c>
      <c r="I65" s="20">
        <v>0</v>
      </c>
    </row>
    <row r="66" spans="1:9" ht="21.6" customHeight="1" x14ac:dyDescent="0.2">
      <c r="A66" s="281" t="s">
        <v>28</v>
      </c>
      <c r="B66" s="281"/>
      <c r="C66" s="281"/>
      <c r="D66" s="281"/>
      <c r="E66" s="281"/>
      <c r="F66" s="281"/>
      <c r="G66" s="13">
        <v>59</v>
      </c>
      <c r="H66" s="20">
        <v>0</v>
      </c>
      <c r="I66" s="20">
        <v>0</v>
      </c>
    </row>
    <row r="67" spans="1:9" ht="12.75" customHeight="1" x14ac:dyDescent="0.2">
      <c r="A67" s="281" t="s">
        <v>29</v>
      </c>
      <c r="B67" s="281"/>
      <c r="C67" s="281"/>
      <c r="D67" s="281"/>
      <c r="E67" s="281"/>
      <c r="F67" s="281"/>
      <c r="G67" s="13">
        <v>60</v>
      </c>
      <c r="H67" s="20">
        <v>0</v>
      </c>
      <c r="I67" s="20">
        <v>0</v>
      </c>
    </row>
    <row r="68" spans="1:9" ht="12.75" customHeight="1" x14ac:dyDescent="0.2">
      <c r="A68" s="281" t="s">
        <v>30</v>
      </c>
      <c r="B68" s="281"/>
      <c r="C68" s="281"/>
      <c r="D68" s="281"/>
      <c r="E68" s="281"/>
      <c r="F68" s="281"/>
      <c r="G68" s="13">
        <v>61</v>
      </c>
      <c r="H68" s="20">
        <v>121468792</v>
      </c>
      <c r="I68" s="20">
        <v>15672794</v>
      </c>
    </row>
    <row r="69" spans="1:9" ht="12.75" customHeight="1" x14ac:dyDescent="0.2">
      <c r="A69" s="281" t="s">
        <v>56</v>
      </c>
      <c r="B69" s="281"/>
      <c r="C69" s="281"/>
      <c r="D69" s="281"/>
      <c r="E69" s="281"/>
      <c r="F69" s="281"/>
      <c r="G69" s="13">
        <v>62</v>
      </c>
      <c r="H69" s="20">
        <v>180587554</v>
      </c>
      <c r="I69" s="20">
        <v>6808306</v>
      </c>
    </row>
    <row r="70" spans="1:9" ht="12.75" customHeight="1" x14ac:dyDescent="0.2">
      <c r="A70" s="281" t="s">
        <v>57</v>
      </c>
      <c r="B70" s="281"/>
      <c r="C70" s="281"/>
      <c r="D70" s="281"/>
      <c r="E70" s="281"/>
      <c r="F70" s="281"/>
      <c r="G70" s="13">
        <v>63</v>
      </c>
      <c r="H70" s="20">
        <v>423830813</v>
      </c>
      <c r="I70" s="20">
        <v>430322055</v>
      </c>
    </row>
    <row r="71" spans="1:9" ht="12.75" customHeight="1" x14ac:dyDescent="0.2">
      <c r="A71" s="282" t="s">
        <v>58</v>
      </c>
      <c r="B71" s="282"/>
      <c r="C71" s="282"/>
      <c r="D71" s="282"/>
      <c r="E71" s="282"/>
      <c r="F71" s="282"/>
      <c r="G71" s="13">
        <v>64</v>
      </c>
      <c r="H71" s="20">
        <v>17836520</v>
      </c>
      <c r="I71" s="20">
        <v>29839220</v>
      </c>
    </row>
    <row r="72" spans="1:9" ht="12.75" customHeight="1" x14ac:dyDescent="0.2">
      <c r="A72" s="283" t="s">
        <v>305</v>
      </c>
      <c r="B72" s="283"/>
      <c r="C72" s="283"/>
      <c r="D72" s="283"/>
      <c r="E72" s="283"/>
      <c r="F72" s="283"/>
      <c r="G72" s="14">
        <v>65</v>
      </c>
      <c r="H72" s="21">
        <f>H8+H9+H44+H71</f>
        <v>4447303517</v>
      </c>
      <c r="I72" s="21">
        <f>I8+I9+I44+I71</f>
        <v>6015747442</v>
      </c>
    </row>
    <row r="73" spans="1:9" ht="12.75" customHeight="1" x14ac:dyDescent="0.2">
      <c r="A73" s="282" t="s">
        <v>59</v>
      </c>
      <c r="B73" s="282"/>
      <c r="C73" s="282"/>
      <c r="D73" s="282"/>
      <c r="E73" s="282"/>
      <c r="F73" s="282"/>
      <c r="G73" s="13">
        <v>66</v>
      </c>
      <c r="H73" s="20">
        <v>4853437636</v>
      </c>
      <c r="I73" s="20">
        <v>4569549410</v>
      </c>
    </row>
    <row r="74" spans="1:9" x14ac:dyDescent="0.2">
      <c r="A74" s="286" t="s">
        <v>60</v>
      </c>
      <c r="B74" s="287"/>
      <c r="C74" s="287"/>
      <c r="D74" s="287"/>
      <c r="E74" s="287"/>
      <c r="F74" s="287"/>
      <c r="G74" s="287"/>
      <c r="H74" s="287"/>
      <c r="I74" s="287"/>
    </row>
    <row r="75" spans="1:9" ht="12.75" customHeight="1" x14ac:dyDescent="0.2">
      <c r="A75" s="283" t="s">
        <v>353</v>
      </c>
      <c r="B75" s="283"/>
      <c r="C75" s="283"/>
      <c r="D75" s="283"/>
      <c r="E75" s="283"/>
      <c r="F75" s="283"/>
      <c r="G75" s="14">
        <v>67</v>
      </c>
      <c r="H75" s="94">
        <f>H76+H77+H78+H84+H85+H91+H94+H97</f>
        <v>2843641423</v>
      </c>
      <c r="I75" s="94">
        <f>I76+I77+I78+I84+I85+I91+I94+I97</f>
        <v>3248949681</v>
      </c>
    </row>
    <row r="76" spans="1:9" ht="12.75" customHeight="1" x14ac:dyDescent="0.2">
      <c r="A76" s="281" t="s">
        <v>61</v>
      </c>
      <c r="B76" s="281"/>
      <c r="C76" s="281"/>
      <c r="D76" s="281"/>
      <c r="E76" s="281"/>
      <c r="F76" s="281"/>
      <c r="G76" s="13">
        <v>68</v>
      </c>
      <c r="H76" s="135">
        <v>1208895930</v>
      </c>
      <c r="I76" s="20">
        <v>1208895930</v>
      </c>
    </row>
    <row r="77" spans="1:9" ht="12.75" customHeight="1" x14ac:dyDescent="0.2">
      <c r="A77" s="281" t="s">
        <v>62</v>
      </c>
      <c r="B77" s="281"/>
      <c r="C77" s="281"/>
      <c r="D77" s="281"/>
      <c r="E77" s="281"/>
      <c r="F77" s="281"/>
      <c r="G77" s="13">
        <v>69</v>
      </c>
      <c r="H77" s="135">
        <v>719579</v>
      </c>
      <c r="I77" s="20">
        <v>719579</v>
      </c>
    </row>
    <row r="78" spans="1:9" ht="12.75" customHeight="1" x14ac:dyDescent="0.2">
      <c r="A78" s="285" t="s">
        <v>63</v>
      </c>
      <c r="B78" s="285"/>
      <c r="C78" s="285"/>
      <c r="D78" s="285"/>
      <c r="E78" s="285"/>
      <c r="F78" s="285"/>
      <c r="G78" s="14">
        <v>70</v>
      </c>
      <c r="H78" s="94">
        <f>SUM(H79:H83)</f>
        <v>805599688</v>
      </c>
      <c r="I78" s="94">
        <f>SUM(I79:I83)</f>
        <v>842363411</v>
      </c>
    </row>
    <row r="79" spans="1:9" ht="12.75" customHeight="1" x14ac:dyDescent="0.2">
      <c r="A79" s="281" t="s">
        <v>64</v>
      </c>
      <c r="B79" s="281"/>
      <c r="C79" s="281"/>
      <c r="D79" s="281"/>
      <c r="E79" s="281"/>
      <c r="F79" s="281"/>
      <c r="G79" s="13">
        <v>71</v>
      </c>
      <c r="H79" s="135">
        <v>70543024</v>
      </c>
      <c r="I79" s="20">
        <v>72799858</v>
      </c>
    </row>
    <row r="80" spans="1:9" ht="12.75" customHeight="1" x14ac:dyDescent="0.2">
      <c r="A80" s="281" t="s">
        <v>65</v>
      </c>
      <c r="B80" s="281"/>
      <c r="C80" s="281"/>
      <c r="D80" s="281"/>
      <c r="E80" s="281"/>
      <c r="F80" s="281"/>
      <c r="G80" s="13">
        <v>72</v>
      </c>
      <c r="H80" s="135">
        <v>34518334</v>
      </c>
      <c r="I80" s="20">
        <v>34107162</v>
      </c>
    </row>
    <row r="81" spans="1:9" ht="12.75" customHeight="1" x14ac:dyDescent="0.2">
      <c r="A81" s="281" t="s">
        <v>66</v>
      </c>
      <c r="B81" s="281"/>
      <c r="C81" s="281"/>
      <c r="D81" s="281"/>
      <c r="E81" s="281"/>
      <c r="F81" s="281"/>
      <c r="G81" s="13">
        <v>73</v>
      </c>
      <c r="H81" s="135">
        <v>-15869707</v>
      </c>
      <c r="I81" s="20">
        <v>-15458535</v>
      </c>
    </row>
    <row r="82" spans="1:9" ht="12.75" customHeight="1" x14ac:dyDescent="0.2">
      <c r="A82" s="281" t="s">
        <v>67</v>
      </c>
      <c r="B82" s="281"/>
      <c r="C82" s="281"/>
      <c r="D82" s="281"/>
      <c r="E82" s="281"/>
      <c r="F82" s="281"/>
      <c r="G82" s="13">
        <v>74</v>
      </c>
      <c r="H82" s="135">
        <v>480131885</v>
      </c>
      <c r="I82" s="20">
        <v>511382852</v>
      </c>
    </row>
    <row r="83" spans="1:9" ht="12.75" customHeight="1" x14ac:dyDescent="0.2">
      <c r="A83" s="281" t="s">
        <v>68</v>
      </c>
      <c r="B83" s="281"/>
      <c r="C83" s="281"/>
      <c r="D83" s="281"/>
      <c r="E83" s="281"/>
      <c r="F83" s="281"/>
      <c r="G83" s="13">
        <v>75</v>
      </c>
      <c r="H83" s="135">
        <v>236276152</v>
      </c>
      <c r="I83" s="20">
        <v>239532074</v>
      </c>
    </row>
    <row r="84" spans="1:9" ht="12.75" customHeight="1" x14ac:dyDescent="0.2">
      <c r="A84" s="284" t="s">
        <v>69</v>
      </c>
      <c r="B84" s="284"/>
      <c r="C84" s="284"/>
      <c r="D84" s="284"/>
      <c r="E84" s="284"/>
      <c r="F84" s="284"/>
      <c r="G84" s="89">
        <v>76</v>
      </c>
      <c r="H84" s="135">
        <v>0</v>
      </c>
      <c r="I84" s="90">
        <v>-689991</v>
      </c>
    </row>
    <row r="85" spans="1:9" ht="12.75" customHeight="1" x14ac:dyDescent="0.2">
      <c r="A85" s="285" t="s">
        <v>445</v>
      </c>
      <c r="B85" s="285"/>
      <c r="C85" s="285"/>
      <c r="D85" s="285"/>
      <c r="E85" s="285"/>
      <c r="F85" s="285"/>
      <c r="G85" s="14">
        <v>77</v>
      </c>
      <c r="H85" s="21">
        <f>H86+H87+H88+H89+H90</f>
        <v>-114657</v>
      </c>
      <c r="I85" s="21">
        <f>I86+I87+I88+I89+I90</f>
        <v>-24114</v>
      </c>
    </row>
    <row r="86" spans="1:9" ht="25.5" customHeight="1" x14ac:dyDescent="0.2">
      <c r="A86" s="281" t="s">
        <v>446</v>
      </c>
      <c r="B86" s="281"/>
      <c r="C86" s="281"/>
      <c r="D86" s="281"/>
      <c r="E86" s="281"/>
      <c r="F86" s="281"/>
      <c r="G86" s="13">
        <v>78</v>
      </c>
      <c r="H86" s="20">
        <v>0</v>
      </c>
      <c r="I86" s="20">
        <v>0</v>
      </c>
    </row>
    <row r="87" spans="1:9" ht="12.75" customHeight="1" x14ac:dyDescent="0.2">
      <c r="A87" s="281" t="s">
        <v>70</v>
      </c>
      <c r="B87" s="281"/>
      <c r="C87" s="281"/>
      <c r="D87" s="281"/>
      <c r="E87" s="281"/>
      <c r="F87" s="281"/>
      <c r="G87" s="13">
        <v>79</v>
      </c>
      <c r="H87" s="20">
        <v>0</v>
      </c>
      <c r="I87" s="20">
        <v>0</v>
      </c>
    </row>
    <row r="88" spans="1:9" ht="12.75" customHeight="1" x14ac:dyDescent="0.2">
      <c r="A88" s="281" t="s">
        <v>71</v>
      </c>
      <c r="B88" s="281"/>
      <c r="C88" s="281"/>
      <c r="D88" s="281"/>
      <c r="E88" s="281"/>
      <c r="F88" s="281"/>
      <c r="G88" s="13">
        <v>80</v>
      </c>
      <c r="H88" s="20">
        <v>0</v>
      </c>
      <c r="I88" s="20">
        <v>0</v>
      </c>
    </row>
    <row r="89" spans="1:9" ht="12.75" customHeight="1" x14ac:dyDescent="0.2">
      <c r="A89" s="281" t="s">
        <v>349</v>
      </c>
      <c r="B89" s="281"/>
      <c r="C89" s="281"/>
      <c r="D89" s="281"/>
      <c r="E89" s="281"/>
      <c r="F89" s="281"/>
      <c r="G89" s="13">
        <v>81</v>
      </c>
      <c r="H89" s="20">
        <v>0</v>
      </c>
      <c r="I89" s="20">
        <v>0</v>
      </c>
    </row>
    <row r="90" spans="1:9" ht="12.75" customHeight="1" x14ac:dyDescent="0.2">
      <c r="A90" s="281" t="s">
        <v>350</v>
      </c>
      <c r="B90" s="281"/>
      <c r="C90" s="281"/>
      <c r="D90" s="281"/>
      <c r="E90" s="281"/>
      <c r="F90" s="281"/>
      <c r="G90" s="13">
        <v>82</v>
      </c>
      <c r="H90" s="20">
        <v>-114657</v>
      </c>
      <c r="I90" s="20">
        <v>-24114</v>
      </c>
    </row>
    <row r="91" spans="1:9" ht="12.75" customHeight="1" x14ac:dyDescent="0.2">
      <c r="A91" s="285" t="s">
        <v>351</v>
      </c>
      <c r="B91" s="285"/>
      <c r="C91" s="285"/>
      <c r="D91" s="285"/>
      <c r="E91" s="285"/>
      <c r="F91" s="285"/>
      <c r="G91" s="14">
        <v>83</v>
      </c>
      <c r="H91" s="21">
        <f>H92-H93</f>
        <v>349185016</v>
      </c>
      <c r="I91" s="21">
        <f>I92-I93</f>
        <v>443125041</v>
      </c>
    </row>
    <row r="92" spans="1:9" ht="12.75" customHeight="1" x14ac:dyDescent="0.2">
      <c r="A92" s="281" t="s">
        <v>72</v>
      </c>
      <c r="B92" s="281"/>
      <c r="C92" s="281"/>
      <c r="D92" s="281"/>
      <c r="E92" s="281"/>
      <c r="F92" s="281"/>
      <c r="G92" s="13">
        <v>84</v>
      </c>
      <c r="H92" s="135">
        <v>349185016</v>
      </c>
      <c r="I92" s="20">
        <v>443125041</v>
      </c>
    </row>
    <row r="93" spans="1:9" ht="12.75" customHeight="1" x14ac:dyDescent="0.2">
      <c r="A93" s="281" t="s">
        <v>73</v>
      </c>
      <c r="B93" s="281"/>
      <c r="C93" s="281"/>
      <c r="D93" s="281"/>
      <c r="E93" s="281"/>
      <c r="F93" s="281"/>
      <c r="G93" s="13">
        <v>85</v>
      </c>
      <c r="H93" s="135">
        <v>0</v>
      </c>
      <c r="I93" s="20">
        <v>0</v>
      </c>
    </row>
    <row r="94" spans="1:9" ht="12.75" customHeight="1" x14ac:dyDescent="0.2">
      <c r="A94" s="285" t="s">
        <v>352</v>
      </c>
      <c r="B94" s="285"/>
      <c r="C94" s="285"/>
      <c r="D94" s="285"/>
      <c r="E94" s="285"/>
      <c r="F94" s="285"/>
      <c r="G94" s="14">
        <v>86</v>
      </c>
      <c r="H94" s="21">
        <f>H95-H96</f>
        <v>163945197</v>
      </c>
      <c r="I94" s="21">
        <f>I95-I96</f>
        <v>221258990</v>
      </c>
    </row>
    <row r="95" spans="1:9" ht="12.75" customHeight="1" x14ac:dyDescent="0.2">
      <c r="A95" s="281" t="s">
        <v>74</v>
      </c>
      <c r="B95" s="281"/>
      <c r="C95" s="281"/>
      <c r="D95" s="281"/>
      <c r="E95" s="281"/>
      <c r="F95" s="281"/>
      <c r="G95" s="13">
        <v>87</v>
      </c>
      <c r="H95" s="135">
        <v>163945197</v>
      </c>
      <c r="I95" s="20">
        <v>221258990</v>
      </c>
    </row>
    <row r="96" spans="1:9" ht="12.75" customHeight="1" x14ac:dyDescent="0.2">
      <c r="A96" s="281" t="s">
        <v>75</v>
      </c>
      <c r="B96" s="281"/>
      <c r="C96" s="281"/>
      <c r="D96" s="281"/>
      <c r="E96" s="281"/>
      <c r="F96" s="281"/>
      <c r="G96" s="13">
        <v>88</v>
      </c>
      <c r="H96" s="135">
        <v>0</v>
      </c>
      <c r="I96" s="20">
        <v>0</v>
      </c>
    </row>
    <row r="97" spans="1:9" ht="12.75" customHeight="1" x14ac:dyDescent="0.2">
      <c r="A97" s="281" t="s">
        <v>76</v>
      </c>
      <c r="B97" s="281"/>
      <c r="C97" s="281"/>
      <c r="D97" s="281"/>
      <c r="E97" s="281"/>
      <c r="F97" s="281"/>
      <c r="G97" s="13">
        <v>89</v>
      </c>
      <c r="H97" s="135">
        <v>315410670</v>
      </c>
      <c r="I97" s="20">
        <v>533300835</v>
      </c>
    </row>
    <row r="98" spans="1:9" ht="12.75" customHeight="1" x14ac:dyDescent="0.2">
      <c r="A98" s="283" t="s">
        <v>354</v>
      </c>
      <c r="B98" s="283"/>
      <c r="C98" s="283"/>
      <c r="D98" s="283"/>
      <c r="E98" s="283"/>
      <c r="F98" s="283"/>
      <c r="G98" s="14">
        <v>90</v>
      </c>
      <c r="H98" s="21">
        <f>SUM(H99:H104)</f>
        <v>178661356</v>
      </c>
      <c r="I98" s="21">
        <f>SUM(I99:I104)</f>
        <v>199531066</v>
      </c>
    </row>
    <row r="99" spans="1:9" ht="12.75" customHeight="1" x14ac:dyDescent="0.2">
      <c r="A99" s="281" t="s">
        <v>77</v>
      </c>
      <c r="B99" s="281"/>
      <c r="C99" s="281"/>
      <c r="D99" s="281"/>
      <c r="E99" s="281"/>
      <c r="F99" s="281"/>
      <c r="G99" s="13">
        <v>91</v>
      </c>
      <c r="H99" s="135">
        <v>38356892</v>
      </c>
      <c r="I99" s="20">
        <v>41935375</v>
      </c>
    </row>
    <row r="100" spans="1:9" ht="12.75" customHeight="1" x14ac:dyDescent="0.2">
      <c r="A100" s="281" t="s">
        <v>78</v>
      </c>
      <c r="B100" s="281"/>
      <c r="C100" s="281"/>
      <c r="D100" s="281"/>
      <c r="E100" s="281"/>
      <c r="F100" s="281"/>
      <c r="G100" s="13">
        <v>92</v>
      </c>
      <c r="H100" s="135">
        <v>0</v>
      </c>
      <c r="I100" s="20">
        <v>0</v>
      </c>
    </row>
    <row r="101" spans="1:9" ht="12.75" customHeight="1" x14ac:dyDescent="0.2">
      <c r="A101" s="281" t="s">
        <v>79</v>
      </c>
      <c r="B101" s="281"/>
      <c r="C101" s="281"/>
      <c r="D101" s="281"/>
      <c r="E101" s="281"/>
      <c r="F101" s="281"/>
      <c r="G101" s="13">
        <v>93</v>
      </c>
      <c r="H101" s="135">
        <v>4451979</v>
      </c>
      <c r="I101" s="20">
        <v>25639108</v>
      </c>
    </row>
    <row r="102" spans="1:9" ht="12.75" customHeight="1" x14ac:dyDescent="0.2">
      <c r="A102" s="281" t="s">
        <v>80</v>
      </c>
      <c r="B102" s="281"/>
      <c r="C102" s="281"/>
      <c r="D102" s="281"/>
      <c r="E102" s="281"/>
      <c r="F102" s="281"/>
      <c r="G102" s="13">
        <v>94</v>
      </c>
      <c r="H102" s="20">
        <v>5940601</v>
      </c>
      <c r="I102" s="20">
        <v>6308918</v>
      </c>
    </row>
    <row r="103" spans="1:9" ht="12.75" customHeight="1" x14ac:dyDescent="0.2">
      <c r="A103" s="281" t="s">
        <v>81</v>
      </c>
      <c r="B103" s="281"/>
      <c r="C103" s="281"/>
      <c r="D103" s="281"/>
      <c r="E103" s="281"/>
      <c r="F103" s="281"/>
      <c r="G103" s="13">
        <v>95</v>
      </c>
      <c r="H103" s="20">
        <v>119186884</v>
      </c>
      <c r="I103" s="20">
        <v>122925674</v>
      </c>
    </row>
    <row r="104" spans="1:9" ht="12.75" customHeight="1" x14ac:dyDescent="0.2">
      <c r="A104" s="281" t="s">
        <v>82</v>
      </c>
      <c r="B104" s="281"/>
      <c r="C104" s="281"/>
      <c r="D104" s="281"/>
      <c r="E104" s="281"/>
      <c r="F104" s="281"/>
      <c r="G104" s="13">
        <v>96</v>
      </c>
      <c r="H104" s="20">
        <v>10725000</v>
      </c>
      <c r="I104" s="20">
        <v>2721991</v>
      </c>
    </row>
    <row r="105" spans="1:9" ht="12.75" customHeight="1" x14ac:dyDescent="0.2">
      <c r="A105" s="283" t="s">
        <v>355</v>
      </c>
      <c r="B105" s="283"/>
      <c r="C105" s="283"/>
      <c r="D105" s="283"/>
      <c r="E105" s="283"/>
      <c r="F105" s="283"/>
      <c r="G105" s="14">
        <v>97</v>
      </c>
      <c r="H105" s="21">
        <f>SUM(H106:H116)</f>
        <v>104913819</v>
      </c>
      <c r="I105" s="21">
        <f>SUM(I106:I116)</f>
        <v>394532838</v>
      </c>
    </row>
    <row r="106" spans="1:9" ht="12.75" customHeight="1" x14ac:dyDescent="0.2">
      <c r="A106" s="281" t="s">
        <v>83</v>
      </c>
      <c r="B106" s="281"/>
      <c r="C106" s="281"/>
      <c r="D106" s="281"/>
      <c r="E106" s="281"/>
      <c r="F106" s="281"/>
      <c r="G106" s="13">
        <v>98</v>
      </c>
      <c r="H106" s="136">
        <v>0</v>
      </c>
      <c r="I106" s="20">
        <v>0</v>
      </c>
    </row>
    <row r="107" spans="1:9" ht="24.6" customHeight="1" x14ac:dyDescent="0.2">
      <c r="A107" s="281" t="s">
        <v>84</v>
      </c>
      <c r="B107" s="281"/>
      <c r="C107" s="281"/>
      <c r="D107" s="281"/>
      <c r="E107" s="281"/>
      <c r="F107" s="281"/>
      <c r="G107" s="13">
        <v>99</v>
      </c>
      <c r="H107" s="135">
        <v>0</v>
      </c>
      <c r="I107" s="20">
        <v>0</v>
      </c>
    </row>
    <row r="108" spans="1:9" ht="12.75" customHeight="1" x14ac:dyDescent="0.2">
      <c r="A108" s="281" t="s">
        <v>85</v>
      </c>
      <c r="B108" s="281"/>
      <c r="C108" s="281"/>
      <c r="D108" s="281"/>
      <c r="E108" s="281"/>
      <c r="F108" s="281"/>
      <c r="G108" s="13">
        <v>100</v>
      </c>
      <c r="H108" s="135">
        <v>0</v>
      </c>
      <c r="I108" s="20">
        <v>0</v>
      </c>
    </row>
    <row r="109" spans="1:9" ht="21.6" customHeight="1" x14ac:dyDescent="0.2">
      <c r="A109" s="281" t="s">
        <v>86</v>
      </c>
      <c r="B109" s="281"/>
      <c r="C109" s="281"/>
      <c r="D109" s="281"/>
      <c r="E109" s="281"/>
      <c r="F109" s="281"/>
      <c r="G109" s="13">
        <v>101</v>
      </c>
      <c r="H109" s="135">
        <v>0</v>
      </c>
      <c r="I109" s="20">
        <v>0</v>
      </c>
    </row>
    <row r="110" spans="1:9" ht="12.75" customHeight="1" x14ac:dyDescent="0.2">
      <c r="A110" s="281" t="s">
        <v>87</v>
      </c>
      <c r="B110" s="281"/>
      <c r="C110" s="281"/>
      <c r="D110" s="281"/>
      <c r="E110" s="281"/>
      <c r="F110" s="281"/>
      <c r="G110" s="13">
        <v>102</v>
      </c>
      <c r="H110" s="135">
        <v>350000</v>
      </c>
      <c r="I110" s="20">
        <v>155350000</v>
      </c>
    </row>
    <row r="111" spans="1:9" ht="12.75" customHeight="1" x14ac:dyDescent="0.2">
      <c r="A111" s="281" t="s">
        <v>88</v>
      </c>
      <c r="B111" s="281"/>
      <c r="C111" s="281"/>
      <c r="D111" s="281"/>
      <c r="E111" s="281"/>
      <c r="F111" s="281"/>
      <c r="G111" s="13">
        <v>103</v>
      </c>
      <c r="H111" s="135">
        <v>100912003</v>
      </c>
      <c r="I111" s="20">
        <v>179831245</v>
      </c>
    </row>
    <row r="112" spans="1:9" ht="12.75" customHeight="1" x14ac:dyDescent="0.2">
      <c r="A112" s="281" t="s">
        <v>89</v>
      </c>
      <c r="B112" s="281"/>
      <c r="C112" s="281"/>
      <c r="D112" s="281"/>
      <c r="E112" s="281"/>
      <c r="F112" s="281"/>
      <c r="G112" s="13">
        <v>104</v>
      </c>
      <c r="H112" s="135">
        <v>0</v>
      </c>
      <c r="I112" s="20">
        <v>0</v>
      </c>
    </row>
    <row r="113" spans="1:9" ht="12.75" customHeight="1" x14ac:dyDescent="0.2">
      <c r="A113" s="281" t="s">
        <v>90</v>
      </c>
      <c r="B113" s="281"/>
      <c r="C113" s="281"/>
      <c r="D113" s="281"/>
      <c r="E113" s="281"/>
      <c r="F113" s="281"/>
      <c r="G113" s="13">
        <v>105</v>
      </c>
      <c r="H113" s="136">
        <v>0</v>
      </c>
      <c r="I113" s="20">
        <v>0</v>
      </c>
    </row>
    <row r="114" spans="1:9" ht="12.75" customHeight="1" x14ac:dyDescent="0.2">
      <c r="A114" s="281" t="s">
        <v>91</v>
      </c>
      <c r="B114" s="281"/>
      <c r="C114" s="281"/>
      <c r="D114" s="281"/>
      <c r="E114" s="281"/>
      <c r="F114" s="281"/>
      <c r="G114" s="13">
        <v>106</v>
      </c>
      <c r="H114" s="135">
        <v>0</v>
      </c>
      <c r="I114" s="20">
        <v>11606463</v>
      </c>
    </row>
    <row r="115" spans="1:9" ht="12.75" customHeight="1" x14ac:dyDescent="0.2">
      <c r="A115" s="281" t="s">
        <v>92</v>
      </c>
      <c r="B115" s="281"/>
      <c r="C115" s="281"/>
      <c r="D115" s="281"/>
      <c r="E115" s="281"/>
      <c r="F115" s="281"/>
      <c r="G115" s="13">
        <v>107</v>
      </c>
      <c r="H115" s="20">
        <v>3651816</v>
      </c>
      <c r="I115" s="20">
        <v>28729552</v>
      </c>
    </row>
    <row r="116" spans="1:9" ht="12.75" customHeight="1" x14ac:dyDescent="0.2">
      <c r="A116" s="281" t="s">
        <v>93</v>
      </c>
      <c r="B116" s="281"/>
      <c r="C116" s="281"/>
      <c r="D116" s="281"/>
      <c r="E116" s="281"/>
      <c r="F116" s="281"/>
      <c r="G116" s="13">
        <v>108</v>
      </c>
      <c r="H116" s="20">
        <v>0</v>
      </c>
      <c r="I116" s="20">
        <v>19015578</v>
      </c>
    </row>
    <row r="117" spans="1:9" ht="12.75" customHeight="1" x14ac:dyDescent="0.2">
      <c r="A117" s="283" t="s">
        <v>356</v>
      </c>
      <c r="B117" s="283"/>
      <c r="C117" s="283"/>
      <c r="D117" s="283"/>
      <c r="E117" s="283"/>
      <c r="F117" s="283"/>
      <c r="G117" s="14">
        <v>109</v>
      </c>
      <c r="H117" s="21">
        <f>SUM(H118:H131)</f>
        <v>1183895480</v>
      </c>
      <c r="I117" s="21">
        <f>SUM(I118:I131)</f>
        <v>1977654280</v>
      </c>
    </row>
    <row r="118" spans="1:9" ht="12.75" customHeight="1" x14ac:dyDescent="0.2">
      <c r="A118" s="281" t="s">
        <v>83</v>
      </c>
      <c r="B118" s="281"/>
      <c r="C118" s="281"/>
      <c r="D118" s="281"/>
      <c r="E118" s="281"/>
      <c r="F118" s="281"/>
      <c r="G118" s="13">
        <v>110</v>
      </c>
      <c r="H118" s="135">
        <v>0</v>
      </c>
      <c r="I118" s="20">
        <v>0</v>
      </c>
    </row>
    <row r="119" spans="1:9" ht="22.15" customHeight="1" x14ac:dyDescent="0.2">
      <c r="A119" s="281" t="s">
        <v>84</v>
      </c>
      <c r="B119" s="281"/>
      <c r="C119" s="281"/>
      <c r="D119" s="281"/>
      <c r="E119" s="281"/>
      <c r="F119" s="281"/>
      <c r="G119" s="13">
        <v>111</v>
      </c>
      <c r="H119" s="135">
        <v>0</v>
      </c>
      <c r="I119" s="20">
        <v>0</v>
      </c>
    </row>
    <row r="120" spans="1:9" ht="12.75" customHeight="1" x14ac:dyDescent="0.2">
      <c r="A120" s="281" t="s">
        <v>85</v>
      </c>
      <c r="B120" s="281"/>
      <c r="C120" s="281"/>
      <c r="D120" s="281"/>
      <c r="E120" s="281"/>
      <c r="F120" s="281"/>
      <c r="G120" s="13">
        <v>112</v>
      </c>
      <c r="H120" s="135">
        <v>13241375</v>
      </c>
      <c r="I120" s="20">
        <v>69527319</v>
      </c>
    </row>
    <row r="121" spans="1:9" ht="23.45" customHeight="1" x14ac:dyDescent="0.2">
      <c r="A121" s="281" t="s">
        <v>86</v>
      </c>
      <c r="B121" s="281"/>
      <c r="C121" s="281"/>
      <c r="D121" s="281"/>
      <c r="E121" s="281"/>
      <c r="F121" s="281"/>
      <c r="G121" s="13">
        <v>113</v>
      </c>
      <c r="H121" s="135">
        <v>0</v>
      </c>
      <c r="I121" s="20">
        <v>0</v>
      </c>
    </row>
    <row r="122" spans="1:9" ht="12.75" customHeight="1" x14ac:dyDescent="0.2">
      <c r="A122" s="281" t="s">
        <v>87</v>
      </c>
      <c r="B122" s="281"/>
      <c r="C122" s="281"/>
      <c r="D122" s="281"/>
      <c r="E122" s="281"/>
      <c r="F122" s="281"/>
      <c r="G122" s="13">
        <v>114</v>
      </c>
      <c r="H122" s="135">
        <v>0</v>
      </c>
      <c r="I122" s="20">
        <v>0</v>
      </c>
    </row>
    <row r="123" spans="1:9" ht="12.75" customHeight="1" x14ac:dyDescent="0.2">
      <c r="A123" s="281" t="s">
        <v>88</v>
      </c>
      <c r="B123" s="281"/>
      <c r="C123" s="281"/>
      <c r="D123" s="281"/>
      <c r="E123" s="281"/>
      <c r="F123" s="281"/>
      <c r="G123" s="13">
        <v>115</v>
      </c>
      <c r="H123" s="135">
        <v>199013910</v>
      </c>
      <c r="I123" s="20">
        <v>384238189</v>
      </c>
    </row>
    <row r="124" spans="1:9" ht="12.75" customHeight="1" x14ac:dyDescent="0.2">
      <c r="A124" s="281" t="s">
        <v>89</v>
      </c>
      <c r="B124" s="281"/>
      <c r="C124" s="281"/>
      <c r="D124" s="281"/>
      <c r="E124" s="281"/>
      <c r="F124" s="281"/>
      <c r="G124" s="13">
        <v>116</v>
      </c>
      <c r="H124" s="135">
        <v>306826207</v>
      </c>
      <c r="I124" s="20">
        <v>367900630</v>
      </c>
    </row>
    <row r="125" spans="1:9" ht="12.75" customHeight="1" x14ac:dyDescent="0.2">
      <c r="A125" s="281" t="s">
        <v>90</v>
      </c>
      <c r="B125" s="281"/>
      <c r="C125" s="281"/>
      <c r="D125" s="281"/>
      <c r="E125" s="281"/>
      <c r="F125" s="281"/>
      <c r="G125" s="13">
        <v>117</v>
      </c>
      <c r="H125" s="135">
        <v>511192171</v>
      </c>
      <c r="I125" s="20">
        <v>872052296</v>
      </c>
    </row>
    <row r="126" spans="1:9" x14ac:dyDescent="0.2">
      <c r="A126" s="281" t="s">
        <v>91</v>
      </c>
      <c r="B126" s="281"/>
      <c r="C126" s="281"/>
      <c r="D126" s="281"/>
      <c r="E126" s="281"/>
      <c r="F126" s="281"/>
      <c r="G126" s="13">
        <v>118</v>
      </c>
      <c r="H126" s="135">
        <v>0</v>
      </c>
      <c r="I126" s="20">
        <v>1412971</v>
      </c>
    </row>
    <row r="127" spans="1:9" x14ac:dyDescent="0.2">
      <c r="A127" s="281" t="s">
        <v>94</v>
      </c>
      <c r="B127" s="281"/>
      <c r="C127" s="281"/>
      <c r="D127" s="281"/>
      <c r="E127" s="281"/>
      <c r="F127" s="281"/>
      <c r="G127" s="13">
        <v>119</v>
      </c>
      <c r="H127" s="135">
        <v>45957750</v>
      </c>
      <c r="I127" s="20">
        <v>72993868</v>
      </c>
    </row>
    <row r="128" spans="1:9" x14ac:dyDescent="0.2">
      <c r="A128" s="281" t="s">
        <v>95</v>
      </c>
      <c r="B128" s="281"/>
      <c r="C128" s="281"/>
      <c r="D128" s="281"/>
      <c r="E128" s="281"/>
      <c r="F128" s="281"/>
      <c r="G128" s="13">
        <v>120</v>
      </c>
      <c r="H128" s="135">
        <v>57421521</v>
      </c>
      <c r="I128" s="20">
        <v>162201465</v>
      </c>
    </row>
    <row r="129" spans="1:9" x14ac:dyDescent="0.2">
      <c r="A129" s="281" t="s">
        <v>96</v>
      </c>
      <c r="B129" s="281"/>
      <c r="C129" s="281"/>
      <c r="D129" s="281"/>
      <c r="E129" s="281"/>
      <c r="F129" s="281"/>
      <c r="G129" s="13">
        <v>121</v>
      </c>
      <c r="H129" s="135">
        <v>528155</v>
      </c>
      <c r="I129" s="20">
        <v>732840</v>
      </c>
    </row>
    <row r="130" spans="1:9" x14ac:dyDescent="0.2">
      <c r="A130" s="281" t="s">
        <v>97</v>
      </c>
      <c r="B130" s="281"/>
      <c r="C130" s="281"/>
      <c r="D130" s="281"/>
      <c r="E130" s="281"/>
      <c r="F130" s="281"/>
      <c r="G130" s="13">
        <v>122</v>
      </c>
      <c r="H130" s="20">
        <v>0</v>
      </c>
      <c r="I130" s="20">
        <v>898360</v>
      </c>
    </row>
    <row r="131" spans="1:9" x14ac:dyDescent="0.2">
      <c r="A131" s="281" t="s">
        <v>98</v>
      </c>
      <c r="B131" s="281"/>
      <c r="C131" s="281"/>
      <c r="D131" s="281"/>
      <c r="E131" s="281"/>
      <c r="F131" s="281"/>
      <c r="G131" s="13">
        <v>123</v>
      </c>
      <c r="H131" s="20">
        <v>49714391</v>
      </c>
      <c r="I131" s="20">
        <v>45696342</v>
      </c>
    </row>
    <row r="132" spans="1:9" ht="22.15" customHeight="1" x14ac:dyDescent="0.2">
      <c r="A132" s="282" t="s">
        <v>99</v>
      </c>
      <c r="B132" s="282"/>
      <c r="C132" s="282"/>
      <c r="D132" s="282"/>
      <c r="E132" s="282"/>
      <c r="F132" s="282"/>
      <c r="G132" s="13">
        <v>124</v>
      </c>
      <c r="H132" s="20">
        <v>136191439</v>
      </c>
      <c r="I132" s="20">
        <v>195079577</v>
      </c>
    </row>
    <row r="133" spans="1:9" ht="12.75" customHeight="1" x14ac:dyDescent="0.2">
      <c r="A133" s="283" t="s">
        <v>357</v>
      </c>
      <c r="B133" s="283"/>
      <c r="C133" s="283"/>
      <c r="D133" s="283"/>
      <c r="E133" s="283"/>
      <c r="F133" s="283"/>
      <c r="G133" s="14">
        <v>125</v>
      </c>
      <c r="H133" s="21">
        <f>H75+H98+H105+H117+H132</f>
        <v>4447303517</v>
      </c>
      <c r="I133" s="21">
        <f>I75+I98+I105+I117+I132</f>
        <v>6015747442</v>
      </c>
    </row>
    <row r="134" spans="1:9" x14ac:dyDescent="0.2">
      <c r="A134" s="282" t="s">
        <v>100</v>
      </c>
      <c r="B134" s="282"/>
      <c r="C134" s="282"/>
      <c r="D134" s="282"/>
      <c r="E134" s="282"/>
      <c r="F134" s="282"/>
      <c r="G134" s="13">
        <v>126</v>
      </c>
      <c r="H134" s="20">
        <v>4853437636</v>
      </c>
      <c r="I134" s="20">
        <v>4569549410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0.72" bottom="0.6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90" zoomScaleNormal="90" zoomScaleSheetLayoutView="110" workbookViewId="0">
      <selection activeCell="H112" sqref="H112:K113"/>
    </sheetView>
  </sheetViews>
  <sheetFormatPr defaultRowHeight="12.75" x14ac:dyDescent="0.2"/>
  <cols>
    <col min="1" max="7" width="9.140625" style="96"/>
    <col min="8" max="11" width="19.140625" style="95" customWidth="1"/>
    <col min="12" max="263" width="9.140625" style="96"/>
    <col min="264" max="264" width="9.85546875" style="96" bestFit="1" customWidth="1"/>
    <col min="265" max="265" width="11.7109375" style="96" bestFit="1" customWidth="1"/>
    <col min="266" max="519" width="9.140625" style="96"/>
    <col min="520" max="520" width="9.85546875" style="96" bestFit="1" customWidth="1"/>
    <col min="521" max="521" width="11.7109375" style="96" bestFit="1" customWidth="1"/>
    <col min="522" max="775" width="9.140625" style="96"/>
    <col min="776" max="776" width="9.85546875" style="96" bestFit="1" customWidth="1"/>
    <col min="777" max="777" width="11.7109375" style="96" bestFit="1" customWidth="1"/>
    <col min="778" max="1031" width="9.140625" style="96"/>
    <col min="1032" max="1032" width="9.85546875" style="96" bestFit="1" customWidth="1"/>
    <col min="1033" max="1033" width="11.7109375" style="96" bestFit="1" customWidth="1"/>
    <col min="1034" max="1287" width="9.140625" style="96"/>
    <col min="1288" max="1288" width="9.85546875" style="96" bestFit="1" customWidth="1"/>
    <col min="1289" max="1289" width="11.7109375" style="96" bestFit="1" customWidth="1"/>
    <col min="1290" max="1543" width="9.140625" style="96"/>
    <col min="1544" max="1544" width="9.85546875" style="96" bestFit="1" customWidth="1"/>
    <col min="1545" max="1545" width="11.7109375" style="96" bestFit="1" customWidth="1"/>
    <col min="1546" max="1799" width="9.140625" style="96"/>
    <col min="1800" max="1800" width="9.85546875" style="96" bestFit="1" customWidth="1"/>
    <col min="1801" max="1801" width="11.7109375" style="96" bestFit="1" customWidth="1"/>
    <col min="1802" max="2055" width="9.140625" style="96"/>
    <col min="2056" max="2056" width="9.85546875" style="96" bestFit="1" customWidth="1"/>
    <col min="2057" max="2057" width="11.7109375" style="96" bestFit="1" customWidth="1"/>
    <col min="2058" max="2311" width="9.140625" style="96"/>
    <col min="2312" max="2312" width="9.85546875" style="96" bestFit="1" customWidth="1"/>
    <col min="2313" max="2313" width="11.7109375" style="96" bestFit="1" customWidth="1"/>
    <col min="2314" max="2567" width="9.140625" style="96"/>
    <col min="2568" max="2568" width="9.85546875" style="96" bestFit="1" customWidth="1"/>
    <col min="2569" max="2569" width="11.7109375" style="96" bestFit="1" customWidth="1"/>
    <col min="2570" max="2823" width="9.140625" style="96"/>
    <col min="2824" max="2824" width="9.85546875" style="96" bestFit="1" customWidth="1"/>
    <col min="2825" max="2825" width="11.7109375" style="96" bestFit="1" customWidth="1"/>
    <col min="2826" max="3079" width="9.140625" style="96"/>
    <col min="3080" max="3080" width="9.85546875" style="96" bestFit="1" customWidth="1"/>
    <col min="3081" max="3081" width="11.7109375" style="96" bestFit="1" customWidth="1"/>
    <col min="3082" max="3335" width="9.140625" style="96"/>
    <col min="3336" max="3336" width="9.85546875" style="96" bestFit="1" customWidth="1"/>
    <col min="3337" max="3337" width="11.7109375" style="96" bestFit="1" customWidth="1"/>
    <col min="3338" max="3591" width="9.140625" style="96"/>
    <col min="3592" max="3592" width="9.85546875" style="96" bestFit="1" customWidth="1"/>
    <col min="3593" max="3593" width="11.7109375" style="96" bestFit="1" customWidth="1"/>
    <col min="3594" max="3847" width="9.140625" style="96"/>
    <col min="3848" max="3848" width="9.85546875" style="96" bestFit="1" customWidth="1"/>
    <col min="3849" max="3849" width="11.7109375" style="96" bestFit="1" customWidth="1"/>
    <col min="3850" max="4103" width="9.140625" style="96"/>
    <col min="4104" max="4104" width="9.85546875" style="96" bestFit="1" customWidth="1"/>
    <col min="4105" max="4105" width="11.7109375" style="96" bestFit="1" customWidth="1"/>
    <col min="4106" max="4359" width="9.140625" style="96"/>
    <col min="4360" max="4360" width="9.85546875" style="96" bestFit="1" customWidth="1"/>
    <col min="4361" max="4361" width="11.7109375" style="96" bestFit="1" customWidth="1"/>
    <col min="4362" max="4615" width="9.140625" style="96"/>
    <col min="4616" max="4616" width="9.85546875" style="96" bestFit="1" customWidth="1"/>
    <col min="4617" max="4617" width="11.7109375" style="96" bestFit="1" customWidth="1"/>
    <col min="4618" max="4871" width="9.140625" style="96"/>
    <col min="4872" max="4872" width="9.85546875" style="96" bestFit="1" customWidth="1"/>
    <col min="4873" max="4873" width="11.7109375" style="96" bestFit="1" customWidth="1"/>
    <col min="4874" max="5127" width="9.140625" style="96"/>
    <col min="5128" max="5128" width="9.85546875" style="96" bestFit="1" customWidth="1"/>
    <col min="5129" max="5129" width="11.7109375" style="96" bestFit="1" customWidth="1"/>
    <col min="5130" max="5383" width="9.140625" style="96"/>
    <col min="5384" max="5384" width="9.85546875" style="96" bestFit="1" customWidth="1"/>
    <col min="5385" max="5385" width="11.7109375" style="96" bestFit="1" customWidth="1"/>
    <col min="5386" max="5639" width="9.140625" style="96"/>
    <col min="5640" max="5640" width="9.85546875" style="96" bestFit="1" customWidth="1"/>
    <col min="5641" max="5641" width="11.7109375" style="96" bestFit="1" customWidth="1"/>
    <col min="5642" max="5895" width="9.140625" style="96"/>
    <col min="5896" max="5896" width="9.85546875" style="96" bestFit="1" customWidth="1"/>
    <col min="5897" max="5897" width="11.7109375" style="96" bestFit="1" customWidth="1"/>
    <col min="5898" max="6151" width="9.140625" style="96"/>
    <col min="6152" max="6152" width="9.85546875" style="96" bestFit="1" customWidth="1"/>
    <col min="6153" max="6153" width="11.7109375" style="96" bestFit="1" customWidth="1"/>
    <col min="6154" max="6407" width="9.140625" style="96"/>
    <col min="6408" max="6408" width="9.85546875" style="96" bestFit="1" customWidth="1"/>
    <col min="6409" max="6409" width="11.7109375" style="96" bestFit="1" customWidth="1"/>
    <col min="6410" max="6663" width="9.140625" style="96"/>
    <col min="6664" max="6664" width="9.85546875" style="96" bestFit="1" customWidth="1"/>
    <col min="6665" max="6665" width="11.7109375" style="96" bestFit="1" customWidth="1"/>
    <col min="6666" max="6919" width="9.140625" style="96"/>
    <col min="6920" max="6920" width="9.85546875" style="96" bestFit="1" customWidth="1"/>
    <col min="6921" max="6921" width="11.7109375" style="96" bestFit="1" customWidth="1"/>
    <col min="6922" max="7175" width="9.140625" style="96"/>
    <col min="7176" max="7176" width="9.85546875" style="96" bestFit="1" customWidth="1"/>
    <col min="7177" max="7177" width="11.7109375" style="96" bestFit="1" customWidth="1"/>
    <col min="7178" max="7431" width="9.140625" style="96"/>
    <col min="7432" max="7432" width="9.85546875" style="96" bestFit="1" customWidth="1"/>
    <col min="7433" max="7433" width="11.7109375" style="96" bestFit="1" customWidth="1"/>
    <col min="7434" max="7687" width="9.140625" style="96"/>
    <col min="7688" max="7688" width="9.85546875" style="96" bestFit="1" customWidth="1"/>
    <col min="7689" max="7689" width="11.7109375" style="96" bestFit="1" customWidth="1"/>
    <col min="7690" max="7943" width="9.140625" style="96"/>
    <col min="7944" max="7944" width="9.85546875" style="96" bestFit="1" customWidth="1"/>
    <col min="7945" max="7945" width="11.7109375" style="96" bestFit="1" customWidth="1"/>
    <col min="7946" max="8199" width="9.140625" style="96"/>
    <col min="8200" max="8200" width="9.85546875" style="96" bestFit="1" customWidth="1"/>
    <col min="8201" max="8201" width="11.7109375" style="96" bestFit="1" customWidth="1"/>
    <col min="8202" max="8455" width="9.140625" style="96"/>
    <col min="8456" max="8456" width="9.85546875" style="96" bestFit="1" customWidth="1"/>
    <col min="8457" max="8457" width="11.7109375" style="96" bestFit="1" customWidth="1"/>
    <col min="8458" max="8711" width="9.140625" style="96"/>
    <col min="8712" max="8712" width="9.85546875" style="96" bestFit="1" customWidth="1"/>
    <col min="8713" max="8713" width="11.7109375" style="96" bestFit="1" customWidth="1"/>
    <col min="8714" max="8967" width="9.140625" style="96"/>
    <col min="8968" max="8968" width="9.85546875" style="96" bestFit="1" customWidth="1"/>
    <col min="8969" max="8969" width="11.7109375" style="96" bestFit="1" customWidth="1"/>
    <col min="8970" max="9223" width="9.140625" style="96"/>
    <col min="9224" max="9224" width="9.85546875" style="96" bestFit="1" customWidth="1"/>
    <col min="9225" max="9225" width="11.7109375" style="96" bestFit="1" customWidth="1"/>
    <col min="9226" max="9479" width="9.140625" style="96"/>
    <col min="9480" max="9480" width="9.85546875" style="96" bestFit="1" customWidth="1"/>
    <col min="9481" max="9481" width="11.7109375" style="96" bestFit="1" customWidth="1"/>
    <col min="9482" max="9735" width="9.140625" style="96"/>
    <col min="9736" max="9736" width="9.85546875" style="96" bestFit="1" customWidth="1"/>
    <col min="9737" max="9737" width="11.7109375" style="96" bestFit="1" customWidth="1"/>
    <col min="9738" max="9991" width="9.140625" style="96"/>
    <col min="9992" max="9992" width="9.85546875" style="96" bestFit="1" customWidth="1"/>
    <col min="9993" max="9993" width="11.7109375" style="96" bestFit="1" customWidth="1"/>
    <col min="9994" max="10247" width="9.140625" style="96"/>
    <col min="10248" max="10248" width="9.85546875" style="96" bestFit="1" customWidth="1"/>
    <col min="10249" max="10249" width="11.7109375" style="96" bestFit="1" customWidth="1"/>
    <col min="10250" max="10503" width="9.140625" style="96"/>
    <col min="10504" max="10504" width="9.85546875" style="96" bestFit="1" customWidth="1"/>
    <col min="10505" max="10505" width="11.7109375" style="96" bestFit="1" customWidth="1"/>
    <col min="10506" max="10759" width="9.140625" style="96"/>
    <col min="10760" max="10760" width="9.85546875" style="96" bestFit="1" customWidth="1"/>
    <col min="10761" max="10761" width="11.7109375" style="96" bestFit="1" customWidth="1"/>
    <col min="10762" max="11015" width="9.140625" style="96"/>
    <col min="11016" max="11016" width="9.85546875" style="96" bestFit="1" customWidth="1"/>
    <col min="11017" max="11017" width="11.7109375" style="96" bestFit="1" customWidth="1"/>
    <col min="11018" max="11271" width="9.140625" style="96"/>
    <col min="11272" max="11272" width="9.85546875" style="96" bestFit="1" customWidth="1"/>
    <col min="11273" max="11273" width="11.7109375" style="96" bestFit="1" customWidth="1"/>
    <col min="11274" max="11527" width="9.140625" style="96"/>
    <col min="11528" max="11528" width="9.85546875" style="96" bestFit="1" customWidth="1"/>
    <col min="11529" max="11529" width="11.7109375" style="96" bestFit="1" customWidth="1"/>
    <col min="11530" max="11783" width="9.140625" style="96"/>
    <col min="11784" max="11784" width="9.85546875" style="96" bestFit="1" customWidth="1"/>
    <col min="11785" max="11785" width="11.7109375" style="96" bestFit="1" customWidth="1"/>
    <col min="11786" max="12039" width="9.140625" style="96"/>
    <col min="12040" max="12040" width="9.85546875" style="96" bestFit="1" customWidth="1"/>
    <col min="12041" max="12041" width="11.7109375" style="96" bestFit="1" customWidth="1"/>
    <col min="12042" max="12295" width="9.140625" style="96"/>
    <col min="12296" max="12296" width="9.85546875" style="96" bestFit="1" customWidth="1"/>
    <col min="12297" max="12297" width="11.7109375" style="96" bestFit="1" customWidth="1"/>
    <col min="12298" max="12551" width="9.140625" style="96"/>
    <col min="12552" max="12552" width="9.85546875" style="96" bestFit="1" customWidth="1"/>
    <col min="12553" max="12553" width="11.7109375" style="96" bestFit="1" customWidth="1"/>
    <col min="12554" max="12807" width="9.140625" style="96"/>
    <col min="12808" max="12808" width="9.85546875" style="96" bestFit="1" customWidth="1"/>
    <col min="12809" max="12809" width="11.7109375" style="96" bestFit="1" customWidth="1"/>
    <col min="12810" max="13063" width="9.140625" style="96"/>
    <col min="13064" max="13064" width="9.85546875" style="96" bestFit="1" customWidth="1"/>
    <col min="13065" max="13065" width="11.7109375" style="96" bestFit="1" customWidth="1"/>
    <col min="13066" max="13319" width="9.140625" style="96"/>
    <col min="13320" max="13320" width="9.85546875" style="96" bestFit="1" customWidth="1"/>
    <col min="13321" max="13321" width="11.7109375" style="96" bestFit="1" customWidth="1"/>
    <col min="13322" max="13575" width="9.140625" style="96"/>
    <col min="13576" max="13576" width="9.85546875" style="96" bestFit="1" customWidth="1"/>
    <col min="13577" max="13577" width="11.7109375" style="96" bestFit="1" customWidth="1"/>
    <col min="13578" max="13831" width="9.140625" style="96"/>
    <col min="13832" max="13832" width="9.85546875" style="96" bestFit="1" customWidth="1"/>
    <col min="13833" max="13833" width="11.7109375" style="96" bestFit="1" customWidth="1"/>
    <col min="13834" max="14087" width="9.140625" style="96"/>
    <col min="14088" max="14088" width="9.85546875" style="96" bestFit="1" customWidth="1"/>
    <col min="14089" max="14089" width="11.7109375" style="96" bestFit="1" customWidth="1"/>
    <col min="14090" max="14343" width="9.140625" style="96"/>
    <col min="14344" max="14344" width="9.85546875" style="96" bestFit="1" customWidth="1"/>
    <col min="14345" max="14345" width="11.7109375" style="96" bestFit="1" customWidth="1"/>
    <col min="14346" max="14599" width="9.140625" style="96"/>
    <col min="14600" max="14600" width="9.85546875" style="96" bestFit="1" customWidth="1"/>
    <col min="14601" max="14601" width="11.7109375" style="96" bestFit="1" customWidth="1"/>
    <col min="14602" max="14855" width="9.140625" style="96"/>
    <col min="14856" max="14856" width="9.85546875" style="96" bestFit="1" customWidth="1"/>
    <col min="14857" max="14857" width="11.7109375" style="96" bestFit="1" customWidth="1"/>
    <col min="14858" max="15111" width="9.140625" style="96"/>
    <col min="15112" max="15112" width="9.85546875" style="96" bestFit="1" customWidth="1"/>
    <col min="15113" max="15113" width="11.7109375" style="96" bestFit="1" customWidth="1"/>
    <col min="15114" max="15367" width="9.140625" style="96"/>
    <col min="15368" max="15368" width="9.85546875" style="96" bestFit="1" customWidth="1"/>
    <col min="15369" max="15369" width="11.7109375" style="96" bestFit="1" customWidth="1"/>
    <col min="15370" max="15623" width="9.140625" style="96"/>
    <col min="15624" max="15624" width="9.85546875" style="96" bestFit="1" customWidth="1"/>
    <col min="15625" max="15625" width="11.7109375" style="96" bestFit="1" customWidth="1"/>
    <col min="15626" max="15879" width="9.140625" style="96"/>
    <col min="15880" max="15880" width="9.85546875" style="96" bestFit="1" customWidth="1"/>
    <col min="15881" max="15881" width="11.7109375" style="96" bestFit="1" customWidth="1"/>
    <col min="15882" max="16135" width="9.140625" style="96"/>
    <col min="16136" max="16136" width="9.85546875" style="96" bestFit="1" customWidth="1"/>
    <col min="16137" max="16137" width="11.7109375" style="96" bestFit="1" customWidth="1"/>
    <col min="16138" max="16384" width="9.140625" style="96"/>
  </cols>
  <sheetData>
    <row r="1" spans="1:11" x14ac:dyDescent="0.2">
      <c r="A1" s="318" t="s">
        <v>102</v>
      </c>
      <c r="B1" s="319"/>
      <c r="C1" s="319"/>
      <c r="D1" s="319"/>
      <c r="E1" s="319"/>
      <c r="F1" s="319"/>
      <c r="G1" s="319"/>
      <c r="H1" s="319"/>
      <c r="I1" s="319"/>
    </row>
    <row r="2" spans="1:11" x14ac:dyDescent="0.2">
      <c r="A2" s="320" t="s">
        <v>598</v>
      </c>
      <c r="B2" s="321"/>
      <c r="C2" s="321"/>
      <c r="D2" s="321"/>
      <c r="E2" s="321"/>
      <c r="F2" s="321"/>
      <c r="G2" s="321"/>
      <c r="H2" s="321"/>
      <c r="I2" s="321"/>
    </row>
    <row r="3" spans="1:11" x14ac:dyDescent="0.2">
      <c r="A3" s="322" t="s">
        <v>282</v>
      </c>
      <c r="B3" s="323"/>
      <c r="C3" s="323"/>
      <c r="D3" s="323"/>
      <c r="E3" s="323"/>
      <c r="F3" s="323"/>
      <c r="G3" s="323"/>
      <c r="H3" s="323"/>
      <c r="I3" s="323"/>
      <c r="J3" s="324"/>
      <c r="K3" s="324"/>
    </row>
    <row r="4" spans="1:11" x14ac:dyDescent="0.2">
      <c r="A4" s="325" t="s">
        <v>475</v>
      </c>
      <c r="B4" s="326"/>
      <c r="C4" s="326"/>
      <c r="D4" s="326"/>
      <c r="E4" s="326"/>
      <c r="F4" s="326"/>
      <c r="G4" s="326"/>
      <c r="H4" s="326"/>
      <c r="I4" s="326"/>
      <c r="J4" s="327"/>
      <c r="K4" s="327"/>
    </row>
    <row r="5" spans="1:11" ht="22.15" customHeight="1" x14ac:dyDescent="0.2">
      <c r="A5" s="328" t="s">
        <v>2</v>
      </c>
      <c r="B5" s="329"/>
      <c r="C5" s="329"/>
      <c r="D5" s="329"/>
      <c r="E5" s="329"/>
      <c r="F5" s="329"/>
      <c r="G5" s="328" t="s">
        <v>103</v>
      </c>
      <c r="H5" s="330" t="s">
        <v>302</v>
      </c>
      <c r="I5" s="331"/>
      <c r="J5" s="330" t="s">
        <v>279</v>
      </c>
      <c r="K5" s="331"/>
    </row>
    <row r="6" spans="1:11" x14ac:dyDescent="0.2">
      <c r="A6" s="329"/>
      <c r="B6" s="329"/>
      <c r="C6" s="329"/>
      <c r="D6" s="329"/>
      <c r="E6" s="329"/>
      <c r="F6" s="329"/>
      <c r="G6" s="329"/>
      <c r="H6" s="97" t="s">
        <v>295</v>
      </c>
      <c r="I6" s="97" t="s">
        <v>296</v>
      </c>
      <c r="J6" s="97" t="s">
        <v>295</v>
      </c>
      <c r="K6" s="97" t="s">
        <v>296</v>
      </c>
    </row>
    <row r="7" spans="1:11" x14ac:dyDescent="0.2">
      <c r="A7" s="316">
        <v>1</v>
      </c>
      <c r="B7" s="317"/>
      <c r="C7" s="317"/>
      <c r="D7" s="317"/>
      <c r="E7" s="317"/>
      <c r="F7" s="317"/>
      <c r="G7" s="98">
        <v>2</v>
      </c>
      <c r="H7" s="97">
        <v>3</v>
      </c>
      <c r="I7" s="97">
        <v>4</v>
      </c>
      <c r="J7" s="97">
        <v>5</v>
      </c>
      <c r="K7" s="97">
        <v>6</v>
      </c>
    </row>
    <row r="8" spans="1:11" ht="12.75" customHeight="1" x14ac:dyDescent="0.2">
      <c r="A8" s="312" t="s">
        <v>358</v>
      </c>
      <c r="B8" s="312"/>
      <c r="C8" s="312"/>
      <c r="D8" s="312"/>
      <c r="E8" s="312"/>
      <c r="F8" s="312"/>
      <c r="G8" s="14">
        <v>1</v>
      </c>
      <c r="H8" s="99">
        <f>SUM(H9:H13)</f>
        <v>3554258034</v>
      </c>
      <c r="I8" s="99">
        <f>SUM(I9:I13)</f>
        <v>1069533351</v>
      </c>
      <c r="J8" s="99">
        <f>SUM(J9:J13)</f>
        <v>5442318548</v>
      </c>
      <c r="K8" s="99">
        <f>SUM(K9:K13)</f>
        <v>1684097710</v>
      </c>
    </row>
    <row r="9" spans="1:11" ht="12.75" customHeight="1" x14ac:dyDescent="0.2">
      <c r="A9" s="281" t="s">
        <v>115</v>
      </c>
      <c r="B9" s="281"/>
      <c r="C9" s="281"/>
      <c r="D9" s="281"/>
      <c r="E9" s="281"/>
      <c r="F9" s="281"/>
      <c r="G9" s="13">
        <v>2</v>
      </c>
      <c r="H9" s="100">
        <v>0</v>
      </c>
      <c r="I9" s="100">
        <v>0</v>
      </c>
      <c r="J9" s="100">
        <v>0</v>
      </c>
      <c r="K9" s="100">
        <v>0</v>
      </c>
    </row>
    <row r="10" spans="1:11" ht="12.75" customHeight="1" x14ac:dyDescent="0.2">
      <c r="A10" s="281" t="s">
        <v>116</v>
      </c>
      <c r="B10" s="281"/>
      <c r="C10" s="281"/>
      <c r="D10" s="281"/>
      <c r="E10" s="281"/>
      <c r="F10" s="281"/>
      <c r="G10" s="13">
        <v>3</v>
      </c>
      <c r="H10" s="100">
        <v>3477453369</v>
      </c>
      <c r="I10" s="100">
        <v>1064557738</v>
      </c>
      <c r="J10" s="100">
        <v>5272143987</v>
      </c>
      <c r="K10" s="100">
        <v>1709399781</v>
      </c>
    </row>
    <row r="11" spans="1:11" ht="12.75" customHeight="1" x14ac:dyDescent="0.2">
      <c r="A11" s="281" t="s">
        <v>117</v>
      </c>
      <c r="B11" s="281"/>
      <c r="C11" s="281"/>
      <c r="D11" s="281"/>
      <c r="E11" s="281"/>
      <c r="F11" s="281"/>
      <c r="G11" s="13">
        <v>4</v>
      </c>
      <c r="H11" s="100">
        <v>0</v>
      </c>
      <c r="I11" s="100">
        <v>0</v>
      </c>
      <c r="J11" s="100">
        <v>0</v>
      </c>
      <c r="K11" s="100">
        <v>0</v>
      </c>
    </row>
    <row r="12" spans="1:11" ht="12.75" customHeight="1" x14ac:dyDescent="0.2">
      <c r="A12" s="281" t="s">
        <v>118</v>
      </c>
      <c r="B12" s="281"/>
      <c r="C12" s="281"/>
      <c r="D12" s="281"/>
      <c r="E12" s="281"/>
      <c r="F12" s="281"/>
      <c r="G12" s="13">
        <v>5</v>
      </c>
      <c r="H12" s="100">
        <v>0</v>
      </c>
      <c r="I12" s="100">
        <v>0</v>
      </c>
      <c r="J12" s="100">
        <v>0</v>
      </c>
      <c r="K12" s="100">
        <v>0</v>
      </c>
    </row>
    <row r="13" spans="1:11" ht="12.75" customHeight="1" x14ac:dyDescent="0.2">
      <c r="A13" s="281" t="s">
        <v>119</v>
      </c>
      <c r="B13" s="281"/>
      <c r="C13" s="281"/>
      <c r="D13" s="281"/>
      <c r="E13" s="281"/>
      <c r="F13" s="281"/>
      <c r="G13" s="13">
        <v>6</v>
      </c>
      <c r="H13" s="100">
        <v>76804665</v>
      </c>
      <c r="I13" s="100">
        <v>4975613</v>
      </c>
      <c r="J13" s="100">
        <v>170174561</v>
      </c>
      <c r="K13" s="100">
        <v>-25302071</v>
      </c>
    </row>
    <row r="14" spans="1:11" ht="12.75" customHeight="1" x14ac:dyDescent="0.2">
      <c r="A14" s="312" t="s">
        <v>359</v>
      </c>
      <c r="B14" s="312"/>
      <c r="C14" s="312"/>
      <c r="D14" s="312"/>
      <c r="E14" s="312"/>
      <c r="F14" s="312"/>
      <c r="G14" s="14">
        <v>7</v>
      </c>
      <c r="H14" s="99">
        <f>H15+H16+H20+H24+H25+H26+H29+H36</f>
        <v>3360265886</v>
      </c>
      <c r="I14" s="99">
        <f>I15+I16+I20+I24+I25+I26+I29+I36</f>
        <v>1032782618</v>
      </c>
      <c r="J14" s="99">
        <f>J15+J16+J20+J24+J25+J26+J29+J36</f>
        <v>5074182656</v>
      </c>
      <c r="K14" s="99">
        <f>K15+K16+K20+K24+K25+K26+K29+K36</f>
        <v>1620530250</v>
      </c>
    </row>
    <row r="15" spans="1:11" ht="12.75" customHeight="1" x14ac:dyDescent="0.2">
      <c r="A15" s="281" t="s">
        <v>104</v>
      </c>
      <c r="B15" s="281"/>
      <c r="C15" s="281"/>
      <c r="D15" s="281"/>
      <c r="E15" s="281"/>
      <c r="F15" s="281"/>
      <c r="G15" s="13">
        <v>8</v>
      </c>
      <c r="H15" s="100">
        <v>-32604494</v>
      </c>
      <c r="I15" s="100">
        <v>7320137</v>
      </c>
      <c r="J15" s="100">
        <v>-113461546</v>
      </c>
      <c r="K15" s="100">
        <v>-15674581</v>
      </c>
    </row>
    <row r="16" spans="1:11" ht="12.75" customHeight="1" x14ac:dyDescent="0.2">
      <c r="A16" s="285" t="s">
        <v>439</v>
      </c>
      <c r="B16" s="285"/>
      <c r="C16" s="285"/>
      <c r="D16" s="285"/>
      <c r="E16" s="285"/>
      <c r="F16" s="285"/>
      <c r="G16" s="14">
        <v>9</v>
      </c>
      <c r="H16" s="99">
        <f>SUM(H17:H19)</f>
        <v>2379381906</v>
      </c>
      <c r="I16" s="99">
        <f>SUM(I17:I19)</f>
        <v>716821683</v>
      </c>
      <c r="J16" s="99">
        <f>SUM(J17:J19)</f>
        <v>3787299046</v>
      </c>
      <c r="K16" s="99">
        <f>SUM(K17:K19)</f>
        <v>1223522438</v>
      </c>
    </row>
    <row r="17" spans="1:11" ht="12.75" customHeight="1" x14ac:dyDescent="0.2">
      <c r="A17" s="315" t="s">
        <v>120</v>
      </c>
      <c r="B17" s="315"/>
      <c r="C17" s="315"/>
      <c r="D17" s="315"/>
      <c r="E17" s="315"/>
      <c r="F17" s="315"/>
      <c r="G17" s="13">
        <v>10</v>
      </c>
      <c r="H17" s="100">
        <v>2008022919</v>
      </c>
      <c r="I17" s="100">
        <v>614340627</v>
      </c>
      <c r="J17" s="100">
        <v>3012916770</v>
      </c>
      <c r="K17" s="100">
        <v>931562925</v>
      </c>
    </row>
    <row r="18" spans="1:11" ht="12.75" customHeight="1" x14ac:dyDescent="0.2">
      <c r="A18" s="315" t="s">
        <v>121</v>
      </c>
      <c r="B18" s="315"/>
      <c r="C18" s="315"/>
      <c r="D18" s="315"/>
      <c r="E18" s="315"/>
      <c r="F18" s="315"/>
      <c r="G18" s="13">
        <v>11</v>
      </c>
      <c r="H18" s="100">
        <v>58984119</v>
      </c>
      <c r="I18" s="100">
        <v>11775065</v>
      </c>
      <c r="J18" s="100">
        <v>181606122</v>
      </c>
      <c r="K18" s="100">
        <v>86752444</v>
      </c>
    </row>
    <row r="19" spans="1:11" ht="12.75" customHeight="1" x14ac:dyDescent="0.2">
      <c r="A19" s="315" t="s">
        <v>122</v>
      </c>
      <c r="B19" s="315"/>
      <c r="C19" s="315"/>
      <c r="D19" s="315"/>
      <c r="E19" s="315"/>
      <c r="F19" s="315"/>
      <c r="G19" s="13">
        <v>12</v>
      </c>
      <c r="H19" s="100">
        <v>312374868</v>
      </c>
      <c r="I19" s="100">
        <v>90705991</v>
      </c>
      <c r="J19" s="100">
        <v>592776154</v>
      </c>
      <c r="K19" s="100">
        <v>205207069</v>
      </c>
    </row>
    <row r="20" spans="1:11" ht="12.75" customHeight="1" x14ac:dyDescent="0.2">
      <c r="A20" s="285" t="s">
        <v>440</v>
      </c>
      <c r="B20" s="285"/>
      <c r="C20" s="285"/>
      <c r="D20" s="285"/>
      <c r="E20" s="285"/>
      <c r="F20" s="285"/>
      <c r="G20" s="14">
        <v>13</v>
      </c>
      <c r="H20" s="99">
        <f>SUM(H21:H23)</f>
        <v>673406152</v>
      </c>
      <c r="I20" s="99">
        <f>SUM(I21:I23)</f>
        <v>185927302</v>
      </c>
      <c r="J20" s="99">
        <f>SUM(J21:J23)</f>
        <v>920696357</v>
      </c>
      <c r="K20" s="99">
        <f>SUM(K21:K23)</f>
        <v>249681054</v>
      </c>
    </row>
    <row r="21" spans="1:11" ht="12.75" customHeight="1" x14ac:dyDescent="0.2">
      <c r="A21" s="315" t="s">
        <v>105</v>
      </c>
      <c r="B21" s="315"/>
      <c r="C21" s="315"/>
      <c r="D21" s="315"/>
      <c r="E21" s="315"/>
      <c r="F21" s="315"/>
      <c r="G21" s="13">
        <v>14</v>
      </c>
      <c r="H21" s="100">
        <v>410299261</v>
      </c>
      <c r="I21" s="100">
        <v>111142529</v>
      </c>
      <c r="J21" s="100">
        <v>585279532</v>
      </c>
      <c r="K21" s="100">
        <v>156672849</v>
      </c>
    </row>
    <row r="22" spans="1:11" ht="12.75" customHeight="1" x14ac:dyDescent="0.2">
      <c r="A22" s="315" t="s">
        <v>106</v>
      </c>
      <c r="B22" s="315"/>
      <c r="C22" s="315"/>
      <c r="D22" s="315"/>
      <c r="E22" s="315"/>
      <c r="F22" s="315"/>
      <c r="G22" s="13">
        <v>15</v>
      </c>
      <c r="H22" s="100">
        <v>173006159</v>
      </c>
      <c r="I22" s="100">
        <v>50089289</v>
      </c>
      <c r="J22" s="100">
        <v>223516543</v>
      </c>
      <c r="K22" s="100">
        <v>63218846</v>
      </c>
    </row>
    <row r="23" spans="1:11" ht="12.75" customHeight="1" x14ac:dyDescent="0.2">
      <c r="A23" s="315" t="s">
        <v>107</v>
      </c>
      <c r="B23" s="315"/>
      <c r="C23" s="315"/>
      <c r="D23" s="315"/>
      <c r="E23" s="315"/>
      <c r="F23" s="315"/>
      <c r="G23" s="13">
        <v>16</v>
      </c>
      <c r="H23" s="100">
        <v>90100732</v>
      </c>
      <c r="I23" s="100">
        <v>24695484</v>
      </c>
      <c r="J23" s="100">
        <v>111900282</v>
      </c>
      <c r="K23" s="100">
        <v>29789359</v>
      </c>
    </row>
    <row r="24" spans="1:11" ht="12.75" customHeight="1" x14ac:dyDescent="0.2">
      <c r="A24" s="281" t="s">
        <v>108</v>
      </c>
      <c r="B24" s="281"/>
      <c r="C24" s="281"/>
      <c r="D24" s="281"/>
      <c r="E24" s="281"/>
      <c r="F24" s="281"/>
      <c r="G24" s="13">
        <v>17</v>
      </c>
      <c r="H24" s="100">
        <v>97285253</v>
      </c>
      <c r="I24" s="100">
        <v>24571990</v>
      </c>
      <c r="J24" s="100">
        <v>127377943</v>
      </c>
      <c r="K24" s="100">
        <v>33628699</v>
      </c>
    </row>
    <row r="25" spans="1:11" ht="12.75" customHeight="1" x14ac:dyDescent="0.2">
      <c r="A25" s="281" t="s">
        <v>109</v>
      </c>
      <c r="B25" s="281"/>
      <c r="C25" s="281"/>
      <c r="D25" s="281"/>
      <c r="E25" s="281"/>
      <c r="F25" s="281"/>
      <c r="G25" s="13">
        <v>18</v>
      </c>
      <c r="H25" s="100">
        <v>188660310</v>
      </c>
      <c r="I25" s="100">
        <v>54511484</v>
      </c>
      <c r="J25" s="100">
        <v>298176171</v>
      </c>
      <c r="K25" s="100">
        <v>86876934</v>
      </c>
    </row>
    <row r="26" spans="1:11" ht="12.75" customHeight="1" x14ac:dyDescent="0.2">
      <c r="A26" s="285" t="s">
        <v>441</v>
      </c>
      <c r="B26" s="285"/>
      <c r="C26" s="285"/>
      <c r="D26" s="285"/>
      <c r="E26" s="285"/>
      <c r="F26" s="285"/>
      <c r="G26" s="14">
        <v>19</v>
      </c>
      <c r="H26" s="99">
        <f>H27+H28</f>
        <v>44861660</v>
      </c>
      <c r="I26" s="99">
        <f>I27+I28</f>
        <v>40999643</v>
      </c>
      <c r="J26" s="99">
        <f>J27+J28</f>
        <v>37977589</v>
      </c>
      <c r="K26" s="99">
        <f>K27+K28</f>
        <v>32698266</v>
      </c>
    </row>
    <row r="27" spans="1:11" ht="12.75" customHeight="1" x14ac:dyDescent="0.2">
      <c r="A27" s="315" t="s">
        <v>123</v>
      </c>
      <c r="B27" s="315"/>
      <c r="C27" s="315"/>
      <c r="D27" s="315"/>
      <c r="E27" s="315"/>
      <c r="F27" s="315"/>
      <c r="G27" s="13">
        <v>20</v>
      </c>
      <c r="H27" s="100">
        <v>29285690</v>
      </c>
      <c r="I27" s="100">
        <v>29252964</v>
      </c>
      <c r="J27" s="100">
        <v>826589</v>
      </c>
      <c r="K27" s="100">
        <v>826589</v>
      </c>
    </row>
    <row r="28" spans="1:11" ht="12.75" customHeight="1" x14ac:dyDescent="0.2">
      <c r="A28" s="315" t="s">
        <v>124</v>
      </c>
      <c r="B28" s="315"/>
      <c r="C28" s="315"/>
      <c r="D28" s="315"/>
      <c r="E28" s="315"/>
      <c r="F28" s="315"/>
      <c r="G28" s="13">
        <v>21</v>
      </c>
      <c r="H28" s="100">
        <v>15575970</v>
      </c>
      <c r="I28" s="100">
        <v>11746679</v>
      </c>
      <c r="J28" s="100">
        <v>37151000</v>
      </c>
      <c r="K28" s="100">
        <v>31871677</v>
      </c>
    </row>
    <row r="29" spans="1:11" ht="12.75" customHeight="1" x14ac:dyDescent="0.2">
      <c r="A29" s="285" t="s">
        <v>442</v>
      </c>
      <c r="B29" s="285"/>
      <c r="C29" s="285"/>
      <c r="D29" s="285"/>
      <c r="E29" s="285"/>
      <c r="F29" s="285"/>
      <c r="G29" s="14">
        <v>22</v>
      </c>
      <c r="H29" s="99">
        <f>SUM(H30:H35)</f>
        <v>0</v>
      </c>
      <c r="I29" s="99">
        <f>SUM(I30:I35)</f>
        <v>0</v>
      </c>
      <c r="J29" s="99">
        <f>SUM(J30:J35)</f>
        <v>0</v>
      </c>
      <c r="K29" s="99">
        <f>SUM(K30:K35)</f>
        <v>0</v>
      </c>
    </row>
    <row r="30" spans="1:11" ht="12.75" customHeight="1" x14ac:dyDescent="0.2">
      <c r="A30" s="315" t="s">
        <v>125</v>
      </c>
      <c r="B30" s="315"/>
      <c r="C30" s="315"/>
      <c r="D30" s="315"/>
      <c r="E30" s="315"/>
      <c r="F30" s="315"/>
      <c r="G30" s="13">
        <v>23</v>
      </c>
      <c r="H30" s="100">
        <v>0</v>
      </c>
      <c r="I30" s="100">
        <v>0</v>
      </c>
      <c r="J30" s="100">
        <v>0</v>
      </c>
      <c r="K30" s="100">
        <v>0</v>
      </c>
    </row>
    <row r="31" spans="1:11" ht="12.75" customHeight="1" x14ac:dyDescent="0.2">
      <c r="A31" s="315" t="s">
        <v>126</v>
      </c>
      <c r="B31" s="315"/>
      <c r="C31" s="315"/>
      <c r="D31" s="315"/>
      <c r="E31" s="315"/>
      <c r="F31" s="315"/>
      <c r="G31" s="13">
        <v>24</v>
      </c>
      <c r="H31" s="100">
        <v>0</v>
      </c>
      <c r="I31" s="100">
        <v>0</v>
      </c>
      <c r="J31" s="100">
        <v>0</v>
      </c>
      <c r="K31" s="100">
        <v>0</v>
      </c>
    </row>
    <row r="32" spans="1:11" ht="12.75" customHeight="1" x14ac:dyDescent="0.2">
      <c r="A32" s="315" t="s">
        <v>127</v>
      </c>
      <c r="B32" s="315"/>
      <c r="C32" s="315"/>
      <c r="D32" s="315"/>
      <c r="E32" s="315"/>
      <c r="F32" s="315"/>
      <c r="G32" s="13">
        <v>25</v>
      </c>
      <c r="H32" s="100">
        <v>0</v>
      </c>
      <c r="I32" s="100">
        <v>0</v>
      </c>
      <c r="J32" s="100">
        <v>0</v>
      </c>
      <c r="K32" s="100">
        <v>0</v>
      </c>
    </row>
    <row r="33" spans="1:11" ht="12.75" customHeight="1" x14ac:dyDescent="0.2">
      <c r="A33" s="315" t="s">
        <v>128</v>
      </c>
      <c r="B33" s="315"/>
      <c r="C33" s="315"/>
      <c r="D33" s="315"/>
      <c r="E33" s="315"/>
      <c r="F33" s="315"/>
      <c r="G33" s="13">
        <v>26</v>
      </c>
      <c r="H33" s="100">
        <v>0</v>
      </c>
      <c r="I33" s="100">
        <v>0</v>
      </c>
      <c r="J33" s="100">
        <v>0</v>
      </c>
      <c r="K33" s="100">
        <v>0</v>
      </c>
    </row>
    <row r="34" spans="1:11" ht="12.75" customHeight="1" x14ac:dyDescent="0.2">
      <c r="A34" s="315" t="s">
        <v>129</v>
      </c>
      <c r="B34" s="315"/>
      <c r="C34" s="315"/>
      <c r="D34" s="315"/>
      <c r="E34" s="315"/>
      <c r="F34" s="315"/>
      <c r="G34" s="13">
        <v>27</v>
      </c>
      <c r="H34" s="100">
        <v>0</v>
      </c>
      <c r="I34" s="100">
        <v>0</v>
      </c>
      <c r="J34" s="100">
        <v>0</v>
      </c>
      <c r="K34" s="100">
        <v>0</v>
      </c>
    </row>
    <row r="35" spans="1:11" ht="12.75" customHeight="1" x14ac:dyDescent="0.2">
      <c r="A35" s="315" t="s">
        <v>130</v>
      </c>
      <c r="B35" s="315"/>
      <c r="C35" s="315"/>
      <c r="D35" s="315"/>
      <c r="E35" s="315"/>
      <c r="F35" s="315"/>
      <c r="G35" s="13">
        <v>28</v>
      </c>
      <c r="H35" s="100">
        <v>0</v>
      </c>
      <c r="I35" s="100">
        <v>0</v>
      </c>
      <c r="J35" s="100">
        <v>0</v>
      </c>
      <c r="K35" s="100">
        <v>0</v>
      </c>
    </row>
    <row r="36" spans="1:11" ht="12.75" customHeight="1" x14ac:dyDescent="0.2">
      <c r="A36" s="281" t="s">
        <v>110</v>
      </c>
      <c r="B36" s="281"/>
      <c r="C36" s="281"/>
      <c r="D36" s="281"/>
      <c r="E36" s="281"/>
      <c r="F36" s="281"/>
      <c r="G36" s="13">
        <v>29</v>
      </c>
      <c r="H36" s="100">
        <v>9275099</v>
      </c>
      <c r="I36" s="100">
        <v>2630379</v>
      </c>
      <c r="J36" s="100">
        <v>16117096</v>
      </c>
      <c r="K36" s="100">
        <v>9797440</v>
      </c>
    </row>
    <row r="37" spans="1:11" ht="12.75" customHeight="1" x14ac:dyDescent="0.2">
      <c r="A37" s="312" t="s">
        <v>360</v>
      </c>
      <c r="B37" s="312"/>
      <c r="C37" s="312"/>
      <c r="D37" s="312"/>
      <c r="E37" s="312"/>
      <c r="F37" s="312"/>
      <c r="G37" s="14">
        <v>30</v>
      </c>
      <c r="H37" s="99">
        <f>SUM(H38:H47)</f>
        <v>9195618</v>
      </c>
      <c r="I37" s="99">
        <f>SUM(I38:I47)</f>
        <v>2229029</v>
      </c>
      <c r="J37" s="99">
        <f>SUM(J38:J47)</f>
        <v>17405805</v>
      </c>
      <c r="K37" s="99">
        <f>SUM(K38:K47)</f>
        <v>10348839</v>
      </c>
    </row>
    <row r="38" spans="1:11" ht="12.75" customHeight="1" x14ac:dyDescent="0.2">
      <c r="A38" s="281" t="s">
        <v>131</v>
      </c>
      <c r="B38" s="281"/>
      <c r="C38" s="281"/>
      <c r="D38" s="281"/>
      <c r="E38" s="281"/>
      <c r="F38" s="281"/>
      <c r="G38" s="13">
        <v>31</v>
      </c>
      <c r="H38" s="100">
        <v>0</v>
      </c>
      <c r="I38" s="100">
        <v>0</v>
      </c>
      <c r="J38" s="100">
        <v>0</v>
      </c>
      <c r="K38" s="100">
        <v>0</v>
      </c>
    </row>
    <row r="39" spans="1:11" ht="25.15" customHeight="1" x14ac:dyDescent="0.2">
      <c r="A39" s="281" t="s">
        <v>132</v>
      </c>
      <c r="B39" s="281"/>
      <c r="C39" s="281"/>
      <c r="D39" s="281"/>
      <c r="E39" s="281"/>
      <c r="F39" s="281"/>
      <c r="G39" s="13">
        <v>32</v>
      </c>
      <c r="H39" s="100">
        <v>0</v>
      </c>
      <c r="I39" s="100">
        <v>0</v>
      </c>
      <c r="J39" s="100">
        <v>0</v>
      </c>
      <c r="K39" s="100">
        <v>0</v>
      </c>
    </row>
    <row r="40" spans="1:11" ht="25.15" customHeight="1" x14ac:dyDescent="0.2">
      <c r="A40" s="281" t="s">
        <v>133</v>
      </c>
      <c r="B40" s="281"/>
      <c r="C40" s="281"/>
      <c r="D40" s="281"/>
      <c r="E40" s="281"/>
      <c r="F40" s="281"/>
      <c r="G40" s="13">
        <v>33</v>
      </c>
      <c r="H40" s="100">
        <v>0</v>
      </c>
      <c r="I40" s="100">
        <v>0</v>
      </c>
      <c r="J40" s="100">
        <v>0</v>
      </c>
      <c r="K40" s="100">
        <v>0</v>
      </c>
    </row>
    <row r="41" spans="1:11" ht="25.15" customHeight="1" x14ac:dyDescent="0.2">
      <c r="A41" s="281" t="s">
        <v>134</v>
      </c>
      <c r="B41" s="281"/>
      <c r="C41" s="281"/>
      <c r="D41" s="281"/>
      <c r="E41" s="281"/>
      <c r="F41" s="281"/>
      <c r="G41" s="13">
        <v>34</v>
      </c>
      <c r="H41" s="100">
        <v>0</v>
      </c>
      <c r="I41" s="100">
        <v>0</v>
      </c>
      <c r="J41" s="100">
        <v>0</v>
      </c>
      <c r="K41" s="100">
        <v>0</v>
      </c>
    </row>
    <row r="42" spans="1:11" ht="25.15" customHeight="1" x14ac:dyDescent="0.2">
      <c r="A42" s="281" t="s">
        <v>135</v>
      </c>
      <c r="B42" s="281"/>
      <c r="C42" s="281"/>
      <c r="D42" s="281"/>
      <c r="E42" s="281"/>
      <c r="F42" s="281"/>
      <c r="G42" s="13">
        <v>35</v>
      </c>
      <c r="H42" s="100">
        <v>0</v>
      </c>
      <c r="I42" s="100">
        <v>0</v>
      </c>
      <c r="J42" s="100">
        <v>0</v>
      </c>
      <c r="K42" s="100">
        <v>0</v>
      </c>
    </row>
    <row r="43" spans="1:11" ht="12.75" customHeight="1" x14ac:dyDescent="0.2">
      <c r="A43" s="281" t="s">
        <v>136</v>
      </c>
      <c r="B43" s="281"/>
      <c r="C43" s="281"/>
      <c r="D43" s="281"/>
      <c r="E43" s="281"/>
      <c r="F43" s="281"/>
      <c r="G43" s="13">
        <v>36</v>
      </c>
      <c r="H43" s="100">
        <v>202957</v>
      </c>
      <c r="I43" s="100">
        <v>117585</v>
      </c>
      <c r="J43" s="100">
        <v>2113079</v>
      </c>
      <c r="K43" s="100">
        <v>624695</v>
      </c>
    </row>
    <row r="44" spans="1:11" ht="12.75" customHeight="1" x14ac:dyDescent="0.2">
      <c r="A44" s="281" t="s">
        <v>137</v>
      </c>
      <c r="B44" s="281"/>
      <c r="C44" s="281"/>
      <c r="D44" s="281"/>
      <c r="E44" s="281"/>
      <c r="F44" s="281"/>
      <c r="G44" s="13">
        <v>37</v>
      </c>
      <c r="H44" s="100">
        <v>6602724</v>
      </c>
      <c r="I44" s="100">
        <v>1006187</v>
      </c>
      <c r="J44" s="100">
        <v>5373028</v>
      </c>
      <c r="K44" s="100">
        <v>2154656</v>
      </c>
    </row>
    <row r="45" spans="1:11" ht="12.75" customHeight="1" x14ac:dyDescent="0.2">
      <c r="A45" s="281" t="s">
        <v>138</v>
      </c>
      <c r="B45" s="281"/>
      <c r="C45" s="281"/>
      <c r="D45" s="281"/>
      <c r="E45" s="281"/>
      <c r="F45" s="281"/>
      <c r="G45" s="13">
        <v>38</v>
      </c>
      <c r="H45" s="100">
        <v>1005684</v>
      </c>
      <c r="I45" s="100">
        <v>985969</v>
      </c>
      <c r="J45" s="100">
        <v>6479319</v>
      </c>
      <c r="K45" s="100">
        <v>4850124</v>
      </c>
    </row>
    <row r="46" spans="1:11" ht="12.75" customHeight="1" x14ac:dyDescent="0.2">
      <c r="A46" s="281" t="s">
        <v>139</v>
      </c>
      <c r="B46" s="281"/>
      <c r="C46" s="281"/>
      <c r="D46" s="281"/>
      <c r="E46" s="281"/>
      <c r="F46" s="281"/>
      <c r="G46" s="13">
        <v>39</v>
      </c>
      <c r="H46" s="100">
        <v>136009</v>
      </c>
      <c r="I46" s="100">
        <v>-319809</v>
      </c>
      <c r="J46" s="100">
        <v>20866</v>
      </c>
      <c r="K46" s="100">
        <v>20866</v>
      </c>
    </row>
    <row r="47" spans="1:11" ht="12.75" customHeight="1" x14ac:dyDescent="0.2">
      <c r="A47" s="281" t="s">
        <v>140</v>
      </c>
      <c r="B47" s="281"/>
      <c r="C47" s="281"/>
      <c r="D47" s="281"/>
      <c r="E47" s="281"/>
      <c r="F47" s="281"/>
      <c r="G47" s="13">
        <v>40</v>
      </c>
      <c r="H47" s="100">
        <v>1248244</v>
      </c>
      <c r="I47" s="100">
        <v>439097</v>
      </c>
      <c r="J47" s="100">
        <v>3419513</v>
      </c>
      <c r="K47" s="100">
        <v>2698498</v>
      </c>
    </row>
    <row r="48" spans="1:11" ht="12.75" customHeight="1" x14ac:dyDescent="0.2">
      <c r="A48" s="312" t="s">
        <v>361</v>
      </c>
      <c r="B48" s="312"/>
      <c r="C48" s="312"/>
      <c r="D48" s="312"/>
      <c r="E48" s="312"/>
      <c r="F48" s="312"/>
      <c r="G48" s="14">
        <v>41</v>
      </c>
      <c r="H48" s="99">
        <f>SUM(H49:H55)</f>
        <v>4133988</v>
      </c>
      <c r="I48" s="99">
        <f>SUM(I49:I55)</f>
        <v>1018576</v>
      </c>
      <c r="J48" s="99">
        <f>SUM(J49:J55)</f>
        <v>15213369</v>
      </c>
      <c r="K48" s="99">
        <f>SUM(K49:K55)</f>
        <v>6370998</v>
      </c>
    </row>
    <row r="49" spans="1:11" ht="25.15" customHeight="1" x14ac:dyDescent="0.2">
      <c r="A49" s="281" t="s">
        <v>141</v>
      </c>
      <c r="B49" s="281"/>
      <c r="C49" s="281"/>
      <c r="D49" s="281"/>
      <c r="E49" s="281"/>
      <c r="F49" s="281"/>
      <c r="G49" s="13">
        <v>42</v>
      </c>
      <c r="H49" s="100">
        <v>0</v>
      </c>
      <c r="I49" s="100">
        <v>0</v>
      </c>
      <c r="J49" s="100">
        <v>0</v>
      </c>
      <c r="K49" s="100">
        <v>0</v>
      </c>
    </row>
    <row r="50" spans="1:11" ht="12.75" customHeight="1" x14ac:dyDescent="0.2">
      <c r="A50" s="305" t="s">
        <v>142</v>
      </c>
      <c r="B50" s="305"/>
      <c r="C50" s="305"/>
      <c r="D50" s="305"/>
      <c r="E50" s="305"/>
      <c r="F50" s="305"/>
      <c r="G50" s="13">
        <v>43</v>
      </c>
      <c r="H50" s="100">
        <v>0</v>
      </c>
      <c r="I50" s="100">
        <v>0</v>
      </c>
      <c r="J50" s="100">
        <v>0</v>
      </c>
      <c r="K50" s="100">
        <v>0</v>
      </c>
    </row>
    <row r="51" spans="1:11" ht="12.75" customHeight="1" x14ac:dyDescent="0.2">
      <c r="A51" s="305" t="s">
        <v>143</v>
      </c>
      <c r="B51" s="305"/>
      <c r="C51" s="305"/>
      <c r="D51" s="305"/>
      <c r="E51" s="305"/>
      <c r="F51" s="305"/>
      <c r="G51" s="13">
        <v>44</v>
      </c>
      <c r="H51" s="100">
        <v>3998889</v>
      </c>
      <c r="I51" s="100">
        <v>973487</v>
      </c>
      <c r="J51" s="100">
        <v>12548324</v>
      </c>
      <c r="K51" s="100">
        <v>4666992</v>
      </c>
    </row>
    <row r="52" spans="1:11" ht="12.75" customHeight="1" x14ac:dyDescent="0.2">
      <c r="A52" s="305" t="s">
        <v>144</v>
      </c>
      <c r="B52" s="305"/>
      <c r="C52" s="305"/>
      <c r="D52" s="305"/>
      <c r="E52" s="305"/>
      <c r="F52" s="305"/>
      <c r="G52" s="13">
        <v>45</v>
      </c>
      <c r="H52" s="100">
        <v>0</v>
      </c>
      <c r="I52" s="100">
        <v>0</v>
      </c>
      <c r="J52" s="100">
        <v>731159</v>
      </c>
      <c r="K52" s="100">
        <v>731159</v>
      </c>
    </row>
    <row r="53" spans="1:11" ht="12.75" customHeight="1" x14ac:dyDescent="0.2">
      <c r="A53" s="305" t="s">
        <v>145</v>
      </c>
      <c r="B53" s="305"/>
      <c r="C53" s="305"/>
      <c r="D53" s="305"/>
      <c r="E53" s="305"/>
      <c r="F53" s="305"/>
      <c r="G53" s="13">
        <v>46</v>
      </c>
      <c r="H53" s="100">
        <v>13185</v>
      </c>
      <c r="I53" s="100">
        <v>13185</v>
      </c>
      <c r="J53" s="100">
        <v>17344</v>
      </c>
      <c r="K53" s="100">
        <v>-721572</v>
      </c>
    </row>
    <row r="54" spans="1:11" ht="12.75" customHeight="1" x14ac:dyDescent="0.2">
      <c r="A54" s="305" t="s">
        <v>146</v>
      </c>
      <c r="B54" s="305"/>
      <c r="C54" s="305"/>
      <c r="D54" s="305"/>
      <c r="E54" s="305"/>
      <c r="F54" s="305"/>
      <c r="G54" s="13">
        <v>47</v>
      </c>
      <c r="H54" s="100">
        <v>0</v>
      </c>
      <c r="I54" s="100">
        <v>0</v>
      </c>
      <c r="J54" s="100">
        <v>0</v>
      </c>
      <c r="K54" s="100">
        <v>0</v>
      </c>
    </row>
    <row r="55" spans="1:11" ht="12.75" customHeight="1" x14ac:dyDescent="0.2">
      <c r="A55" s="305" t="s">
        <v>147</v>
      </c>
      <c r="B55" s="305"/>
      <c r="C55" s="305"/>
      <c r="D55" s="305"/>
      <c r="E55" s="305"/>
      <c r="F55" s="305"/>
      <c r="G55" s="13">
        <v>48</v>
      </c>
      <c r="H55" s="100">
        <v>121914</v>
      </c>
      <c r="I55" s="100">
        <v>31904</v>
      </c>
      <c r="J55" s="100">
        <v>1916542</v>
      </c>
      <c r="K55" s="100">
        <v>1694419</v>
      </c>
    </row>
    <row r="56" spans="1:11" ht="22.15" customHeight="1" x14ac:dyDescent="0.2">
      <c r="A56" s="314" t="s">
        <v>148</v>
      </c>
      <c r="B56" s="314"/>
      <c r="C56" s="314"/>
      <c r="D56" s="314"/>
      <c r="E56" s="314"/>
      <c r="F56" s="314"/>
      <c r="G56" s="13">
        <v>49</v>
      </c>
      <c r="H56" s="100">
        <v>35391832</v>
      </c>
      <c r="I56" s="100">
        <v>22363127</v>
      </c>
      <c r="J56" s="100">
        <v>10310711</v>
      </c>
      <c r="K56" s="100">
        <v>938685</v>
      </c>
    </row>
    <row r="57" spans="1:11" ht="12.75" customHeight="1" x14ac:dyDescent="0.2">
      <c r="A57" s="314" t="s">
        <v>149</v>
      </c>
      <c r="B57" s="314"/>
      <c r="C57" s="314"/>
      <c r="D57" s="314"/>
      <c r="E57" s="314"/>
      <c r="F57" s="314"/>
      <c r="G57" s="13">
        <v>50</v>
      </c>
      <c r="H57" s="100">
        <v>3833977</v>
      </c>
      <c r="I57" s="100">
        <v>233910</v>
      </c>
      <c r="J57" s="100">
        <v>5055260</v>
      </c>
      <c r="K57" s="100">
        <v>1606292</v>
      </c>
    </row>
    <row r="58" spans="1:11" ht="24.6" customHeight="1" x14ac:dyDescent="0.2">
      <c r="A58" s="314" t="s">
        <v>150</v>
      </c>
      <c r="B58" s="314"/>
      <c r="C58" s="314"/>
      <c r="D58" s="314"/>
      <c r="E58" s="314"/>
      <c r="F58" s="314"/>
      <c r="G58" s="13">
        <v>51</v>
      </c>
      <c r="H58" s="100">
        <v>0</v>
      </c>
      <c r="I58" s="100">
        <v>0</v>
      </c>
      <c r="J58" s="100">
        <v>0</v>
      </c>
      <c r="K58" s="100">
        <v>0</v>
      </c>
    </row>
    <row r="59" spans="1:11" ht="12.75" customHeight="1" x14ac:dyDescent="0.2">
      <c r="A59" s="314" t="s">
        <v>151</v>
      </c>
      <c r="B59" s="314"/>
      <c r="C59" s="314"/>
      <c r="D59" s="314"/>
      <c r="E59" s="314"/>
      <c r="F59" s="314"/>
      <c r="G59" s="13">
        <v>52</v>
      </c>
      <c r="H59" s="100">
        <v>369969</v>
      </c>
      <c r="I59" s="100">
        <v>25287</v>
      </c>
      <c r="J59" s="100">
        <v>94857</v>
      </c>
      <c r="K59" s="100">
        <v>17820</v>
      </c>
    </row>
    <row r="60" spans="1:11" ht="12.75" customHeight="1" x14ac:dyDescent="0.2">
      <c r="A60" s="312" t="s">
        <v>362</v>
      </c>
      <c r="B60" s="312"/>
      <c r="C60" s="312"/>
      <c r="D60" s="312"/>
      <c r="E60" s="312"/>
      <c r="F60" s="312"/>
      <c r="G60" s="14">
        <v>53</v>
      </c>
      <c r="H60" s="99">
        <f>H8+H37+H56+H57</f>
        <v>3602679461</v>
      </c>
      <c r="I60" s="99">
        <f t="shared" ref="I60:K60" si="0">I8+I37+I56+I57</f>
        <v>1094359417</v>
      </c>
      <c r="J60" s="99">
        <f t="shared" si="0"/>
        <v>5475090324</v>
      </c>
      <c r="K60" s="99">
        <f t="shared" si="0"/>
        <v>1696991526</v>
      </c>
    </row>
    <row r="61" spans="1:11" ht="12.75" customHeight="1" x14ac:dyDescent="0.2">
      <c r="A61" s="312" t="s">
        <v>363</v>
      </c>
      <c r="B61" s="312"/>
      <c r="C61" s="312"/>
      <c r="D61" s="312"/>
      <c r="E61" s="312"/>
      <c r="F61" s="312"/>
      <c r="G61" s="14">
        <v>54</v>
      </c>
      <c r="H61" s="99">
        <f>H14+H48+H58+H59</f>
        <v>3364769843</v>
      </c>
      <c r="I61" s="99">
        <f t="shared" ref="I61:K61" si="1">I14+I48+I58+I59</f>
        <v>1033826481</v>
      </c>
      <c r="J61" s="99">
        <f t="shared" si="1"/>
        <v>5089490882</v>
      </c>
      <c r="K61" s="99">
        <f t="shared" si="1"/>
        <v>1626919068</v>
      </c>
    </row>
    <row r="62" spans="1:11" ht="12.75" customHeight="1" x14ac:dyDescent="0.2">
      <c r="A62" s="312" t="s">
        <v>364</v>
      </c>
      <c r="B62" s="312"/>
      <c r="C62" s="312"/>
      <c r="D62" s="312"/>
      <c r="E62" s="312"/>
      <c r="F62" s="312"/>
      <c r="G62" s="14">
        <v>55</v>
      </c>
      <c r="H62" s="99">
        <f>H60-H61</f>
        <v>237909618</v>
      </c>
      <c r="I62" s="99">
        <f t="shared" ref="I62:K62" si="2">I60-I61</f>
        <v>60532936</v>
      </c>
      <c r="J62" s="99">
        <f t="shared" si="2"/>
        <v>385599442</v>
      </c>
      <c r="K62" s="99">
        <f t="shared" si="2"/>
        <v>70072458</v>
      </c>
    </row>
    <row r="63" spans="1:11" ht="12.75" customHeight="1" x14ac:dyDescent="0.2">
      <c r="A63" s="313" t="s">
        <v>365</v>
      </c>
      <c r="B63" s="313"/>
      <c r="C63" s="313"/>
      <c r="D63" s="313"/>
      <c r="E63" s="313"/>
      <c r="F63" s="313"/>
      <c r="G63" s="14">
        <v>56</v>
      </c>
      <c r="H63" s="99">
        <f>+IF((H60-H61)&gt;0,(H60-H61),0)</f>
        <v>237909618</v>
      </c>
      <c r="I63" s="99">
        <f t="shared" ref="I63:K63" si="3">+IF((I60-I61)&gt;0,(I60-I61),0)</f>
        <v>60532936</v>
      </c>
      <c r="J63" s="99">
        <f t="shared" si="3"/>
        <v>385599442</v>
      </c>
      <c r="K63" s="99">
        <f t="shared" si="3"/>
        <v>70072458</v>
      </c>
    </row>
    <row r="64" spans="1:11" ht="12.75" customHeight="1" x14ac:dyDescent="0.2">
      <c r="A64" s="313" t="s">
        <v>366</v>
      </c>
      <c r="B64" s="313"/>
      <c r="C64" s="313"/>
      <c r="D64" s="313"/>
      <c r="E64" s="313"/>
      <c r="F64" s="313"/>
      <c r="G64" s="14">
        <v>57</v>
      </c>
      <c r="H64" s="99">
        <f>+IF((H60-H61)&lt;0,(H60-H61),0)</f>
        <v>0</v>
      </c>
      <c r="I64" s="99">
        <f t="shared" ref="I64:K64" si="4">+IF((I60-I61)&lt;0,(I60-I61),0)</f>
        <v>0</v>
      </c>
      <c r="J64" s="99">
        <f t="shared" si="4"/>
        <v>0</v>
      </c>
      <c r="K64" s="99">
        <f t="shared" si="4"/>
        <v>0</v>
      </c>
    </row>
    <row r="65" spans="1:11" ht="12.75" customHeight="1" x14ac:dyDescent="0.2">
      <c r="A65" s="314" t="s">
        <v>111</v>
      </c>
      <c r="B65" s="314"/>
      <c r="C65" s="314"/>
      <c r="D65" s="314"/>
      <c r="E65" s="314"/>
      <c r="F65" s="314"/>
      <c r="G65" s="13">
        <v>58</v>
      </c>
      <c r="H65" s="100">
        <v>26518394</v>
      </c>
      <c r="I65" s="100">
        <v>3626795</v>
      </c>
      <c r="J65" s="100">
        <v>77002969</v>
      </c>
      <c r="K65" s="100">
        <v>42594639</v>
      </c>
    </row>
    <row r="66" spans="1:11" ht="12.75" customHeight="1" x14ac:dyDescent="0.2">
      <c r="A66" s="312" t="s">
        <v>367</v>
      </c>
      <c r="B66" s="312"/>
      <c r="C66" s="312"/>
      <c r="D66" s="312"/>
      <c r="E66" s="312"/>
      <c r="F66" s="312"/>
      <c r="G66" s="14">
        <v>59</v>
      </c>
      <c r="H66" s="99">
        <f>H62-H65</f>
        <v>211391224</v>
      </c>
      <c r="I66" s="99">
        <f t="shared" ref="I66:K66" si="5">I62-I65</f>
        <v>56906141</v>
      </c>
      <c r="J66" s="99">
        <f t="shared" si="5"/>
        <v>308596473</v>
      </c>
      <c r="K66" s="99">
        <f t="shared" si="5"/>
        <v>27477819</v>
      </c>
    </row>
    <row r="67" spans="1:11" ht="12.75" customHeight="1" x14ac:dyDescent="0.2">
      <c r="A67" s="313" t="s">
        <v>368</v>
      </c>
      <c r="B67" s="313"/>
      <c r="C67" s="313"/>
      <c r="D67" s="313"/>
      <c r="E67" s="313"/>
      <c r="F67" s="313"/>
      <c r="G67" s="14">
        <v>60</v>
      </c>
      <c r="H67" s="99">
        <f>+IF((H62-H65)&gt;0,(H62-H65),0)</f>
        <v>211391224</v>
      </c>
      <c r="I67" s="99">
        <f t="shared" ref="I67:K67" si="6">+IF((I62-I65)&gt;0,(I62-I65),0)</f>
        <v>56906141</v>
      </c>
      <c r="J67" s="99">
        <f t="shared" si="6"/>
        <v>308596473</v>
      </c>
      <c r="K67" s="99">
        <f t="shared" si="6"/>
        <v>27477819</v>
      </c>
    </row>
    <row r="68" spans="1:11" ht="12.75" customHeight="1" x14ac:dyDescent="0.2">
      <c r="A68" s="313" t="s">
        <v>369</v>
      </c>
      <c r="B68" s="313"/>
      <c r="C68" s="313"/>
      <c r="D68" s="313"/>
      <c r="E68" s="313"/>
      <c r="F68" s="313"/>
      <c r="G68" s="14">
        <v>61</v>
      </c>
      <c r="H68" s="99">
        <f>+IF((H62-H65)&lt;0,(H62-H65),0)</f>
        <v>0</v>
      </c>
      <c r="I68" s="99">
        <f t="shared" ref="I68:K68" si="7">+IF((I62-I65)&lt;0,(I62-I65),0)</f>
        <v>0</v>
      </c>
      <c r="J68" s="99">
        <f t="shared" si="7"/>
        <v>0</v>
      </c>
      <c r="K68" s="99">
        <f t="shared" si="7"/>
        <v>0</v>
      </c>
    </row>
    <row r="69" spans="1:11" x14ac:dyDescent="0.2">
      <c r="A69" s="306" t="s">
        <v>152</v>
      </c>
      <c r="B69" s="306"/>
      <c r="C69" s="306"/>
      <c r="D69" s="306"/>
      <c r="E69" s="306"/>
      <c r="F69" s="306"/>
      <c r="G69" s="307"/>
      <c r="H69" s="307"/>
      <c r="I69" s="307"/>
      <c r="J69" s="308"/>
      <c r="K69" s="308"/>
    </row>
    <row r="70" spans="1:11" ht="22.15" customHeight="1" x14ac:dyDescent="0.2">
      <c r="A70" s="312" t="s">
        <v>370</v>
      </c>
      <c r="B70" s="312"/>
      <c r="C70" s="312"/>
      <c r="D70" s="312"/>
      <c r="E70" s="312"/>
      <c r="F70" s="312"/>
      <c r="G70" s="14">
        <v>62</v>
      </c>
      <c r="H70" s="99">
        <f>H71-H72</f>
        <v>0</v>
      </c>
      <c r="I70" s="99">
        <f>I71-I72</f>
        <v>0</v>
      </c>
      <c r="J70" s="99">
        <f>J71-J72</f>
        <v>-930483</v>
      </c>
      <c r="K70" s="99">
        <f>K71-K72</f>
        <v>-218094</v>
      </c>
    </row>
    <row r="71" spans="1:11" ht="12.75" customHeight="1" x14ac:dyDescent="0.2">
      <c r="A71" s="305" t="s">
        <v>153</v>
      </c>
      <c r="B71" s="305"/>
      <c r="C71" s="305"/>
      <c r="D71" s="305"/>
      <c r="E71" s="305"/>
      <c r="F71" s="305"/>
      <c r="G71" s="13">
        <v>63</v>
      </c>
      <c r="H71" s="100">
        <v>0</v>
      </c>
      <c r="I71" s="100">
        <v>0</v>
      </c>
      <c r="J71" s="100">
        <v>0</v>
      </c>
      <c r="K71" s="100">
        <v>0</v>
      </c>
    </row>
    <row r="72" spans="1:11" ht="12.75" customHeight="1" x14ac:dyDescent="0.2">
      <c r="A72" s="305" t="s">
        <v>154</v>
      </c>
      <c r="B72" s="305"/>
      <c r="C72" s="305"/>
      <c r="D72" s="305"/>
      <c r="E72" s="305"/>
      <c r="F72" s="305"/>
      <c r="G72" s="13">
        <v>64</v>
      </c>
      <c r="H72" s="100">
        <v>0</v>
      </c>
      <c r="I72" s="100">
        <v>0</v>
      </c>
      <c r="J72" s="100">
        <v>930483</v>
      </c>
      <c r="K72" s="100">
        <v>218094</v>
      </c>
    </row>
    <row r="73" spans="1:11" ht="12.75" customHeight="1" x14ac:dyDescent="0.2">
      <c r="A73" s="314" t="s">
        <v>155</v>
      </c>
      <c r="B73" s="314"/>
      <c r="C73" s="314"/>
      <c r="D73" s="314"/>
      <c r="E73" s="314"/>
      <c r="F73" s="314"/>
      <c r="G73" s="13">
        <v>65</v>
      </c>
      <c r="H73" s="100">
        <v>0</v>
      </c>
      <c r="I73" s="100">
        <v>0</v>
      </c>
      <c r="J73" s="100">
        <v>0</v>
      </c>
      <c r="K73" s="100">
        <v>0</v>
      </c>
    </row>
    <row r="74" spans="1:11" ht="12.75" customHeight="1" x14ac:dyDescent="0.2">
      <c r="A74" s="313" t="s">
        <v>371</v>
      </c>
      <c r="B74" s="313"/>
      <c r="C74" s="313"/>
      <c r="D74" s="313"/>
      <c r="E74" s="313"/>
      <c r="F74" s="313"/>
      <c r="G74" s="14">
        <v>66</v>
      </c>
      <c r="H74" s="122">
        <v>0</v>
      </c>
      <c r="I74" s="122">
        <v>0</v>
      </c>
      <c r="J74" s="122">
        <v>0</v>
      </c>
      <c r="K74" s="122">
        <v>0</v>
      </c>
    </row>
    <row r="75" spans="1:11" ht="12.75" customHeight="1" x14ac:dyDescent="0.2">
      <c r="A75" s="313" t="s">
        <v>372</v>
      </c>
      <c r="B75" s="313"/>
      <c r="C75" s="313"/>
      <c r="D75" s="313"/>
      <c r="E75" s="313"/>
      <c r="F75" s="313"/>
      <c r="G75" s="14">
        <v>67</v>
      </c>
      <c r="H75" s="122">
        <v>0</v>
      </c>
      <c r="I75" s="122">
        <v>0</v>
      </c>
      <c r="J75" s="122">
        <v>930483</v>
      </c>
      <c r="K75" s="122">
        <v>218094</v>
      </c>
    </row>
    <row r="76" spans="1:11" x14ac:dyDescent="0.2">
      <c r="A76" s="306" t="s">
        <v>156</v>
      </c>
      <c r="B76" s="306"/>
      <c r="C76" s="306"/>
      <c r="D76" s="306"/>
      <c r="E76" s="306"/>
      <c r="F76" s="306"/>
      <c r="G76" s="307"/>
      <c r="H76" s="307"/>
      <c r="I76" s="307"/>
      <c r="J76" s="308"/>
      <c r="K76" s="308"/>
    </row>
    <row r="77" spans="1:11" ht="12.75" customHeight="1" x14ac:dyDescent="0.2">
      <c r="A77" s="312" t="s">
        <v>373</v>
      </c>
      <c r="B77" s="312"/>
      <c r="C77" s="312"/>
      <c r="D77" s="312"/>
      <c r="E77" s="312"/>
      <c r="F77" s="312"/>
      <c r="G77" s="14">
        <v>68</v>
      </c>
      <c r="H77" s="122">
        <v>237909618</v>
      </c>
      <c r="I77" s="122">
        <v>60532936</v>
      </c>
      <c r="J77" s="122">
        <v>384668959</v>
      </c>
      <c r="K77" s="122">
        <v>69854364</v>
      </c>
    </row>
    <row r="78" spans="1:11" ht="12.75" customHeight="1" x14ac:dyDescent="0.2">
      <c r="A78" s="311" t="s">
        <v>374</v>
      </c>
      <c r="B78" s="311"/>
      <c r="C78" s="311"/>
      <c r="D78" s="311"/>
      <c r="E78" s="311"/>
      <c r="F78" s="311"/>
      <c r="G78" s="89">
        <v>69</v>
      </c>
      <c r="H78" s="101">
        <v>237909618</v>
      </c>
      <c r="I78" s="101">
        <v>60532936</v>
      </c>
      <c r="J78" s="101">
        <v>384668959</v>
      </c>
      <c r="K78" s="101">
        <v>69854364</v>
      </c>
    </row>
    <row r="79" spans="1:11" ht="12.75" customHeight="1" x14ac:dyDescent="0.2">
      <c r="A79" s="311" t="s">
        <v>375</v>
      </c>
      <c r="B79" s="311"/>
      <c r="C79" s="311"/>
      <c r="D79" s="311"/>
      <c r="E79" s="311"/>
      <c r="F79" s="311"/>
      <c r="G79" s="89">
        <v>70</v>
      </c>
      <c r="H79" s="101">
        <v>0</v>
      </c>
      <c r="I79" s="101">
        <v>0</v>
      </c>
      <c r="J79" s="101">
        <v>0</v>
      </c>
      <c r="K79" s="101">
        <v>0</v>
      </c>
    </row>
    <row r="80" spans="1:11" ht="12.75" customHeight="1" x14ac:dyDescent="0.2">
      <c r="A80" s="312" t="s">
        <v>376</v>
      </c>
      <c r="B80" s="312"/>
      <c r="C80" s="312"/>
      <c r="D80" s="312"/>
      <c r="E80" s="312"/>
      <c r="F80" s="312"/>
      <c r="G80" s="14">
        <v>71</v>
      </c>
      <c r="H80" s="122">
        <v>26518394</v>
      </c>
      <c r="I80" s="122">
        <v>3626795</v>
      </c>
      <c r="J80" s="122">
        <v>77002969</v>
      </c>
      <c r="K80" s="122">
        <v>42594639</v>
      </c>
    </row>
    <row r="81" spans="1:11" ht="12.75" customHeight="1" x14ac:dyDescent="0.2">
      <c r="A81" s="312" t="s">
        <v>377</v>
      </c>
      <c r="B81" s="312"/>
      <c r="C81" s="312"/>
      <c r="D81" s="312"/>
      <c r="E81" s="312"/>
      <c r="F81" s="312"/>
      <c r="G81" s="14">
        <v>72</v>
      </c>
      <c r="H81" s="122">
        <v>211391224</v>
      </c>
      <c r="I81" s="122">
        <v>56906141</v>
      </c>
      <c r="J81" s="122">
        <v>307665990</v>
      </c>
      <c r="K81" s="122">
        <v>27259725</v>
      </c>
    </row>
    <row r="82" spans="1:11" ht="12.75" customHeight="1" x14ac:dyDescent="0.2">
      <c r="A82" s="313" t="s">
        <v>378</v>
      </c>
      <c r="B82" s="313"/>
      <c r="C82" s="313"/>
      <c r="D82" s="313"/>
      <c r="E82" s="313"/>
      <c r="F82" s="313"/>
      <c r="G82" s="14">
        <v>73</v>
      </c>
      <c r="H82" s="122">
        <v>211391224</v>
      </c>
      <c r="I82" s="122">
        <v>56906141</v>
      </c>
      <c r="J82" s="122">
        <v>307665990</v>
      </c>
      <c r="K82" s="122">
        <v>27259725</v>
      </c>
    </row>
    <row r="83" spans="1:11" ht="12.75" customHeight="1" x14ac:dyDescent="0.2">
      <c r="A83" s="313" t="s">
        <v>379</v>
      </c>
      <c r="B83" s="313"/>
      <c r="C83" s="313"/>
      <c r="D83" s="313"/>
      <c r="E83" s="313"/>
      <c r="F83" s="313"/>
      <c r="G83" s="14">
        <v>74</v>
      </c>
      <c r="H83" s="122">
        <v>0</v>
      </c>
      <c r="I83" s="122">
        <v>0</v>
      </c>
      <c r="J83" s="122">
        <v>0</v>
      </c>
      <c r="K83" s="122">
        <v>0</v>
      </c>
    </row>
    <row r="84" spans="1:11" x14ac:dyDescent="0.2">
      <c r="A84" s="306" t="s">
        <v>112</v>
      </c>
      <c r="B84" s="306"/>
      <c r="C84" s="306"/>
      <c r="D84" s="306"/>
      <c r="E84" s="306"/>
      <c r="F84" s="306"/>
      <c r="G84" s="307"/>
      <c r="H84" s="307"/>
      <c r="I84" s="307"/>
      <c r="J84" s="308"/>
      <c r="K84" s="308"/>
    </row>
    <row r="85" spans="1:11" ht="12.75" customHeight="1" x14ac:dyDescent="0.2">
      <c r="A85" s="301" t="s">
        <v>380</v>
      </c>
      <c r="B85" s="301"/>
      <c r="C85" s="301"/>
      <c r="D85" s="301"/>
      <c r="E85" s="301"/>
      <c r="F85" s="301"/>
      <c r="G85" s="14">
        <v>75</v>
      </c>
      <c r="H85" s="102">
        <f>H86+H87</f>
        <v>211391224</v>
      </c>
      <c r="I85" s="102">
        <f>I86+I87</f>
        <v>56906141</v>
      </c>
      <c r="J85" s="102">
        <f>J86+J87</f>
        <v>307665990</v>
      </c>
      <c r="K85" s="102">
        <f>K86+K87</f>
        <v>27259725</v>
      </c>
    </row>
    <row r="86" spans="1:11" ht="12.75" customHeight="1" x14ac:dyDescent="0.2">
      <c r="A86" s="302" t="s">
        <v>157</v>
      </c>
      <c r="B86" s="302"/>
      <c r="C86" s="302"/>
      <c r="D86" s="302"/>
      <c r="E86" s="302"/>
      <c r="F86" s="302"/>
      <c r="G86" s="13">
        <v>76</v>
      </c>
      <c r="H86" s="103">
        <v>163945197</v>
      </c>
      <c r="I86" s="103">
        <v>41038560</v>
      </c>
      <c r="J86" s="103">
        <v>221258990</v>
      </c>
      <c r="K86" s="103">
        <v>37069853</v>
      </c>
    </row>
    <row r="87" spans="1:11" ht="12.75" customHeight="1" x14ac:dyDescent="0.2">
      <c r="A87" s="302" t="s">
        <v>158</v>
      </c>
      <c r="B87" s="302"/>
      <c r="C87" s="302"/>
      <c r="D87" s="302"/>
      <c r="E87" s="302"/>
      <c r="F87" s="302"/>
      <c r="G87" s="13">
        <v>77</v>
      </c>
      <c r="H87" s="103">
        <v>47446027</v>
      </c>
      <c r="I87" s="103">
        <v>15867581</v>
      </c>
      <c r="J87" s="103">
        <v>86407000</v>
      </c>
      <c r="K87" s="103">
        <v>-9810128</v>
      </c>
    </row>
    <row r="88" spans="1:11" x14ac:dyDescent="0.2">
      <c r="A88" s="309" t="s">
        <v>114</v>
      </c>
      <c r="B88" s="309"/>
      <c r="C88" s="309"/>
      <c r="D88" s="309"/>
      <c r="E88" s="309"/>
      <c r="F88" s="309"/>
      <c r="G88" s="310"/>
      <c r="H88" s="310"/>
      <c r="I88" s="310"/>
      <c r="J88" s="308"/>
      <c r="K88" s="308"/>
    </row>
    <row r="89" spans="1:11" ht="12.75" customHeight="1" x14ac:dyDescent="0.2">
      <c r="A89" s="282" t="s">
        <v>159</v>
      </c>
      <c r="B89" s="282"/>
      <c r="C89" s="282"/>
      <c r="D89" s="282"/>
      <c r="E89" s="282"/>
      <c r="F89" s="282"/>
      <c r="G89" s="13">
        <v>78</v>
      </c>
      <c r="H89" s="103">
        <v>211391224</v>
      </c>
      <c r="I89" s="103">
        <v>56906141</v>
      </c>
      <c r="J89" s="103">
        <v>307665990</v>
      </c>
      <c r="K89" s="103">
        <v>27259725</v>
      </c>
    </row>
    <row r="90" spans="1:11" ht="24" customHeight="1" x14ac:dyDescent="0.2">
      <c r="A90" s="283" t="s">
        <v>436</v>
      </c>
      <c r="B90" s="283"/>
      <c r="C90" s="283"/>
      <c r="D90" s="283"/>
      <c r="E90" s="283"/>
      <c r="F90" s="283"/>
      <c r="G90" s="14">
        <v>79</v>
      </c>
      <c r="H90" s="120">
        <f>H91+H98</f>
        <v>65018</v>
      </c>
      <c r="I90" s="120">
        <f>I91+I98</f>
        <v>560248</v>
      </c>
      <c r="J90" s="120">
        <f t="shared" ref="J90:K90" si="8">J91+J98</f>
        <v>-1628347</v>
      </c>
      <c r="K90" s="120">
        <f t="shared" si="8"/>
        <v>-1105301</v>
      </c>
    </row>
    <row r="91" spans="1:11" ht="24" customHeight="1" x14ac:dyDescent="0.2">
      <c r="A91" s="303" t="s">
        <v>443</v>
      </c>
      <c r="B91" s="303"/>
      <c r="C91" s="303"/>
      <c r="D91" s="303"/>
      <c r="E91" s="303"/>
      <c r="F91" s="303"/>
      <c r="G91" s="14">
        <v>80</v>
      </c>
      <c r="H91" s="120">
        <f>SUM(H92:H96)</f>
        <v>0</v>
      </c>
      <c r="I91" s="120">
        <f>SUM(I92:I96)</f>
        <v>0</v>
      </c>
      <c r="J91" s="120">
        <f t="shared" ref="J91:K91" si="9">SUM(J92:J96)</f>
        <v>-1800058</v>
      </c>
      <c r="K91" s="120">
        <f t="shared" si="9"/>
        <v>-1800058</v>
      </c>
    </row>
    <row r="92" spans="1:11" ht="25.5" customHeight="1" x14ac:dyDescent="0.2">
      <c r="A92" s="305" t="s">
        <v>381</v>
      </c>
      <c r="B92" s="305"/>
      <c r="C92" s="305"/>
      <c r="D92" s="305"/>
      <c r="E92" s="305"/>
      <c r="F92" s="305"/>
      <c r="G92" s="14">
        <v>81</v>
      </c>
      <c r="H92" s="103">
        <v>0</v>
      </c>
      <c r="I92" s="103">
        <v>0</v>
      </c>
      <c r="J92" s="103">
        <v>-1800058</v>
      </c>
      <c r="K92" s="103">
        <v>-1800058</v>
      </c>
    </row>
    <row r="93" spans="1:11" ht="38.25" customHeight="1" x14ac:dyDescent="0.2">
      <c r="A93" s="305" t="s">
        <v>382</v>
      </c>
      <c r="B93" s="305"/>
      <c r="C93" s="305"/>
      <c r="D93" s="305"/>
      <c r="E93" s="305"/>
      <c r="F93" s="305"/>
      <c r="G93" s="14">
        <v>82</v>
      </c>
      <c r="H93" s="103">
        <v>0</v>
      </c>
      <c r="I93" s="103">
        <v>0</v>
      </c>
      <c r="J93" s="103">
        <v>0</v>
      </c>
      <c r="K93" s="103">
        <v>0</v>
      </c>
    </row>
    <row r="94" spans="1:11" ht="38.25" customHeight="1" x14ac:dyDescent="0.2">
      <c r="A94" s="305" t="s">
        <v>383</v>
      </c>
      <c r="B94" s="305"/>
      <c r="C94" s="305"/>
      <c r="D94" s="305"/>
      <c r="E94" s="305"/>
      <c r="F94" s="305"/>
      <c r="G94" s="14">
        <v>83</v>
      </c>
      <c r="H94" s="103">
        <v>0</v>
      </c>
      <c r="I94" s="103">
        <v>0</v>
      </c>
      <c r="J94" s="103">
        <v>0</v>
      </c>
      <c r="K94" s="103">
        <v>0</v>
      </c>
    </row>
    <row r="95" spans="1:11" x14ac:dyDescent="0.2">
      <c r="A95" s="305" t="s">
        <v>384</v>
      </c>
      <c r="B95" s="305"/>
      <c r="C95" s="305"/>
      <c r="D95" s="305"/>
      <c r="E95" s="305"/>
      <c r="F95" s="305"/>
      <c r="G95" s="14">
        <v>84</v>
      </c>
      <c r="H95" s="103">
        <v>0</v>
      </c>
      <c r="I95" s="103">
        <v>0</v>
      </c>
      <c r="J95" s="103">
        <v>0</v>
      </c>
      <c r="K95" s="103">
        <v>0</v>
      </c>
    </row>
    <row r="96" spans="1:11" x14ac:dyDescent="0.2">
      <c r="A96" s="305" t="s">
        <v>385</v>
      </c>
      <c r="B96" s="305"/>
      <c r="C96" s="305"/>
      <c r="D96" s="305"/>
      <c r="E96" s="305"/>
      <c r="F96" s="305"/>
      <c r="G96" s="14">
        <v>85</v>
      </c>
      <c r="H96" s="103">
        <v>0</v>
      </c>
      <c r="I96" s="103">
        <v>0</v>
      </c>
      <c r="J96" s="103">
        <v>0</v>
      </c>
      <c r="K96" s="103">
        <v>0</v>
      </c>
    </row>
    <row r="97" spans="1:11" ht="26.25" customHeight="1" x14ac:dyDescent="0.2">
      <c r="A97" s="305" t="s">
        <v>386</v>
      </c>
      <c r="B97" s="305"/>
      <c r="C97" s="305"/>
      <c r="D97" s="305"/>
      <c r="E97" s="305"/>
      <c r="F97" s="305"/>
      <c r="G97" s="14">
        <v>86</v>
      </c>
      <c r="H97" s="103">
        <v>0</v>
      </c>
      <c r="I97" s="103">
        <v>0</v>
      </c>
      <c r="J97" s="103">
        <v>0</v>
      </c>
      <c r="K97" s="103">
        <v>0</v>
      </c>
    </row>
    <row r="98" spans="1:11" ht="25.5" customHeight="1" x14ac:dyDescent="0.2">
      <c r="A98" s="303" t="s">
        <v>437</v>
      </c>
      <c r="B98" s="303"/>
      <c r="C98" s="303"/>
      <c r="D98" s="303"/>
      <c r="E98" s="303"/>
      <c r="F98" s="303"/>
      <c r="G98" s="14">
        <v>87</v>
      </c>
      <c r="H98" s="120">
        <f>SUM(H99:H106)</f>
        <v>65018</v>
      </c>
      <c r="I98" s="120">
        <f>SUM(I99:I106)</f>
        <v>560248</v>
      </c>
      <c r="J98" s="120">
        <f t="shared" ref="J98:K98" si="10">SUM(J99:J106)</f>
        <v>171711</v>
      </c>
      <c r="K98" s="120">
        <f t="shared" si="10"/>
        <v>694757</v>
      </c>
    </row>
    <row r="99" spans="1:11" x14ac:dyDescent="0.2">
      <c r="A99" s="304" t="s">
        <v>160</v>
      </c>
      <c r="B99" s="304"/>
      <c r="C99" s="304"/>
      <c r="D99" s="304"/>
      <c r="E99" s="304"/>
      <c r="F99" s="304"/>
      <c r="G99" s="13">
        <v>88</v>
      </c>
      <c r="H99" s="103">
        <v>65018</v>
      </c>
      <c r="I99" s="103">
        <v>560248</v>
      </c>
      <c r="J99" s="103">
        <v>171711</v>
      </c>
      <c r="K99" s="103">
        <v>694757</v>
      </c>
    </row>
    <row r="100" spans="1:11" ht="36" customHeight="1" x14ac:dyDescent="0.2">
      <c r="A100" s="305" t="s">
        <v>387</v>
      </c>
      <c r="B100" s="305"/>
      <c r="C100" s="305"/>
      <c r="D100" s="305"/>
      <c r="E100" s="305"/>
      <c r="F100" s="305"/>
      <c r="G100" s="13">
        <v>89</v>
      </c>
      <c r="H100" s="103">
        <v>0</v>
      </c>
      <c r="I100" s="103">
        <v>0</v>
      </c>
      <c r="J100" s="103">
        <v>0</v>
      </c>
      <c r="K100" s="103">
        <v>0</v>
      </c>
    </row>
    <row r="101" spans="1:11" ht="22.15" customHeight="1" x14ac:dyDescent="0.2">
      <c r="A101" s="304" t="s">
        <v>161</v>
      </c>
      <c r="B101" s="304"/>
      <c r="C101" s="304"/>
      <c r="D101" s="304"/>
      <c r="E101" s="304"/>
      <c r="F101" s="304"/>
      <c r="G101" s="13">
        <v>90</v>
      </c>
      <c r="H101" s="103">
        <v>0</v>
      </c>
      <c r="I101" s="103">
        <v>0</v>
      </c>
      <c r="J101" s="103">
        <v>0</v>
      </c>
      <c r="K101" s="103">
        <v>0</v>
      </c>
    </row>
    <row r="102" spans="1:11" ht="22.15" customHeight="1" x14ac:dyDescent="0.2">
      <c r="A102" s="304" t="s">
        <v>162</v>
      </c>
      <c r="B102" s="304"/>
      <c r="C102" s="304"/>
      <c r="D102" s="304"/>
      <c r="E102" s="304"/>
      <c r="F102" s="304"/>
      <c r="G102" s="13">
        <v>91</v>
      </c>
      <c r="H102" s="103">
        <v>0</v>
      </c>
      <c r="I102" s="103">
        <v>0</v>
      </c>
      <c r="J102" s="103">
        <v>0</v>
      </c>
      <c r="K102" s="103">
        <v>0</v>
      </c>
    </row>
    <row r="103" spans="1:11" ht="22.15" customHeight="1" x14ac:dyDescent="0.2">
      <c r="A103" s="304" t="s">
        <v>163</v>
      </c>
      <c r="B103" s="304"/>
      <c r="C103" s="304"/>
      <c r="D103" s="304"/>
      <c r="E103" s="304"/>
      <c r="F103" s="304"/>
      <c r="G103" s="13">
        <v>92</v>
      </c>
      <c r="H103" s="103">
        <v>0</v>
      </c>
      <c r="I103" s="103">
        <v>0</v>
      </c>
      <c r="J103" s="103">
        <v>0</v>
      </c>
      <c r="K103" s="103">
        <v>0</v>
      </c>
    </row>
    <row r="104" spans="1:11" ht="12.75" customHeight="1" x14ac:dyDescent="0.2">
      <c r="A104" s="305" t="s">
        <v>388</v>
      </c>
      <c r="B104" s="305"/>
      <c r="C104" s="305"/>
      <c r="D104" s="305"/>
      <c r="E104" s="305"/>
      <c r="F104" s="305"/>
      <c r="G104" s="13">
        <v>93</v>
      </c>
      <c r="H104" s="103">
        <v>0</v>
      </c>
      <c r="I104" s="103">
        <v>0</v>
      </c>
      <c r="J104" s="103">
        <v>0</v>
      </c>
      <c r="K104" s="103">
        <v>0</v>
      </c>
    </row>
    <row r="105" spans="1:11" ht="26.25" customHeight="1" x14ac:dyDescent="0.2">
      <c r="A105" s="305" t="s">
        <v>389</v>
      </c>
      <c r="B105" s="305"/>
      <c r="C105" s="305"/>
      <c r="D105" s="305"/>
      <c r="E105" s="305"/>
      <c r="F105" s="305"/>
      <c r="G105" s="13">
        <v>94</v>
      </c>
      <c r="H105" s="103">
        <v>0</v>
      </c>
      <c r="I105" s="103">
        <v>0</v>
      </c>
      <c r="J105" s="103">
        <v>0</v>
      </c>
      <c r="K105" s="103">
        <v>0</v>
      </c>
    </row>
    <row r="106" spans="1:11" x14ac:dyDescent="0.2">
      <c r="A106" s="305" t="s">
        <v>390</v>
      </c>
      <c r="B106" s="305"/>
      <c r="C106" s="305"/>
      <c r="D106" s="305"/>
      <c r="E106" s="305"/>
      <c r="F106" s="305"/>
      <c r="G106" s="13">
        <v>95</v>
      </c>
      <c r="H106" s="103">
        <v>0</v>
      </c>
      <c r="I106" s="103">
        <v>0</v>
      </c>
      <c r="J106" s="103">
        <v>0</v>
      </c>
      <c r="K106" s="103">
        <v>0</v>
      </c>
    </row>
    <row r="107" spans="1:11" ht="24.75" customHeight="1" x14ac:dyDescent="0.2">
      <c r="A107" s="305" t="s">
        <v>391</v>
      </c>
      <c r="B107" s="305"/>
      <c r="C107" s="305"/>
      <c r="D107" s="305"/>
      <c r="E107" s="305"/>
      <c r="F107" s="305"/>
      <c r="G107" s="13">
        <v>96</v>
      </c>
      <c r="H107" s="103">
        <v>0</v>
      </c>
      <c r="I107" s="103">
        <v>0</v>
      </c>
      <c r="J107" s="103">
        <v>0</v>
      </c>
      <c r="K107" s="103">
        <v>0</v>
      </c>
    </row>
    <row r="108" spans="1:11" ht="22.9" customHeight="1" x14ac:dyDescent="0.2">
      <c r="A108" s="283" t="s">
        <v>438</v>
      </c>
      <c r="B108" s="283"/>
      <c r="C108" s="283"/>
      <c r="D108" s="283"/>
      <c r="E108" s="283"/>
      <c r="F108" s="283"/>
      <c r="G108" s="14">
        <v>97</v>
      </c>
      <c r="H108" s="120">
        <f>H91+H98-H107-H97</f>
        <v>65018</v>
      </c>
      <c r="I108" s="120">
        <f>I91+I98-I107-I97</f>
        <v>560248</v>
      </c>
      <c r="J108" s="120">
        <f t="shared" ref="J108:K108" si="11">J91+J98-J107-J97</f>
        <v>-1628347</v>
      </c>
      <c r="K108" s="120">
        <f t="shared" si="11"/>
        <v>-1105301</v>
      </c>
    </row>
    <row r="109" spans="1:11" ht="12.75" customHeight="1" x14ac:dyDescent="0.2">
      <c r="A109" s="283" t="s">
        <v>392</v>
      </c>
      <c r="B109" s="283"/>
      <c r="C109" s="283"/>
      <c r="D109" s="283"/>
      <c r="E109" s="283"/>
      <c r="F109" s="283"/>
      <c r="G109" s="14">
        <v>98</v>
      </c>
      <c r="H109" s="102">
        <f>H89+H108</f>
        <v>211456242</v>
      </c>
      <c r="I109" s="102">
        <f>I89+I108</f>
        <v>57466389</v>
      </c>
      <c r="J109" s="102">
        <f t="shared" ref="J109:K109" si="12">J89+J108</f>
        <v>306037643</v>
      </c>
      <c r="K109" s="102">
        <f t="shared" si="12"/>
        <v>26154424</v>
      </c>
    </row>
    <row r="110" spans="1:11" x14ac:dyDescent="0.2">
      <c r="A110" s="306" t="s">
        <v>164</v>
      </c>
      <c r="B110" s="306"/>
      <c r="C110" s="306"/>
      <c r="D110" s="306"/>
      <c r="E110" s="306"/>
      <c r="F110" s="306"/>
      <c r="G110" s="307"/>
      <c r="H110" s="307"/>
      <c r="I110" s="307"/>
      <c r="J110" s="308"/>
      <c r="K110" s="308"/>
    </row>
    <row r="111" spans="1:11" ht="12.75" customHeight="1" x14ac:dyDescent="0.2">
      <c r="A111" s="301" t="s">
        <v>393</v>
      </c>
      <c r="B111" s="301"/>
      <c r="C111" s="301"/>
      <c r="D111" s="301"/>
      <c r="E111" s="301"/>
      <c r="F111" s="301"/>
      <c r="G111" s="14">
        <v>99</v>
      </c>
      <c r="H111" s="102">
        <f>H112+H113</f>
        <v>211456242</v>
      </c>
      <c r="I111" s="102">
        <f>I112+I113</f>
        <v>57466389</v>
      </c>
      <c r="J111" s="102">
        <f>J112+J113</f>
        <v>306037643</v>
      </c>
      <c r="K111" s="102">
        <f>K112+K113</f>
        <v>26154424</v>
      </c>
    </row>
    <row r="112" spans="1:11" ht="12.75" customHeight="1" x14ac:dyDescent="0.2">
      <c r="A112" s="302" t="s">
        <v>113</v>
      </c>
      <c r="B112" s="302"/>
      <c r="C112" s="302"/>
      <c r="D112" s="302"/>
      <c r="E112" s="302"/>
      <c r="F112" s="302"/>
      <c r="G112" s="13">
        <v>100</v>
      </c>
      <c r="H112" s="103">
        <v>163979481</v>
      </c>
      <c r="I112" s="103">
        <v>41333979</v>
      </c>
      <c r="J112" s="103">
        <v>220659542</v>
      </c>
      <c r="K112" s="103">
        <v>36746206</v>
      </c>
    </row>
    <row r="113" spans="1:11" ht="12.75" customHeight="1" x14ac:dyDescent="0.2">
      <c r="A113" s="302" t="s">
        <v>165</v>
      </c>
      <c r="B113" s="302"/>
      <c r="C113" s="302"/>
      <c r="D113" s="302"/>
      <c r="E113" s="302"/>
      <c r="F113" s="302"/>
      <c r="G113" s="13">
        <v>101</v>
      </c>
      <c r="H113" s="103">
        <v>47476761</v>
      </c>
      <c r="I113" s="103">
        <v>16132410</v>
      </c>
      <c r="J113" s="103">
        <v>85378101</v>
      </c>
      <c r="K113" s="103">
        <v>-10591782</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57999999999999996" right="0.32" top="1" bottom="0.83"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Normal="100" zoomScaleSheetLayoutView="100" workbookViewId="0">
      <selection activeCell="H56" sqref="H56:I56"/>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337" t="s">
        <v>166</v>
      </c>
      <c r="B1" s="338"/>
      <c r="C1" s="338"/>
      <c r="D1" s="338"/>
      <c r="E1" s="338"/>
      <c r="F1" s="338"/>
      <c r="G1" s="338"/>
      <c r="H1" s="338"/>
      <c r="I1" s="338"/>
    </row>
    <row r="2" spans="1:9" x14ac:dyDescent="0.2">
      <c r="A2" s="339" t="s">
        <v>598</v>
      </c>
      <c r="B2" s="291"/>
      <c r="C2" s="291"/>
      <c r="D2" s="291"/>
      <c r="E2" s="291"/>
      <c r="F2" s="291"/>
      <c r="G2" s="291"/>
      <c r="H2" s="291"/>
      <c r="I2" s="291"/>
    </row>
    <row r="3" spans="1:9" x14ac:dyDescent="0.2">
      <c r="A3" s="341" t="s">
        <v>282</v>
      </c>
      <c r="B3" s="342"/>
      <c r="C3" s="342"/>
      <c r="D3" s="342"/>
      <c r="E3" s="342"/>
      <c r="F3" s="342"/>
      <c r="G3" s="342"/>
      <c r="H3" s="342"/>
      <c r="I3" s="342"/>
    </row>
    <row r="4" spans="1:9" x14ac:dyDescent="0.2">
      <c r="A4" s="340" t="s">
        <v>475</v>
      </c>
      <c r="B4" s="294"/>
      <c r="C4" s="294"/>
      <c r="D4" s="294"/>
      <c r="E4" s="294"/>
      <c r="F4" s="294"/>
      <c r="G4" s="294"/>
      <c r="H4" s="294"/>
      <c r="I4" s="295"/>
    </row>
    <row r="5" spans="1:9" ht="23.25" x14ac:dyDescent="0.2">
      <c r="A5" s="343" t="s">
        <v>2</v>
      </c>
      <c r="B5" s="299"/>
      <c r="C5" s="299"/>
      <c r="D5" s="299"/>
      <c r="E5" s="299"/>
      <c r="F5" s="299"/>
      <c r="G5" s="111" t="s">
        <v>103</v>
      </c>
      <c r="H5" s="112" t="s">
        <v>302</v>
      </c>
      <c r="I5" s="112" t="s">
        <v>279</v>
      </c>
    </row>
    <row r="6" spans="1:9" x14ac:dyDescent="0.2">
      <c r="A6" s="344">
        <v>1</v>
      </c>
      <c r="B6" s="299"/>
      <c r="C6" s="299"/>
      <c r="D6" s="299"/>
      <c r="E6" s="299"/>
      <c r="F6" s="299"/>
      <c r="G6" s="113">
        <v>2</v>
      </c>
      <c r="H6" s="112" t="s">
        <v>167</v>
      </c>
      <c r="I6" s="112" t="s">
        <v>168</v>
      </c>
    </row>
    <row r="7" spans="1:9" x14ac:dyDescent="0.2">
      <c r="A7" s="334" t="s">
        <v>169</v>
      </c>
      <c r="B7" s="334"/>
      <c r="C7" s="334"/>
      <c r="D7" s="334"/>
      <c r="E7" s="334"/>
      <c r="F7" s="334"/>
      <c r="G7" s="334"/>
      <c r="H7" s="334"/>
      <c r="I7" s="334"/>
    </row>
    <row r="8" spans="1:9" ht="12.75" customHeight="1" x14ac:dyDescent="0.2">
      <c r="A8" s="281" t="s">
        <v>170</v>
      </c>
      <c r="B8" s="281"/>
      <c r="C8" s="281"/>
      <c r="D8" s="281"/>
      <c r="E8" s="281"/>
      <c r="F8" s="281"/>
      <c r="G8" s="114">
        <v>1</v>
      </c>
      <c r="H8" s="115">
        <v>0</v>
      </c>
      <c r="I8" s="115">
        <v>0</v>
      </c>
    </row>
    <row r="9" spans="1:9" ht="12.75" customHeight="1" x14ac:dyDescent="0.2">
      <c r="A9" s="336" t="s">
        <v>171</v>
      </c>
      <c r="B9" s="336"/>
      <c r="C9" s="336"/>
      <c r="D9" s="336"/>
      <c r="E9" s="336"/>
      <c r="F9" s="336"/>
      <c r="G9" s="116">
        <v>2</v>
      </c>
      <c r="H9" s="117">
        <f>H10+H11+H12+H13+H14+H15+H16+H17</f>
        <v>0</v>
      </c>
      <c r="I9" s="117">
        <f>I10+I11+I12+I13+I14+I15+I16+I17</f>
        <v>0</v>
      </c>
    </row>
    <row r="10" spans="1:9" ht="12.75" customHeight="1" x14ac:dyDescent="0.2">
      <c r="A10" s="315" t="s">
        <v>172</v>
      </c>
      <c r="B10" s="315"/>
      <c r="C10" s="315"/>
      <c r="D10" s="315"/>
      <c r="E10" s="315"/>
      <c r="F10" s="315"/>
      <c r="G10" s="114">
        <v>3</v>
      </c>
      <c r="H10" s="115">
        <v>0</v>
      </c>
      <c r="I10" s="115">
        <v>0</v>
      </c>
    </row>
    <row r="11" spans="1:9" ht="22.15" customHeight="1" x14ac:dyDescent="0.2">
      <c r="A11" s="315" t="s">
        <v>173</v>
      </c>
      <c r="B11" s="315"/>
      <c r="C11" s="315"/>
      <c r="D11" s="315"/>
      <c r="E11" s="315"/>
      <c r="F11" s="315"/>
      <c r="G11" s="114">
        <v>4</v>
      </c>
      <c r="H11" s="115">
        <v>0</v>
      </c>
      <c r="I11" s="115">
        <v>0</v>
      </c>
    </row>
    <row r="12" spans="1:9" ht="23.45" customHeight="1" x14ac:dyDescent="0.2">
      <c r="A12" s="315" t="s">
        <v>174</v>
      </c>
      <c r="B12" s="315"/>
      <c r="C12" s="315"/>
      <c r="D12" s="315"/>
      <c r="E12" s="315"/>
      <c r="F12" s="315"/>
      <c r="G12" s="114">
        <v>5</v>
      </c>
      <c r="H12" s="115">
        <v>0</v>
      </c>
      <c r="I12" s="115">
        <v>0</v>
      </c>
    </row>
    <row r="13" spans="1:9" ht="12.75" customHeight="1" x14ac:dyDescent="0.2">
      <c r="A13" s="315" t="s">
        <v>175</v>
      </c>
      <c r="B13" s="315"/>
      <c r="C13" s="315"/>
      <c r="D13" s="315"/>
      <c r="E13" s="315"/>
      <c r="F13" s="315"/>
      <c r="G13" s="114">
        <v>6</v>
      </c>
      <c r="H13" s="115">
        <v>0</v>
      </c>
      <c r="I13" s="115">
        <v>0</v>
      </c>
    </row>
    <row r="14" spans="1:9" ht="12.75" customHeight="1" x14ac:dyDescent="0.2">
      <c r="A14" s="315" t="s">
        <v>176</v>
      </c>
      <c r="B14" s="315"/>
      <c r="C14" s="315"/>
      <c r="D14" s="315"/>
      <c r="E14" s="315"/>
      <c r="F14" s="315"/>
      <c r="G14" s="114">
        <v>7</v>
      </c>
      <c r="H14" s="115">
        <v>0</v>
      </c>
      <c r="I14" s="115">
        <v>0</v>
      </c>
    </row>
    <row r="15" spans="1:9" ht="12.75" customHeight="1" x14ac:dyDescent="0.2">
      <c r="A15" s="315" t="s">
        <v>177</v>
      </c>
      <c r="B15" s="315"/>
      <c r="C15" s="315"/>
      <c r="D15" s="315"/>
      <c r="E15" s="315"/>
      <c r="F15" s="315"/>
      <c r="G15" s="114">
        <v>8</v>
      </c>
      <c r="H15" s="115">
        <v>0</v>
      </c>
      <c r="I15" s="115">
        <v>0</v>
      </c>
    </row>
    <row r="16" spans="1:9" ht="12.75" customHeight="1" x14ac:dyDescent="0.2">
      <c r="A16" s="315" t="s">
        <v>178</v>
      </c>
      <c r="B16" s="315"/>
      <c r="C16" s="315"/>
      <c r="D16" s="315"/>
      <c r="E16" s="315"/>
      <c r="F16" s="315"/>
      <c r="G16" s="114">
        <v>9</v>
      </c>
      <c r="H16" s="115">
        <v>0</v>
      </c>
      <c r="I16" s="115">
        <v>0</v>
      </c>
    </row>
    <row r="17" spans="1:9" ht="25.15" customHeight="1" x14ac:dyDescent="0.2">
      <c r="A17" s="315" t="s">
        <v>179</v>
      </c>
      <c r="B17" s="315"/>
      <c r="C17" s="315"/>
      <c r="D17" s="315"/>
      <c r="E17" s="315"/>
      <c r="F17" s="315"/>
      <c r="G17" s="114">
        <v>10</v>
      </c>
      <c r="H17" s="115">
        <v>0</v>
      </c>
      <c r="I17" s="115">
        <v>0</v>
      </c>
    </row>
    <row r="18" spans="1:9" ht="28.15" customHeight="1" x14ac:dyDescent="0.2">
      <c r="A18" s="332" t="s">
        <v>307</v>
      </c>
      <c r="B18" s="332"/>
      <c r="C18" s="332"/>
      <c r="D18" s="332"/>
      <c r="E18" s="332"/>
      <c r="F18" s="332"/>
      <c r="G18" s="116">
        <v>11</v>
      </c>
      <c r="H18" s="117">
        <f>H8+H9</f>
        <v>0</v>
      </c>
      <c r="I18" s="117">
        <f>I8+I9</f>
        <v>0</v>
      </c>
    </row>
    <row r="19" spans="1:9" ht="12.75" customHeight="1" x14ac:dyDescent="0.2">
      <c r="A19" s="336" t="s">
        <v>180</v>
      </c>
      <c r="B19" s="336"/>
      <c r="C19" s="336"/>
      <c r="D19" s="336"/>
      <c r="E19" s="336"/>
      <c r="F19" s="336"/>
      <c r="G19" s="116">
        <v>12</v>
      </c>
      <c r="H19" s="117">
        <f>H20+H21+H22+H23</f>
        <v>0</v>
      </c>
      <c r="I19" s="117">
        <f>I20+I21+I22+I23</f>
        <v>0</v>
      </c>
    </row>
    <row r="20" spans="1:9" ht="12.75" customHeight="1" x14ac:dyDescent="0.2">
      <c r="A20" s="315" t="s">
        <v>181</v>
      </c>
      <c r="B20" s="315"/>
      <c r="C20" s="315"/>
      <c r="D20" s="315"/>
      <c r="E20" s="315"/>
      <c r="F20" s="315"/>
      <c r="G20" s="114">
        <v>13</v>
      </c>
      <c r="H20" s="115">
        <v>0</v>
      </c>
      <c r="I20" s="115">
        <v>0</v>
      </c>
    </row>
    <row r="21" spans="1:9" ht="12.75" customHeight="1" x14ac:dyDescent="0.2">
      <c r="A21" s="315" t="s">
        <v>182</v>
      </c>
      <c r="B21" s="315"/>
      <c r="C21" s="315"/>
      <c r="D21" s="315"/>
      <c r="E21" s="315"/>
      <c r="F21" s="315"/>
      <c r="G21" s="114">
        <v>14</v>
      </c>
      <c r="H21" s="115">
        <v>0</v>
      </c>
      <c r="I21" s="115">
        <v>0</v>
      </c>
    </row>
    <row r="22" spans="1:9" ht="12.75" customHeight="1" x14ac:dyDescent="0.2">
      <c r="A22" s="315" t="s">
        <v>183</v>
      </c>
      <c r="B22" s="315"/>
      <c r="C22" s="315"/>
      <c r="D22" s="315"/>
      <c r="E22" s="315"/>
      <c r="F22" s="315"/>
      <c r="G22" s="114">
        <v>15</v>
      </c>
      <c r="H22" s="115">
        <v>0</v>
      </c>
      <c r="I22" s="115">
        <v>0</v>
      </c>
    </row>
    <row r="23" spans="1:9" ht="12.75" customHeight="1" x14ac:dyDescent="0.2">
      <c r="A23" s="315" t="s">
        <v>184</v>
      </c>
      <c r="B23" s="315"/>
      <c r="C23" s="315"/>
      <c r="D23" s="315"/>
      <c r="E23" s="315"/>
      <c r="F23" s="315"/>
      <c r="G23" s="114">
        <v>16</v>
      </c>
      <c r="H23" s="115">
        <v>0</v>
      </c>
      <c r="I23" s="115">
        <v>0</v>
      </c>
    </row>
    <row r="24" spans="1:9" ht="12.75" customHeight="1" x14ac:dyDescent="0.2">
      <c r="A24" s="332" t="s">
        <v>185</v>
      </c>
      <c r="B24" s="332"/>
      <c r="C24" s="332"/>
      <c r="D24" s="332"/>
      <c r="E24" s="332"/>
      <c r="F24" s="332"/>
      <c r="G24" s="116">
        <v>17</v>
      </c>
      <c r="H24" s="117">
        <f>H18+H19</f>
        <v>0</v>
      </c>
      <c r="I24" s="117">
        <f>I18+I19</f>
        <v>0</v>
      </c>
    </row>
    <row r="25" spans="1:9" ht="12.75" customHeight="1" x14ac:dyDescent="0.2">
      <c r="A25" s="281" t="s">
        <v>186</v>
      </c>
      <c r="B25" s="281"/>
      <c r="C25" s="281"/>
      <c r="D25" s="281"/>
      <c r="E25" s="281"/>
      <c r="F25" s="281"/>
      <c r="G25" s="114">
        <v>18</v>
      </c>
      <c r="H25" s="115">
        <v>0</v>
      </c>
      <c r="I25" s="115">
        <v>0</v>
      </c>
    </row>
    <row r="26" spans="1:9" ht="12.75" customHeight="1" x14ac:dyDescent="0.2">
      <c r="A26" s="281" t="s">
        <v>187</v>
      </c>
      <c r="B26" s="281"/>
      <c r="C26" s="281"/>
      <c r="D26" s="281"/>
      <c r="E26" s="281"/>
      <c r="F26" s="281"/>
      <c r="G26" s="114">
        <v>19</v>
      </c>
      <c r="H26" s="115">
        <v>0</v>
      </c>
      <c r="I26" s="115">
        <v>0</v>
      </c>
    </row>
    <row r="27" spans="1:9" ht="25.9" customHeight="1" x14ac:dyDescent="0.2">
      <c r="A27" s="333" t="s">
        <v>188</v>
      </c>
      <c r="B27" s="333"/>
      <c r="C27" s="333"/>
      <c r="D27" s="333"/>
      <c r="E27" s="333"/>
      <c r="F27" s="333"/>
      <c r="G27" s="116">
        <v>20</v>
      </c>
      <c r="H27" s="117">
        <f>H24+H25+H26</f>
        <v>0</v>
      </c>
      <c r="I27" s="117">
        <f>I24+I25+I26</f>
        <v>0</v>
      </c>
    </row>
    <row r="28" spans="1:9" x14ac:dyDescent="0.2">
      <c r="A28" s="334" t="s">
        <v>189</v>
      </c>
      <c r="B28" s="334"/>
      <c r="C28" s="334"/>
      <c r="D28" s="334"/>
      <c r="E28" s="334"/>
      <c r="F28" s="334"/>
      <c r="G28" s="334"/>
      <c r="H28" s="334"/>
      <c r="I28" s="334"/>
    </row>
    <row r="29" spans="1:9" ht="30.6" customHeight="1" x14ac:dyDescent="0.2">
      <c r="A29" s="281" t="s">
        <v>190</v>
      </c>
      <c r="B29" s="281"/>
      <c r="C29" s="281"/>
      <c r="D29" s="281"/>
      <c r="E29" s="281"/>
      <c r="F29" s="281"/>
      <c r="G29" s="114">
        <v>21</v>
      </c>
      <c r="H29" s="118">
        <v>0</v>
      </c>
      <c r="I29" s="118">
        <v>0</v>
      </c>
    </row>
    <row r="30" spans="1:9" ht="12.75" customHeight="1" x14ac:dyDescent="0.2">
      <c r="A30" s="281" t="s">
        <v>191</v>
      </c>
      <c r="B30" s="281"/>
      <c r="C30" s="281"/>
      <c r="D30" s="281"/>
      <c r="E30" s="281"/>
      <c r="F30" s="281"/>
      <c r="G30" s="114">
        <v>22</v>
      </c>
      <c r="H30" s="118">
        <v>0</v>
      </c>
      <c r="I30" s="118">
        <v>0</v>
      </c>
    </row>
    <row r="31" spans="1:9" ht="12.75" customHeight="1" x14ac:dyDescent="0.2">
      <c r="A31" s="281" t="s">
        <v>192</v>
      </c>
      <c r="B31" s="281"/>
      <c r="C31" s="281"/>
      <c r="D31" s="281"/>
      <c r="E31" s="281"/>
      <c r="F31" s="281"/>
      <c r="G31" s="114">
        <v>23</v>
      </c>
      <c r="H31" s="118">
        <v>0</v>
      </c>
      <c r="I31" s="118">
        <v>0</v>
      </c>
    </row>
    <row r="32" spans="1:9" ht="12.75" customHeight="1" x14ac:dyDescent="0.2">
      <c r="A32" s="281" t="s">
        <v>193</v>
      </c>
      <c r="B32" s="281"/>
      <c r="C32" s="281"/>
      <c r="D32" s="281"/>
      <c r="E32" s="281"/>
      <c r="F32" s="281"/>
      <c r="G32" s="114">
        <v>24</v>
      </c>
      <c r="H32" s="118">
        <v>0</v>
      </c>
      <c r="I32" s="118">
        <v>0</v>
      </c>
    </row>
    <row r="33" spans="1:9" ht="12.75" customHeight="1" x14ac:dyDescent="0.2">
      <c r="A33" s="281" t="s">
        <v>194</v>
      </c>
      <c r="B33" s="281"/>
      <c r="C33" s="281"/>
      <c r="D33" s="281"/>
      <c r="E33" s="281"/>
      <c r="F33" s="281"/>
      <c r="G33" s="114">
        <v>25</v>
      </c>
      <c r="H33" s="118">
        <v>0</v>
      </c>
      <c r="I33" s="118">
        <v>0</v>
      </c>
    </row>
    <row r="34" spans="1:9" ht="12.75" customHeight="1" x14ac:dyDescent="0.2">
      <c r="A34" s="281" t="s">
        <v>195</v>
      </c>
      <c r="B34" s="281"/>
      <c r="C34" s="281"/>
      <c r="D34" s="281"/>
      <c r="E34" s="281"/>
      <c r="F34" s="281"/>
      <c r="G34" s="114">
        <v>26</v>
      </c>
      <c r="H34" s="118">
        <v>0</v>
      </c>
      <c r="I34" s="118">
        <v>0</v>
      </c>
    </row>
    <row r="35" spans="1:9" ht="26.45" customHeight="1" x14ac:dyDescent="0.2">
      <c r="A35" s="332" t="s">
        <v>196</v>
      </c>
      <c r="B35" s="332"/>
      <c r="C35" s="332"/>
      <c r="D35" s="332"/>
      <c r="E35" s="332"/>
      <c r="F35" s="332"/>
      <c r="G35" s="116">
        <v>27</v>
      </c>
      <c r="H35" s="119">
        <f>H29+H30+H31+H32+H33+H34</f>
        <v>0</v>
      </c>
      <c r="I35" s="119">
        <f>I29+I30+I31+I32+I33+I34</f>
        <v>0</v>
      </c>
    </row>
    <row r="36" spans="1:9" ht="22.9" customHeight="1" x14ac:dyDescent="0.2">
      <c r="A36" s="281" t="s">
        <v>197</v>
      </c>
      <c r="B36" s="281"/>
      <c r="C36" s="281"/>
      <c r="D36" s="281"/>
      <c r="E36" s="281"/>
      <c r="F36" s="281"/>
      <c r="G36" s="114">
        <v>28</v>
      </c>
      <c r="H36" s="118">
        <v>0</v>
      </c>
      <c r="I36" s="118">
        <v>0</v>
      </c>
    </row>
    <row r="37" spans="1:9" ht="12.75" customHeight="1" x14ac:dyDescent="0.2">
      <c r="A37" s="281" t="s">
        <v>198</v>
      </c>
      <c r="B37" s="281"/>
      <c r="C37" s="281"/>
      <c r="D37" s="281"/>
      <c r="E37" s="281"/>
      <c r="F37" s="281"/>
      <c r="G37" s="114">
        <v>29</v>
      </c>
      <c r="H37" s="118">
        <v>0</v>
      </c>
      <c r="I37" s="118">
        <v>0</v>
      </c>
    </row>
    <row r="38" spans="1:9" ht="12.75" customHeight="1" x14ac:dyDescent="0.2">
      <c r="A38" s="281" t="s">
        <v>199</v>
      </c>
      <c r="B38" s="281"/>
      <c r="C38" s="281"/>
      <c r="D38" s="281"/>
      <c r="E38" s="281"/>
      <c r="F38" s="281"/>
      <c r="G38" s="114">
        <v>30</v>
      </c>
      <c r="H38" s="118">
        <v>0</v>
      </c>
      <c r="I38" s="118">
        <v>0</v>
      </c>
    </row>
    <row r="39" spans="1:9" ht="12.75" customHeight="1" x14ac:dyDescent="0.2">
      <c r="A39" s="281" t="s">
        <v>200</v>
      </c>
      <c r="B39" s="281"/>
      <c r="C39" s="281"/>
      <c r="D39" s="281"/>
      <c r="E39" s="281"/>
      <c r="F39" s="281"/>
      <c r="G39" s="114">
        <v>31</v>
      </c>
      <c r="H39" s="118">
        <v>0</v>
      </c>
      <c r="I39" s="118">
        <v>0</v>
      </c>
    </row>
    <row r="40" spans="1:9" ht="12.75" customHeight="1" x14ac:dyDescent="0.2">
      <c r="A40" s="281" t="s">
        <v>201</v>
      </c>
      <c r="B40" s="281"/>
      <c r="C40" s="281"/>
      <c r="D40" s="281"/>
      <c r="E40" s="281"/>
      <c r="F40" s="281"/>
      <c r="G40" s="114">
        <v>32</v>
      </c>
      <c r="H40" s="118">
        <v>0</v>
      </c>
      <c r="I40" s="118">
        <v>0</v>
      </c>
    </row>
    <row r="41" spans="1:9" ht="24" customHeight="1" x14ac:dyDescent="0.2">
      <c r="A41" s="332" t="s">
        <v>202</v>
      </c>
      <c r="B41" s="332"/>
      <c r="C41" s="332"/>
      <c r="D41" s="332"/>
      <c r="E41" s="332"/>
      <c r="F41" s="332"/>
      <c r="G41" s="116">
        <v>33</v>
      </c>
      <c r="H41" s="119">
        <f>H36+H37+H38+H39+H40</f>
        <v>0</v>
      </c>
      <c r="I41" s="119">
        <f>I36+I37+I38+I39+I40</f>
        <v>0</v>
      </c>
    </row>
    <row r="42" spans="1:9" ht="29.45" customHeight="1" x14ac:dyDescent="0.2">
      <c r="A42" s="333" t="s">
        <v>203</v>
      </c>
      <c r="B42" s="333"/>
      <c r="C42" s="333"/>
      <c r="D42" s="333"/>
      <c r="E42" s="333"/>
      <c r="F42" s="333"/>
      <c r="G42" s="116">
        <v>34</v>
      </c>
      <c r="H42" s="119">
        <f>H35+H41</f>
        <v>0</v>
      </c>
      <c r="I42" s="119">
        <f>I35+I41</f>
        <v>0</v>
      </c>
    </row>
    <row r="43" spans="1:9" x14ac:dyDescent="0.2">
      <c r="A43" s="334" t="s">
        <v>204</v>
      </c>
      <c r="B43" s="334"/>
      <c r="C43" s="334"/>
      <c r="D43" s="334"/>
      <c r="E43" s="334"/>
      <c r="F43" s="334"/>
      <c r="G43" s="334"/>
      <c r="H43" s="334"/>
      <c r="I43" s="334"/>
    </row>
    <row r="44" spans="1:9" ht="12.75" customHeight="1" x14ac:dyDescent="0.2">
      <c r="A44" s="281" t="s">
        <v>205</v>
      </c>
      <c r="B44" s="281"/>
      <c r="C44" s="281"/>
      <c r="D44" s="281"/>
      <c r="E44" s="281"/>
      <c r="F44" s="281"/>
      <c r="G44" s="114">
        <v>35</v>
      </c>
      <c r="H44" s="118">
        <v>0</v>
      </c>
      <c r="I44" s="118">
        <v>0</v>
      </c>
    </row>
    <row r="45" spans="1:9" ht="25.15" customHeight="1" x14ac:dyDescent="0.2">
      <c r="A45" s="281" t="s">
        <v>206</v>
      </c>
      <c r="B45" s="281"/>
      <c r="C45" s="281"/>
      <c r="D45" s="281"/>
      <c r="E45" s="281"/>
      <c r="F45" s="281"/>
      <c r="G45" s="114">
        <v>36</v>
      </c>
      <c r="H45" s="118">
        <v>0</v>
      </c>
      <c r="I45" s="118">
        <v>0</v>
      </c>
    </row>
    <row r="46" spans="1:9" ht="12.75" customHeight="1" x14ac:dyDescent="0.2">
      <c r="A46" s="281" t="s">
        <v>207</v>
      </c>
      <c r="B46" s="281"/>
      <c r="C46" s="281"/>
      <c r="D46" s="281"/>
      <c r="E46" s="281"/>
      <c r="F46" s="281"/>
      <c r="G46" s="114">
        <v>37</v>
      </c>
      <c r="H46" s="118">
        <v>0</v>
      </c>
      <c r="I46" s="118">
        <v>0</v>
      </c>
    </row>
    <row r="47" spans="1:9" ht="12.75" customHeight="1" x14ac:dyDescent="0.2">
      <c r="A47" s="281" t="s">
        <v>208</v>
      </c>
      <c r="B47" s="281"/>
      <c r="C47" s="281"/>
      <c r="D47" s="281"/>
      <c r="E47" s="281"/>
      <c r="F47" s="281"/>
      <c r="G47" s="114">
        <v>38</v>
      </c>
      <c r="H47" s="118">
        <v>0</v>
      </c>
      <c r="I47" s="118">
        <v>0</v>
      </c>
    </row>
    <row r="48" spans="1:9" ht="22.15" customHeight="1" x14ac:dyDescent="0.2">
      <c r="A48" s="332" t="s">
        <v>209</v>
      </c>
      <c r="B48" s="332"/>
      <c r="C48" s="332"/>
      <c r="D48" s="332"/>
      <c r="E48" s="332"/>
      <c r="F48" s="332"/>
      <c r="G48" s="116">
        <v>39</v>
      </c>
      <c r="H48" s="119">
        <f>H44+H45+H46+H47</f>
        <v>0</v>
      </c>
      <c r="I48" s="119">
        <f>I44+I45+I46+I47</f>
        <v>0</v>
      </c>
    </row>
    <row r="49" spans="1:9" ht="24.6" customHeight="1" x14ac:dyDescent="0.2">
      <c r="A49" s="281" t="s">
        <v>306</v>
      </c>
      <c r="B49" s="281"/>
      <c r="C49" s="281"/>
      <c r="D49" s="281"/>
      <c r="E49" s="281"/>
      <c r="F49" s="281"/>
      <c r="G49" s="114">
        <v>40</v>
      </c>
      <c r="H49" s="118">
        <v>0</v>
      </c>
      <c r="I49" s="118">
        <v>0</v>
      </c>
    </row>
    <row r="50" spans="1:9" ht="12.75" customHeight="1" x14ac:dyDescent="0.2">
      <c r="A50" s="281" t="s">
        <v>210</v>
      </c>
      <c r="B50" s="281"/>
      <c r="C50" s="281"/>
      <c r="D50" s="281"/>
      <c r="E50" s="281"/>
      <c r="F50" s="281"/>
      <c r="G50" s="114">
        <v>41</v>
      </c>
      <c r="H50" s="118">
        <v>0</v>
      </c>
      <c r="I50" s="118">
        <v>0</v>
      </c>
    </row>
    <row r="51" spans="1:9" ht="12.75" customHeight="1" x14ac:dyDescent="0.2">
      <c r="A51" s="281" t="s">
        <v>211</v>
      </c>
      <c r="B51" s="281"/>
      <c r="C51" s="281"/>
      <c r="D51" s="281"/>
      <c r="E51" s="281"/>
      <c r="F51" s="281"/>
      <c r="G51" s="114">
        <v>42</v>
      </c>
      <c r="H51" s="118">
        <v>0</v>
      </c>
      <c r="I51" s="118">
        <v>0</v>
      </c>
    </row>
    <row r="52" spans="1:9" ht="22.9" customHeight="1" x14ac:dyDescent="0.2">
      <c r="A52" s="281" t="s">
        <v>212</v>
      </c>
      <c r="B52" s="281"/>
      <c r="C52" s="281"/>
      <c r="D52" s="281"/>
      <c r="E52" s="281"/>
      <c r="F52" s="281"/>
      <c r="G52" s="114">
        <v>43</v>
      </c>
      <c r="H52" s="118">
        <v>0</v>
      </c>
      <c r="I52" s="118">
        <v>0</v>
      </c>
    </row>
    <row r="53" spans="1:9" ht="12.75" customHeight="1" x14ac:dyDescent="0.2">
      <c r="A53" s="281" t="s">
        <v>213</v>
      </c>
      <c r="B53" s="281"/>
      <c r="C53" s="281"/>
      <c r="D53" s="281"/>
      <c r="E53" s="281"/>
      <c r="F53" s="281"/>
      <c r="G53" s="114">
        <v>44</v>
      </c>
      <c r="H53" s="118">
        <v>0</v>
      </c>
      <c r="I53" s="118">
        <v>0</v>
      </c>
    </row>
    <row r="54" spans="1:9" ht="30.6" customHeight="1" x14ac:dyDescent="0.2">
      <c r="A54" s="332" t="s">
        <v>214</v>
      </c>
      <c r="B54" s="332"/>
      <c r="C54" s="332"/>
      <c r="D54" s="332"/>
      <c r="E54" s="332"/>
      <c r="F54" s="332"/>
      <c r="G54" s="116">
        <v>45</v>
      </c>
      <c r="H54" s="119">
        <f>H49+H50+H51+H52+H53</f>
        <v>0</v>
      </c>
      <c r="I54" s="119">
        <f>I49+I50+I51+I52+I53</f>
        <v>0</v>
      </c>
    </row>
    <row r="55" spans="1:9" ht="29.45" customHeight="1" x14ac:dyDescent="0.2">
      <c r="A55" s="333" t="s">
        <v>215</v>
      </c>
      <c r="B55" s="333"/>
      <c r="C55" s="333"/>
      <c r="D55" s="333"/>
      <c r="E55" s="333"/>
      <c r="F55" s="333"/>
      <c r="G55" s="116">
        <v>46</v>
      </c>
      <c r="H55" s="119">
        <f>H48+H54</f>
        <v>0</v>
      </c>
      <c r="I55" s="119">
        <f>I48+I54</f>
        <v>0</v>
      </c>
    </row>
    <row r="56" spans="1:9" x14ac:dyDescent="0.2">
      <c r="A56" s="281" t="s">
        <v>216</v>
      </c>
      <c r="B56" s="281"/>
      <c r="C56" s="281"/>
      <c r="D56" s="281"/>
      <c r="E56" s="281"/>
      <c r="F56" s="281"/>
      <c r="G56" s="114">
        <v>47</v>
      </c>
      <c r="H56" s="118">
        <v>0</v>
      </c>
      <c r="I56" s="118">
        <v>0</v>
      </c>
    </row>
    <row r="57" spans="1:9" ht="26.45" customHeight="1" x14ac:dyDescent="0.2">
      <c r="A57" s="333" t="s">
        <v>217</v>
      </c>
      <c r="B57" s="333"/>
      <c r="C57" s="333"/>
      <c r="D57" s="333"/>
      <c r="E57" s="333"/>
      <c r="F57" s="333"/>
      <c r="G57" s="116">
        <v>48</v>
      </c>
      <c r="H57" s="119">
        <f>H27+H42+H55+H56</f>
        <v>0</v>
      </c>
      <c r="I57" s="119">
        <f>I27+I42+I55+I56</f>
        <v>0</v>
      </c>
    </row>
    <row r="58" spans="1:9" x14ac:dyDescent="0.2">
      <c r="A58" s="335" t="s">
        <v>218</v>
      </c>
      <c r="B58" s="335"/>
      <c r="C58" s="335"/>
      <c r="D58" s="335"/>
      <c r="E58" s="335"/>
      <c r="F58" s="335"/>
      <c r="G58" s="114">
        <v>49</v>
      </c>
      <c r="H58" s="118">
        <v>0</v>
      </c>
      <c r="I58" s="118">
        <v>0</v>
      </c>
    </row>
    <row r="59" spans="1:9" ht="31.15" customHeight="1" x14ac:dyDescent="0.2">
      <c r="A59" s="333" t="s">
        <v>219</v>
      </c>
      <c r="B59" s="333"/>
      <c r="C59" s="333"/>
      <c r="D59" s="333"/>
      <c r="E59" s="333"/>
      <c r="F59" s="333"/>
      <c r="G59" s="116">
        <v>50</v>
      </c>
      <c r="H59" s="119">
        <f>H57+H58</f>
        <v>0</v>
      </c>
      <c r="I59" s="119">
        <f>I57+I58</f>
        <v>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67" top="1" bottom="1" header="0.5" footer="0.5"/>
  <pageSetup paperSize="9" scale="71"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sqref="H52:I52"/>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337" t="s">
        <v>220</v>
      </c>
      <c r="B1" s="338"/>
      <c r="C1" s="338"/>
      <c r="D1" s="338"/>
      <c r="E1" s="338"/>
      <c r="F1" s="338"/>
      <c r="G1" s="338"/>
      <c r="H1" s="338"/>
      <c r="I1" s="338"/>
    </row>
    <row r="2" spans="1:9" ht="12.75" customHeight="1" x14ac:dyDescent="0.2">
      <c r="A2" s="339" t="s">
        <v>598</v>
      </c>
      <c r="B2" s="291"/>
      <c r="C2" s="291"/>
      <c r="D2" s="291"/>
      <c r="E2" s="291"/>
      <c r="F2" s="291"/>
      <c r="G2" s="291"/>
      <c r="H2" s="291"/>
      <c r="I2" s="291"/>
    </row>
    <row r="3" spans="1:9" x14ac:dyDescent="0.2">
      <c r="A3" s="347" t="s">
        <v>282</v>
      </c>
      <c r="B3" s="348"/>
      <c r="C3" s="348"/>
      <c r="D3" s="348"/>
      <c r="E3" s="348"/>
      <c r="F3" s="348"/>
      <c r="G3" s="348"/>
      <c r="H3" s="348"/>
      <c r="I3" s="348"/>
    </row>
    <row r="4" spans="1:9" x14ac:dyDescent="0.2">
      <c r="A4" s="340" t="s">
        <v>475</v>
      </c>
      <c r="B4" s="294"/>
      <c r="C4" s="294"/>
      <c r="D4" s="294"/>
      <c r="E4" s="294"/>
      <c r="F4" s="294"/>
      <c r="G4" s="294"/>
      <c r="H4" s="294"/>
      <c r="I4" s="295"/>
    </row>
    <row r="5" spans="1:9" ht="24" thickBot="1" x14ac:dyDescent="0.25">
      <c r="A5" s="362" t="s">
        <v>2</v>
      </c>
      <c r="B5" s="363"/>
      <c r="C5" s="363"/>
      <c r="D5" s="363"/>
      <c r="E5" s="363"/>
      <c r="F5" s="364"/>
      <c r="G5" s="16" t="s">
        <v>103</v>
      </c>
      <c r="H5" s="24" t="s">
        <v>302</v>
      </c>
      <c r="I5" s="24" t="s">
        <v>279</v>
      </c>
    </row>
    <row r="6" spans="1:9" x14ac:dyDescent="0.2">
      <c r="A6" s="353">
        <v>1</v>
      </c>
      <c r="B6" s="354"/>
      <c r="C6" s="354"/>
      <c r="D6" s="354"/>
      <c r="E6" s="354"/>
      <c r="F6" s="355"/>
      <c r="G6" s="17">
        <v>2</v>
      </c>
      <c r="H6" s="25" t="s">
        <v>167</v>
      </c>
      <c r="I6" s="25" t="s">
        <v>168</v>
      </c>
    </row>
    <row r="7" spans="1:9" x14ac:dyDescent="0.2">
      <c r="A7" s="358" t="s">
        <v>169</v>
      </c>
      <c r="B7" s="359"/>
      <c r="C7" s="359"/>
      <c r="D7" s="359"/>
      <c r="E7" s="359"/>
      <c r="F7" s="359"/>
      <c r="G7" s="359"/>
      <c r="H7" s="359"/>
      <c r="I7" s="360"/>
    </row>
    <row r="8" spans="1:9" x14ac:dyDescent="0.2">
      <c r="A8" s="361" t="s">
        <v>221</v>
      </c>
      <c r="B8" s="361"/>
      <c r="C8" s="361"/>
      <c r="D8" s="361"/>
      <c r="E8" s="361"/>
      <c r="F8" s="361"/>
      <c r="G8" s="18">
        <v>1</v>
      </c>
      <c r="H8" s="137">
        <v>3395452032</v>
      </c>
      <c r="I8" s="27">
        <v>4777968840</v>
      </c>
    </row>
    <row r="9" spans="1:9" x14ac:dyDescent="0.2">
      <c r="A9" s="345" t="s">
        <v>222</v>
      </c>
      <c r="B9" s="345"/>
      <c r="C9" s="345"/>
      <c r="D9" s="345"/>
      <c r="E9" s="345"/>
      <c r="F9" s="345"/>
      <c r="G9" s="19">
        <v>2</v>
      </c>
      <c r="H9" s="28">
        <v>0</v>
      </c>
      <c r="I9" s="28">
        <v>0</v>
      </c>
    </row>
    <row r="10" spans="1:9" x14ac:dyDescent="0.2">
      <c r="A10" s="345" t="s">
        <v>223</v>
      </c>
      <c r="B10" s="345"/>
      <c r="C10" s="345"/>
      <c r="D10" s="345"/>
      <c r="E10" s="345"/>
      <c r="F10" s="345"/>
      <c r="G10" s="19">
        <v>3</v>
      </c>
      <c r="H10" s="28">
        <v>5757753</v>
      </c>
      <c r="I10" s="28">
        <v>3527191</v>
      </c>
    </row>
    <row r="11" spans="1:9" x14ac:dyDescent="0.2">
      <c r="A11" s="345" t="s">
        <v>224</v>
      </c>
      <c r="B11" s="345"/>
      <c r="C11" s="345"/>
      <c r="D11" s="345"/>
      <c r="E11" s="345"/>
      <c r="F11" s="345"/>
      <c r="G11" s="19">
        <v>4</v>
      </c>
      <c r="H11" s="28">
        <v>110750346</v>
      </c>
      <c r="I11" s="28">
        <v>212926001</v>
      </c>
    </row>
    <row r="12" spans="1:9" x14ac:dyDescent="0.2">
      <c r="A12" s="345" t="s">
        <v>394</v>
      </c>
      <c r="B12" s="345"/>
      <c r="C12" s="345"/>
      <c r="D12" s="345"/>
      <c r="E12" s="345"/>
      <c r="F12" s="345"/>
      <c r="G12" s="19">
        <v>5</v>
      </c>
      <c r="H12" s="28">
        <v>47809044</v>
      </c>
      <c r="I12" s="28">
        <v>93694791</v>
      </c>
    </row>
    <row r="13" spans="1:9" x14ac:dyDescent="0.2">
      <c r="A13" s="346" t="s">
        <v>395</v>
      </c>
      <c r="B13" s="346"/>
      <c r="C13" s="346"/>
      <c r="D13" s="346"/>
      <c r="E13" s="346"/>
      <c r="F13" s="346"/>
      <c r="G13" s="104">
        <v>6</v>
      </c>
      <c r="H13" s="107">
        <f>SUM(H8:H12)</f>
        <v>3559769175</v>
      </c>
      <c r="I13" s="107">
        <f>SUM(I8:I12)</f>
        <v>5088116823</v>
      </c>
    </row>
    <row r="14" spans="1:9" ht="12.75" customHeight="1" x14ac:dyDescent="0.2">
      <c r="A14" s="345" t="s">
        <v>396</v>
      </c>
      <c r="B14" s="345"/>
      <c r="C14" s="345"/>
      <c r="D14" s="345"/>
      <c r="E14" s="345"/>
      <c r="F14" s="345"/>
      <c r="G14" s="19">
        <v>7</v>
      </c>
      <c r="H14" s="28">
        <v>-2726906954</v>
      </c>
      <c r="I14" s="28">
        <v>-4161350252</v>
      </c>
    </row>
    <row r="15" spans="1:9" ht="12.75" customHeight="1" x14ac:dyDescent="0.2">
      <c r="A15" s="345" t="s">
        <v>397</v>
      </c>
      <c r="B15" s="345"/>
      <c r="C15" s="345"/>
      <c r="D15" s="345"/>
      <c r="E15" s="345"/>
      <c r="F15" s="345"/>
      <c r="G15" s="19">
        <v>8</v>
      </c>
      <c r="H15" s="28">
        <v>-670968100</v>
      </c>
      <c r="I15" s="28">
        <v>-948525244</v>
      </c>
    </row>
    <row r="16" spans="1:9" ht="12.75" customHeight="1" x14ac:dyDescent="0.2">
      <c r="A16" s="345" t="s">
        <v>398</v>
      </c>
      <c r="B16" s="345"/>
      <c r="C16" s="345"/>
      <c r="D16" s="345"/>
      <c r="E16" s="345"/>
      <c r="F16" s="345"/>
      <c r="G16" s="19">
        <v>9</v>
      </c>
      <c r="H16" s="28">
        <v>-16431290</v>
      </c>
      <c r="I16" s="28">
        <v>-19157719</v>
      </c>
    </row>
    <row r="17" spans="1:9" ht="12.75" customHeight="1" x14ac:dyDescent="0.2">
      <c r="A17" s="345" t="s">
        <v>399</v>
      </c>
      <c r="B17" s="345"/>
      <c r="C17" s="345"/>
      <c r="D17" s="345"/>
      <c r="E17" s="345"/>
      <c r="F17" s="345"/>
      <c r="G17" s="19">
        <v>10</v>
      </c>
      <c r="H17" s="28">
        <v>-3780093</v>
      </c>
      <c r="I17" s="28">
        <v>-6209260</v>
      </c>
    </row>
    <row r="18" spans="1:9" ht="12.75" customHeight="1" x14ac:dyDescent="0.2">
      <c r="A18" s="345" t="s">
        <v>400</v>
      </c>
      <c r="B18" s="345"/>
      <c r="C18" s="345"/>
      <c r="D18" s="345"/>
      <c r="E18" s="345"/>
      <c r="F18" s="345"/>
      <c r="G18" s="19">
        <v>11</v>
      </c>
      <c r="H18" s="28">
        <v>-19966494</v>
      </c>
      <c r="I18" s="28">
        <v>-31748080</v>
      </c>
    </row>
    <row r="19" spans="1:9" ht="12.75" customHeight="1" x14ac:dyDescent="0.2">
      <c r="A19" s="345" t="s">
        <v>401</v>
      </c>
      <c r="B19" s="345"/>
      <c r="C19" s="345"/>
      <c r="D19" s="345"/>
      <c r="E19" s="345"/>
      <c r="F19" s="345"/>
      <c r="G19" s="19">
        <v>12</v>
      </c>
      <c r="H19" s="28">
        <v>-219804321</v>
      </c>
      <c r="I19" s="28">
        <v>-303408744</v>
      </c>
    </row>
    <row r="20" spans="1:9" ht="26.25" customHeight="1" x14ac:dyDescent="0.2">
      <c r="A20" s="346" t="s">
        <v>402</v>
      </c>
      <c r="B20" s="346"/>
      <c r="C20" s="346"/>
      <c r="D20" s="346"/>
      <c r="E20" s="346"/>
      <c r="F20" s="346"/>
      <c r="G20" s="104">
        <v>13</v>
      </c>
      <c r="H20" s="107">
        <f>SUM(H14:H19)</f>
        <v>-3657857252</v>
      </c>
      <c r="I20" s="107">
        <f>SUM(I14:I19)</f>
        <v>-5470399299</v>
      </c>
    </row>
    <row r="21" spans="1:9" ht="27.6" customHeight="1" x14ac:dyDescent="0.2">
      <c r="A21" s="357" t="s">
        <v>403</v>
      </c>
      <c r="B21" s="357"/>
      <c r="C21" s="357"/>
      <c r="D21" s="357"/>
      <c r="E21" s="357"/>
      <c r="F21" s="357"/>
      <c r="G21" s="105">
        <v>14</v>
      </c>
      <c r="H21" s="29">
        <f>H13+H20</f>
        <v>-98088077</v>
      </c>
      <c r="I21" s="29">
        <f>I13+I20</f>
        <v>-382282476</v>
      </c>
    </row>
    <row r="22" spans="1:9" x14ac:dyDescent="0.2">
      <c r="A22" s="358" t="s">
        <v>189</v>
      </c>
      <c r="B22" s="359"/>
      <c r="C22" s="359"/>
      <c r="D22" s="359"/>
      <c r="E22" s="359"/>
      <c r="F22" s="359"/>
      <c r="G22" s="359"/>
      <c r="H22" s="359"/>
      <c r="I22" s="360"/>
    </row>
    <row r="23" spans="1:9" ht="26.45" customHeight="1" x14ac:dyDescent="0.2">
      <c r="A23" s="361" t="s">
        <v>225</v>
      </c>
      <c r="B23" s="361"/>
      <c r="C23" s="361"/>
      <c r="D23" s="361"/>
      <c r="E23" s="361"/>
      <c r="F23" s="361"/>
      <c r="G23" s="18">
        <v>15</v>
      </c>
      <c r="H23" s="137">
        <v>14659736</v>
      </c>
      <c r="I23" s="27">
        <v>21165951</v>
      </c>
    </row>
    <row r="24" spans="1:9" ht="12.75" customHeight="1" x14ac:dyDescent="0.2">
      <c r="A24" s="345" t="s">
        <v>226</v>
      </c>
      <c r="B24" s="345"/>
      <c r="C24" s="345"/>
      <c r="D24" s="345"/>
      <c r="E24" s="345"/>
      <c r="F24" s="345"/>
      <c r="G24" s="18">
        <v>16</v>
      </c>
      <c r="H24" s="28">
        <v>36667560</v>
      </c>
      <c r="I24" s="28">
        <v>2864716</v>
      </c>
    </row>
    <row r="25" spans="1:9" ht="12.75" customHeight="1" x14ac:dyDescent="0.2">
      <c r="A25" s="345" t="s">
        <v>227</v>
      </c>
      <c r="B25" s="345"/>
      <c r="C25" s="345"/>
      <c r="D25" s="345"/>
      <c r="E25" s="345"/>
      <c r="F25" s="345"/>
      <c r="G25" s="18">
        <v>17</v>
      </c>
      <c r="H25" s="28">
        <v>6501716</v>
      </c>
      <c r="I25" s="28">
        <v>12763441</v>
      </c>
    </row>
    <row r="26" spans="1:9" ht="12.75" customHeight="1" x14ac:dyDescent="0.2">
      <c r="A26" s="345" t="s">
        <v>228</v>
      </c>
      <c r="B26" s="345"/>
      <c r="C26" s="345"/>
      <c r="D26" s="345"/>
      <c r="E26" s="345"/>
      <c r="F26" s="345"/>
      <c r="G26" s="18">
        <v>18</v>
      </c>
      <c r="H26" s="28">
        <v>26217306</v>
      </c>
      <c r="I26" s="28">
        <v>39169277</v>
      </c>
    </row>
    <row r="27" spans="1:9" ht="12.75" customHeight="1" x14ac:dyDescent="0.2">
      <c r="A27" s="345" t="s">
        <v>229</v>
      </c>
      <c r="B27" s="345"/>
      <c r="C27" s="345"/>
      <c r="D27" s="345"/>
      <c r="E27" s="345"/>
      <c r="F27" s="345"/>
      <c r="G27" s="18">
        <v>19</v>
      </c>
      <c r="H27" s="28">
        <v>63499234</v>
      </c>
      <c r="I27" s="28">
        <v>120533927</v>
      </c>
    </row>
    <row r="28" spans="1:9" ht="12.75" customHeight="1" x14ac:dyDescent="0.2">
      <c r="A28" s="345" t="s">
        <v>230</v>
      </c>
      <c r="B28" s="345"/>
      <c r="C28" s="345"/>
      <c r="D28" s="345"/>
      <c r="E28" s="345"/>
      <c r="F28" s="345"/>
      <c r="G28" s="18">
        <v>20</v>
      </c>
      <c r="H28" s="28">
        <v>179498</v>
      </c>
      <c r="I28" s="28">
        <v>114023210</v>
      </c>
    </row>
    <row r="29" spans="1:9" ht="24" customHeight="1" x14ac:dyDescent="0.2">
      <c r="A29" s="351" t="s">
        <v>404</v>
      </c>
      <c r="B29" s="351"/>
      <c r="C29" s="351"/>
      <c r="D29" s="351"/>
      <c r="E29" s="351"/>
      <c r="F29" s="351"/>
      <c r="G29" s="104">
        <v>21</v>
      </c>
      <c r="H29" s="108">
        <f>SUM(H23:H28)</f>
        <v>147725050</v>
      </c>
      <c r="I29" s="108">
        <f>SUM(I23:I28)</f>
        <v>310520522</v>
      </c>
    </row>
    <row r="30" spans="1:9" ht="27" customHeight="1" x14ac:dyDescent="0.2">
      <c r="A30" s="345" t="s">
        <v>231</v>
      </c>
      <c r="B30" s="345"/>
      <c r="C30" s="345"/>
      <c r="D30" s="345"/>
      <c r="E30" s="345"/>
      <c r="F30" s="345"/>
      <c r="G30" s="19">
        <v>22</v>
      </c>
      <c r="H30" s="28">
        <v>-72040520</v>
      </c>
      <c r="I30" s="28">
        <v>-164589376</v>
      </c>
    </row>
    <row r="31" spans="1:9" ht="12.75" customHeight="1" x14ac:dyDescent="0.2">
      <c r="A31" s="345" t="s">
        <v>232</v>
      </c>
      <c r="B31" s="345"/>
      <c r="C31" s="345"/>
      <c r="D31" s="345"/>
      <c r="E31" s="345"/>
      <c r="F31" s="345"/>
      <c r="G31" s="19">
        <v>23</v>
      </c>
      <c r="H31" s="28">
        <v>-12922848</v>
      </c>
      <c r="I31" s="28">
        <v>-1627658</v>
      </c>
    </row>
    <row r="32" spans="1:9" ht="12.75" customHeight="1" x14ac:dyDescent="0.2">
      <c r="A32" s="345" t="s">
        <v>405</v>
      </c>
      <c r="B32" s="345"/>
      <c r="C32" s="345"/>
      <c r="D32" s="345"/>
      <c r="E32" s="345"/>
      <c r="F32" s="345"/>
      <c r="G32" s="19">
        <v>24</v>
      </c>
      <c r="H32" s="28">
        <v>-108115450</v>
      </c>
      <c r="I32" s="28">
        <v>-19568142</v>
      </c>
    </row>
    <row r="33" spans="1:9" ht="12.75" customHeight="1" x14ac:dyDescent="0.2">
      <c r="A33" s="345" t="s">
        <v>233</v>
      </c>
      <c r="B33" s="345"/>
      <c r="C33" s="345"/>
      <c r="D33" s="345"/>
      <c r="E33" s="345"/>
      <c r="F33" s="345"/>
      <c r="G33" s="19">
        <v>25</v>
      </c>
      <c r="H33" s="28">
        <v>0</v>
      </c>
      <c r="I33" s="28">
        <v>-220656466</v>
      </c>
    </row>
    <row r="34" spans="1:9" ht="12.75" customHeight="1" x14ac:dyDescent="0.2">
      <c r="A34" s="345" t="s">
        <v>234</v>
      </c>
      <c r="B34" s="345"/>
      <c r="C34" s="345"/>
      <c r="D34" s="345"/>
      <c r="E34" s="345"/>
      <c r="F34" s="345"/>
      <c r="G34" s="19">
        <v>26</v>
      </c>
      <c r="H34" s="28">
        <v>-215738585</v>
      </c>
      <c r="I34" s="28">
        <v>-124078</v>
      </c>
    </row>
    <row r="35" spans="1:9" ht="25.9" customHeight="1" x14ac:dyDescent="0.2">
      <c r="A35" s="351" t="s">
        <v>406</v>
      </c>
      <c r="B35" s="351"/>
      <c r="C35" s="351"/>
      <c r="D35" s="351"/>
      <c r="E35" s="351"/>
      <c r="F35" s="351"/>
      <c r="G35" s="104">
        <v>27</v>
      </c>
      <c r="H35" s="108">
        <f>SUM(H30:H34)</f>
        <v>-408817403</v>
      </c>
      <c r="I35" s="108">
        <f>SUM(I30:I34)</f>
        <v>-406565720</v>
      </c>
    </row>
    <row r="36" spans="1:9" ht="28.15" customHeight="1" x14ac:dyDescent="0.2">
      <c r="A36" s="357" t="s">
        <v>407</v>
      </c>
      <c r="B36" s="357"/>
      <c r="C36" s="357"/>
      <c r="D36" s="357"/>
      <c r="E36" s="357"/>
      <c r="F36" s="357"/>
      <c r="G36" s="105">
        <v>28</v>
      </c>
      <c r="H36" s="109">
        <f>H29+H35</f>
        <v>-261092353</v>
      </c>
      <c r="I36" s="109">
        <f>I29+I35</f>
        <v>-96045198</v>
      </c>
    </row>
    <row r="37" spans="1:9" x14ac:dyDescent="0.2">
      <c r="A37" s="358" t="s">
        <v>204</v>
      </c>
      <c r="B37" s="359"/>
      <c r="C37" s="359"/>
      <c r="D37" s="359"/>
      <c r="E37" s="359"/>
      <c r="F37" s="359"/>
      <c r="G37" s="359">
        <v>0</v>
      </c>
      <c r="H37" s="359"/>
      <c r="I37" s="360"/>
    </row>
    <row r="38" spans="1:9" ht="12.75" customHeight="1" x14ac:dyDescent="0.2">
      <c r="A38" s="365" t="s">
        <v>235</v>
      </c>
      <c r="B38" s="365"/>
      <c r="C38" s="365"/>
      <c r="D38" s="365"/>
      <c r="E38" s="365"/>
      <c r="F38" s="365"/>
      <c r="G38" s="18">
        <v>29</v>
      </c>
      <c r="H38" s="137">
        <v>9800</v>
      </c>
      <c r="I38" s="27">
        <v>470000</v>
      </c>
    </row>
    <row r="39" spans="1:9" ht="25.15" customHeight="1" x14ac:dyDescent="0.2">
      <c r="A39" s="350" t="s">
        <v>236</v>
      </c>
      <c r="B39" s="350"/>
      <c r="C39" s="350"/>
      <c r="D39" s="350"/>
      <c r="E39" s="350"/>
      <c r="F39" s="350"/>
      <c r="G39" s="19">
        <v>30</v>
      </c>
      <c r="H39" s="28">
        <v>0</v>
      </c>
      <c r="I39" s="28">
        <v>0</v>
      </c>
    </row>
    <row r="40" spans="1:9" ht="12.75" customHeight="1" x14ac:dyDescent="0.2">
      <c r="A40" s="350" t="s">
        <v>237</v>
      </c>
      <c r="B40" s="350"/>
      <c r="C40" s="350"/>
      <c r="D40" s="350"/>
      <c r="E40" s="350"/>
      <c r="F40" s="350"/>
      <c r="G40" s="19">
        <v>31</v>
      </c>
      <c r="H40" s="28">
        <v>158983939</v>
      </c>
      <c r="I40" s="28">
        <v>736033778</v>
      </c>
    </row>
    <row r="41" spans="1:9" ht="12.75" customHeight="1" x14ac:dyDescent="0.2">
      <c r="A41" s="350" t="s">
        <v>238</v>
      </c>
      <c r="B41" s="350"/>
      <c r="C41" s="350"/>
      <c r="D41" s="350"/>
      <c r="E41" s="350"/>
      <c r="F41" s="350"/>
      <c r="G41" s="19">
        <v>32</v>
      </c>
      <c r="H41" s="28">
        <v>1495380</v>
      </c>
      <c r="I41" s="28">
        <v>3628291</v>
      </c>
    </row>
    <row r="42" spans="1:9" ht="25.9" customHeight="1" x14ac:dyDescent="0.2">
      <c r="A42" s="351" t="s">
        <v>408</v>
      </c>
      <c r="B42" s="351"/>
      <c r="C42" s="351"/>
      <c r="D42" s="351"/>
      <c r="E42" s="351"/>
      <c r="F42" s="351"/>
      <c r="G42" s="104">
        <v>33</v>
      </c>
      <c r="H42" s="108">
        <f>H41+H40+H39+H38</f>
        <v>160489119</v>
      </c>
      <c r="I42" s="108">
        <f>I41+I40+I39+I38</f>
        <v>740132069</v>
      </c>
    </row>
    <row r="43" spans="1:9" ht="24.6" customHeight="1" x14ac:dyDescent="0.2">
      <c r="A43" s="350" t="s">
        <v>239</v>
      </c>
      <c r="B43" s="350"/>
      <c r="C43" s="350"/>
      <c r="D43" s="350"/>
      <c r="E43" s="350"/>
      <c r="F43" s="350"/>
      <c r="G43" s="19">
        <v>34</v>
      </c>
      <c r="H43" s="28">
        <v>-82455794</v>
      </c>
      <c r="I43" s="28">
        <v>-175276936</v>
      </c>
    </row>
    <row r="44" spans="1:9" ht="12.75" customHeight="1" x14ac:dyDescent="0.2">
      <c r="A44" s="350" t="s">
        <v>240</v>
      </c>
      <c r="B44" s="350"/>
      <c r="C44" s="350"/>
      <c r="D44" s="350"/>
      <c r="E44" s="350"/>
      <c r="F44" s="350"/>
      <c r="G44" s="19">
        <v>35</v>
      </c>
      <c r="H44" s="28">
        <v>-31690961</v>
      </c>
      <c r="I44" s="28">
        <v>-54066697</v>
      </c>
    </row>
    <row r="45" spans="1:9" ht="12.75" customHeight="1" x14ac:dyDescent="0.2">
      <c r="A45" s="350" t="s">
        <v>241</v>
      </c>
      <c r="B45" s="350"/>
      <c r="C45" s="350"/>
      <c r="D45" s="350"/>
      <c r="E45" s="350"/>
      <c r="F45" s="350"/>
      <c r="G45" s="19">
        <v>36</v>
      </c>
      <c r="H45" s="28">
        <v>-860059</v>
      </c>
      <c r="I45" s="28">
        <v>-8245361</v>
      </c>
    </row>
    <row r="46" spans="1:9" ht="21" customHeight="1" x14ac:dyDescent="0.2">
      <c r="A46" s="350" t="s">
        <v>242</v>
      </c>
      <c r="B46" s="350"/>
      <c r="C46" s="350"/>
      <c r="D46" s="350"/>
      <c r="E46" s="350"/>
      <c r="F46" s="350"/>
      <c r="G46" s="19">
        <v>37</v>
      </c>
      <c r="H46" s="28">
        <v>0</v>
      </c>
      <c r="I46" s="28">
        <v>0</v>
      </c>
    </row>
    <row r="47" spans="1:9" ht="12.75" customHeight="1" x14ac:dyDescent="0.2">
      <c r="A47" s="350" t="s">
        <v>243</v>
      </c>
      <c r="B47" s="350"/>
      <c r="C47" s="350"/>
      <c r="D47" s="350"/>
      <c r="E47" s="350"/>
      <c r="F47" s="350"/>
      <c r="G47" s="19">
        <v>38</v>
      </c>
      <c r="H47" s="28">
        <v>-3513139</v>
      </c>
      <c r="I47" s="28">
        <v>-15598768</v>
      </c>
    </row>
    <row r="48" spans="1:9" ht="22.9" customHeight="1" x14ac:dyDescent="0.2">
      <c r="A48" s="351" t="s">
        <v>409</v>
      </c>
      <c r="B48" s="351"/>
      <c r="C48" s="351"/>
      <c r="D48" s="351"/>
      <c r="E48" s="351"/>
      <c r="F48" s="351"/>
      <c r="G48" s="104">
        <v>39</v>
      </c>
      <c r="H48" s="108">
        <f>H47+H46+H45+H44+H43</f>
        <v>-118519953</v>
      </c>
      <c r="I48" s="108">
        <f>I47+I46+I45+I44+I43</f>
        <v>-253187762</v>
      </c>
    </row>
    <row r="49" spans="1:9" ht="25.9" customHeight="1" x14ac:dyDescent="0.2">
      <c r="A49" s="352" t="s">
        <v>444</v>
      </c>
      <c r="B49" s="352"/>
      <c r="C49" s="352"/>
      <c r="D49" s="352"/>
      <c r="E49" s="352"/>
      <c r="F49" s="352"/>
      <c r="G49" s="104">
        <v>40</v>
      </c>
      <c r="H49" s="108">
        <f>H48+H42</f>
        <v>41969166</v>
      </c>
      <c r="I49" s="108">
        <f>I48+I42</f>
        <v>486944307</v>
      </c>
    </row>
    <row r="50" spans="1:9" ht="12.75" customHeight="1" x14ac:dyDescent="0.2">
      <c r="A50" s="345" t="s">
        <v>244</v>
      </c>
      <c r="B50" s="345"/>
      <c r="C50" s="345"/>
      <c r="D50" s="345"/>
      <c r="E50" s="345"/>
      <c r="F50" s="345"/>
      <c r="G50" s="19">
        <v>41</v>
      </c>
      <c r="H50" s="28">
        <v>-2705111</v>
      </c>
      <c r="I50" s="28">
        <v>-2125391</v>
      </c>
    </row>
    <row r="51" spans="1:9" ht="25.9" customHeight="1" x14ac:dyDescent="0.2">
      <c r="A51" s="352" t="s">
        <v>410</v>
      </c>
      <c r="B51" s="352"/>
      <c r="C51" s="352"/>
      <c r="D51" s="352"/>
      <c r="E51" s="352"/>
      <c r="F51" s="352"/>
      <c r="G51" s="104">
        <v>42</v>
      </c>
      <c r="H51" s="108">
        <f>H21+H36+H49+H50</f>
        <v>-319916375</v>
      </c>
      <c r="I51" s="108">
        <f>I21+I36+I49+I50</f>
        <v>6491242</v>
      </c>
    </row>
    <row r="52" spans="1:9" ht="12.75" customHeight="1" x14ac:dyDescent="0.2">
      <c r="A52" s="356" t="s">
        <v>218</v>
      </c>
      <c r="B52" s="356"/>
      <c r="C52" s="356"/>
      <c r="D52" s="356"/>
      <c r="E52" s="356"/>
      <c r="F52" s="356"/>
      <c r="G52" s="19">
        <v>43</v>
      </c>
      <c r="H52" s="28">
        <v>743747188</v>
      </c>
      <c r="I52" s="28">
        <v>423830813</v>
      </c>
    </row>
    <row r="53" spans="1:9" ht="31.9" customHeight="1" x14ac:dyDescent="0.2">
      <c r="A53" s="349" t="s">
        <v>411</v>
      </c>
      <c r="B53" s="349"/>
      <c r="C53" s="349"/>
      <c r="D53" s="349"/>
      <c r="E53" s="349"/>
      <c r="F53" s="349"/>
      <c r="G53" s="106">
        <v>44</v>
      </c>
      <c r="H53" s="110">
        <f>H52+H51</f>
        <v>423830813</v>
      </c>
      <c r="I53" s="110">
        <f>I52+I51</f>
        <v>430322055</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0.72" bottom="0.5" header="0.5" footer="0.2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90" zoomScaleNormal="100" zoomScaleSheetLayoutView="90" workbookViewId="0">
      <pane xSplit="7" ySplit="6" topLeftCell="V40" activePane="bottomRight" state="frozen"/>
      <selection pane="topRight" activeCell="H1" sqref="H1"/>
      <selection pane="bottomLeft" activeCell="A7" sqref="A7"/>
      <selection pane="bottomRight" activeCell="L61" sqref="L6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84" t="s">
        <v>245</v>
      </c>
      <c r="B1" s="385"/>
      <c r="C1" s="385"/>
      <c r="D1" s="385"/>
      <c r="E1" s="385"/>
      <c r="F1" s="385"/>
      <c r="G1" s="385"/>
      <c r="H1" s="385"/>
      <c r="I1" s="385"/>
      <c r="J1" s="385"/>
      <c r="K1" s="30"/>
    </row>
    <row r="2" spans="1:25" ht="15.75" x14ac:dyDescent="0.2">
      <c r="A2" s="2"/>
      <c r="B2" s="3"/>
      <c r="C2" s="386" t="s">
        <v>246</v>
      </c>
      <c r="D2" s="386"/>
      <c r="E2" s="9">
        <v>44562</v>
      </c>
      <c r="F2" s="4" t="s">
        <v>0</v>
      </c>
      <c r="G2" s="9">
        <v>44926</v>
      </c>
      <c r="H2" s="31"/>
      <c r="I2" s="31"/>
      <c r="J2" s="31"/>
      <c r="K2" s="30"/>
      <c r="X2" s="32" t="s">
        <v>282</v>
      </c>
    </row>
    <row r="3" spans="1:25" ht="13.5" customHeight="1" thickBot="1" x14ac:dyDescent="0.25">
      <c r="A3" s="387" t="s">
        <v>247</v>
      </c>
      <c r="B3" s="388"/>
      <c r="C3" s="388"/>
      <c r="D3" s="388"/>
      <c r="E3" s="388"/>
      <c r="F3" s="388"/>
      <c r="G3" s="391" t="s">
        <v>3</v>
      </c>
      <c r="H3" s="375" t="s">
        <v>248</v>
      </c>
      <c r="I3" s="375"/>
      <c r="J3" s="375"/>
      <c r="K3" s="375"/>
      <c r="L3" s="375"/>
      <c r="M3" s="375"/>
      <c r="N3" s="375"/>
      <c r="O3" s="375"/>
      <c r="P3" s="375"/>
      <c r="Q3" s="375"/>
      <c r="R3" s="375"/>
      <c r="S3" s="375"/>
      <c r="T3" s="375"/>
      <c r="U3" s="375"/>
      <c r="V3" s="375"/>
      <c r="W3" s="375"/>
      <c r="X3" s="375" t="s">
        <v>249</v>
      </c>
      <c r="Y3" s="377" t="s">
        <v>250</v>
      </c>
    </row>
    <row r="4" spans="1:25" ht="90.75" thickBot="1" x14ac:dyDescent="0.25">
      <c r="A4" s="389"/>
      <c r="B4" s="390"/>
      <c r="C4" s="390"/>
      <c r="D4" s="390"/>
      <c r="E4" s="390"/>
      <c r="F4" s="390"/>
      <c r="G4" s="392"/>
      <c r="H4" s="33" t="s">
        <v>251</v>
      </c>
      <c r="I4" s="33" t="s">
        <v>252</v>
      </c>
      <c r="J4" s="33" t="s">
        <v>253</v>
      </c>
      <c r="K4" s="33" t="s">
        <v>254</v>
      </c>
      <c r="L4" s="33" t="s">
        <v>255</v>
      </c>
      <c r="M4" s="33" t="s">
        <v>256</v>
      </c>
      <c r="N4" s="33" t="s">
        <v>257</v>
      </c>
      <c r="O4" s="33" t="s">
        <v>258</v>
      </c>
      <c r="P4" s="121" t="s">
        <v>412</v>
      </c>
      <c r="Q4" s="33" t="s">
        <v>259</v>
      </c>
      <c r="R4" s="33" t="s">
        <v>260</v>
      </c>
      <c r="S4" s="121" t="s">
        <v>413</v>
      </c>
      <c r="T4" s="121" t="s">
        <v>414</v>
      </c>
      <c r="U4" s="33" t="s">
        <v>261</v>
      </c>
      <c r="V4" s="33" t="s">
        <v>262</v>
      </c>
      <c r="W4" s="33" t="s">
        <v>263</v>
      </c>
      <c r="X4" s="376"/>
      <c r="Y4" s="378"/>
    </row>
    <row r="5" spans="1:25" ht="22.5" x14ac:dyDescent="0.2">
      <c r="A5" s="379">
        <v>1</v>
      </c>
      <c r="B5" s="380"/>
      <c r="C5" s="380"/>
      <c r="D5" s="380"/>
      <c r="E5" s="380"/>
      <c r="F5" s="380"/>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415</v>
      </c>
      <c r="V5" s="34" t="s">
        <v>294</v>
      </c>
      <c r="W5" s="34" t="s">
        <v>416</v>
      </c>
      <c r="X5" s="34">
        <v>19</v>
      </c>
      <c r="Y5" s="36" t="s">
        <v>417</v>
      </c>
    </row>
    <row r="6" spans="1:25" x14ac:dyDescent="0.2">
      <c r="A6" s="381" t="s">
        <v>264</v>
      </c>
      <c r="B6" s="381"/>
      <c r="C6" s="381"/>
      <c r="D6" s="381"/>
      <c r="E6" s="381"/>
      <c r="F6" s="381"/>
      <c r="G6" s="381"/>
      <c r="H6" s="381"/>
      <c r="I6" s="381"/>
      <c r="J6" s="381"/>
      <c r="K6" s="381"/>
      <c r="L6" s="381"/>
      <c r="M6" s="381"/>
      <c r="N6" s="382"/>
      <c r="O6" s="382"/>
      <c r="P6" s="382"/>
      <c r="Q6" s="382"/>
      <c r="R6" s="382"/>
      <c r="S6" s="382"/>
      <c r="T6" s="382"/>
      <c r="U6" s="382"/>
      <c r="V6" s="382"/>
      <c r="W6" s="382"/>
      <c r="X6" s="382"/>
      <c r="Y6" s="383"/>
    </row>
    <row r="7" spans="1:25" x14ac:dyDescent="0.2">
      <c r="A7" s="373" t="s">
        <v>299</v>
      </c>
      <c r="B7" s="373"/>
      <c r="C7" s="373"/>
      <c r="D7" s="373"/>
      <c r="E7" s="373"/>
      <c r="F7" s="373"/>
      <c r="G7" s="6">
        <v>1</v>
      </c>
      <c r="H7" s="37">
        <v>1208895930</v>
      </c>
      <c r="I7" s="37">
        <v>719579</v>
      </c>
      <c r="J7" s="37">
        <v>70601681</v>
      </c>
      <c r="K7" s="37">
        <v>34518334</v>
      </c>
      <c r="L7" s="37">
        <v>15869707</v>
      </c>
      <c r="M7" s="37">
        <v>458880493</v>
      </c>
      <c r="N7" s="37">
        <v>229655913</v>
      </c>
      <c r="O7" s="37">
        <v>0</v>
      </c>
      <c r="P7" s="37">
        <v>0</v>
      </c>
      <c r="Q7" s="37">
        <v>0</v>
      </c>
      <c r="R7" s="37">
        <v>0</v>
      </c>
      <c r="S7" s="37">
        <v>0</v>
      </c>
      <c r="T7" s="37">
        <v>-148941</v>
      </c>
      <c r="U7" s="37">
        <v>319397188</v>
      </c>
      <c r="V7" s="37">
        <v>73888927</v>
      </c>
      <c r="W7" s="38">
        <f>H7+I7+J7+K7-L7+M7+N7+O7+P7+Q7+R7+U7+V7+S7+T7</f>
        <v>2380539397</v>
      </c>
      <c r="X7" s="37">
        <v>289980934</v>
      </c>
      <c r="Y7" s="38">
        <f>W7+X7</f>
        <v>2670520331</v>
      </c>
    </row>
    <row r="8" spans="1:25" x14ac:dyDescent="0.2">
      <c r="A8" s="368" t="s">
        <v>265</v>
      </c>
      <c r="B8" s="368"/>
      <c r="C8" s="368"/>
      <c r="D8" s="368"/>
      <c r="E8" s="368"/>
      <c r="F8" s="368"/>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
      <c r="A9" s="368" t="s">
        <v>266</v>
      </c>
      <c r="B9" s="368"/>
      <c r="C9" s="368"/>
      <c r="D9" s="368"/>
      <c r="E9" s="368"/>
      <c r="F9" s="368"/>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374" t="s">
        <v>300</v>
      </c>
      <c r="B10" s="374"/>
      <c r="C10" s="374"/>
      <c r="D10" s="374"/>
      <c r="E10" s="374"/>
      <c r="F10" s="374"/>
      <c r="G10" s="7">
        <v>4</v>
      </c>
      <c r="H10" s="38">
        <f>H7+H8+H9</f>
        <v>1208895930</v>
      </c>
      <c r="I10" s="38">
        <f t="shared" ref="I10:Y10" si="2">I7+I8+I9</f>
        <v>719579</v>
      </c>
      <c r="J10" s="38">
        <f t="shared" si="2"/>
        <v>70601681</v>
      </c>
      <c r="K10" s="38">
        <f>K7+K8+K9</f>
        <v>34518334</v>
      </c>
      <c r="L10" s="38">
        <f t="shared" si="2"/>
        <v>15869707</v>
      </c>
      <c r="M10" s="38">
        <f t="shared" si="2"/>
        <v>458880493</v>
      </c>
      <c r="N10" s="38">
        <f t="shared" si="2"/>
        <v>229655913</v>
      </c>
      <c r="O10" s="38">
        <f t="shared" si="2"/>
        <v>0</v>
      </c>
      <c r="P10" s="38">
        <f t="shared" si="2"/>
        <v>0</v>
      </c>
      <c r="Q10" s="38">
        <f t="shared" si="2"/>
        <v>0</v>
      </c>
      <c r="R10" s="38">
        <f t="shared" si="2"/>
        <v>0</v>
      </c>
      <c r="S10" s="38">
        <f t="shared" si="2"/>
        <v>0</v>
      </c>
      <c r="T10" s="38">
        <f t="shared" si="2"/>
        <v>-148941</v>
      </c>
      <c r="U10" s="38">
        <f t="shared" si="2"/>
        <v>319397188</v>
      </c>
      <c r="V10" s="38">
        <f t="shared" si="2"/>
        <v>73888927</v>
      </c>
      <c r="W10" s="38">
        <f t="shared" si="2"/>
        <v>2380539397</v>
      </c>
      <c r="X10" s="38">
        <f t="shared" si="2"/>
        <v>289980934</v>
      </c>
      <c r="Y10" s="38">
        <f t="shared" si="2"/>
        <v>2670520331</v>
      </c>
    </row>
    <row r="11" spans="1:25" x14ac:dyDescent="0.2">
      <c r="A11" s="368" t="s">
        <v>267</v>
      </c>
      <c r="B11" s="368"/>
      <c r="C11" s="368"/>
      <c r="D11" s="368"/>
      <c r="E11" s="368"/>
      <c r="F11" s="368"/>
      <c r="G11" s="6">
        <v>5</v>
      </c>
      <c r="H11" s="39">
        <v>0</v>
      </c>
      <c r="I11" s="39">
        <v>0</v>
      </c>
      <c r="J11" s="39">
        <v>0</v>
      </c>
      <c r="K11" s="39">
        <v>0</v>
      </c>
      <c r="L11" s="39">
        <v>0</v>
      </c>
      <c r="M11" s="39">
        <v>0</v>
      </c>
      <c r="N11" s="39">
        <v>0</v>
      </c>
      <c r="O11" s="39">
        <v>0</v>
      </c>
      <c r="P11" s="39">
        <v>0</v>
      </c>
      <c r="Q11" s="39">
        <v>0</v>
      </c>
      <c r="R11" s="39">
        <v>0</v>
      </c>
      <c r="S11" s="37">
        <v>0</v>
      </c>
      <c r="T11" s="37">
        <v>0</v>
      </c>
      <c r="U11" s="39">
        <v>0</v>
      </c>
      <c r="V11" s="37">
        <v>163945197</v>
      </c>
      <c r="W11" s="38">
        <f t="shared" ref="W11:W29" si="3">H11+I11+J11+K11-L11+M11+N11+O11+P11+Q11+R11+U11+V11+S11+T11</f>
        <v>163945197</v>
      </c>
      <c r="X11" s="37">
        <v>47446027</v>
      </c>
      <c r="Y11" s="38">
        <f t="shared" ref="Y11:Y29" si="4">W11+X11</f>
        <v>211391224</v>
      </c>
    </row>
    <row r="12" spans="1:25" x14ac:dyDescent="0.2">
      <c r="A12" s="368" t="s">
        <v>268</v>
      </c>
      <c r="B12" s="368"/>
      <c r="C12" s="368"/>
      <c r="D12" s="368"/>
      <c r="E12" s="368"/>
      <c r="F12" s="368"/>
      <c r="G12" s="6">
        <v>6</v>
      </c>
      <c r="H12" s="39">
        <v>0</v>
      </c>
      <c r="I12" s="39">
        <v>0</v>
      </c>
      <c r="J12" s="39">
        <v>0</v>
      </c>
      <c r="K12" s="39">
        <v>0</v>
      </c>
      <c r="L12" s="39">
        <v>0</v>
      </c>
      <c r="M12" s="39">
        <v>0</v>
      </c>
      <c r="N12" s="37">
        <v>0</v>
      </c>
      <c r="O12" s="39">
        <v>0</v>
      </c>
      <c r="P12" s="39">
        <v>0</v>
      </c>
      <c r="Q12" s="39">
        <v>0</v>
      </c>
      <c r="R12" s="39">
        <v>0</v>
      </c>
      <c r="S12" s="37">
        <v>0</v>
      </c>
      <c r="T12" s="37">
        <v>34284</v>
      </c>
      <c r="U12" s="39">
        <v>0</v>
      </c>
      <c r="V12" s="39">
        <v>0</v>
      </c>
      <c r="W12" s="38">
        <f t="shared" si="3"/>
        <v>34284</v>
      </c>
      <c r="X12" s="37">
        <v>30734</v>
      </c>
      <c r="Y12" s="38">
        <f t="shared" si="4"/>
        <v>65018</v>
      </c>
    </row>
    <row r="13" spans="1:25" ht="26.25" customHeight="1" x14ac:dyDescent="0.2">
      <c r="A13" s="368" t="s">
        <v>269</v>
      </c>
      <c r="B13" s="368"/>
      <c r="C13" s="368"/>
      <c r="D13" s="368"/>
      <c r="E13" s="368"/>
      <c r="F13" s="368"/>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
      <c r="A14" s="368" t="s">
        <v>418</v>
      </c>
      <c r="B14" s="368"/>
      <c r="C14" s="368"/>
      <c r="D14" s="368"/>
      <c r="E14" s="368"/>
      <c r="F14" s="368"/>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
      <c r="A15" s="368" t="s">
        <v>270</v>
      </c>
      <c r="B15" s="368"/>
      <c r="C15" s="368"/>
      <c r="D15" s="368"/>
      <c r="E15" s="368"/>
      <c r="F15" s="368"/>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368" t="s">
        <v>271</v>
      </c>
      <c r="B16" s="368"/>
      <c r="C16" s="368"/>
      <c r="D16" s="368"/>
      <c r="E16" s="368"/>
      <c r="F16" s="368"/>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368" t="s">
        <v>272</v>
      </c>
      <c r="B17" s="368"/>
      <c r="C17" s="368"/>
      <c r="D17" s="368"/>
      <c r="E17" s="368"/>
      <c r="F17" s="368"/>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368" t="s">
        <v>273</v>
      </c>
      <c r="B18" s="368"/>
      <c r="C18" s="368"/>
      <c r="D18" s="368"/>
      <c r="E18" s="368"/>
      <c r="F18" s="368"/>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368" t="s">
        <v>274</v>
      </c>
      <c r="B19" s="368"/>
      <c r="C19" s="368"/>
      <c r="D19" s="368"/>
      <c r="E19" s="368"/>
      <c r="F19" s="368"/>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
      <c r="A20" s="368" t="s">
        <v>275</v>
      </c>
      <c r="B20" s="368"/>
      <c r="C20" s="368"/>
      <c r="D20" s="368"/>
      <c r="E20" s="368"/>
      <c r="F20" s="368"/>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368" t="s">
        <v>419</v>
      </c>
      <c r="B21" s="368"/>
      <c r="C21" s="368"/>
      <c r="D21" s="368"/>
      <c r="E21" s="368"/>
      <c r="F21" s="368"/>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368" t="s">
        <v>420</v>
      </c>
      <c r="B22" s="368"/>
      <c r="C22" s="368"/>
      <c r="D22" s="368"/>
      <c r="E22" s="368"/>
      <c r="F22" s="368"/>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368" t="s">
        <v>421</v>
      </c>
      <c r="B23" s="368"/>
      <c r="C23" s="368"/>
      <c r="D23" s="368"/>
      <c r="E23" s="368"/>
      <c r="F23" s="368"/>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368" t="s">
        <v>276</v>
      </c>
      <c r="B24" s="368"/>
      <c r="C24" s="368"/>
      <c r="D24" s="368"/>
      <c r="E24" s="368"/>
      <c r="F24" s="368"/>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368" t="s">
        <v>422</v>
      </c>
      <c r="B25" s="368"/>
      <c r="C25" s="368"/>
      <c r="D25" s="368"/>
      <c r="E25" s="368"/>
      <c r="F25" s="368"/>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
      <c r="A26" s="368" t="s">
        <v>430</v>
      </c>
      <c r="B26" s="368"/>
      <c r="C26" s="368"/>
      <c r="D26" s="368"/>
      <c r="E26" s="368"/>
      <c r="F26" s="368"/>
      <c r="G26" s="6">
        <v>20</v>
      </c>
      <c r="H26" s="37">
        <v>0</v>
      </c>
      <c r="I26" s="37">
        <v>0</v>
      </c>
      <c r="J26" s="37">
        <v>0</v>
      </c>
      <c r="K26" s="37">
        <v>0</v>
      </c>
      <c r="L26" s="37">
        <v>0</v>
      </c>
      <c r="M26" s="37">
        <v>0</v>
      </c>
      <c r="N26" s="37">
        <v>0</v>
      </c>
      <c r="O26" s="37">
        <v>0</v>
      </c>
      <c r="P26" s="37">
        <v>0</v>
      </c>
      <c r="Q26" s="37">
        <v>0</v>
      </c>
      <c r="R26" s="37">
        <v>0</v>
      </c>
      <c r="S26" s="37">
        <v>0</v>
      </c>
      <c r="T26" s="37">
        <v>0</v>
      </c>
      <c r="U26" s="37">
        <v>-14763604</v>
      </c>
      <c r="V26" s="37">
        <v>0</v>
      </c>
      <c r="W26" s="38">
        <f t="shared" si="3"/>
        <v>-14763604</v>
      </c>
      <c r="X26" s="37">
        <v>-16978617</v>
      </c>
      <c r="Y26" s="38">
        <f t="shared" si="4"/>
        <v>-31742221</v>
      </c>
    </row>
    <row r="27" spans="1:25" ht="12.75" customHeight="1" x14ac:dyDescent="0.2">
      <c r="A27" s="368" t="s">
        <v>423</v>
      </c>
      <c r="B27" s="368"/>
      <c r="C27" s="368"/>
      <c r="D27" s="368"/>
      <c r="E27" s="368"/>
      <c r="F27" s="368"/>
      <c r="G27" s="6">
        <v>21</v>
      </c>
      <c r="H27" s="37">
        <v>0</v>
      </c>
      <c r="I27" s="37">
        <v>0</v>
      </c>
      <c r="J27" s="37">
        <v>0</v>
      </c>
      <c r="K27" s="37">
        <v>0</v>
      </c>
      <c r="L27" s="37">
        <v>0</v>
      </c>
      <c r="M27" s="37">
        <v>0</v>
      </c>
      <c r="N27" s="37">
        <v>0</v>
      </c>
      <c r="O27" s="37">
        <v>0</v>
      </c>
      <c r="P27" s="37">
        <v>0</v>
      </c>
      <c r="Q27" s="37">
        <v>0</v>
      </c>
      <c r="R27" s="37">
        <v>0</v>
      </c>
      <c r="S27" s="37">
        <v>0</v>
      </c>
      <c r="T27" s="37">
        <v>0</v>
      </c>
      <c r="U27" s="37">
        <v>-1524521</v>
      </c>
      <c r="V27" s="37">
        <v>0</v>
      </c>
      <c r="W27" s="38">
        <f t="shared" si="3"/>
        <v>-1524521</v>
      </c>
      <c r="X27" s="37">
        <v>-5068408</v>
      </c>
      <c r="Y27" s="38">
        <f t="shared" si="4"/>
        <v>-6592929</v>
      </c>
    </row>
    <row r="28" spans="1:25" ht="12.75" customHeight="1" x14ac:dyDescent="0.2">
      <c r="A28" s="368" t="s">
        <v>424</v>
      </c>
      <c r="B28" s="368"/>
      <c r="C28" s="368"/>
      <c r="D28" s="368"/>
      <c r="E28" s="368"/>
      <c r="F28" s="368"/>
      <c r="G28" s="6">
        <v>22</v>
      </c>
      <c r="H28" s="37">
        <v>0</v>
      </c>
      <c r="I28" s="37">
        <v>0</v>
      </c>
      <c r="J28" s="37">
        <v>-58657</v>
      </c>
      <c r="K28" s="37">
        <v>0</v>
      </c>
      <c r="L28" s="37">
        <v>0</v>
      </c>
      <c r="M28" s="37">
        <v>21251392</v>
      </c>
      <c r="N28" s="37">
        <v>6620239</v>
      </c>
      <c r="O28" s="37">
        <v>0</v>
      </c>
      <c r="P28" s="37">
        <v>0</v>
      </c>
      <c r="Q28" s="37">
        <v>0</v>
      </c>
      <c r="R28" s="37">
        <v>0</v>
      </c>
      <c r="S28" s="37">
        <v>0</v>
      </c>
      <c r="T28" s="37">
        <v>0</v>
      </c>
      <c r="U28" s="37">
        <v>46075953</v>
      </c>
      <c r="V28" s="37">
        <v>-73888927</v>
      </c>
      <c r="W28" s="38">
        <f t="shared" si="3"/>
        <v>0</v>
      </c>
      <c r="X28" s="37">
        <v>0</v>
      </c>
      <c r="Y28" s="38">
        <f t="shared" si="4"/>
        <v>0</v>
      </c>
    </row>
    <row r="29" spans="1:25" ht="12.75" customHeight="1" x14ac:dyDescent="0.2">
      <c r="A29" s="368" t="s">
        <v>425</v>
      </c>
      <c r="B29" s="368"/>
      <c r="C29" s="368"/>
      <c r="D29" s="368"/>
      <c r="E29" s="368"/>
      <c r="F29" s="368"/>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369" t="s">
        <v>426</v>
      </c>
      <c r="B30" s="369"/>
      <c r="C30" s="369"/>
      <c r="D30" s="369"/>
      <c r="E30" s="369"/>
      <c r="F30" s="369"/>
      <c r="G30" s="8">
        <v>24</v>
      </c>
      <c r="H30" s="40">
        <f>SUM(H10:H29)</f>
        <v>1208895930</v>
      </c>
      <c r="I30" s="40">
        <f t="shared" ref="I30:Y30" si="5">SUM(I10:I29)</f>
        <v>719579</v>
      </c>
      <c r="J30" s="40">
        <f t="shared" si="5"/>
        <v>70543024</v>
      </c>
      <c r="K30" s="40">
        <f t="shared" si="5"/>
        <v>34518334</v>
      </c>
      <c r="L30" s="40">
        <f t="shared" si="5"/>
        <v>15869707</v>
      </c>
      <c r="M30" s="40">
        <f t="shared" si="5"/>
        <v>480131885</v>
      </c>
      <c r="N30" s="40">
        <f t="shared" si="5"/>
        <v>236276152</v>
      </c>
      <c r="O30" s="40">
        <f t="shared" si="5"/>
        <v>0</v>
      </c>
      <c r="P30" s="40">
        <f t="shared" si="5"/>
        <v>0</v>
      </c>
      <c r="Q30" s="40">
        <f t="shared" si="5"/>
        <v>0</v>
      </c>
      <c r="R30" s="40">
        <f t="shared" si="5"/>
        <v>0</v>
      </c>
      <c r="S30" s="40">
        <f t="shared" si="5"/>
        <v>0</v>
      </c>
      <c r="T30" s="40">
        <f t="shared" si="5"/>
        <v>-114657</v>
      </c>
      <c r="U30" s="40">
        <f t="shared" si="5"/>
        <v>349185016</v>
      </c>
      <c r="V30" s="40">
        <f t="shared" si="5"/>
        <v>163945197</v>
      </c>
      <c r="W30" s="40">
        <f t="shared" si="5"/>
        <v>2528230753</v>
      </c>
      <c r="X30" s="40">
        <f t="shared" si="5"/>
        <v>315410670</v>
      </c>
      <c r="Y30" s="40">
        <f t="shared" si="5"/>
        <v>2843641423</v>
      </c>
    </row>
    <row r="31" spans="1:25" x14ac:dyDescent="0.2">
      <c r="A31" s="370" t="s">
        <v>277</v>
      </c>
      <c r="B31" s="371"/>
      <c r="C31" s="371"/>
      <c r="D31" s="371"/>
      <c r="E31" s="371"/>
      <c r="F31" s="371"/>
      <c r="G31" s="371"/>
      <c r="H31" s="371"/>
      <c r="I31" s="371"/>
      <c r="J31" s="371"/>
      <c r="K31" s="371"/>
      <c r="L31" s="371"/>
      <c r="M31" s="371"/>
      <c r="N31" s="371"/>
      <c r="O31" s="371"/>
      <c r="P31" s="371"/>
      <c r="Q31" s="371"/>
      <c r="R31" s="371"/>
      <c r="S31" s="371"/>
      <c r="T31" s="371"/>
      <c r="U31" s="371"/>
      <c r="V31" s="371"/>
      <c r="W31" s="371"/>
      <c r="X31" s="371"/>
      <c r="Y31" s="371"/>
    </row>
    <row r="32" spans="1:25" ht="36.75" customHeight="1" x14ac:dyDescent="0.2">
      <c r="A32" s="366" t="s">
        <v>278</v>
      </c>
      <c r="B32" s="366"/>
      <c r="C32" s="366"/>
      <c r="D32" s="366"/>
      <c r="E32" s="366"/>
      <c r="F32" s="366"/>
      <c r="G32" s="7">
        <v>25</v>
      </c>
      <c r="H32" s="38">
        <f>SUM(H12:H20)</f>
        <v>0</v>
      </c>
      <c r="I32" s="38">
        <f t="shared" ref="I32:Y32" si="6">SUM(I12:I20)</f>
        <v>0</v>
      </c>
      <c r="J32" s="38">
        <f t="shared" si="6"/>
        <v>0</v>
      </c>
      <c r="K32" s="38">
        <f t="shared" si="6"/>
        <v>0</v>
      </c>
      <c r="L32" s="38">
        <f t="shared" si="6"/>
        <v>0</v>
      </c>
      <c r="M32" s="38">
        <f t="shared" si="6"/>
        <v>0</v>
      </c>
      <c r="N32" s="38">
        <f t="shared" si="6"/>
        <v>0</v>
      </c>
      <c r="O32" s="38">
        <f t="shared" si="6"/>
        <v>0</v>
      </c>
      <c r="P32" s="38">
        <f t="shared" si="6"/>
        <v>0</v>
      </c>
      <c r="Q32" s="38">
        <f t="shared" si="6"/>
        <v>0</v>
      </c>
      <c r="R32" s="38">
        <f t="shared" si="6"/>
        <v>0</v>
      </c>
      <c r="S32" s="38">
        <f t="shared" ref="S32:T32" si="7">SUM(S12:S20)</f>
        <v>0</v>
      </c>
      <c r="T32" s="38">
        <f t="shared" si="7"/>
        <v>34284</v>
      </c>
      <c r="U32" s="38">
        <f t="shared" si="6"/>
        <v>0</v>
      </c>
      <c r="V32" s="38">
        <f t="shared" si="6"/>
        <v>0</v>
      </c>
      <c r="W32" s="38">
        <f t="shared" si="6"/>
        <v>34284</v>
      </c>
      <c r="X32" s="38">
        <f t="shared" si="6"/>
        <v>30734</v>
      </c>
      <c r="Y32" s="38">
        <f t="shared" si="6"/>
        <v>65018</v>
      </c>
    </row>
    <row r="33" spans="1:25" ht="31.5" customHeight="1" x14ac:dyDescent="0.2">
      <c r="A33" s="366" t="s">
        <v>427</v>
      </c>
      <c r="B33" s="366"/>
      <c r="C33" s="366"/>
      <c r="D33" s="366"/>
      <c r="E33" s="366"/>
      <c r="F33" s="366"/>
      <c r="G33" s="7">
        <v>26</v>
      </c>
      <c r="H33" s="38">
        <f>H11+H32</f>
        <v>0</v>
      </c>
      <c r="I33" s="38">
        <f t="shared" ref="I33:Y33" si="8">I11+I32</f>
        <v>0</v>
      </c>
      <c r="J33" s="38">
        <f t="shared" si="8"/>
        <v>0</v>
      </c>
      <c r="K33" s="38">
        <f t="shared" si="8"/>
        <v>0</v>
      </c>
      <c r="L33" s="38">
        <f t="shared" si="8"/>
        <v>0</v>
      </c>
      <c r="M33" s="38">
        <f t="shared" si="8"/>
        <v>0</v>
      </c>
      <c r="N33" s="38">
        <f t="shared" si="8"/>
        <v>0</v>
      </c>
      <c r="O33" s="38">
        <f t="shared" si="8"/>
        <v>0</v>
      </c>
      <c r="P33" s="38">
        <f t="shared" si="8"/>
        <v>0</v>
      </c>
      <c r="Q33" s="38">
        <f t="shared" si="8"/>
        <v>0</v>
      </c>
      <c r="R33" s="38">
        <f t="shared" si="8"/>
        <v>0</v>
      </c>
      <c r="S33" s="38">
        <f t="shared" ref="S33:T33" si="9">S11+S32</f>
        <v>0</v>
      </c>
      <c r="T33" s="38">
        <f t="shared" si="9"/>
        <v>34284</v>
      </c>
      <c r="U33" s="38">
        <f t="shared" si="8"/>
        <v>0</v>
      </c>
      <c r="V33" s="38">
        <f t="shared" si="8"/>
        <v>163945197</v>
      </c>
      <c r="W33" s="38">
        <f t="shared" si="8"/>
        <v>163979481</v>
      </c>
      <c r="X33" s="38">
        <f t="shared" si="8"/>
        <v>47476761</v>
      </c>
      <c r="Y33" s="38">
        <f t="shared" si="8"/>
        <v>211456242</v>
      </c>
    </row>
    <row r="34" spans="1:25" ht="30.75" customHeight="1" x14ac:dyDescent="0.2">
      <c r="A34" s="367" t="s">
        <v>428</v>
      </c>
      <c r="B34" s="367"/>
      <c r="C34" s="367"/>
      <c r="D34" s="367"/>
      <c r="E34" s="367"/>
      <c r="F34" s="367"/>
      <c r="G34" s="8">
        <v>27</v>
      </c>
      <c r="H34" s="40">
        <f>SUM(H21:H29)</f>
        <v>0</v>
      </c>
      <c r="I34" s="40">
        <f t="shared" ref="I34:Y34" si="10">SUM(I21:I29)</f>
        <v>0</v>
      </c>
      <c r="J34" s="40">
        <f t="shared" si="10"/>
        <v>-58657</v>
      </c>
      <c r="K34" s="40">
        <f t="shared" si="10"/>
        <v>0</v>
      </c>
      <c r="L34" s="40">
        <f t="shared" si="10"/>
        <v>0</v>
      </c>
      <c r="M34" s="40">
        <f t="shared" si="10"/>
        <v>21251392</v>
      </c>
      <c r="N34" s="40">
        <f t="shared" si="10"/>
        <v>6620239</v>
      </c>
      <c r="O34" s="40">
        <f t="shared" si="10"/>
        <v>0</v>
      </c>
      <c r="P34" s="40">
        <f t="shared" si="10"/>
        <v>0</v>
      </c>
      <c r="Q34" s="40">
        <f t="shared" si="10"/>
        <v>0</v>
      </c>
      <c r="R34" s="40">
        <f t="shared" si="10"/>
        <v>0</v>
      </c>
      <c r="S34" s="40">
        <f t="shared" ref="S34:T34" si="11">SUM(S21:S29)</f>
        <v>0</v>
      </c>
      <c r="T34" s="40">
        <f t="shared" si="11"/>
        <v>0</v>
      </c>
      <c r="U34" s="40">
        <f t="shared" si="10"/>
        <v>29787828</v>
      </c>
      <c r="V34" s="40">
        <f t="shared" si="10"/>
        <v>-73888927</v>
      </c>
      <c r="W34" s="40">
        <f t="shared" si="10"/>
        <v>-16288125</v>
      </c>
      <c r="X34" s="40">
        <f t="shared" si="10"/>
        <v>-22047025</v>
      </c>
      <c r="Y34" s="40">
        <f t="shared" si="10"/>
        <v>-38335150</v>
      </c>
    </row>
    <row r="35" spans="1:25" x14ac:dyDescent="0.2">
      <c r="A35" s="370" t="s">
        <v>279</v>
      </c>
      <c r="B35" s="372"/>
      <c r="C35" s="372"/>
      <c r="D35" s="372"/>
      <c r="E35" s="372"/>
      <c r="F35" s="372"/>
      <c r="G35" s="372"/>
      <c r="H35" s="372"/>
      <c r="I35" s="372"/>
      <c r="J35" s="372"/>
      <c r="K35" s="372"/>
      <c r="L35" s="372"/>
      <c r="M35" s="372"/>
      <c r="N35" s="372"/>
      <c r="O35" s="372"/>
      <c r="P35" s="372"/>
      <c r="Q35" s="372"/>
      <c r="R35" s="372"/>
      <c r="S35" s="372"/>
      <c r="T35" s="372"/>
      <c r="U35" s="372"/>
      <c r="V35" s="372"/>
      <c r="W35" s="372"/>
      <c r="X35" s="372"/>
      <c r="Y35" s="372"/>
    </row>
    <row r="36" spans="1:25" ht="12.75" customHeight="1" x14ac:dyDescent="0.2">
      <c r="A36" s="373" t="s">
        <v>301</v>
      </c>
      <c r="B36" s="373"/>
      <c r="C36" s="373"/>
      <c r="D36" s="373"/>
      <c r="E36" s="373"/>
      <c r="F36" s="373"/>
      <c r="G36" s="6">
        <v>28</v>
      </c>
      <c r="H36" s="37">
        <v>1208895930</v>
      </c>
      <c r="I36" s="37">
        <v>719579</v>
      </c>
      <c r="J36" s="37">
        <v>70543024</v>
      </c>
      <c r="K36" s="37">
        <v>34518334</v>
      </c>
      <c r="L36" s="37">
        <v>15869707</v>
      </c>
      <c r="M36" s="37">
        <v>480131885</v>
      </c>
      <c r="N36" s="37">
        <v>236276152</v>
      </c>
      <c r="O36" s="37">
        <v>0</v>
      </c>
      <c r="P36" s="37">
        <v>0</v>
      </c>
      <c r="Q36" s="37">
        <v>0</v>
      </c>
      <c r="R36" s="37">
        <v>0</v>
      </c>
      <c r="S36" s="37">
        <v>0</v>
      </c>
      <c r="T36" s="37">
        <v>-114657</v>
      </c>
      <c r="U36" s="37">
        <v>349185016</v>
      </c>
      <c r="V36" s="37">
        <v>163945197</v>
      </c>
      <c r="W36" s="41">
        <f>H36+I36+J36+K36-L36+M36+N36+O36+P36+Q36+R36+U36+V36+S36+T36</f>
        <v>2528230753</v>
      </c>
      <c r="X36" s="37">
        <v>315410670</v>
      </c>
      <c r="Y36" s="41">
        <f t="shared" ref="Y36:Y38" si="12">W36+X36</f>
        <v>2843641423</v>
      </c>
    </row>
    <row r="37" spans="1:25" ht="12.75" customHeight="1" x14ac:dyDescent="0.2">
      <c r="A37" s="368" t="s">
        <v>265</v>
      </c>
      <c r="B37" s="368"/>
      <c r="C37" s="368"/>
      <c r="D37" s="368"/>
      <c r="E37" s="368"/>
      <c r="F37" s="368"/>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
      <c r="A38" s="368" t="s">
        <v>266</v>
      </c>
      <c r="B38" s="368"/>
      <c r="C38" s="368"/>
      <c r="D38" s="368"/>
      <c r="E38" s="368"/>
      <c r="F38" s="368"/>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
      <c r="A39" s="374" t="s">
        <v>429</v>
      </c>
      <c r="B39" s="374"/>
      <c r="C39" s="374"/>
      <c r="D39" s="374"/>
      <c r="E39" s="374"/>
      <c r="F39" s="374"/>
      <c r="G39" s="7">
        <v>31</v>
      </c>
      <c r="H39" s="38">
        <f>H36+H37+H38</f>
        <v>1208895930</v>
      </c>
      <c r="I39" s="38">
        <f t="shared" ref="I39:Y39" si="14">I36+I37+I38</f>
        <v>719579</v>
      </c>
      <c r="J39" s="38">
        <f t="shared" si="14"/>
        <v>70543024</v>
      </c>
      <c r="K39" s="38">
        <f t="shared" si="14"/>
        <v>34518334</v>
      </c>
      <c r="L39" s="38">
        <f t="shared" si="14"/>
        <v>15869707</v>
      </c>
      <c r="M39" s="38">
        <f t="shared" si="14"/>
        <v>480131885</v>
      </c>
      <c r="N39" s="38">
        <f t="shared" si="14"/>
        <v>236276152</v>
      </c>
      <c r="O39" s="38">
        <f t="shared" si="14"/>
        <v>0</v>
      </c>
      <c r="P39" s="38">
        <f t="shared" si="14"/>
        <v>0</v>
      </c>
      <c r="Q39" s="38">
        <f t="shared" si="14"/>
        <v>0</v>
      </c>
      <c r="R39" s="38">
        <f t="shared" si="14"/>
        <v>0</v>
      </c>
      <c r="S39" s="38">
        <f t="shared" si="14"/>
        <v>0</v>
      </c>
      <c r="T39" s="38">
        <f t="shared" si="14"/>
        <v>-114657</v>
      </c>
      <c r="U39" s="38">
        <f t="shared" si="14"/>
        <v>349185016</v>
      </c>
      <c r="V39" s="38">
        <f t="shared" si="14"/>
        <v>163945197</v>
      </c>
      <c r="W39" s="38">
        <f t="shared" si="14"/>
        <v>2528230753</v>
      </c>
      <c r="X39" s="38">
        <f t="shared" si="14"/>
        <v>315410670</v>
      </c>
      <c r="Y39" s="38">
        <f t="shared" si="14"/>
        <v>2843641423</v>
      </c>
    </row>
    <row r="40" spans="1:25" ht="12.75" customHeight="1" x14ac:dyDescent="0.2">
      <c r="A40" s="368" t="s">
        <v>267</v>
      </c>
      <c r="B40" s="368"/>
      <c r="C40" s="368"/>
      <c r="D40" s="368"/>
      <c r="E40" s="368"/>
      <c r="F40" s="368"/>
      <c r="G40" s="6">
        <v>32</v>
      </c>
      <c r="H40" s="39">
        <v>0</v>
      </c>
      <c r="I40" s="39">
        <v>0</v>
      </c>
      <c r="J40" s="39">
        <v>0</v>
      </c>
      <c r="K40" s="39">
        <v>0</v>
      </c>
      <c r="L40" s="39">
        <v>0</v>
      </c>
      <c r="M40" s="39">
        <v>0</v>
      </c>
      <c r="N40" s="39">
        <v>0</v>
      </c>
      <c r="O40" s="39">
        <v>0</v>
      </c>
      <c r="P40" s="39">
        <v>0</v>
      </c>
      <c r="Q40" s="39">
        <v>0</v>
      </c>
      <c r="R40" s="39">
        <v>0</v>
      </c>
      <c r="S40" s="37">
        <v>0</v>
      </c>
      <c r="T40" s="37">
        <v>0</v>
      </c>
      <c r="U40" s="39">
        <v>0</v>
      </c>
      <c r="V40" s="37">
        <v>221258990</v>
      </c>
      <c r="W40" s="41">
        <f t="shared" ref="W40:W58" si="15">H40+I40+J40+K40-L40+M40+N40+O40+P40+Q40+R40+U40+V40+S40+T40</f>
        <v>221258990</v>
      </c>
      <c r="X40" s="37">
        <v>86407000</v>
      </c>
      <c r="Y40" s="41">
        <f t="shared" ref="Y40:Y58" si="16">W40+X40</f>
        <v>307665990</v>
      </c>
    </row>
    <row r="41" spans="1:25" ht="12.75" customHeight="1" x14ac:dyDescent="0.2">
      <c r="A41" s="368" t="s">
        <v>268</v>
      </c>
      <c r="B41" s="368"/>
      <c r="C41" s="368"/>
      <c r="D41" s="368"/>
      <c r="E41" s="368"/>
      <c r="F41" s="368"/>
      <c r="G41" s="6">
        <v>33</v>
      </c>
      <c r="H41" s="39">
        <v>0</v>
      </c>
      <c r="I41" s="39">
        <v>0</v>
      </c>
      <c r="J41" s="39">
        <v>0</v>
      </c>
      <c r="K41" s="39">
        <v>0</v>
      </c>
      <c r="L41" s="39">
        <v>0</v>
      </c>
      <c r="M41" s="39">
        <v>0</v>
      </c>
      <c r="N41" s="37">
        <v>0</v>
      </c>
      <c r="O41" s="39">
        <v>0</v>
      </c>
      <c r="P41" s="39">
        <v>0</v>
      </c>
      <c r="Q41" s="39">
        <v>0</v>
      </c>
      <c r="R41" s="39">
        <v>0</v>
      </c>
      <c r="S41" s="37">
        <v>0</v>
      </c>
      <c r="T41" s="37">
        <v>90543</v>
      </c>
      <c r="U41" s="39">
        <v>0</v>
      </c>
      <c r="V41" s="39">
        <v>0</v>
      </c>
      <c r="W41" s="41">
        <f t="shared" si="15"/>
        <v>90543</v>
      </c>
      <c r="X41" s="37">
        <v>81168</v>
      </c>
      <c r="Y41" s="41">
        <f t="shared" si="16"/>
        <v>171711</v>
      </c>
    </row>
    <row r="42" spans="1:25" ht="27" customHeight="1" x14ac:dyDescent="0.2">
      <c r="A42" s="368" t="s">
        <v>280</v>
      </c>
      <c r="B42" s="368"/>
      <c r="C42" s="368"/>
      <c r="D42" s="368"/>
      <c r="E42" s="368"/>
      <c r="F42" s="368"/>
      <c r="G42" s="6">
        <v>34</v>
      </c>
      <c r="H42" s="39">
        <v>0</v>
      </c>
      <c r="I42" s="39">
        <v>0</v>
      </c>
      <c r="J42" s="39">
        <v>0</v>
      </c>
      <c r="K42" s="39">
        <v>0</v>
      </c>
      <c r="L42" s="39">
        <v>0</v>
      </c>
      <c r="M42" s="39">
        <v>0</v>
      </c>
      <c r="N42" s="39">
        <v>0</v>
      </c>
      <c r="O42" s="37">
        <v>-689991</v>
      </c>
      <c r="P42" s="39">
        <v>0</v>
      </c>
      <c r="Q42" s="39">
        <v>0</v>
      </c>
      <c r="R42" s="39">
        <v>0</v>
      </c>
      <c r="S42" s="37">
        <v>0</v>
      </c>
      <c r="T42" s="37">
        <v>0</v>
      </c>
      <c r="U42" s="37">
        <v>0</v>
      </c>
      <c r="V42" s="37">
        <v>0</v>
      </c>
      <c r="W42" s="41">
        <f t="shared" si="15"/>
        <v>-689991</v>
      </c>
      <c r="X42" s="37">
        <v>-1110067</v>
      </c>
      <c r="Y42" s="41">
        <f t="shared" si="16"/>
        <v>-1800058</v>
      </c>
    </row>
    <row r="43" spans="1:25" ht="20.25" customHeight="1" x14ac:dyDescent="0.2">
      <c r="A43" s="368" t="s">
        <v>418</v>
      </c>
      <c r="B43" s="368"/>
      <c r="C43" s="368"/>
      <c r="D43" s="368"/>
      <c r="E43" s="368"/>
      <c r="F43" s="368"/>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
      <c r="A44" s="368" t="s">
        <v>270</v>
      </c>
      <c r="B44" s="368"/>
      <c r="C44" s="368"/>
      <c r="D44" s="368"/>
      <c r="E44" s="368"/>
      <c r="F44" s="368"/>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
      <c r="A45" s="368" t="s">
        <v>271</v>
      </c>
      <c r="B45" s="368"/>
      <c r="C45" s="368"/>
      <c r="D45" s="368"/>
      <c r="E45" s="368"/>
      <c r="F45" s="368"/>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
      <c r="A46" s="368" t="s">
        <v>281</v>
      </c>
      <c r="B46" s="368"/>
      <c r="C46" s="368"/>
      <c r="D46" s="368"/>
      <c r="E46" s="368"/>
      <c r="F46" s="368"/>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
      <c r="A47" s="368" t="s">
        <v>273</v>
      </c>
      <c r="B47" s="368"/>
      <c r="C47" s="368"/>
      <c r="D47" s="368"/>
      <c r="E47" s="368"/>
      <c r="F47" s="368"/>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
      <c r="A48" s="368" t="s">
        <v>274</v>
      </c>
      <c r="B48" s="368"/>
      <c r="C48" s="368"/>
      <c r="D48" s="368"/>
      <c r="E48" s="368"/>
      <c r="F48" s="368"/>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156503456</v>
      </c>
      <c r="Y48" s="41">
        <f t="shared" si="16"/>
        <v>156503456</v>
      </c>
    </row>
    <row r="49" spans="1:25" ht="12.75" customHeight="1" x14ac:dyDescent="0.2">
      <c r="A49" s="368" t="s">
        <v>275</v>
      </c>
      <c r="B49" s="368"/>
      <c r="C49" s="368"/>
      <c r="D49" s="368"/>
      <c r="E49" s="368"/>
      <c r="F49" s="368"/>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
      <c r="A50" s="368" t="s">
        <v>419</v>
      </c>
      <c r="B50" s="368"/>
      <c r="C50" s="368"/>
      <c r="D50" s="368"/>
      <c r="E50" s="368"/>
      <c r="F50" s="368"/>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
      <c r="A51" s="368" t="s">
        <v>420</v>
      </c>
      <c r="B51" s="368"/>
      <c r="C51" s="368"/>
      <c r="D51" s="368"/>
      <c r="E51" s="368"/>
      <c r="F51" s="368"/>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
      <c r="A52" s="368" t="s">
        <v>421</v>
      </c>
      <c r="B52" s="368"/>
      <c r="C52" s="368"/>
      <c r="D52" s="368"/>
      <c r="E52" s="368"/>
      <c r="F52" s="368"/>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
      <c r="A53" s="368" t="s">
        <v>276</v>
      </c>
      <c r="B53" s="368"/>
      <c r="C53" s="368"/>
      <c r="D53" s="368"/>
      <c r="E53" s="368"/>
      <c r="F53" s="368"/>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
      <c r="A54" s="368" t="s">
        <v>422</v>
      </c>
      <c r="B54" s="368"/>
      <c r="C54" s="368"/>
      <c r="D54" s="368"/>
      <c r="E54" s="368"/>
      <c r="F54" s="368"/>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
      <c r="A55" s="368" t="s">
        <v>430</v>
      </c>
      <c r="B55" s="368"/>
      <c r="C55" s="368"/>
      <c r="D55" s="368"/>
      <c r="E55" s="368"/>
      <c r="F55" s="368"/>
      <c r="G55" s="6">
        <v>47</v>
      </c>
      <c r="H55" s="37">
        <v>0</v>
      </c>
      <c r="I55" s="37">
        <v>0</v>
      </c>
      <c r="J55" s="37">
        <v>0</v>
      </c>
      <c r="K55" s="37">
        <v>0</v>
      </c>
      <c r="L55" s="37">
        <v>0</v>
      </c>
      <c r="M55" s="37">
        <v>0</v>
      </c>
      <c r="N55" s="37">
        <v>0</v>
      </c>
      <c r="O55" s="37">
        <v>0</v>
      </c>
      <c r="P55" s="37">
        <v>0</v>
      </c>
      <c r="Q55" s="37">
        <v>0</v>
      </c>
      <c r="R55" s="37">
        <v>0</v>
      </c>
      <c r="S55" s="37">
        <v>0</v>
      </c>
      <c r="T55" s="37">
        <v>0</v>
      </c>
      <c r="U55" s="37">
        <v>-33090837</v>
      </c>
      <c r="V55" s="37">
        <v>0</v>
      </c>
      <c r="W55" s="41">
        <f t="shared" si="15"/>
        <v>-33090837</v>
      </c>
      <c r="X55" s="37">
        <v>-21045441</v>
      </c>
      <c r="Y55" s="41">
        <f t="shared" si="16"/>
        <v>-54136278</v>
      </c>
    </row>
    <row r="56" spans="1:25" ht="12.75" customHeight="1" x14ac:dyDescent="0.2">
      <c r="A56" s="368" t="s">
        <v>423</v>
      </c>
      <c r="B56" s="368"/>
      <c r="C56" s="368"/>
      <c r="D56" s="368"/>
      <c r="E56" s="368"/>
      <c r="F56" s="368"/>
      <c r="G56" s="6">
        <v>48</v>
      </c>
      <c r="H56" s="37">
        <v>0</v>
      </c>
      <c r="I56" s="37">
        <v>0</v>
      </c>
      <c r="J56" s="37">
        <v>0</v>
      </c>
      <c r="K56" s="37">
        <v>-411172</v>
      </c>
      <c r="L56" s="37">
        <v>-411172</v>
      </c>
      <c r="M56" s="37">
        <v>28</v>
      </c>
      <c r="N56" s="37">
        <v>-810186</v>
      </c>
      <c r="O56" s="37">
        <v>0</v>
      </c>
      <c r="P56" s="37">
        <v>0</v>
      </c>
      <c r="Q56" s="37">
        <v>0</v>
      </c>
      <c r="R56" s="37">
        <v>0</v>
      </c>
      <c r="S56" s="37">
        <v>0</v>
      </c>
      <c r="T56" s="37">
        <v>0</v>
      </c>
      <c r="U56" s="37">
        <v>659546</v>
      </c>
      <c r="V56" s="37">
        <v>0</v>
      </c>
      <c r="W56" s="41">
        <f t="shared" si="15"/>
        <v>-150612</v>
      </c>
      <c r="X56" s="37">
        <v>-2945951</v>
      </c>
      <c r="Y56" s="41">
        <f t="shared" si="16"/>
        <v>-3096563</v>
      </c>
    </row>
    <row r="57" spans="1:25" ht="12.75" customHeight="1" x14ac:dyDescent="0.2">
      <c r="A57" s="368" t="s">
        <v>431</v>
      </c>
      <c r="B57" s="368"/>
      <c r="C57" s="368"/>
      <c r="D57" s="368"/>
      <c r="E57" s="368"/>
      <c r="F57" s="368"/>
      <c r="G57" s="6">
        <v>49</v>
      </c>
      <c r="H57" s="37">
        <v>0</v>
      </c>
      <c r="I57" s="37">
        <v>0</v>
      </c>
      <c r="J57" s="37">
        <v>2256834</v>
      </c>
      <c r="K57" s="37">
        <v>0</v>
      </c>
      <c r="L57" s="37">
        <v>0</v>
      </c>
      <c r="M57" s="37">
        <v>31250939</v>
      </c>
      <c r="N57" s="37">
        <v>4066108</v>
      </c>
      <c r="O57" s="37">
        <v>0</v>
      </c>
      <c r="P57" s="37">
        <v>0</v>
      </c>
      <c r="Q57" s="37">
        <v>0</v>
      </c>
      <c r="R57" s="37">
        <v>0</v>
      </c>
      <c r="S57" s="37">
        <v>0</v>
      </c>
      <c r="T57" s="37">
        <v>0</v>
      </c>
      <c r="U57" s="37">
        <v>126371316</v>
      </c>
      <c r="V57" s="37">
        <v>-163945197</v>
      </c>
      <c r="W57" s="41">
        <f t="shared" si="15"/>
        <v>0</v>
      </c>
      <c r="X57" s="37">
        <v>0</v>
      </c>
      <c r="Y57" s="41">
        <f t="shared" si="16"/>
        <v>0</v>
      </c>
    </row>
    <row r="58" spans="1:25" ht="12.75" customHeight="1" x14ac:dyDescent="0.2">
      <c r="A58" s="368" t="s">
        <v>425</v>
      </c>
      <c r="B58" s="368"/>
      <c r="C58" s="368"/>
      <c r="D58" s="368"/>
      <c r="E58" s="368"/>
      <c r="F58" s="368"/>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
      <c r="A59" s="369" t="s">
        <v>432</v>
      </c>
      <c r="B59" s="369"/>
      <c r="C59" s="369"/>
      <c r="D59" s="369"/>
      <c r="E59" s="369"/>
      <c r="F59" s="369"/>
      <c r="G59" s="8">
        <v>51</v>
      </c>
      <c r="H59" s="40">
        <f>SUM(H39:H58)</f>
        <v>1208895930</v>
      </c>
      <c r="I59" s="40">
        <f t="shared" ref="I59:Y59" si="17">SUM(I39:I58)</f>
        <v>719579</v>
      </c>
      <c r="J59" s="40">
        <f t="shared" si="17"/>
        <v>72799858</v>
      </c>
      <c r="K59" s="40">
        <f t="shared" si="17"/>
        <v>34107162</v>
      </c>
      <c r="L59" s="40">
        <f t="shared" si="17"/>
        <v>15458535</v>
      </c>
      <c r="M59" s="40">
        <f t="shared" si="17"/>
        <v>511382852</v>
      </c>
      <c r="N59" s="40">
        <f t="shared" si="17"/>
        <v>239532074</v>
      </c>
      <c r="O59" s="40">
        <f t="shared" si="17"/>
        <v>-689991</v>
      </c>
      <c r="P59" s="40">
        <f t="shared" si="17"/>
        <v>0</v>
      </c>
      <c r="Q59" s="40">
        <f t="shared" si="17"/>
        <v>0</v>
      </c>
      <c r="R59" s="40">
        <f t="shared" si="17"/>
        <v>0</v>
      </c>
      <c r="S59" s="40">
        <f t="shared" si="17"/>
        <v>0</v>
      </c>
      <c r="T59" s="40">
        <f t="shared" si="17"/>
        <v>-24114</v>
      </c>
      <c r="U59" s="40">
        <f t="shared" si="17"/>
        <v>443125041</v>
      </c>
      <c r="V59" s="40">
        <f t="shared" si="17"/>
        <v>221258990</v>
      </c>
      <c r="W59" s="40">
        <f t="shared" si="17"/>
        <v>2715648846</v>
      </c>
      <c r="X59" s="40">
        <f t="shared" si="17"/>
        <v>533300835</v>
      </c>
      <c r="Y59" s="40">
        <f t="shared" si="17"/>
        <v>3248949681</v>
      </c>
    </row>
    <row r="60" spans="1:25" x14ac:dyDescent="0.2">
      <c r="A60" s="370" t="s">
        <v>277</v>
      </c>
      <c r="B60" s="371"/>
      <c r="C60" s="371"/>
      <c r="D60" s="371"/>
      <c r="E60" s="371"/>
      <c r="F60" s="371"/>
      <c r="G60" s="371"/>
      <c r="H60" s="371"/>
      <c r="I60" s="371"/>
      <c r="J60" s="371"/>
      <c r="K60" s="371"/>
      <c r="L60" s="371"/>
      <c r="M60" s="371"/>
      <c r="N60" s="371"/>
      <c r="O60" s="371"/>
      <c r="P60" s="371"/>
      <c r="Q60" s="371"/>
      <c r="R60" s="371"/>
      <c r="S60" s="371"/>
      <c r="T60" s="371"/>
      <c r="U60" s="371"/>
      <c r="V60" s="371"/>
      <c r="W60" s="371"/>
      <c r="X60" s="371"/>
      <c r="Y60" s="371"/>
    </row>
    <row r="61" spans="1:25" ht="31.5" customHeight="1" x14ac:dyDescent="0.2">
      <c r="A61" s="366" t="s">
        <v>433</v>
      </c>
      <c r="B61" s="366"/>
      <c r="C61" s="366"/>
      <c r="D61" s="366"/>
      <c r="E61" s="366"/>
      <c r="F61" s="366"/>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-689991</v>
      </c>
      <c r="P61" s="41">
        <f t="shared" si="18"/>
        <v>0</v>
      </c>
      <c r="Q61" s="41">
        <f t="shared" si="18"/>
        <v>0</v>
      </c>
      <c r="R61" s="41">
        <f t="shared" si="18"/>
        <v>0</v>
      </c>
      <c r="S61" s="41">
        <f t="shared" ref="S61:T61" si="19">SUM(S41:S49)</f>
        <v>0</v>
      </c>
      <c r="T61" s="41">
        <f t="shared" si="19"/>
        <v>90543</v>
      </c>
      <c r="U61" s="41">
        <f t="shared" si="18"/>
        <v>0</v>
      </c>
      <c r="V61" s="41">
        <f t="shared" si="18"/>
        <v>0</v>
      </c>
      <c r="W61" s="41">
        <f t="shared" si="18"/>
        <v>-599448</v>
      </c>
      <c r="X61" s="41">
        <f t="shared" si="18"/>
        <v>155474557</v>
      </c>
      <c r="Y61" s="41">
        <f t="shared" si="18"/>
        <v>154875109</v>
      </c>
    </row>
    <row r="62" spans="1:25" ht="27.75" customHeight="1" x14ac:dyDescent="0.2">
      <c r="A62" s="366" t="s">
        <v>434</v>
      </c>
      <c r="B62" s="366"/>
      <c r="C62" s="366"/>
      <c r="D62" s="366"/>
      <c r="E62" s="366"/>
      <c r="F62" s="366"/>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-689991</v>
      </c>
      <c r="P62" s="41">
        <f t="shared" si="20"/>
        <v>0</v>
      </c>
      <c r="Q62" s="41">
        <f t="shared" si="20"/>
        <v>0</v>
      </c>
      <c r="R62" s="41">
        <f t="shared" si="20"/>
        <v>0</v>
      </c>
      <c r="S62" s="41">
        <f t="shared" ref="S62:T62" si="21">S40+S61</f>
        <v>0</v>
      </c>
      <c r="T62" s="41">
        <f t="shared" si="21"/>
        <v>90543</v>
      </c>
      <c r="U62" s="41">
        <f t="shared" si="20"/>
        <v>0</v>
      </c>
      <c r="V62" s="41">
        <f t="shared" si="20"/>
        <v>221258990</v>
      </c>
      <c r="W62" s="41">
        <f t="shared" si="20"/>
        <v>220659542</v>
      </c>
      <c r="X62" s="41">
        <f t="shared" si="20"/>
        <v>241881557</v>
      </c>
      <c r="Y62" s="41">
        <f t="shared" si="20"/>
        <v>462541099</v>
      </c>
    </row>
    <row r="63" spans="1:25" ht="29.25" customHeight="1" x14ac:dyDescent="0.2">
      <c r="A63" s="367" t="s">
        <v>435</v>
      </c>
      <c r="B63" s="367"/>
      <c r="C63" s="367"/>
      <c r="D63" s="367"/>
      <c r="E63" s="367"/>
      <c r="F63" s="367"/>
      <c r="G63" s="8">
        <v>54</v>
      </c>
      <c r="H63" s="42">
        <f>SUM(H50:H58)</f>
        <v>0</v>
      </c>
      <c r="I63" s="42">
        <f t="shared" ref="I63:Y63" si="22">SUM(I50:I58)</f>
        <v>0</v>
      </c>
      <c r="J63" s="42">
        <f t="shared" si="22"/>
        <v>2256834</v>
      </c>
      <c r="K63" s="42">
        <f t="shared" si="22"/>
        <v>-411172</v>
      </c>
      <c r="L63" s="42">
        <f t="shared" si="22"/>
        <v>-411172</v>
      </c>
      <c r="M63" s="42">
        <f t="shared" si="22"/>
        <v>31250967</v>
      </c>
      <c r="N63" s="42">
        <f t="shared" si="22"/>
        <v>3255922</v>
      </c>
      <c r="O63" s="42">
        <f t="shared" si="22"/>
        <v>0</v>
      </c>
      <c r="P63" s="42">
        <f t="shared" si="22"/>
        <v>0</v>
      </c>
      <c r="Q63" s="42">
        <f t="shared" si="22"/>
        <v>0</v>
      </c>
      <c r="R63" s="42">
        <f t="shared" si="22"/>
        <v>0</v>
      </c>
      <c r="S63" s="42">
        <f t="shared" ref="S63:T63" si="23">SUM(S50:S58)</f>
        <v>0</v>
      </c>
      <c r="T63" s="42">
        <f t="shared" si="23"/>
        <v>0</v>
      </c>
      <c r="U63" s="42">
        <f t="shared" si="22"/>
        <v>93940025</v>
      </c>
      <c r="V63" s="42">
        <f t="shared" si="22"/>
        <v>-163945197</v>
      </c>
      <c r="W63" s="42">
        <f t="shared" si="22"/>
        <v>-33241449</v>
      </c>
      <c r="X63" s="42">
        <f t="shared" si="22"/>
        <v>-23991392</v>
      </c>
      <c r="Y63" s="42">
        <f t="shared" si="22"/>
        <v>-57232841</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39" top="0.72" bottom="0.38" header="0.5" footer="0.27"/>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216"/>
  <sheetViews>
    <sheetView tabSelected="1" topLeftCell="A189" zoomScaleNormal="100" workbookViewId="0">
      <selection activeCell="B201" sqref="B201"/>
    </sheetView>
  </sheetViews>
  <sheetFormatPr defaultRowHeight="12.75" x14ac:dyDescent="0.2"/>
  <cols>
    <col min="1" max="1" width="49" style="143" customWidth="1"/>
    <col min="2" max="2" width="18.42578125" style="143" customWidth="1"/>
    <col min="3" max="3" width="2.85546875" style="143" customWidth="1"/>
    <col min="4" max="4" width="18.42578125" style="143" customWidth="1"/>
    <col min="6" max="6" width="12.42578125" customWidth="1"/>
    <col min="7" max="7" width="13.7109375" customWidth="1"/>
  </cols>
  <sheetData>
    <row r="1" spans="1:7" x14ac:dyDescent="0.2">
      <c r="A1" s="157" t="s">
        <v>476</v>
      </c>
      <c r="B1" s="145"/>
      <c r="C1" s="145"/>
      <c r="D1" s="145"/>
      <c r="E1" s="138"/>
      <c r="F1" s="138"/>
      <c r="G1" s="138"/>
    </row>
    <row r="2" spans="1:7" x14ac:dyDescent="0.2">
      <c r="A2" s="145"/>
      <c r="B2" s="145"/>
      <c r="C2" s="145"/>
      <c r="D2" s="145"/>
      <c r="E2" s="138"/>
      <c r="F2" s="138"/>
      <c r="G2" s="138"/>
    </row>
    <row r="3" spans="1:7" x14ac:dyDescent="0.2">
      <c r="A3" s="157" t="s">
        <v>477</v>
      </c>
      <c r="B3" s="145"/>
      <c r="C3" s="145"/>
      <c r="D3" s="145"/>
      <c r="E3" s="138"/>
      <c r="F3" s="138"/>
      <c r="G3" s="138"/>
    </row>
    <row r="4" spans="1:7" x14ac:dyDescent="0.2">
      <c r="A4" s="145" t="s">
        <v>478</v>
      </c>
      <c r="B4" s="145"/>
      <c r="C4" s="145"/>
      <c r="D4" s="145"/>
      <c r="E4" s="138"/>
      <c r="F4" s="138"/>
      <c r="G4" s="138"/>
    </row>
    <row r="5" spans="1:7" x14ac:dyDescent="0.2">
      <c r="A5" s="145"/>
      <c r="B5" s="145"/>
      <c r="C5" s="145"/>
      <c r="D5" s="145"/>
      <c r="E5" s="138"/>
      <c r="F5" s="138"/>
      <c r="G5" s="138"/>
    </row>
    <row r="6" spans="1:7" x14ac:dyDescent="0.2">
      <c r="A6" s="157" t="s">
        <v>599</v>
      </c>
      <c r="B6" s="145"/>
      <c r="C6" s="145"/>
      <c r="D6" s="145"/>
      <c r="E6" s="138"/>
      <c r="F6" s="138"/>
      <c r="G6" s="138"/>
    </row>
    <row r="7" spans="1:7" x14ac:dyDescent="0.2">
      <c r="A7" s="145"/>
      <c r="B7" s="145"/>
      <c r="C7" s="145"/>
      <c r="D7" s="145"/>
      <c r="E7" s="138"/>
      <c r="F7" s="138"/>
      <c r="G7" s="138"/>
    </row>
    <row r="8" spans="1:7" x14ac:dyDescent="0.2">
      <c r="A8" s="155" t="s">
        <v>479</v>
      </c>
      <c r="B8" s="145"/>
      <c r="C8" s="145"/>
      <c r="D8" s="145"/>
      <c r="E8" s="138"/>
      <c r="F8" s="138"/>
      <c r="G8" s="138"/>
    </row>
    <row r="9" spans="1:7" x14ac:dyDescent="0.2">
      <c r="A9" s="155"/>
      <c r="B9" s="145"/>
      <c r="C9" s="145"/>
      <c r="D9" s="145"/>
      <c r="E9" s="138"/>
      <c r="F9" s="138"/>
      <c r="G9" s="138"/>
    </row>
    <row r="10" spans="1:7" x14ac:dyDescent="0.2">
      <c r="A10" s="155" t="s">
        <v>480</v>
      </c>
      <c r="B10" s="145"/>
      <c r="C10" s="145"/>
      <c r="D10" s="145"/>
      <c r="E10" s="138"/>
      <c r="F10" s="138"/>
      <c r="G10" s="138"/>
    </row>
    <row r="11" spans="1:7" ht="12.75" customHeight="1" x14ac:dyDescent="0.2">
      <c r="A11" s="396" t="s">
        <v>481</v>
      </c>
      <c r="B11" s="396"/>
      <c r="C11" s="396"/>
      <c r="D11" s="396"/>
      <c r="E11" s="138"/>
      <c r="F11" s="138"/>
      <c r="G11" s="138"/>
    </row>
    <row r="12" spans="1:7" x14ac:dyDescent="0.2">
      <c r="A12" s="397" t="s">
        <v>482</v>
      </c>
      <c r="B12" s="397"/>
      <c r="C12" s="397"/>
      <c r="D12" s="397"/>
      <c r="E12" s="138"/>
      <c r="F12" s="138"/>
      <c r="G12" s="138"/>
    </row>
    <row r="13" spans="1:7" x14ac:dyDescent="0.2">
      <c r="A13" s="398" t="s">
        <v>483</v>
      </c>
      <c r="B13" s="398"/>
      <c r="C13" s="398"/>
      <c r="D13" s="398"/>
      <c r="E13" s="138"/>
      <c r="F13" s="138"/>
      <c r="G13" s="138"/>
    </row>
    <row r="14" spans="1:7" x14ac:dyDescent="0.2">
      <c r="A14" s="398" t="s">
        <v>484</v>
      </c>
      <c r="B14" s="398"/>
      <c r="C14" s="398"/>
      <c r="D14" s="398"/>
      <c r="E14" s="138"/>
      <c r="F14" s="138"/>
      <c r="G14" s="138"/>
    </row>
    <row r="15" spans="1:7" x14ac:dyDescent="0.2">
      <c r="A15" s="399" t="s">
        <v>485</v>
      </c>
      <c r="B15" s="399"/>
      <c r="C15" s="399"/>
      <c r="D15" s="399"/>
      <c r="E15" s="138"/>
      <c r="F15" s="138"/>
      <c r="G15" s="138"/>
    </row>
    <row r="16" spans="1:7" x14ac:dyDescent="0.2">
      <c r="A16" s="158"/>
      <c r="B16" s="158"/>
      <c r="C16" s="158"/>
      <c r="D16" s="158"/>
      <c r="E16" s="138"/>
      <c r="F16" s="138"/>
      <c r="G16" s="138"/>
    </row>
    <row r="17" spans="1:7" x14ac:dyDescent="0.2">
      <c r="A17" s="155" t="s">
        <v>486</v>
      </c>
      <c r="B17" s="155"/>
      <c r="C17" s="155"/>
      <c r="D17" s="155"/>
      <c r="E17" s="138"/>
      <c r="F17" s="138"/>
      <c r="G17" s="138"/>
    </row>
    <row r="18" spans="1:7" ht="26.25" customHeight="1" x14ac:dyDescent="0.2">
      <c r="A18" s="394" t="s">
        <v>578</v>
      </c>
      <c r="B18" s="394"/>
      <c r="C18" s="394"/>
      <c r="D18" s="394"/>
      <c r="E18" s="138"/>
      <c r="F18" s="138"/>
      <c r="G18" s="138"/>
    </row>
    <row r="19" spans="1:7" ht="12.75" customHeight="1" x14ac:dyDescent="0.2">
      <c r="A19" s="394" t="s">
        <v>577</v>
      </c>
      <c r="B19" s="394"/>
      <c r="C19" s="394"/>
      <c r="D19" s="394"/>
      <c r="E19" s="138"/>
      <c r="F19" s="138"/>
      <c r="G19" s="138"/>
    </row>
    <row r="20" spans="1:7" ht="27.75" customHeight="1" x14ac:dyDescent="0.2">
      <c r="A20" s="394" t="s">
        <v>487</v>
      </c>
      <c r="B20" s="394"/>
      <c r="C20" s="394"/>
      <c r="D20" s="394"/>
      <c r="E20" s="138"/>
      <c r="F20" s="138"/>
      <c r="G20" s="138"/>
    </row>
    <row r="21" spans="1:7" x14ac:dyDescent="0.2">
      <c r="A21" s="150" t="s">
        <v>488</v>
      </c>
      <c r="B21" s="150"/>
      <c r="C21" s="150"/>
      <c r="D21" s="150"/>
      <c r="E21" s="138"/>
      <c r="F21" s="138"/>
      <c r="G21" s="138"/>
    </row>
    <row r="22" spans="1:7" x14ac:dyDescent="0.2">
      <c r="A22" s="150"/>
      <c r="B22" s="150"/>
      <c r="C22" s="150"/>
      <c r="D22" s="150"/>
      <c r="E22" s="138"/>
      <c r="F22" s="138"/>
      <c r="G22" s="138"/>
    </row>
    <row r="23" spans="1:7" x14ac:dyDescent="0.2">
      <c r="A23" s="155" t="s">
        <v>489</v>
      </c>
      <c r="B23" s="155"/>
      <c r="C23" s="155"/>
      <c r="D23" s="155"/>
      <c r="E23" s="138"/>
      <c r="F23" s="138"/>
      <c r="G23" s="138"/>
    </row>
    <row r="24" spans="1:7" ht="53.25" customHeight="1" x14ac:dyDescent="0.2">
      <c r="A24" s="394" t="s">
        <v>609</v>
      </c>
      <c r="B24" s="394"/>
      <c r="C24" s="394"/>
      <c r="D24" s="394"/>
      <c r="E24" s="138"/>
      <c r="F24" s="138"/>
      <c r="G24" s="138"/>
    </row>
    <row r="25" spans="1:7" ht="25.5" customHeight="1" x14ac:dyDescent="0.2">
      <c r="A25" s="395" t="s">
        <v>608</v>
      </c>
      <c r="B25" s="395"/>
      <c r="C25" s="395"/>
      <c r="D25" s="395"/>
      <c r="E25" s="138"/>
      <c r="F25" s="138"/>
      <c r="G25" s="138"/>
    </row>
    <row r="26" spans="1:7" x14ac:dyDescent="0.2">
      <c r="A26" s="159"/>
      <c r="B26" s="145"/>
      <c r="C26" s="145"/>
      <c r="D26" s="145"/>
      <c r="E26" s="138"/>
      <c r="F26" s="138"/>
      <c r="G26" s="138"/>
    </row>
    <row r="27" spans="1:7" x14ac:dyDescent="0.2">
      <c r="A27" s="155" t="s">
        <v>490</v>
      </c>
      <c r="B27" s="155"/>
      <c r="C27" s="155"/>
      <c r="D27" s="155"/>
      <c r="E27" s="138"/>
      <c r="F27" s="138"/>
      <c r="G27" s="138"/>
    </row>
    <row r="28" spans="1:7" x14ac:dyDescent="0.2">
      <c r="A28" s="155"/>
      <c r="B28" s="155"/>
      <c r="C28" s="155"/>
      <c r="D28" s="155"/>
      <c r="E28" s="138"/>
      <c r="F28" s="138"/>
      <c r="G28" s="138"/>
    </row>
    <row r="29" spans="1:7" x14ac:dyDescent="0.2">
      <c r="A29" s="155" t="s">
        <v>491</v>
      </c>
      <c r="B29" s="155"/>
      <c r="C29" s="155"/>
      <c r="D29" s="155"/>
      <c r="E29" s="138"/>
      <c r="F29" s="138"/>
      <c r="G29" s="138"/>
    </row>
    <row r="30" spans="1:7" ht="38.25" customHeight="1" x14ac:dyDescent="0.2">
      <c r="A30" s="393" t="s">
        <v>600</v>
      </c>
      <c r="B30" s="393"/>
      <c r="C30" s="393"/>
      <c r="D30" s="393"/>
      <c r="E30" s="138"/>
      <c r="F30" s="138"/>
      <c r="G30" s="138"/>
    </row>
    <row r="31" spans="1:7" ht="54.75" customHeight="1" x14ac:dyDescent="0.2">
      <c r="A31" s="393" t="s">
        <v>552</v>
      </c>
      <c r="B31" s="393"/>
      <c r="C31" s="393"/>
      <c r="D31" s="393"/>
      <c r="E31" s="138"/>
      <c r="F31" s="138"/>
      <c r="G31" s="138"/>
    </row>
    <row r="32" spans="1:7" ht="38.25" customHeight="1" x14ac:dyDescent="0.2">
      <c r="A32" s="393" t="s">
        <v>492</v>
      </c>
      <c r="B32" s="393"/>
      <c r="C32" s="393"/>
      <c r="D32" s="393"/>
      <c r="E32" s="138"/>
      <c r="F32" s="138"/>
      <c r="G32" s="138"/>
    </row>
    <row r="33" spans="1:7" x14ac:dyDescent="0.2">
      <c r="A33" s="142"/>
      <c r="B33" s="142"/>
      <c r="C33" s="142"/>
      <c r="D33" s="142"/>
      <c r="E33" s="138"/>
      <c r="F33" s="138"/>
      <c r="G33" s="138"/>
    </row>
    <row r="34" spans="1:7" x14ac:dyDescent="0.2">
      <c r="A34" s="155" t="s">
        <v>493</v>
      </c>
      <c r="B34" s="155"/>
      <c r="C34" s="155"/>
      <c r="D34" s="155"/>
      <c r="E34" s="138"/>
      <c r="F34" s="138"/>
      <c r="G34" s="138"/>
    </row>
    <row r="35" spans="1:7" ht="38.25" customHeight="1" x14ac:dyDescent="0.2">
      <c r="A35" s="393" t="s">
        <v>494</v>
      </c>
      <c r="B35" s="393"/>
      <c r="C35" s="393"/>
      <c r="D35" s="393"/>
      <c r="E35" s="138"/>
      <c r="F35" s="138"/>
      <c r="G35" s="138"/>
    </row>
    <row r="36" spans="1:7" x14ac:dyDescent="0.2">
      <c r="A36" s="142"/>
      <c r="B36" s="142"/>
      <c r="C36" s="142"/>
      <c r="D36" s="142"/>
      <c r="E36" s="138"/>
      <c r="F36" s="138"/>
      <c r="G36" s="138"/>
    </row>
    <row r="37" spans="1:7" x14ac:dyDescent="0.2">
      <c r="A37" s="155" t="s">
        <v>495</v>
      </c>
      <c r="B37" s="155"/>
      <c r="C37" s="155"/>
      <c r="D37" s="155"/>
      <c r="E37" s="138"/>
      <c r="F37" s="138"/>
      <c r="G37" s="138"/>
    </row>
    <row r="38" spans="1:7" ht="38.25" customHeight="1" x14ac:dyDescent="0.2">
      <c r="A38" s="393" t="s">
        <v>601</v>
      </c>
      <c r="B38" s="393"/>
      <c r="C38" s="393"/>
      <c r="D38" s="393"/>
      <c r="E38" s="138"/>
      <c r="F38" s="138"/>
      <c r="G38" s="138"/>
    </row>
    <row r="39" spans="1:7" ht="12.75" customHeight="1" x14ac:dyDescent="0.2">
      <c r="A39" s="142"/>
      <c r="B39" s="142"/>
      <c r="C39" s="142"/>
      <c r="D39" s="142"/>
      <c r="E39" s="138"/>
      <c r="F39" s="138"/>
      <c r="G39" s="138"/>
    </row>
    <row r="40" spans="1:7" ht="13.5" customHeight="1" x14ac:dyDescent="0.2">
      <c r="A40" s="155" t="s">
        <v>496</v>
      </c>
      <c r="B40" s="155"/>
      <c r="C40" s="155"/>
      <c r="D40" s="155"/>
      <c r="E40" s="138"/>
      <c r="F40" s="138"/>
      <c r="G40" s="138"/>
    </row>
    <row r="41" spans="1:7" ht="51" customHeight="1" x14ac:dyDescent="0.2">
      <c r="A41" s="393" t="s">
        <v>497</v>
      </c>
      <c r="B41" s="393"/>
      <c r="C41" s="393"/>
      <c r="D41" s="393"/>
    </row>
    <row r="42" spans="1:7" x14ac:dyDescent="0.2">
      <c r="A42" s="142"/>
      <c r="B42" s="142"/>
      <c r="C42" s="142"/>
      <c r="D42" s="142"/>
    </row>
    <row r="43" spans="1:7" x14ac:dyDescent="0.2">
      <c r="A43" s="155" t="s">
        <v>498</v>
      </c>
      <c r="B43" s="155"/>
      <c r="C43" s="155"/>
      <c r="D43" s="155"/>
    </row>
    <row r="44" spans="1:7" ht="12.75" customHeight="1" x14ac:dyDescent="0.2">
      <c r="A44" s="393" t="s">
        <v>499</v>
      </c>
      <c r="B44" s="393"/>
      <c r="C44" s="393"/>
      <c r="D44" s="393"/>
    </row>
    <row r="45" spans="1:7" x14ac:dyDescent="0.2">
      <c r="A45" s="145"/>
      <c r="B45" s="145"/>
      <c r="C45" s="145"/>
      <c r="D45" s="145"/>
    </row>
    <row r="46" spans="1:7" x14ac:dyDescent="0.2">
      <c r="A46" s="155" t="s">
        <v>500</v>
      </c>
      <c r="B46" s="155"/>
      <c r="C46" s="155"/>
      <c r="D46" s="155"/>
    </row>
    <row r="47" spans="1:7" x14ac:dyDescent="0.2">
      <c r="A47" s="145"/>
      <c r="B47" s="145"/>
      <c r="C47" s="145"/>
      <c r="D47" s="145"/>
    </row>
    <row r="48" spans="1:7" x14ac:dyDescent="0.2">
      <c r="A48" s="160"/>
      <c r="B48" s="161" t="s">
        <v>602</v>
      </c>
      <c r="C48" s="145"/>
      <c r="D48" s="161" t="s">
        <v>501</v>
      </c>
    </row>
    <row r="49" spans="1:4" ht="24" x14ac:dyDescent="0.2">
      <c r="A49" s="160"/>
      <c r="B49" s="162" t="s">
        <v>502</v>
      </c>
      <c r="C49" s="145"/>
      <c r="D49" s="162" t="s">
        <v>502</v>
      </c>
    </row>
    <row r="50" spans="1:4" x14ac:dyDescent="0.2">
      <c r="A50" s="163" t="s">
        <v>503</v>
      </c>
      <c r="B50" s="160"/>
      <c r="C50" s="145"/>
      <c r="D50" s="160"/>
    </row>
    <row r="51" spans="1:4" x14ac:dyDescent="0.2">
      <c r="A51" s="164" t="s">
        <v>504</v>
      </c>
      <c r="B51" s="165">
        <v>100</v>
      </c>
      <c r="C51" s="145"/>
      <c r="D51" s="165">
        <v>100</v>
      </c>
    </row>
    <row r="52" spans="1:4" x14ac:dyDescent="0.2">
      <c r="A52" s="164" t="s">
        <v>571</v>
      </c>
      <c r="B52" s="165">
        <v>100</v>
      </c>
      <c r="C52" s="145"/>
      <c r="D52" s="165">
        <v>100</v>
      </c>
    </row>
    <row r="53" spans="1:4" x14ac:dyDescent="0.2">
      <c r="A53" s="164" t="s">
        <v>505</v>
      </c>
      <c r="B53" s="165">
        <v>100</v>
      </c>
      <c r="C53" s="145"/>
      <c r="D53" s="165">
        <v>100</v>
      </c>
    </row>
    <row r="54" spans="1:4" x14ac:dyDescent="0.2">
      <c r="A54" s="164" t="s">
        <v>576</v>
      </c>
      <c r="B54" s="165">
        <v>100</v>
      </c>
      <c r="C54" s="145"/>
      <c r="D54" s="165">
        <v>100</v>
      </c>
    </row>
    <row r="55" spans="1:4" x14ac:dyDescent="0.2">
      <c r="A55" s="164" t="s">
        <v>572</v>
      </c>
      <c r="B55" s="165">
        <v>100</v>
      </c>
      <c r="C55" s="145"/>
      <c r="D55" s="165">
        <v>100</v>
      </c>
    </row>
    <row r="56" spans="1:4" x14ac:dyDescent="0.2">
      <c r="A56" s="164" t="s">
        <v>573</v>
      </c>
      <c r="B56" s="165">
        <v>100</v>
      </c>
      <c r="C56" s="145"/>
      <c r="D56" s="165">
        <v>100</v>
      </c>
    </row>
    <row r="57" spans="1:4" x14ac:dyDescent="0.2">
      <c r="A57" s="164" t="s">
        <v>574</v>
      </c>
      <c r="B57" s="165">
        <v>100</v>
      </c>
      <c r="C57" s="145"/>
      <c r="D57" s="165">
        <v>100</v>
      </c>
    </row>
    <row r="58" spans="1:4" x14ac:dyDescent="0.2">
      <c r="A58" s="164" t="s">
        <v>506</v>
      </c>
      <c r="B58" s="165">
        <v>100</v>
      </c>
      <c r="C58" s="145"/>
      <c r="D58" s="165">
        <v>100</v>
      </c>
    </row>
    <row r="59" spans="1:4" x14ac:dyDescent="0.2">
      <c r="A59" s="166" t="s">
        <v>507</v>
      </c>
      <c r="B59" s="167">
        <v>91.25</v>
      </c>
      <c r="C59" s="145"/>
      <c r="D59" s="167">
        <v>91.25</v>
      </c>
    </row>
    <row r="60" spans="1:4" x14ac:dyDescent="0.2">
      <c r="A60" s="166" t="s">
        <v>508</v>
      </c>
      <c r="B60" s="167">
        <v>8.75</v>
      </c>
      <c r="C60" s="145"/>
      <c r="D60" s="167">
        <v>8.75</v>
      </c>
    </row>
    <row r="61" spans="1:4" x14ac:dyDescent="0.2">
      <c r="A61" s="164" t="s">
        <v>509</v>
      </c>
      <c r="B61" s="165">
        <v>75.040000000000006</v>
      </c>
      <c r="C61" s="145"/>
      <c r="D61" s="165">
        <v>75.040000000000006</v>
      </c>
    </row>
    <row r="62" spans="1:4" x14ac:dyDescent="0.2">
      <c r="A62" s="164" t="s">
        <v>575</v>
      </c>
      <c r="B62" s="165">
        <v>100</v>
      </c>
      <c r="C62" s="145"/>
      <c r="D62" s="165">
        <v>97.64</v>
      </c>
    </row>
    <row r="63" spans="1:4" x14ac:dyDescent="0.2">
      <c r="A63" s="164" t="s">
        <v>510</v>
      </c>
      <c r="B63" s="165">
        <v>99.77</v>
      </c>
      <c r="C63" s="145"/>
      <c r="D63" s="165">
        <v>99.77</v>
      </c>
    </row>
    <row r="64" spans="1:4" x14ac:dyDescent="0.2">
      <c r="A64" s="164" t="s">
        <v>511</v>
      </c>
      <c r="B64" s="165">
        <v>67.900000000000006</v>
      </c>
      <c r="C64" s="145"/>
      <c r="D64" s="165">
        <v>67.900000000000006</v>
      </c>
    </row>
    <row r="65" spans="1:4" x14ac:dyDescent="0.2">
      <c r="A65" s="164" t="s">
        <v>468</v>
      </c>
      <c r="B65" s="165">
        <v>100</v>
      </c>
      <c r="C65" s="145"/>
      <c r="D65" s="168">
        <v>100</v>
      </c>
    </row>
    <row r="66" spans="1:4" x14ac:dyDescent="0.2">
      <c r="A66" s="164" t="s">
        <v>513</v>
      </c>
      <c r="B66" s="165">
        <v>100</v>
      </c>
      <c r="C66" s="145"/>
      <c r="D66" s="168">
        <v>100</v>
      </c>
    </row>
    <row r="67" spans="1:4" x14ac:dyDescent="0.2">
      <c r="B67" s="165"/>
      <c r="C67" s="145"/>
      <c r="D67" s="168"/>
    </row>
    <row r="68" spans="1:4" x14ac:dyDescent="0.2">
      <c r="A68" s="163" t="s">
        <v>580</v>
      </c>
      <c r="B68" s="165"/>
      <c r="C68" s="145"/>
      <c r="D68" s="168"/>
    </row>
    <row r="69" spans="1:4" ht="24" x14ac:dyDescent="0.2">
      <c r="A69" s="169" t="s">
        <v>514</v>
      </c>
      <c r="B69" s="170">
        <v>51</v>
      </c>
      <c r="C69" s="145"/>
      <c r="D69" s="168">
        <v>51</v>
      </c>
    </row>
    <row r="70" spans="1:4" ht="24" x14ac:dyDescent="0.2">
      <c r="A70" s="169" t="s">
        <v>584</v>
      </c>
      <c r="B70" s="170">
        <v>75.16</v>
      </c>
      <c r="C70" s="145"/>
      <c r="D70" s="168" t="s">
        <v>512</v>
      </c>
    </row>
    <row r="71" spans="1:4" ht="24" x14ac:dyDescent="0.2">
      <c r="A71" s="169" t="s">
        <v>585</v>
      </c>
      <c r="B71" s="170">
        <v>100</v>
      </c>
      <c r="C71" s="145"/>
      <c r="D71" s="168" t="s">
        <v>512</v>
      </c>
    </row>
    <row r="72" spans="1:4" ht="24" x14ac:dyDescent="0.2">
      <c r="A72" s="169" t="s">
        <v>586</v>
      </c>
      <c r="B72" s="170">
        <v>100</v>
      </c>
      <c r="C72" s="145"/>
      <c r="D72" s="168" t="s">
        <v>512</v>
      </c>
    </row>
    <row r="73" spans="1:4" ht="24" x14ac:dyDescent="0.2">
      <c r="A73" s="169" t="s">
        <v>587</v>
      </c>
      <c r="B73" s="170">
        <v>100</v>
      </c>
      <c r="C73" s="145"/>
      <c r="D73" s="168" t="s">
        <v>512</v>
      </c>
    </row>
    <row r="74" spans="1:4" ht="24" x14ac:dyDescent="0.2">
      <c r="A74" s="169" t="s">
        <v>588</v>
      </c>
      <c r="B74" s="170">
        <v>100</v>
      </c>
      <c r="C74" s="145"/>
      <c r="D74" s="168" t="s">
        <v>512</v>
      </c>
    </row>
    <row r="75" spans="1:4" ht="24" x14ac:dyDescent="0.2">
      <c r="A75" s="169" t="s">
        <v>589</v>
      </c>
      <c r="B75" s="170">
        <v>100</v>
      </c>
      <c r="C75" s="145"/>
      <c r="D75" s="168" t="s">
        <v>512</v>
      </c>
    </row>
    <row r="76" spans="1:4" ht="24" x14ac:dyDescent="0.2">
      <c r="A76" s="169" t="s">
        <v>590</v>
      </c>
      <c r="B76" s="170">
        <v>100</v>
      </c>
      <c r="C76" s="145"/>
      <c r="D76" s="168" t="s">
        <v>512</v>
      </c>
    </row>
    <row r="77" spans="1:4" ht="24" x14ac:dyDescent="0.2">
      <c r="A77" s="169" t="s">
        <v>620</v>
      </c>
      <c r="B77" s="170">
        <v>100</v>
      </c>
      <c r="C77" s="145"/>
      <c r="D77" s="168" t="s">
        <v>512</v>
      </c>
    </row>
    <row r="78" spans="1:4" ht="24" x14ac:dyDescent="0.2">
      <c r="A78" s="169" t="s">
        <v>619</v>
      </c>
      <c r="B78" s="165">
        <v>100</v>
      </c>
      <c r="C78" s="145"/>
      <c r="D78" s="165">
        <v>100</v>
      </c>
    </row>
    <row r="79" spans="1:4" ht="36" x14ac:dyDescent="0.2">
      <c r="A79" s="210" t="s">
        <v>618</v>
      </c>
      <c r="B79" s="170">
        <v>51</v>
      </c>
      <c r="D79" s="211" t="s">
        <v>512</v>
      </c>
    </row>
    <row r="80" spans="1:4" x14ac:dyDescent="0.2">
      <c r="A80" s="171"/>
      <c r="B80" s="145"/>
      <c r="C80" s="145"/>
      <c r="D80" s="165"/>
    </row>
    <row r="81" spans="1:4" x14ac:dyDescent="0.2">
      <c r="A81" s="163" t="s">
        <v>579</v>
      </c>
      <c r="B81" s="165"/>
      <c r="C81" s="145"/>
      <c r="D81" s="165"/>
    </row>
    <row r="82" spans="1:4" ht="37.5" x14ac:dyDescent="0.2">
      <c r="A82" s="172" t="s">
        <v>583</v>
      </c>
      <c r="B82" s="165">
        <v>100</v>
      </c>
      <c r="C82" s="145"/>
      <c r="D82" s="165">
        <v>100</v>
      </c>
    </row>
    <row r="83" spans="1:4" ht="24" x14ac:dyDescent="0.2">
      <c r="A83" s="169" t="s">
        <v>591</v>
      </c>
      <c r="B83" s="165">
        <v>100</v>
      </c>
      <c r="C83" s="145"/>
      <c r="D83" s="168" t="s">
        <v>512</v>
      </c>
    </row>
    <row r="84" spans="1:4" ht="24" x14ac:dyDescent="0.2">
      <c r="A84" s="173" t="s">
        <v>592</v>
      </c>
      <c r="B84" s="165">
        <v>100</v>
      </c>
      <c r="C84" s="145"/>
      <c r="D84" s="168" t="s">
        <v>512</v>
      </c>
    </row>
    <row r="85" spans="1:4" ht="24" x14ac:dyDescent="0.2">
      <c r="A85" s="169" t="s">
        <v>593</v>
      </c>
      <c r="B85" s="165">
        <v>100</v>
      </c>
      <c r="C85" s="145"/>
      <c r="D85" s="168" t="s">
        <v>512</v>
      </c>
    </row>
    <row r="86" spans="1:4" ht="24" x14ac:dyDescent="0.2">
      <c r="A86" s="169" t="s">
        <v>594</v>
      </c>
      <c r="B86" s="165">
        <v>100</v>
      </c>
      <c r="C86" s="145"/>
      <c r="D86" s="168" t="s">
        <v>512</v>
      </c>
    </row>
    <row r="87" spans="1:4" x14ac:dyDescent="0.2">
      <c r="A87" s="174"/>
      <c r="B87" s="165"/>
      <c r="C87" s="145"/>
      <c r="D87" s="165"/>
    </row>
    <row r="88" spans="1:4" x14ac:dyDescent="0.2">
      <c r="A88" s="163" t="s">
        <v>603</v>
      </c>
      <c r="B88" s="165"/>
      <c r="C88" s="145"/>
      <c r="D88" s="165"/>
    </row>
    <row r="89" spans="1:4" ht="24" x14ac:dyDescent="0.2">
      <c r="A89" s="169" t="s">
        <v>515</v>
      </c>
      <c r="B89" s="165">
        <v>85</v>
      </c>
      <c r="C89" s="145"/>
      <c r="D89" s="165">
        <v>85</v>
      </c>
    </row>
    <row r="91" spans="1:4" ht="51" customHeight="1" x14ac:dyDescent="0.2">
      <c r="A91" s="400" t="s">
        <v>516</v>
      </c>
      <c r="B91" s="400"/>
      <c r="C91" s="400"/>
      <c r="D91" s="400"/>
    </row>
    <row r="92" spans="1:4" x14ac:dyDescent="0.2">
      <c r="A92" s="145"/>
      <c r="B92" s="145"/>
      <c r="C92" s="145"/>
      <c r="D92" s="145"/>
    </row>
    <row r="93" spans="1:4" x14ac:dyDescent="0.2">
      <c r="A93" s="401"/>
      <c r="B93" s="161" t="s">
        <v>602</v>
      </c>
      <c r="C93" s="145"/>
      <c r="D93" s="161" t="s">
        <v>501</v>
      </c>
    </row>
    <row r="94" spans="1:4" x14ac:dyDescent="0.2">
      <c r="A94" s="401"/>
      <c r="B94" s="162" t="s">
        <v>517</v>
      </c>
      <c r="C94" s="145"/>
      <c r="D94" s="162" t="s">
        <v>517</v>
      </c>
    </row>
    <row r="95" spans="1:4" x14ac:dyDescent="0.2">
      <c r="A95" s="174" t="s">
        <v>510</v>
      </c>
      <c r="B95" s="175">
        <v>61.97</v>
      </c>
      <c r="C95" s="145"/>
      <c r="D95" s="141">
        <v>61.97</v>
      </c>
    </row>
    <row r="96" spans="1:4" x14ac:dyDescent="0.2">
      <c r="A96" s="174" t="s">
        <v>511</v>
      </c>
      <c r="B96" s="175">
        <v>52.73</v>
      </c>
      <c r="C96" s="145"/>
      <c r="D96" s="141">
        <v>52.73</v>
      </c>
    </row>
    <row r="97" spans="1:4" x14ac:dyDescent="0.2">
      <c r="A97" s="174"/>
      <c r="B97" s="175"/>
      <c r="C97" s="145"/>
      <c r="D97" s="141"/>
    </row>
    <row r="98" spans="1:4" x14ac:dyDescent="0.2">
      <c r="A98" s="169"/>
      <c r="B98" s="175"/>
      <c r="C98" s="145"/>
      <c r="D98" s="141"/>
    </row>
    <row r="99" spans="1:4" x14ac:dyDescent="0.2">
      <c r="A99" s="402" t="s">
        <v>518</v>
      </c>
      <c r="B99" s="402"/>
      <c r="C99" s="402"/>
      <c r="D99" s="402"/>
    </row>
    <row r="100" spans="1:4" x14ac:dyDescent="0.2">
      <c r="A100" s="176"/>
      <c r="B100" s="176"/>
      <c r="C100" s="176"/>
      <c r="D100" s="176"/>
    </row>
    <row r="101" spans="1:4" ht="25.5" customHeight="1" x14ac:dyDescent="0.2">
      <c r="A101" s="403" t="s">
        <v>519</v>
      </c>
      <c r="B101" s="403"/>
      <c r="C101" s="403"/>
      <c r="D101" s="403"/>
    </row>
    <row r="102" spans="1:4" ht="37.5" customHeight="1" x14ac:dyDescent="0.2">
      <c r="A102" s="397" t="s">
        <v>595</v>
      </c>
      <c r="B102" s="397"/>
      <c r="C102" s="397"/>
      <c r="D102" s="397"/>
    </row>
    <row r="103" spans="1:4" ht="51.75" customHeight="1" x14ac:dyDescent="0.2">
      <c r="A103" s="397" t="s">
        <v>566</v>
      </c>
      <c r="B103" s="397"/>
      <c r="C103" s="397"/>
      <c r="D103" s="397"/>
    </row>
    <row r="104" spans="1:4" ht="24.75" customHeight="1" x14ac:dyDescent="0.2">
      <c r="A104" s="397" t="s">
        <v>556</v>
      </c>
      <c r="B104" s="397"/>
      <c r="C104" s="397"/>
      <c r="D104" s="397"/>
    </row>
    <row r="105" spans="1:4" ht="26.25" customHeight="1" x14ac:dyDescent="0.2">
      <c r="A105" s="397" t="s">
        <v>557</v>
      </c>
      <c r="B105" s="397"/>
      <c r="C105" s="397"/>
      <c r="D105" s="397"/>
    </row>
    <row r="106" spans="1:4" ht="12.75" customHeight="1" x14ac:dyDescent="0.2">
      <c r="A106" s="395"/>
      <c r="B106" s="395"/>
      <c r="C106" s="395"/>
      <c r="D106" s="395"/>
    </row>
    <row r="107" spans="1:4" ht="39.75" customHeight="1" x14ac:dyDescent="0.2">
      <c r="A107" s="395" t="s">
        <v>520</v>
      </c>
      <c r="B107" s="395"/>
      <c r="C107" s="395"/>
      <c r="D107" s="395"/>
    </row>
    <row r="108" spans="1:4" ht="25.5" customHeight="1" x14ac:dyDescent="0.2">
      <c r="A108" s="395" t="s">
        <v>567</v>
      </c>
      <c r="B108" s="395"/>
      <c r="C108" s="395"/>
      <c r="D108" s="395"/>
    </row>
    <row r="109" spans="1:4" x14ac:dyDescent="0.2">
      <c r="A109" s="142"/>
      <c r="B109" s="142"/>
      <c r="C109" s="142"/>
      <c r="D109" s="142"/>
    </row>
    <row r="110" spans="1:4" x14ac:dyDescent="0.2">
      <c r="A110" s="177" t="s">
        <v>521</v>
      </c>
      <c r="B110" s="177"/>
      <c r="C110" s="177"/>
      <c r="D110" s="177"/>
    </row>
    <row r="111" spans="1:4" ht="25.5" customHeight="1" x14ac:dyDescent="0.2">
      <c r="A111" s="393" t="s">
        <v>568</v>
      </c>
      <c r="B111" s="393"/>
      <c r="C111" s="393"/>
      <c r="D111" s="393"/>
    </row>
    <row r="112" spans="1:4" x14ac:dyDescent="0.2">
      <c r="A112" s="145"/>
      <c r="B112" s="145"/>
      <c r="C112" s="145"/>
      <c r="D112" s="145"/>
    </row>
    <row r="113" spans="1:7" ht="24" x14ac:dyDescent="0.2">
      <c r="A113" s="141"/>
      <c r="B113" s="178" t="s">
        <v>604</v>
      </c>
      <c r="C113" s="145"/>
      <c r="D113" s="178" t="s">
        <v>605</v>
      </c>
    </row>
    <row r="114" spans="1:7" x14ac:dyDescent="0.2">
      <c r="A114" s="141"/>
      <c r="B114" s="146" t="s">
        <v>522</v>
      </c>
      <c r="C114" s="145"/>
      <c r="D114" s="146" t="s">
        <v>522</v>
      </c>
    </row>
    <row r="115" spans="1:7" x14ac:dyDescent="0.2">
      <c r="A115" s="141"/>
      <c r="B115" s="154"/>
      <c r="C115" s="145"/>
      <c r="D115" s="154"/>
    </row>
    <row r="116" spans="1:7" x14ac:dyDescent="0.2">
      <c r="A116" s="141" t="s">
        <v>558</v>
      </c>
      <c r="B116" s="190">
        <v>575212384</v>
      </c>
      <c r="D116" s="190">
        <v>504380728</v>
      </c>
    </row>
    <row r="117" spans="1:7" x14ac:dyDescent="0.2">
      <c r="A117" s="141" t="s">
        <v>553</v>
      </c>
      <c r="B117" s="190">
        <f>B118+B119</f>
        <v>3692311855</v>
      </c>
      <c r="D117" s="190">
        <f>D118+D119</f>
        <v>2444833388</v>
      </c>
    </row>
    <row r="118" spans="1:7" x14ac:dyDescent="0.2">
      <c r="A118" s="141" t="s">
        <v>559</v>
      </c>
      <c r="B118" s="191">
        <v>1458607224</v>
      </c>
      <c r="D118" s="191">
        <v>789879435</v>
      </c>
    </row>
    <row r="119" spans="1:7" x14ac:dyDescent="0.2">
      <c r="A119" s="141" t="s">
        <v>560</v>
      </c>
      <c r="B119" s="191">
        <v>2233704631</v>
      </c>
      <c r="D119" s="191">
        <v>1654953953</v>
      </c>
    </row>
    <row r="120" spans="1:7" x14ac:dyDescent="0.2">
      <c r="A120" s="141" t="s">
        <v>554</v>
      </c>
      <c r="B120" s="190">
        <f>B121+B122</f>
        <v>892885371</v>
      </c>
      <c r="D120" s="190">
        <f>D121+D122</f>
        <v>633444434</v>
      </c>
    </row>
    <row r="121" spans="1:7" x14ac:dyDescent="0.2">
      <c r="A121" s="141" t="s">
        <v>561</v>
      </c>
      <c r="B121" s="191">
        <v>761120162</v>
      </c>
      <c r="D121" s="191">
        <v>576109401</v>
      </c>
    </row>
    <row r="122" spans="1:7" x14ac:dyDescent="0.2">
      <c r="A122" s="141" t="s">
        <v>562</v>
      </c>
      <c r="B122" s="191">
        <v>131765209</v>
      </c>
      <c r="D122" s="191">
        <v>57335033</v>
      </c>
    </row>
    <row r="123" spans="1:7" x14ac:dyDescent="0.2">
      <c r="A123" s="141" t="s">
        <v>555</v>
      </c>
      <c r="B123" s="192">
        <v>59105248</v>
      </c>
      <c r="D123" s="192">
        <v>29666865</v>
      </c>
      <c r="G123" s="22"/>
    </row>
    <row r="124" spans="1:7" x14ac:dyDescent="0.2">
      <c r="A124" s="141" t="s">
        <v>563</v>
      </c>
      <c r="B124" s="190">
        <f>B116+B117+B120+B123</f>
        <v>5219514858</v>
      </c>
      <c r="D124" s="190">
        <f>D116+D117+D120+D123</f>
        <v>3612325415</v>
      </c>
    </row>
    <row r="125" spans="1:7" x14ac:dyDescent="0.2">
      <c r="A125" s="141" t="s">
        <v>523</v>
      </c>
      <c r="B125" s="191">
        <v>604916289</v>
      </c>
      <c r="D125" s="191">
        <v>283908034</v>
      </c>
    </row>
    <row r="126" spans="1:7" x14ac:dyDescent="0.2">
      <c r="A126" s="147" t="s">
        <v>524</v>
      </c>
      <c r="B126" s="200">
        <f>SUM(B124:B125)</f>
        <v>5824431147</v>
      </c>
      <c r="C126" s="145"/>
      <c r="D126" s="212">
        <f>SUM(D124:D125)</f>
        <v>3896233449</v>
      </c>
    </row>
    <row r="127" spans="1:7" x14ac:dyDescent="0.2">
      <c r="A127" s="141" t="s">
        <v>564</v>
      </c>
      <c r="B127" s="201">
        <v>-552287160</v>
      </c>
      <c r="C127" s="145"/>
      <c r="D127" s="192">
        <v>-418780079</v>
      </c>
    </row>
    <row r="128" spans="1:7" ht="13.5" thickBot="1" x14ac:dyDescent="0.25">
      <c r="A128" s="147" t="s">
        <v>565</v>
      </c>
      <c r="B128" s="202">
        <f>SUM(B126:B127)</f>
        <v>5272143987</v>
      </c>
      <c r="C128" s="145"/>
      <c r="D128" s="213">
        <f>SUM(D126:D127)</f>
        <v>3477453370</v>
      </c>
    </row>
    <row r="129" spans="1:6" ht="13.5" thickTop="1" x14ac:dyDescent="0.2">
      <c r="A129" s="141"/>
      <c r="B129" s="203"/>
      <c r="C129" s="145"/>
      <c r="D129" s="203"/>
    </row>
    <row r="130" spans="1:6" x14ac:dyDescent="0.2">
      <c r="A130" s="141" t="s">
        <v>525</v>
      </c>
      <c r="B130" s="203">
        <v>123803849</v>
      </c>
      <c r="C130" s="145"/>
      <c r="D130" s="203">
        <v>96792658.469999999</v>
      </c>
    </row>
    <row r="131" spans="1:6" x14ac:dyDescent="0.2">
      <c r="A131" s="141" t="s">
        <v>526</v>
      </c>
      <c r="B131" s="203">
        <v>5148340138</v>
      </c>
      <c r="C131" s="145"/>
      <c r="D131" s="203">
        <v>3380660705.6500001</v>
      </c>
    </row>
    <row r="132" spans="1:6" ht="13.5" thickBot="1" x14ac:dyDescent="0.25">
      <c r="A132" s="147" t="s">
        <v>524</v>
      </c>
      <c r="B132" s="204">
        <f>SUM(B130:B131)</f>
        <v>5272143987</v>
      </c>
      <c r="C132" s="145"/>
      <c r="D132" s="204">
        <f>SUM(D130:D131)</f>
        <v>3477453364.1199999</v>
      </c>
      <c r="F132" s="153"/>
    </row>
    <row r="133" spans="1:6" ht="13.5" thickTop="1" x14ac:dyDescent="0.2">
      <c r="A133" s="145"/>
      <c r="B133" s="145"/>
      <c r="C133" s="145"/>
      <c r="D133" s="145"/>
    </row>
    <row r="134" spans="1:6" x14ac:dyDescent="0.2">
      <c r="A134" s="184" t="s">
        <v>610</v>
      </c>
      <c r="B134"/>
      <c r="C134"/>
      <c r="D134"/>
    </row>
    <row r="135" spans="1:6" x14ac:dyDescent="0.2">
      <c r="A135" s="145"/>
      <c r="B135" s="145"/>
      <c r="C135" s="145"/>
      <c r="D135" s="145"/>
    </row>
    <row r="136" spans="1:6" x14ac:dyDescent="0.2">
      <c r="A136" s="155" t="s">
        <v>527</v>
      </c>
      <c r="B136" s="155"/>
      <c r="C136" s="155"/>
      <c r="D136" s="155"/>
    </row>
    <row r="137" spans="1:6" x14ac:dyDescent="0.2">
      <c r="A137" s="155"/>
      <c r="B137" s="155"/>
      <c r="C137" s="155"/>
      <c r="D137" s="155"/>
    </row>
    <row r="138" spans="1:6" ht="25.5" customHeight="1" x14ac:dyDescent="0.2">
      <c r="A138" s="394" t="s">
        <v>611</v>
      </c>
      <c r="B138" s="394"/>
      <c r="C138" s="394"/>
      <c r="D138" s="394"/>
    </row>
    <row r="140" spans="1:6" x14ac:dyDescent="0.2">
      <c r="A140" s="156" t="s">
        <v>528</v>
      </c>
      <c r="B140" s="145"/>
      <c r="C140" s="145"/>
      <c r="D140" s="145"/>
    </row>
    <row r="141" spans="1:6" x14ac:dyDescent="0.2">
      <c r="A141" s="156"/>
      <c r="B141" s="145"/>
      <c r="C141" s="145"/>
      <c r="D141" s="145"/>
    </row>
    <row r="142" spans="1:6" ht="37.5" customHeight="1" x14ac:dyDescent="0.2">
      <c r="A142" s="405" t="s">
        <v>612</v>
      </c>
      <c r="B142" s="405"/>
      <c r="C142" s="405"/>
      <c r="D142" s="405"/>
    </row>
    <row r="143" spans="1:6" x14ac:dyDescent="0.2">
      <c r="A143" s="142"/>
      <c r="B143" s="142"/>
      <c r="C143" s="142"/>
      <c r="D143" s="142"/>
    </row>
    <row r="144" spans="1:6" x14ac:dyDescent="0.2">
      <c r="A144" s="156" t="s">
        <v>529</v>
      </c>
      <c r="B144" s="145"/>
      <c r="C144" s="145"/>
      <c r="D144" s="145"/>
    </row>
    <row r="145" spans="1:4" ht="24" x14ac:dyDescent="0.2">
      <c r="A145" s="145"/>
      <c r="B145" s="178" t="s">
        <v>606</v>
      </c>
      <c r="C145" s="145"/>
      <c r="D145" s="178" t="s">
        <v>605</v>
      </c>
    </row>
    <row r="146" spans="1:4" x14ac:dyDescent="0.2">
      <c r="A146" s="145"/>
      <c r="B146" s="146" t="s">
        <v>522</v>
      </c>
      <c r="C146" s="145"/>
      <c r="D146" s="146" t="s">
        <v>522</v>
      </c>
    </row>
    <row r="147" spans="1:4" x14ac:dyDescent="0.2">
      <c r="A147" s="145"/>
      <c r="B147" s="141"/>
      <c r="C147" s="145"/>
      <c r="D147" s="141"/>
    </row>
    <row r="148" spans="1:4" x14ac:dyDescent="0.2">
      <c r="A148" s="147" t="s">
        <v>530</v>
      </c>
      <c r="B148" s="205">
        <v>221259</v>
      </c>
      <c r="C148" s="145"/>
      <c r="D148" s="205">
        <v>163945</v>
      </c>
    </row>
    <row r="149" spans="1:4" x14ac:dyDescent="0.2">
      <c r="A149" s="141"/>
      <c r="B149" s="141"/>
      <c r="C149" s="145"/>
      <c r="D149" s="141"/>
    </row>
    <row r="150" spans="1:4" x14ac:dyDescent="0.2">
      <c r="A150" s="141" t="s">
        <v>531</v>
      </c>
      <c r="B150" s="214">
        <v>2545741</v>
      </c>
      <c r="C150" s="206"/>
      <c r="D150" s="207">
        <v>2545449</v>
      </c>
    </row>
    <row r="151" spans="1:4" x14ac:dyDescent="0.2">
      <c r="A151" s="141"/>
      <c r="B151" s="141"/>
      <c r="C151" s="145"/>
      <c r="D151" s="141"/>
    </row>
    <row r="152" spans="1:4" ht="13.5" thickBot="1" x14ac:dyDescent="0.25">
      <c r="A152" s="147" t="s">
        <v>581</v>
      </c>
      <c r="B152" s="215">
        <v>86.91</v>
      </c>
      <c r="C152" s="145"/>
      <c r="D152" s="208">
        <v>64.41</v>
      </c>
    </row>
    <row r="153" spans="1:4" ht="13.5" thickTop="1" x14ac:dyDescent="0.2">
      <c r="A153" s="145"/>
      <c r="B153" s="145"/>
      <c r="C153" s="145"/>
      <c r="D153" s="145"/>
    </row>
    <row r="154" spans="1:4" x14ac:dyDescent="0.2">
      <c r="A154" s="406" t="s">
        <v>532</v>
      </c>
      <c r="B154" s="406"/>
      <c r="C154" s="406"/>
      <c r="D154" s="406"/>
    </row>
    <row r="155" spans="1:4" x14ac:dyDescent="0.2">
      <c r="A155" s="179"/>
      <c r="B155" s="179"/>
      <c r="C155" s="179"/>
      <c r="D155" s="179"/>
    </row>
    <row r="156" spans="1:4" ht="38.25" customHeight="1" x14ac:dyDescent="0.2">
      <c r="A156" s="407" t="s">
        <v>613</v>
      </c>
      <c r="B156" s="407"/>
      <c r="C156" s="407"/>
      <c r="D156" s="407"/>
    </row>
    <row r="158" spans="1:4" x14ac:dyDescent="0.2">
      <c r="A158" s="144" t="s">
        <v>533</v>
      </c>
      <c r="B158" s="145"/>
      <c r="C158" s="145"/>
      <c r="D158" s="145"/>
    </row>
    <row r="159" spans="1:4" x14ac:dyDescent="0.2">
      <c r="A159" s="144"/>
      <c r="B159" s="145"/>
      <c r="C159" s="145"/>
      <c r="D159" s="145"/>
    </row>
    <row r="160" spans="1:4" ht="25.5" customHeight="1" x14ac:dyDescent="0.2">
      <c r="A160" s="408" t="s">
        <v>614</v>
      </c>
      <c r="B160" s="408"/>
      <c r="C160" s="408"/>
      <c r="D160" s="408"/>
    </row>
    <row r="161" spans="1:6" x14ac:dyDescent="0.2">
      <c r="A161" s="145"/>
      <c r="B161" s="145"/>
      <c r="C161" s="145"/>
      <c r="D161" s="145"/>
    </row>
    <row r="162" spans="1:6" x14ac:dyDescent="0.2">
      <c r="A162" s="144" t="s">
        <v>534</v>
      </c>
      <c r="B162" s="145"/>
      <c r="C162" s="145"/>
      <c r="D162" s="145"/>
    </row>
    <row r="163" spans="1:6" x14ac:dyDescent="0.2">
      <c r="A163" s="144"/>
      <c r="B163" s="145"/>
      <c r="C163" s="145"/>
      <c r="D163" s="145"/>
    </row>
    <row r="164" spans="1:6" ht="51" customHeight="1" x14ac:dyDescent="0.2">
      <c r="A164" s="408" t="s">
        <v>617</v>
      </c>
      <c r="B164" s="408"/>
      <c r="C164" s="408"/>
      <c r="D164" s="408"/>
    </row>
    <row r="165" spans="1:6" x14ac:dyDescent="0.2">
      <c r="A165" s="145"/>
      <c r="B165" s="145"/>
      <c r="C165" s="145"/>
      <c r="D165" s="145"/>
    </row>
    <row r="166" spans="1:6" x14ac:dyDescent="0.2">
      <c r="A166" s="144" t="s">
        <v>535</v>
      </c>
      <c r="B166" s="145"/>
      <c r="C166" s="145"/>
      <c r="D166" s="145"/>
    </row>
    <row r="167" spans="1:6" x14ac:dyDescent="0.2">
      <c r="A167" s="145"/>
      <c r="B167" s="145"/>
      <c r="C167" s="145"/>
      <c r="D167" s="145"/>
    </row>
    <row r="168" spans="1:6" x14ac:dyDescent="0.2">
      <c r="A168" s="141"/>
      <c r="B168" s="151" t="s">
        <v>602</v>
      </c>
      <c r="C168" s="145"/>
      <c r="D168" s="151" t="s">
        <v>501</v>
      </c>
    </row>
    <row r="169" spans="1:6" x14ac:dyDescent="0.2">
      <c r="A169" s="141"/>
      <c r="B169" s="146" t="s">
        <v>522</v>
      </c>
      <c r="C169" s="145"/>
      <c r="D169" s="146" t="s">
        <v>522</v>
      </c>
    </row>
    <row r="170" spans="1:6" x14ac:dyDescent="0.2">
      <c r="A170" s="147" t="s">
        <v>536</v>
      </c>
      <c r="B170" s="141"/>
      <c r="C170" s="145"/>
      <c r="D170" s="141"/>
    </row>
    <row r="171" spans="1:6" x14ac:dyDescent="0.2">
      <c r="A171" s="185" t="s">
        <v>537</v>
      </c>
      <c r="B171" s="139">
        <v>179831</v>
      </c>
      <c r="D171" s="139">
        <v>100912</v>
      </c>
    </row>
    <row r="172" spans="1:6" x14ac:dyDescent="0.2">
      <c r="A172" s="185" t="s">
        <v>538</v>
      </c>
      <c r="B172" s="139">
        <v>384238</v>
      </c>
      <c r="D172" s="139">
        <v>199014</v>
      </c>
    </row>
    <row r="173" spans="1:6" ht="13.5" thickBot="1" x14ac:dyDescent="0.25">
      <c r="A173" s="185"/>
      <c r="B173" s="140">
        <f>SUM(B171:B172)</f>
        <v>564069</v>
      </c>
      <c r="D173" s="140">
        <f>SUM(D171:D172)</f>
        <v>299926</v>
      </c>
    </row>
    <row r="174" spans="1:6" ht="13.5" thickTop="1" x14ac:dyDescent="0.2">
      <c r="A174" s="185"/>
      <c r="B174" s="139"/>
    </row>
    <row r="175" spans="1:6" ht="39" customHeight="1" x14ac:dyDescent="0.2">
      <c r="A175" s="404" t="s">
        <v>615</v>
      </c>
      <c r="B175" s="404"/>
      <c r="C175" s="404"/>
      <c r="D175" s="404"/>
      <c r="F175" s="184"/>
    </row>
    <row r="176" spans="1:6" x14ac:dyDescent="0.2">
      <c r="A176" s="186"/>
      <c r="B176" s="186"/>
      <c r="C176" s="186"/>
      <c r="D176" s="186"/>
    </row>
    <row r="177" spans="1:4" x14ac:dyDescent="0.2">
      <c r="A177" s="187" t="s">
        <v>539</v>
      </c>
      <c r="B177" s="187"/>
      <c r="C177" s="187"/>
      <c r="D177" s="187"/>
    </row>
    <row r="179" spans="1:4" x14ac:dyDescent="0.2">
      <c r="A179" s="185"/>
      <c r="B179" s="188" t="s">
        <v>602</v>
      </c>
    </row>
    <row r="180" spans="1:4" x14ac:dyDescent="0.2">
      <c r="A180" s="185"/>
      <c r="B180" s="189" t="s">
        <v>522</v>
      </c>
    </row>
    <row r="181" spans="1:4" x14ac:dyDescent="0.2">
      <c r="A181" s="185" t="s">
        <v>540</v>
      </c>
      <c r="B181" s="139">
        <v>391772</v>
      </c>
    </row>
    <row r="182" spans="1:4" x14ac:dyDescent="0.2">
      <c r="A182" s="185" t="s">
        <v>541</v>
      </c>
      <c r="B182" s="139">
        <v>26957</v>
      </c>
    </row>
    <row r="183" spans="1:4" x14ac:dyDescent="0.2">
      <c r="A183" s="185" t="s">
        <v>542</v>
      </c>
      <c r="B183" s="139">
        <v>72119</v>
      </c>
    </row>
    <row r="184" spans="1:4" x14ac:dyDescent="0.2">
      <c r="A184" s="141" t="s">
        <v>543</v>
      </c>
      <c r="B184" s="148">
        <v>73221</v>
      </c>
      <c r="C184" s="145"/>
      <c r="D184" s="145"/>
    </row>
    <row r="185" spans="1:4" ht="13.5" thickBot="1" x14ac:dyDescent="0.25">
      <c r="A185" s="141"/>
      <c r="B185" s="149">
        <f>SUM(B181:B184)</f>
        <v>564069</v>
      </c>
      <c r="C185" s="145"/>
      <c r="D185" s="145"/>
    </row>
    <row r="186" spans="1:4" ht="13.5" thickTop="1" x14ac:dyDescent="0.2">
      <c r="A186" s="145"/>
      <c r="B186" s="145"/>
      <c r="C186" s="145"/>
      <c r="D186" s="145"/>
    </row>
    <row r="187" spans="1:4" x14ac:dyDescent="0.2">
      <c r="A187" s="155" t="s">
        <v>544</v>
      </c>
      <c r="B187" s="155"/>
      <c r="C187" s="155"/>
      <c r="D187" s="155"/>
    </row>
    <row r="188" spans="1:4" x14ac:dyDescent="0.2">
      <c r="A188" s="155"/>
      <c r="B188" s="155"/>
      <c r="C188" s="155"/>
      <c r="D188" s="155"/>
    </row>
    <row r="189" spans="1:4" ht="167.25" customHeight="1" x14ac:dyDescent="0.2">
      <c r="A189" s="405" t="s">
        <v>616</v>
      </c>
      <c r="B189" s="405"/>
      <c r="C189" s="405"/>
      <c r="D189" s="405"/>
    </row>
    <row r="190" spans="1:4" ht="25.5" customHeight="1" x14ac:dyDescent="0.2">
      <c r="A190" s="393" t="s">
        <v>570</v>
      </c>
      <c r="B190" s="393"/>
      <c r="C190" s="393"/>
      <c r="D190" s="393"/>
    </row>
    <row r="191" spans="1:4" x14ac:dyDescent="0.2">
      <c r="A191" s="142"/>
      <c r="B191" s="142"/>
      <c r="C191" s="142"/>
      <c r="D191" s="142"/>
    </row>
    <row r="192" spans="1:4" x14ac:dyDescent="0.2">
      <c r="A192" s="145"/>
      <c r="B192" s="151" t="s">
        <v>501</v>
      </c>
      <c r="C192" s="145"/>
      <c r="D192" s="151" t="s">
        <v>501</v>
      </c>
    </row>
    <row r="193" spans="1:4" x14ac:dyDescent="0.2">
      <c r="A193" s="145"/>
      <c r="B193" s="146" t="s">
        <v>522</v>
      </c>
      <c r="C193" s="145"/>
      <c r="D193" s="146" t="s">
        <v>522</v>
      </c>
    </row>
    <row r="194" spans="1:4" x14ac:dyDescent="0.2">
      <c r="A194" s="147" t="s">
        <v>545</v>
      </c>
      <c r="B194" s="139"/>
      <c r="C194" s="145"/>
      <c r="D194" s="148"/>
    </row>
    <row r="195" spans="1:4" x14ac:dyDescent="0.2">
      <c r="A195" s="141" t="s">
        <v>546</v>
      </c>
      <c r="B195" s="139">
        <v>61564</v>
      </c>
      <c r="C195" s="145"/>
      <c r="D195" s="148">
        <v>53912</v>
      </c>
    </row>
    <row r="196" spans="1:4" x14ac:dyDescent="0.2">
      <c r="A196" s="141" t="s">
        <v>547</v>
      </c>
      <c r="B196" s="139">
        <v>2135</v>
      </c>
      <c r="C196" s="145"/>
      <c r="D196" s="148">
        <v>1660</v>
      </c>
    </row>
    <row r="197" spans="1:4" ht="13.5" thickBot="1" x14ac:dyDescent="0.25">
      <c r="A197" s="141"/>
      <c r="B197" s="140">
        <f>SUM(B194:B196)</f>
        <v>63699</v>
      </c>
      <c r="C197" s="145"/>
      <c r="D197" s="149">
        <f>SUM(D194:D196)</f>
        <v>55572</v>
      </c>
    </row>
    <row r="198" spans="1:4" ht="13.5" thickTop="1" x14ac:dyDescent="0.2">
      <c r="A198" s="147" t="s">
        <v>548</v>
      </c>
      <c r="B198" s="139"/>
      <c r="C198" s="145"/>
      <c r="D198" s="148"/>
    </row>
    <row r="199" spans="1:4" x14ac:dyDescent="0.2">
      <c r="A199" s="141" t="s">
        <v>546</v>
      </c>
      <c r="B199" s="193">
        <v>69569</v>
      </c>
      <c r="C199" s="145"/>
      <c r="D199" s="180">
        <v>13192</v>
      </c>
    </row>
    <row r="200" spans="1:4" x14ac:dyDescent="0.2">
      <c r="A200" s="141" t="s">
        <v>547</v>
      </c>
      <c r="B200" s="193">
        <v>121</v>
      </c>
      <c r="C200" s="145"/>
      <c r="D200" s="180">
        <v>49</v>
      </c>
    </row>
    <row r="201" spans="1:4" ht="13.5" thickBot="1" x14ac:dyDescent="0.25">
      <c r="A201" s="141"/>
      <c r="B201" s="194">
        <f>SUM(B199:B200)</f>
        <v>69690</v>
      </c>
      <c r="C201" s="145"/>
      <c r="D201" s="149">
        <f>SUM(D199:D200)</f>
        <v>13241</v>
      </c>
    </row>
    <row r="202" spans="1:4" ht="13.5" thickTop="1" x14ac:dyDescent="0.2">
      <c r="A202" s="141"/>
      <c r="B202" s="148"/>
      <c r="C202" s="145"/>
      <c r="D202" s="148"/>
    </row>
    <row r="203" spans="1:4" ht="24" x14ac:dyDescent="0.2">
      <c r="A203" s="141"/>
      <c r="B203" s="178" t="s">
        <v>604</v>
      </c>
      <c r="C203" s="145"/>
      <c r="D203" s="178" t="s">
        <v>605</v>
      </c>
    </row>
    <row r="204" spans="1:4" x14ac:dyDescent="0.2">
      <c r="A204" s="141"/>
      <c r="B204" s="146" t="s">
        <v>522</v>
      </c>
      <c r="C204" s="145"/>
      <c r="D204" s="146" t="s">
        <v>522</v>
      </c>
    </row>
    <row r="205" spans="1:4" x14ac:dyDescent="0.2">
      <c r="A205" s="147" t="s">
        <v>549</v>
      </c>
      <c r="B205" s="148"/>
      <c r="C205" s="145"/>
      <c r="D205" s="148"/>
    </row>
    <row r="206" spans="1:4" x14ac:dyDescent="0.2">
      <c r="A206" s="141" t="s">
        <v>546</v>
      </c>
      <c r="B206" s="148">
        <v>120517</v>
      </c>
      <c r="C206" s="145"/>
      <c r="D206" s="148">
        <v>95312</v>
      </c>
    </row>
    <row r="207" spans="1:4" x14ac:dyDescent="0.2">
      <c r="A207" s="141" t="s">
        <v>547</v>
      </c>
      <c r="B207" s="151">
        <v>3287</v>
      </c>
      <c r="C207" s="145"/>
      <c r="D207" s="148">
        <v>1481</v>
      </c>
    </row>
    <row r="208" spans="1:4" ht="13.5" thickBot="1" x14ac:dyDescent="0.25">
      <c r="A208" s="141"/>
      <c r="B208" s="149">
        <f>SUM(B206:B207)</f>
        <v>123804</v>
      </c>
      <c r="C208" s="145"/>
      <c r="D208" s="149">
        <f>SUM(D206:D207)</f>
        <v>96793</v>
      </c>
    </row>
    <row r="209" spans="1:4" ht="13.5" thickTop="1" x14ac:dyDescent="0.2">
      <c r="A209" s="147" t="s">
        <v>550</v>
      </c>
      <c r="B209" s="195"/>
      <c r="C209" s="145"/>
      <c r="D209" s="195"/>
    </row>
    <row r="210" spans="1:4" x14ac:dyDescent="0.2">
      <c r="A210" s="141" t="s">
        <v>546</v>
      </c>
      <c r="B210" s="197">
        <v>91909</v>
      </c>
      <c r="C210" s="196"/>
      <c r="D210" s="197">
        <v>100066</v>
      </c>
    </row>
    <row r="211" spans="1:4" ht="15" x14ac:dyDescent="0.25">
      <c r="A211" s="141" t="s">
        <v>547</v>
      </c>
      <c r="B211" s="198">
        <v>303</v>
      </c>
      <c r="C211" s="196"/>
      <c r="D211" s="198">
        <v>217</v>
      </c>
    </row>
    <row r="212" spans="1:4" ht="13.5" thickBot="1" x14ac:dyDescent="0.25">
      <c r="A212" s="145"/>
      <c r="B212" s="199">
        <f>SUM(B210:B211)</f>
        <v>92212</v>
      </c>
      <c r="C212" s="157"/>
      <c r="D212" s="199">
        <f>SUM(D210:D211)</f>
        <v>100283</v>
      </c>
    </row>
    <row r="213" spans="1:4" ht="13.5" thickTop="1" x14ac:dyDescent="0.2">
      <c r="A213" s="145"/>
      <c r="B213" s="145"/>
      <c r="C213" s="145"/>
      <c r="D213" s="145"/>
    </row>
    <row r="214" spans="1:4" x14ac:dyDescent="0.2">
      <c r="A214" s="156" t="s">
        <v>551</v>
      </c>
      <c r="B214" s="145"/>
      <c r="C214" s="145"/>
      <c r="D214" s="145"/>
    </row>
    <row r="215" spans="1:4" x14ac:dyDescent="0.2">
      <c r="A215" s="156"/>
      <c r="B215" s="145"/>
      <c r="C215" s="145"/>
      <c r="D215" s="145"/>
    </row>
    <row r="216" spans="1:4" ht="39" customHeight="1" x14ac:dyDescent="0.2">
      <c r="A216" s="393" t="s">
        <v>607</v>
      </c>
      <c r="B216" s="393"/>
      <c r="C216" s="393"/>
      <c r="D216" s="393"/>
    </row>
  </sheetData>
  <mergeCells count="39">
    <mergeCell ref="A175:D175"/>
    <mergeCell ref="A189:D189"/>
    <mergeCell ref="A190:D190"/>
    <mergeCell ref="A216:D216"/>
    <mergeCell ref="A142:D142"/>
    <mergeCell ref="A154:D154"/>
    <mergeCell ref="A156:D156"/>
    <mergeCell ref="A160:D160"/>
    <mergeCell ref="A164:D164"/>
    <mergeCell ref="A106:D106"/>
    <mergeCell ref="A107:D107"/>
    <mergeCell ref="A108:D108"/>
    <mergeCell ref="A111:D111"/>
    <mergeCell ref="A138:D138"/>
    <mergeCell ref="A101:D101"/>
    <mergeCell ref="A102:D102"/>
    <mergeCell ref="A103:D103"/>
    <mergeCell ref="A104:D104"/>
    <mergeCell ref="A105:D105"/>
    <mergeCell ref="A41:D41"/>
    <mergeCell ref="A44:D44"/>
    <mergeCell ref="A91:D91"/>
    <mergeCell ref="A93:A94"/>
    <mergeCell ref="A99:D99"/>
    <mergeCell ref="A11:D11"/>
    <mergeCell ref="A12:D12"/>
    <mergeCell ref="A13:D13"/>
    <mergeCell ref="A14:D14"/>
    <mergeCell ref="A15:D15"/>
    <mergeCell ref="A18:D18"/>
    <mergeCell ref="A19:D19"/>
    <mergeCell ref="A20:D20"/>
    <mergeCell ref="A24:D24"/>
    <mergeCell ref="A25:D25"/>
    <mergeCell ref="A30:D30"/>
    <mergeCell ref="A31:D31"/>
    <mergeCell ref="A32:D32"/>
    <mergeCell ref="A35:D35"/>
    <mergeCell ref="A38:D38"/>
  </mergeCells>
  <pageMargins left="0.7" right="0.7" top="0.75" bottom="0.75" header="0.3" footer="0.3"/>
  <pageSetup paperSize="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f7022f0-7135-4745-88ac-b0711da4c21f" xsi:nil="true"/>
    <lcf76f155ced4ddcb4097134ff3c332f xmlns="aa2aacec-9352-4d97-80ca-94620611eeb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CA013944B7EE40A95B1C8C541A93BE" ma:contentTypeVersion="16" ma:contentTypeDescription="Create a new document." ma:contentTypeScope="" ma:versionID="de4bafdf0cd942f701f341d95bc42088">
  <xsd:schema xmlns:xsd="http://www.w3.org/2001/XMLSchema" xmlns:xs="http://www.w3.org/2001/XMLSchema" xmlns:p="http://schemas.microsoft.com/office/2006/metadata/properties" xmlns:ns2="ff7022f0-7135-4745-88ac-b0711da4c21f" xmlns:ns3="aa2aacec-9352-4d97-80ca-94620611eeb8" targetNamespace="http://schemas.microsoft.com/office/2006/metadata/properties" ma:root="true" ma:fieldsID="1691858771c4cacafe424ae1d46d19de" ns2:_="" ns3:_="">
    <xsd:import namespace="ff7022f0-7135-4745-88ac-b0711da4c21f"/>
    <xsd:import namespace="aa2aacec-9352-4d97-80ca-94620611ee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OCR"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7022f0-7135-4745-88ac-b0711da4c21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1512fa4-9542-47a2-a336-5f967e5143c7}" ma:internalName="TaxCatchAll" ma:showField="CatchAllData" ma:web="ff7022f0-7135-4745-88ac-b0711da4c2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a2aacec-9352-4d97-80ca-94620611ee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7df2a4b-b34d-4712-a22d-0b79bf142cd5"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 ds:uri="ff7022f0-7135-4745-88ac-b0711da4c21f"/>
    <ds:schemaRef ds:uri="aa2aacec-9352-4d97-80ca-94620611eeb8"/>
  </ds:schemaRefs>
</ds:datastoreItem>
</file>

<file path=customXml/itemProps2.xml><?xml version="1.0" encoding="utf-8"?>
<ds:datastoreItem xmlns:ds="http://schemas.openxmlformats.org/officeDocument/2006/customXml" ds:itemID="{BAC28FF2-390D-4975-A77B-740074021D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7022f0-7135-4745-88ac-b0711da4c21f"/>
    <ds:schemaRef ds:uri="aa2aacec-9352-4d97-80ca-94620611ee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Markušić</cp:lastModifiedBy>
  <cp:lastPrinted>2023-02-16T11:13:09Z</cp:lastPrinted>
  <dcterms:created xsi:type="dcterms:W3CDTF">2008-10-17T11:51:54Z</dcterms:created>
  <dcterms:modified xsi:type="dcterms:W3CDTF">2023-02-24T11:18:39Z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0x0101004FCA013944B7EE40A95B1C8C541A93BE</vt:lpwstr>
  </property>
  <property fmtid="{D5CDD505-2E9C-101B-9397-08002B2CF9AE}" pid="3" name="MediaServiceImageTags">
    <vt:lpwstr/>
  </property>
</Properties>
</file>