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5 OBJAVA 14.4\KONAČNO\"/>
    </mc:Choice>
  </mc:AlternateContent>
  <xr:revisionPtr revIDLastSave="0" documentId="8_{087640A2-7952-419E-857E-00E8BD354961}" xr6:coauthVersionLast="47" xr6:coauthVersionMax="47" xr10:uidLastSave="{00000000-0000-0000-0000-000000000000}"/>
  <bookViews>
    <workbookView xWindow="-38520" yWindow="-120" windowWidth="38640" windowHeight="21240" xr2:uid="{00000000-000D-0000-FFFF-FFFF00000000}"/>
  </bookViews>
  <sheets>
    <sheet name="Opći podaci" sheetId="23" r:id="rId1"/>
    <sheet name="Bilanca" sheetId="18" r:id="rId2"/>
    <sheet name="RDG" sheetId="19" r:id="rId3"/>
    <sheet name="NT_D" sheetId="21" r:id="rId4"/>
    <sheet name="PK" sheetId="22" r:id="rId5"/>
    <sheet name="Bilješke" sheetId="24" r:id="rId6"/>
    <sheet name="Bilješke razlike Bilanca" sheetId="26" r:id="rId7"/>
    <sheet name="Bilješke razlike RDG" sheetId="27" r:id="rId8"/>
  </sheets>
  <definedNames>
    <definedName name="_xlnm.Print_Area" localSheetId="1">Bilanca!$A$1:$I$134</definedName>
    <definedName name="_xlnm.Print_Area" localSheetId="6">'Bilješke razlike Bilanca'!$A$1:$H$33</definedName>
    <definedName name="_xlnm.Print_Area" localSheetId="7">'Bilješke razlike RDG'!$A$1:$H$29</definedName>
    <definedName name="_xlnm.Print_Area" localSheetId="3">NT_D!$A$1:$I$53</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6" l="1"/>
  <c r="G22" i="27"/>
  <c r="G21" i="27"/>
  <c r="E29" i="27"/>
  <c r="G29" i="27" s="1"/>
  <c r="C29" i="27"/>
  <c r="G28" i="27"/>
  <c r="G27" i="27"/>
  <c r="G26" i="27"/>
  <c r="G25" i="27"/>
  <c r="E22" i="27"/>
  <c r="C22" i="27"/>
  <c r="G20" i="27"/>
  <c r="G19" i="27"/>
  <c r="G18" i="27"/>
  <c r="G17" i="27"/>
  <c r="G16" i="27"/>
  <c r="G15" i="27"/>
  <c r="E12" i="27"/>
  <c r="C12" i="27"/>
  <c r="G12" i="27" s="1"/>
  <c r="G11" i="27"/>
  <c r="G10" i="27"/>
  <c r="G9" i="27"/>
  <c r="E33" i="26"/>
  <c r="C33" i="26"/>
  <c r="G32" i="26"/>
  <c r="G31" i="26"/>
  <c r="E29" i="26"/>
  <c r="C29" i="26"/>
  <c r="G28" i="26"/>
  <c r="G27" i="26"/>
  <c r="G26" i="26"/>
  <c r="E24" i="26"/>
  <c r="C24" i="26"/>
  <c r="G23" i="26"/>
  <c r="G22" i="26"/>
  <c r="G21" i="26"/>
  <c r="E19" i="26"/>
  <c r="C19" i="26"/>
  <c r="G18" i="26"/>
  <c r="G17" i="26"/>
  <c r="G15" i="26"/>
  <c r="G14" i="26"/>
  <c r="E12" i="26"/>
  <c r="C12" i="26"/>
  <c r="G33" i="26" l="1"/>
  <c r="G29" i="26"/>
  <c r="G24" i="26"/>
  <c r="G12" i="26"/>
  <c r="G19" i="26"/>
  <c r="I90" i="19"/>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36" i="21" l="1"/>
  <c r="I51" i="21" s="1"/>
  <c r="I53" i="21" s="1"/>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9" i="19" l="1"/>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<sst xmlns="http://schemas.openxmlformats.org/spreadsheetml/2006/main" count="530" uniqueCount="461">
  <si>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</si>
  <si>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</si>
  <si>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</si>
  <si>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</si>
  <si>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</si>
  <si>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</si>
  <si>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</si>
  <si>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</si>
  <si>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</si>
  <si>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</si>
  <si>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</si>
  <si>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</si>
  <si>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</si>
  <si>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</si>
  <si>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</si>
  <si>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</si>
  <si>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</si>
  <si>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</si>
  <si>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</si>
  <si>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</si>
  <si>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</si>
  <si>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</si>
  <si>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</si>
  <si>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</si>
  <si>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</si>
  <si>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</si>
  <si>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</si>
  <si>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</si>
  <si>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</si>
  <si>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</si>
  <si>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</si>
  <si>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</si>
  <si>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</si>
  <si>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</si>
  <si>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</si>
  <si>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</si>
  <si>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</si>
  <si>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</si>
  <si>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</si>
  <si>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</si>
  <si>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</si>
  <si>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</si>
  <si>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</si>
  <si>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</si>
  <si>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</si>
  <si>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</si>
  <si>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</si>
  <si>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</si>
  <si>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</si>
  <si>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</si>
  <si>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</si>
  <si>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</si>
  <si>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</si>
  <si>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</si>
  <si>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</si>
  <si>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</si>
  <si>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</si>
  <si>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</si>
  <si>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</si>
  <si>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</si>
  <si>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</si>
  <si>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</si>
  <si>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</si>
  <si>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</si>
  <si>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</si>
  <si>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</si>
  <si>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</si>
  <si>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</si>
  <si>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</si>
  <si>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</si>
  <si>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</si>
  <si>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</si>
  <si>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</si>
  <si>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</si>
  <si>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</si>
  <si>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</si>
  <si>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</si>
  <si>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</si>
  <si>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</si>
  <si>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</si>
  <si>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</si>
  <si>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</si>
  <si>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</si>
  <si>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</si>
  <si>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</si>
  <si>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</si>
  <si>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</si>
  <si>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</si>
  <si>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</si>
  <si>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</si>
  <si>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</si>
  <si>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</si>
  <si>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</si>
  <si>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</si>
  <si>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</si>
  <si>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</si>
  <si>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</si>
  <si>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</si>
  <si>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</si>
  <si>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</si>
  <si>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</si>
  <si>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</si>
  <si>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</si>
  <si>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</si>
  <si>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</si>
  <si>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</si>
  <si>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</si>
  <si>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</si>
  <si>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</si>
  <si>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</si>
  <si>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</si>
  <si>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</si>
  <si>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</si>
  <si>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</si>
  <si>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</si>
  <si>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</si>
  <si>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</si>
  <si>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</si>
  <si>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</si>
  <si>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</si>
  <si>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</si>
  <si>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</si>
  <si>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</si>
  <si>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</si>
  <si>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</si>
  <si>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</si>
  <si>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</si>
  <si>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</si>
  <si>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</si>
  <si>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</si>
  <si>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</si>
  <si>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</si>
  <si>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</si>
  <si>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</si>
  <si>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</si>
  <si>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</si>
  <si>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</si>
  <si>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</si>
  <si>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</si>
  <si>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</si>
  <si>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</si>
  <si>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</si>
  <si>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</si>
  <si>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</si>
  <si>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</si>
  <si>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</si>
  <si>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</si>
  <si>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</si>
  <si>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</si>
  <si>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</si>
  <si>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</si>
  <si>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</si>
  <si>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</si>
  <si>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</si>
  <si>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</si>
  <si>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</si>
  <si>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</si>
  <si>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</si>
  <si>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</si>
  <si>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</si>
  <si>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</si>
  <si>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</si>
  <si>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</si>
  <si>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</si>
  <si>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</si>
  <si>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</si>
  <si>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</si>
  <si>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</si>
  <si>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</si>
  <si>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</si>
  <si>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</si>
  <si>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</si>
  <si>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</si>
  <si>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</si>
  <si>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</si>
  <si>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</si>
  <si>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</si>
  <si>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</si>
  <si>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</si>
  <si>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</si>
  <si>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</si>
  <si>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</si>
  <si>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</si>
  <si>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</si>
  <si>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</si>
  <si>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</si>
  <si>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</si>
  <si>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</si>
  <si>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</si>
  <si>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</si>
  <si>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</si>
  <si>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</si>
  <si>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</si>
  <si>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</si>
  <si>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</si>
  <si>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</si>
  <si>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</si>
  <si>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</si>
  <si>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</si>
  <si>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</si>
  <si>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</si>
  <si>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</si>
  <si>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</si>
  <si>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</si>
  <si>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</si>
  <si>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</si>
  <si>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</si>
  <si>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</si>
  <si>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</si>
  <si>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</si>
  <si>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</si>
  <si>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</si>
  <si>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</si>
  <si>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</si>
  <si>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</si>
  <si>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</si>
  <si>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</si>
  <si>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</si>
  <si>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</si>
  <si>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</si>
  <si>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</si>
  <si>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</si>
  <si>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</si>
  <si>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</si>
  <si>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</si>
  <si>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</si>
  <si>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</si>
  <si>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</si>
  <si>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</si>
  <si>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</si>
  <si>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</si>
  <si>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</si>
  <si>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</si>
  <si>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</si>
  <si>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</si>
  <si>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</si>
  <si>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</si>
  <si>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</si>
  <si>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</si>
  <si>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</si>
  <si>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</si>
  <si>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</si>
  <si>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</si>
  <si>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</si>
  <si>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</si>
  <si>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</si>
  <si>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</si>
  <si>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</si>
  <si>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</si>
  <si>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</si>
  <si>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</si>
  <si>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</si>
  <si>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</si>
  <si>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</si>
  <si>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</si>
  <si>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</si>
  <si>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</si>
  <si>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</si>
  <si>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</si>
  <si>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</si>
  <si>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</si>
  <si>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</si>
  <si>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</si>
  <si>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</si>
  <si>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</si>
  <si>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</si>
  <si>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</si>
  <si>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</si>
  <si>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</si>
  <si>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</si>
  <si>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</si>
  <si>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</si>
  <si>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</si>
  <si>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</si>
  <si>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</si>
  <si>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</si>
  <si>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</si>
  <si>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</si>
  <si>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</si>
  <si>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</si>
  <si>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</si>
  <si>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</si>
  <si>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</si>
  <si>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</si>
  <si>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</si>
  <si>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</si>
  <si>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</si>
  <si>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</si>
  <si>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</si>
  <si>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</si>
  <si>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</si>
  <si>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</si>
  <si>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</si>
  <si>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</si>
  <si>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</si>
  <si>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</si>
  <si>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</si>
  <si>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</si>
  <si>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</si>
  <si>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</si>
  <si>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</si>
  <si>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</si>
  <si>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</si>
  <si>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</si>
  <si>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</si>
  <si>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</si>
  <si>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</si>
  <si>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</si>
  <si>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</si>
  <si>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</si>
  <si>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</si>
  <si>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</si>
  <si>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</si>
  <si>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</si>
  <si>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</si>
  <si>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</si>
  <si>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</si>
  <si>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</si>
  <si>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</si>
  <si>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</si>
  <si>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</si>
  <si>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</si>
  <si>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</si>
  <si>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</si>
  <si>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</si>
  <si>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</si>
  <si>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</si>
  <si>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</si>
  <si>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</si>
  <si>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</si>
  <si>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</si>
  <si>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</si>
  <si>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</si>
  <si>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</si>
  <si>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</si>
  <si>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</si>
  <si>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</si>
  <si>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</si>
  <si>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</si>
  <si>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</si>
  <si>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</si>
  <si>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</si>
  <si>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</si>
  <si>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</si>
  <si>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</si>
  <si>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</si>
  <si>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</si>
  <si>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</si>
  <si>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</si>
  <si>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</si>
  <si>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</si>
  <si>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</si>
  <si>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</si>
  <si>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</si>
  <si>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</si>
  <si>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</si>
  <si>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</si>
  <si>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</si>
  <si>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</si>
  <si>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</si>
  <si>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</si>
  <si>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</si>
  <si>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</si>
  <si>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</si>
  <si>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</si>
  <si>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</si>
  <si>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</si>
  <si>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</si>
  <si>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</si>
  <si>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</si>
  <si>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</si>
  <si>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</si>
  <si>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</si>
  <si>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</si>
  <si>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</si>
  <si>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</si>
  <si>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</si>
  <si>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</si>
  <si>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</si>
  <si>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</si>
  <si>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</si>
  <si>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</si>
  <si>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</si>
  <si>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</si>
  <si>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</si>
  <si>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</si>
  <si>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</si>
  <si>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</si>
  <si>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</si>
  <si>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</si>
  <si>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</si>
  <si>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</si>
  <si>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</si>
  <si>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</si>
  <si>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</si>
  <si>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03654664</t>
  </si>
  <si>
    <t>HR</t>
  </si>
  <si>
    <t>080040901</t>
  </si>
  <si>
    <t>49214559889</t>
  </si>
  <si>
    <t>549300DOZHZICNEMG593</t>
  </si>
  <si>
    <t>1315</t>
  </si>
  <si>
    <t>ZAGREB</t>
  </si>
  <si>
    <t>JOSIPA MOKROVIĆA 8</t>
  </si>
  <si>
    <t>darko.krpan@koncar-dst.hr</t>
  </si>
  <si>
    <t>www.koncar-dst.hr</t>
  </si>
  <si>
    <t>KRPAN DARKO</t>
  </si>
  <si>
    <t>013783714</t>
  </si>
  <si>
    <t>KPMG Croatia d.o.o. za reviziju</t>
  </si>
  <si>
    <t>Igor Gošek</t>
  </si>
  <si>
    <t>KONČAR DISTRIBUTIVNI I SPECIJALNI TRANSFORMATORI d.d. ZA PROIZVODNJU</t>
  </si>
  <si>
    <t>Obveznik :KONČAR DISTRIBUTIVNI I SPECIJALNI TRANSFORMATORI d.d. ZA PROIZVODNJU</t>
  </si>
  <si>
    <t>Obveznik: KONČAR DISTRIBUTIVNI I SPECIJALNI TRANSFORMATORI d.d. ZA PROIZVODNJU</t>
  </si>
  <si>
    <t> 31.12.2024</t>
  </si>
  <si>
    <t>stanje na dan 31.12.2024.</t>
  </si>
  <si>
    <t>u razdoblju 01.01.2024. do 31.12.2024.</t>
  </si>
  <si>
    <t>Končar distributivni i specijalni transformatori d.d. za proizvodnju</t>
  </si>
  <si>
    <t>2024.</t>
  </si>
  <si>
    <t>Josipa Mokrovića 8, 10 090 Zagreb</t>
  </si>
  <si>
    <t xml:space="preserve">BILANCA </t>
  </si>
  <si>
    <t xml:space="preserve">GFI POD </t>
  </si>
  <si>
    <t>MSFI</t>
  </si>
  <si>
    <t>Razlika</t>
  </si>
  <si>
    <t>Objašnjenje</t>
  </si>
  <si>
    <t>(u tisućama eura)</t>
  </si>
  <si>
    <t>Ukupno</t>
  </si>
  <si>
    <t>Ulaganja u ovisna društva</t>
  </si>
  <si>
    <t>Ulaganja u pridružena društva</t>
  </si>
  <si>
    <t>Financijska imovina po FVOSD</t>
  </si>
  <si>
    <t>Zalihe (AOP 038 )</t>
  </si>
  <si>
    <t>Agentske provizije koje su u GFI obrascu iskazane unutar kategorije plaćeni troškovi budućeg razdoblja i obračunati prihodi, dok su u MSFI izvještaju uključene u ostalu imovinu. Ostali iznosi uključeni u kategorije potraživanja i plaćeni troškovi budućeg razdoblja i obračunati prihodi u GFI obrascu, u MSFI izvještaju su iskazani unutar kategorije potraživanja i ostala potraživanja.</t>
  </si>
  <si>
    <t>Zadržana dobit ili preneseni gubitak (AOP 83)</t>
  </si>
  <si>
    <t>Dobit ili gubitak poslovne godine (AOP 086)</t>
  </si>
  <si>
    <t xml:space="preserve">Zadržana dobit   </t>
  </si>
  <si>
    <t>Kratkoročne obveze (AOP 109)</t>
  </si>
  <si>
    <t>Odgođeno plaćanje troškova i prihod budućeg razdoblja (AOP 124)</t>
  </si>
  <si>
    <t>Ostali poslovni prihodi s poduzetnicima unutar grupe (AOP 005)</t>
  </si>
  <si>
    <t>Ostali poslovni prihodi (izvan grupe) (AOP 006)</t>
  </si>
  <si>
    <t xml:space="preserve">Ostali poslovni prihodi </t>
  </si>
  <si>
    <t>Materijalni troškovi (AOP 009)</t>
  </si>
  <si>
    <t>Troškovi osoblja (AOP 013)</t>
  </si>
  <si>
    <t>Ostali troškovi (AOP 018)</t>
  </si>
  <si>
    <t>Rezerviranja (AOP 022)</t>
  </si>
  <si>
    <t>Ostali poslovni rashodi (AOP 029)</t>
  </si>
  <si>
    <t>Ostali troškovi poslovanja</t>
  </si>
  <si>
    <t>Financijski prihodi (AOP 030)</t>
  </si>
  <si>
    <t>Financijski rashodi (AOP 041)</t>
  </si>
  <si>
    <t>Financijski prihodi</t>
  </si>
  <si>
    <t>Financijski rashodi</t>
  </si>
  <si>
    <t>Ukidanje/(trošak) vrijednosnog usklađenja</t>
  </si>
  <si>
    <t xml:space="preserve">U revidiranom MSFI izvještaju dio poslovnih prihoda prikazan je unutar kategorije poslovnih rashoda (kao umanjenje). Razlika se odnosi na ukidanje rezerviranja u iznosu 2.050 tisuća eura, koji je u MSFI izvještaju iskazano unutar pozicije ostali troškovi poslovanja, te na ukidanje/trošak vrijednosnog usklađenja zaliha u iznosu 3.645 tisuće eura i na ukidanje vrijednosnog usklađenja danih zajmova u iznosu 1.800 tisuća eura koji su u MSFI izvještaju iskazani na poziciji ukidanje/(trošak) vrijednosnih usklađenja
</t>
  </si>
  <si>
    <t xml:space="preserve">U revidiranom MSFI izvještaju ostali troškovi poslovanja uključuju naknade zaposlenicima i rezerviranja, koja su u GFI-POD obrascu prezentirane unutar ostalih troškova. Dodatno, razlika u iznosu 11.721 tisuća eura odnosi se na ukidanje rezerviranja u iznosu 2.050 tisuća eura, ukidanje vrijednosnog usklađenja zaliha u visini 3.645 tisuće eura i ukidanje vrijednosnog usklađenja danih zajmova u visini 1.800 tisuća eura, koji su u GFI-POD izvještaju iskazani unutar ostalih poslovnih prihoda te 
dodatno i od ukidanja vrijednosnog usklađenja ulaganja u visini 4.226 tisuće eura koji je u GFI-POD prikazano u financijskim prihodima.
</t>
  </si>
  <si>
    <t>Materijalna imovina</t>
  </si>
  <si>
    <t>Ulaganja u vrijednosne papire</t>
  </si>
  <si>
    <t>Ostala dugotrajna financijska imocina</t>
  </si>
  <si>
    <t>Potraživanja od kupaca i ostala potraživanja</t>
  </si>
  <si>
    <t>Plaćeni troškovi budućeg razdoblja i obračunati prihodi (AOP 064)/ Ostala imovina</t>
  </si>
  <si>
    <t>Kratkoročne obveze u revidiranom MSFI izvještaju su u GFI-POD obrascu izdvojeni u 2 kategorije: kratkoročne obveze i odgođeno plaćanje troškova i prihod budućeg razdoblja.</t>
  </si>
  <si>
    <t>U revidiranom MSFI izvještaju financijski prihodi i rashodi su iskazani po neto principu, dok su u GFI-POD obrascu iskazani po bruto principu (tečajne razlike), razlika od 4.226 tisuća eura se odnosi na ukidanje vrijednosna usklađenja ulaganja prikazanih u poziciji ukidanje/(trošak) vrijednosnih usklađenja unutar poslovnih rashoda u MSFI izvještaju.</t>
  </si>
  <si>
    <t>U GFI-POD obrascu zasebno su iskazane kategorije zadržane dobiti i dobiti poslovne godine, dok su u revidiranom MSFI izvještaju iskazane unutar kategorije zadržane dobiti.</t>
  </si>
  <si>
    <t>Dugotrajna financijska imovina u revidiranom MSFI izvještaju je iskazana unutar kategorije ulaganja u ovisna društva, ulaganja u pridružena društva i financijska imovina po fer vrijednosti kroz ostalu sveobuhvatnu dobit.</t>
  </si>
  <si>
    <t>Stavke ulaganja u nekretnine i imovina s pravom upotrebe u revidiranom MSFI izvještaju iskazane su kao zasebne stavke sukladno zahtjevima MRS 40 i MSFI 16.
Predujmovi i materijalna imovina u pripremi su u revidiranom MSFI izvještaju iskazani kao jedna stavka unutar kategorije materijalne imovine, dok su u GFI-POD obrascu iskazani kao zasebne kategorije.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</si>
</sst>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_-* #,##0_-;\-* #,##0_-;_-* &quot;-&quot;??_-;_-@_-"/>
    <numFmt numFmtId="167" formatCode="_(* #,##0_);_(* \(#,##0\);_(* &quot;-&quot;_);_(@_)"/>
    <numFmt numFmtId="168" formatCode="#,##0.00_ ;\-#,##0.00\ "/>
  </numFmts>
  <fonts count="48" x14ac:knownFonts="1">
    <font>
      <sz val="10"/>
      <name val="Arial"/>
      <charset val="238"/>
    </font>
    <font>
      <sz val="11"/>
      <color theme="1"/>
      <name val="Calibri"/>
      <family val="2"/>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1"/>
      <name val="Arial"/>
      <family val="2"/>
      <charset val="238"/>
    </font>
    <font>
      <sz val="11"/>
      <color theme="1"/>
      <name val="Calibri"/>
      <family val="2"/>
      <charset val="238"/>
      <scheme val="minor"/>
    </font>
    <font>
      <sz val="9"/>
      <color theme="1"/>
      <name val="Arial"/>
      <family val="2"/>
      <charset val="238"/>
    </font>
    <font>
      <b/>
      <sz val="9"/>
      <color theme="1"/>
      <name val="Arial"/>
      <family val="2"/>
      <charset val="238"/>
    </font>
    <font>
      <b/>
      <i/>
      <sz val="9"/>
      <color theme="1"/>
      <name val="Arial"/>
      <family val="2"/>
      <charset val="238"/>
    </font>
    <font>
      <b/>
      <i/>
      <sz val="8"/>
      <color theme="1"/>
      <name val="Arial"/>
      <family val="2"/>
      <charset val="238"/>
    </font>
    <font>
      <sz val="10"/>
      <name val="Arial CE"/>
    </font>
    <font>
      <sz val="9"/>
      <color rgb="FF000000"/>
      <name val="Arial"/>
      <family val="2"/>
      <charset val="238"/>
    </font>
    <font>
      <i/>
      <sz val="9"/>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40" fillId="0" borderId="0"/>
    <xf numFmtId="43" fontId="40" fillId="0" borderId="0" applyFont="0" applyFill="0" applyBorder="0" applyAlignment="0" applyProtection="0"/>
    <xf numFmtId="0" fontId="2" fillId="0" borderId="0"/>
    <xf numFmtId="0" fontId="45" fillId="0" borderId="0"/>
    <xf numFmtId="0" fontId="1" fillId="0" borderId="0"/>
  </cellStyleXfs>
  <cellXfs count="321">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1"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8" fillId="10" borderId="0" xfId="0" applyFont="1" applyFill="1" applyBorder="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Border="1" applyAlignment="1">
      <alignment wrapText="1"/>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0" xfId="0" applyFont="1" applyFill="1" applyBorder="1" applyAlignment="1">
      <alignment horizontal="center" vertical="center"/>
    </xf>
    <xf numFmtId="0" fontId="29" fillId="10" borderId="27"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27"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0" fontId="24" fillId="10" borderId="0" xfId="4" applyFont="1" applyFill="1"/>
    <xf numFmtId="0" fontId="41" fillId="10" borderId="0" xfId="4" applyFont="1" applyFill="1"/>
    <xf numFmtId="43" fontId="41" fillId="10" borderId="0" xfId="5" applyFont="1" applyFill="1"/>
    <xf numFmtId="0" fontId="42" fillId="10" borderId="0" xfId="4" applyFont="1" applyFill="1" applyAlignment="1">
      <alignment horizontal="right"/>
    </xf>
    <xf numFmtId="0" fontId="41" fillId="10" borderId="0" xfId="6" applyFont="1" applyFill="1"/>
    <xf numFmtId="0" fontId="39" fillId="10" borderId="0" xfId="4" applyFont="1" applyFill="1"/>
    <xf numFmtId="0" fontId="42" fillId="10" borderId="0" xfId="4" applyFont="1" applyFill="1"/>
    <xf numFmtId="0" fontId="41" fillId="10" borderId="0" xfId="4" applyFont="1" applyFill="1" applyAlignment="1">
      <alignment horizontal="left"/>
    </xf>
    <xf numFmtId="0" fontId="43" fillId="10" borderId="0" xfId="4" applyFont="1" applyFill="1" applyAlignment="1">
      <alignment horizontal="left" vertical="center"/>
    </xf>
    <xf numFmtId="43" fontId="42" fillId="10" borderId="0" xfId="5" applyFont="1" applyFill="1" applyAlignment="1">
      <alignment horizontal="center" vertical="center"/>
    </xf>
    <xf numFmtId="0" fontId="42" fillId="10" borderId="0" xfId="4" applyFont="1" applyFill="1" applyAlignment="1">
      <alignment horizontal="center" vertical="center"/>
    </xf>
    <xf numFmtId="0" fontId="44" fillId="10" borderId="2" xfId="4" applyFont="1" applyFill="1" applyBorder="1" applyAlignment="1">
      <alignment horizontal="left" vertical="center"/>
    </xf>
    <xf numFmtId="43" fontId="41" fillId="10" borderId="2" xfId="5" applyFont="1" applyFill="1" applyBorder="1"/>
    <xf numFmtId="0" fontId="41" fillId="10" borderId="2" xfId="4" applyFont="1" applyFill="1" applyBorder="1" applyAlignment="1">
      <alignment horizontal="left"/>
    </xf>
    <xf numFmtId="0" fontId="43" fillId="10" borderId="0" xfId="4" applyFont="1" applyFill="1" applyAlignment="1">
      <alignment horizontal="left"/>
    </xf>
    <xf numFmtId="166" fontId="41" fillId="10" borderId="0" xfId="5" applyNumberFormat="1" applyFont="1" applyFill="1"/>
    <xf numFmtId="0" fontId="41" fillId="10" borderId="0" xfId="4" applyFont="1" applyFill="1" applyAlignment="1">
      <alignment vertical="center"/>
    </xf>
    <xf numFmtId="167" fontId="5" fillId="10" borderId="0" xfId="7" applyNumberFormat="1" applyFont="1" applyFill="1" applyAlignment="1" applyProtection="1">
      <alignment vertical="center" wrapText="1"/>
      <protection locked="0"/>
    </xf>
    <xf numFmtId="3" fontId="46" fillId="10" borderId="0" xfId="8" applyNumberFormat="1" applyFont="1" applyFill="1" applyAlignment="1">
      <alignment horizontal="right" vertical="center"/>
    </xf>
    <xf numFmtId="3" fontId="41" fillId="10" borderId="0" xfId="6" applyNumberFormat="1" applyFont="1" applyFill="1"/>
    <xf numFmtId="166" fontId="41" fillId="10" borderId="0" xfId="5" applyNumberFormat="1" applyFont="1" applyFill="1" applyAlignment="1">
      <alignment vertical="center"/>
    </xf>
    <xf numFmtId="43" fontId="41" fillId="10" borderId="0" xfId="5" applyFont="1" applyFill="1" applyAlignment="1">
      <alignment vertical="center"/>
    </xf>
    <xf numFmtId="0" fontId="46" fillId="15" borderId="0" xfId="8" applyFont="1" applyFill="1" applyAlignment="1">
      <alignment vertical="center" wrapText="1"/>
    </xf>
    <xf numFmtId="43" fontId="41" fillId="10" borderId="2" xfId="5" applyFont="1" applyFill="1" applyBorder="1" applyAlignment="1">
      <alignment vertical="center"/>
    </xf>
    <xf numFmtId="167" fontId="5" fillId="10" borderId="0" xfId="7" applyNumberFormat="1" applyFont="1" applyFill="1" applyAlignment="1" applyProtection="1">
      <alignment horizontal="right" vertical="center" wrapText="1"/>
      <protection locked="0"/>
    </xf>
    <xf numFmtId="167" fontId="5" fillId="10" borderId="2" xfId="7" applyNumberFormat="1" applyFont="1" applyFill="1" applyBorder="1" applyAlignment="1" applyProtection="1">
      <alignment vertical="center" wrapText="1"/>
      <protection locked="0"/>
    </xf>
    <xf numFmtId="0" fontId="43" fillId="10" borderId="1" xfId="4" applyFont="1" applyFill="1" applyBorder="1" applyAlignment="1">
      <alignment horizontal="left"/>
    </xf>
    <xf numFmtId="167" fontId="21" fillId="10" borderId="1" xfId="7" applyNumberFormat="1" applyFont="1" applyFill="1" applyBorder="1" applyAlignment="1" applyProtection="1">
      <alignment wrapText="1"/>
      <protection locked="0"/>
    </xf>
    <xf numFmtId="0" fontId="46" fillId="15" borderId="0" xfId="8" applyFont="1" applyFill="1" applyAlignment="1">
      <alignment vertical="center"/>
    </xf>
    <xf numFmtId="3" fontId="46" fillId="10" borderId="0" xfId="8" applyNumberFormat="1" applyFont="1" applyFill="1" applyAlignment="1">
      <alignment vertical="center"/>
    </xf>
    <xf numFmtId="43" fontId="41" fillId="10" borderId="0" xfId="5" applyFont="1" applyFill="1" applyBorder="1" applyAlignment="1">
      <alignment vertical="center"/>
    </xf>
    <xf numFmtId="3" fontId="46" fillId="10" borderId="2" xfId="8" applyNumberFormat="1" applyFont="1" applyFill="1" applyBorder="1" applyAlignment="1">
      <alignment vertical="center"/>
    </xf>
    <xf numFmtId="0" fontId="41" fillId="10" borderId="0" xfId="4" applyFont="1" applyFill="1" applyAlignment="1">
      <alignment horizontal="left" vertical="center" wrapText="1"/>
    </xf>
    <xf numFmtId="0" fontId="46" fillId="10" borderId="0" xfId="8" applyFont="1" applyFill="1" applyAlignment="1">
      <alignment vertical="center"/>
    </xf>
    <xf numFmtId="0" fontId="41" fillId="10" borderId="0" xfId="4" applyFont="1" applyFill="1" applyAlignment="1">
      <alignment horizontal="left" vertical="center"/>
    </xf>
    <xf numFmtId="167" fontId="21" fillId="10" borderId="0" xfId="7" applyNumberFormat="1" applyFont="1" applyFill="1" applyAlignment="1" applyProtection="1">
      <alignment vertical="center" wrapText="1"/>
      <protection locked="0"/>
    </xf>
    <xf numFmtId="0" fontId="41" fillId="10" borderId="2" xfId="4" applyFont="1" applyFill="1" applyBorder="1" applyAlignment="1">
      <alignment horizontal="left" vertical="center"/>
    </xf>
    <xf numFmtId="167" fontId="21" fillId="10" borderId="2" xfId="7" applyNumberFormat="1" applyFont="1" applyFill="1" applyBorder="1" applyAlignment="1" applyProtection="1">
      <alignment vertical="center" wrapText="1"/>
      <protection locked="0"/>
    </xf>
    <xf numFmtId="3" fontId="46" fillId="10" borderId="2" xfId="4" applyNumberFormat="1" applyFont="1" applyFill="1" applyBorder="1" applyAlignment="1">
      <alignment vertical="center"/>
    </xf>
    <xf numFmtId="167" fontId="21" fillId="10" borderId="0" xfId="7" applyNumberFormat="1" applyFont="1" applyFill="1" applyAlignment="1" applyProtection="1">
      <alignment wrapText="1"/>
      <protection locked="0"/>
    </xf>
    <xf numFmtId="167" fontId="5" fillId="10" borderId="0" xfId="7" applyNumberFormat="1" applyFont="1" applyFill="1" applyAlignment="1" applyProtection="1">
      <alignment wrapText="1"/>
      <protection locked="0"/>
    </xf>
    <xf numFmtId="168" fontId="41" fillId="10" borderId="0" xfId="5" applyNumberFormat="1" applyFont="1" applyFill="1"/>
    <xf numFmtId="43" fontId="42" fillId="10" borderId="0" xfId="5" applyFont="1" applyFill="1" applyBorder="1" applyAlignment="1">
      <alignment horizontal="center" vertical="center"/>
    </xf>
    <xf numFmtId="0" fontId="41" fillId="10" borderId="2" xfId="6" applyFont="1" applyFill="1" applyBorder="1"/>
    <xf numFmtId="0" fontId="43" fillId="10" borderId="0" xfId="4" applyFont="1" applyFill="1"/>
    <xf numFmtId="43" fontId="42" fillId="10" borderId="0" xfId="5" applyFont="1" applyFill="1" applyAlignment="1">
      <alignment horizontal="center"/>
    </xf>
    <xf numFmtId="0" fontId="42" fillId="10" borderId="0" xfId="4" applyFont="1" applyFill="1" applyAlignment="1">
      <alignment horizontal="center"/>
    </xf>
    <xf numFmtId="167" fontId="41" fillId="10" borderId="0" xfId="4" applyNumberFormat="1" applyFont="1" applyFill="1"/>
    <xf numFmtId="43" fontId="42" fillId="10" borderId="0" xfId="5" applyFont="1" applyFill="1" applyAlignment="1"/>
    <xf numFmtId="0" fontId="41" fillId="10" borderId="0" xfId="4" applyFont="1" applyFill="1" applyAlignment="1">
      <alignment vertical="center" wrapText="1"/>
    </xf>
    <xf numFmtId="3" fontId="41" fillId="10" borderId="0" xfId="4" applyNumberFormat="1" applyFont="1" applyFill="1"/>
    <xf numFmtId="43" fontId="41" fillId="10" borderId="0" xfId="5" applyFont="1" applyFill="1" applyAlignment="1">
      <alignment horizontal="right" vertical="center" wrapText="1"/>
    </xf>
    <xf numFmtId="43" fontId="41" fillId="10" borderId="0" xfId="5" applyFont="1" applyFill="1" applyAlignment="1"/>
    <xf numFmtId="0" fontId="41" fillId="10" borderId="0" xfId="6" applyFont="1" applyFill="1" applyAlignment="1">
      <alignment vertical="center" wrapText="1"/>
    </xf>
    <xf numFmtId="0" fontId="43" fillId="10" borderId="0" xfId="6" applyFont="1" applyFill="1" applyAlignment="1">
      <alignment horizontal="left"/>
    </xf>
    <xf numFmtId="0" fontId="43" fillId="10" borderId="1" xfId="6" applyFont="1" applyFill="1" applyBorder="1" applyAlignment="1">
      <alignment horizontal="left"/>
    </xf>
    <xf numFmtId="167" fontId="5" fillId="10" borderId="0" xfId="7" applyNumberFormat="1" applyFont="1" applyFill="1" applyAlignment="1" applyProtection="1">
      <alignment vertical="center" wrapText="1"/>
      <protection locked="0"/>
    </xf>
    <xf numFmtId="43" fontId="41" fillId="10" borderId="1" xfId="5" applyFont="1" applyFill="1" applyBorder="1"/>
    <xf numFmtId="166" fontId="47" fillId="10" borderId="1" xfId="5" applyNumberFormat="1" applyFont="1" applyFill="1" applyBorder="1"/>
    <xf numFmtId="0" fontId="41" fillId="10" borderId="1" xfId="4" applyFont="1" applyFill="1" applyBorder="1" applyAlignment="1">
      <alignment horizontal="left"/>
    </xf>
    <xf numFmtId="0" fontId="43" fillId="10" borderId="0" xfId="4" applyFont="1" applyFill="1" applyBorder="1" applyAlignment="1">
      <alignment horizontal="left"/>
    </xf>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Border="1" applyAlignment="1">
      <alignment horizontal="center" vertical="center"/>
    </xf>
    <xf numFmtId="0" fontId="28" fillId="10" borderId="0" xfId="0" applyFont="1" applyFill="1" applyBorder="1" applyProtection="1">
      <protection locked="0"/>
    </xf>
    <xf numFmtId="0" fontId="28" fillId="10" borderId="0" xfId="0" applyFont="1" applyFill="1" applyBorder="1" applyAlignment="1">
      <alignment vertical="top" wrapText="1"/>
    </xf>
    <xf numFmtId="0" fontId="5" fillId="10" borderId="26"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27"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Border="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18" fillId="3" borderId="3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5"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41" fillId="10" borderId="0" xfId="4" applyFont="1" applyFill="1" applyAlignment="1">
      <alignment horizontal="left" vertical="center" wrapText="1"/>
    </xf>
    <xf numFmtId="167" fontId="5" fillId="10" borderId="0" xfId="7" applyNumberFormat="1" applyFont="1" applyFill="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41" fillId="10" borderId="2" xfId="4" applyFont="1" applyFill="1" applyBorder="1" applyAlignment="1">
      <alignment horizontal="left" vertical="center" wrapText="1"/>
    </xf>
    <xf numFmtId="0" fontId="2" fillId="0" borderId="0" xfId="6" applyAlignment="1">
      <alignment horizontal="left" vertical="center" wrapText="1"/>
    </xf>
    <xf numFmtId="0" fontId="2" fillId="0" borderId="2" xfId="6" applyBorder="1" applyAlignment="1">
      <alignment horizontal="left" vertical="center" wrapText="1"/>
    </xf>
    <xf numFmtId="0" fontId="41" fillId="10" borderId="0" xfId="6" applyFont="1" applyFill="1" applyAlignment="1">
      <alignment horizontal="left" vertical="center" wrapText="1"/>
    </xf>
    <xf numFmtId="0" fontId="41" fillId="10" borderId="2" xfId="6" applyFont="1" applyFill="1" applyBorder="1" applyAlignment="1">
      <alignment horizontal="left" vertical="center" wrapText="1"/>
    </xf>
  </cellXfs>
  <cellStyles count="9">
    <cellStyle name="Comma 2" xfId="5" xr:uid="{A51930AD-174C-4BD4-B977-08C03B504272}"/>
    <cellStyle name="Hyperlink 2" xfId="2" xr:uid="{00000000-0005-0000-0000-000000000000}"/>
    <cellStyle name="Normal" xfId="0" builtinId="0"/>
    <cellStyle name="Normal 2" xfId="3" xr:uid="{00000000-0005-0000-0000-000002000000}"/>
    <cellStyle name="Normal 3" xfId="4" xr:uid="{AECC41A0-2F85-4019-82CE-B29B926037A4}"/>
    <cellStyle name="Normal 3 2" xfId="8" xr:uid="{C4BB1600-489A-47E5-8E6A-F1EC307915CF}"/>
    <cellStyle name="Normal 4" xfId="6" xr:uid="{46104132-91DF-4F73-9999-12037A975CFD}"/>
    <cellStyle name="Normal_Bilanca, RDG" xfId="7" xr:uid="{CBC52809-A193-463F-9223-F6ED806B282F}"/>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J8" sqref="J8"/>
    </sheetView>
  </sheetViews>
  <sheetFormatPr defaultRowHeight="12.75" x14ac:dyDescent="0.2"/>
  <cols>
    <col min="9" max="9" width="13.42578125" customWidth="1"/>
  </cols>
  <sheetData>
    <row r="1" spans="1:10" ht="15.75" x14ac:dyDescent="0.2">
      <c r="A1" s="202"/>
      <c r="B1" s="203"/>
      <c r="C1" s="203"/>
      <c r="D1" s="16"/>
      <c r="E1" s="16"/>
      <c r="F1" s="16"/>
      <c r="G1" s="16"/>
      <c r="H1" s="16"/>
      <c r="I1" s="16"/>
      <c r="J1" s="17"/>
    </row>
    <row r="2" spans="1:10" ht="14.45" customHeight="1" x14ac:dyDescent="0.2">
      <c r="A2" s="204" t="s">
        <v>266</v>
      </c>
      <c r="B2" s="205"/>
      <c r="C2" s="205"/>
      <c r="D2" s="205"/>
      <c r="E2" s="205"/>
      <c r="F2" s="205"/>
      <c r="G2" s="205"/>
      <c r="H2" s="205"/>
      <c r="I2" s="205"/>
      <c r="J2" s="206"/>
    </row>
    <row r="3" spans="1:10" ht="15" x14ac:dyDescent="0.2">
      <c r="A3" s="54"/>
      <c r="B3" s="55"/>
      <c r="C3" s="55"/>
      <c r="D3" s="55"/>
      <c r="E3" s="55"/>
      <c r="F3" s="55"/>
      <c r="G3" s="55"/>
      <c r="H3" s="55"/>
      <c r="I3" s="55"/>
      <c r="J3" s="56"/>
    </row>
    <row r="4" spans="1:10" ht="33.6" customHeight="1" x14ac:dyDescent="0.2">
      <c r="A4" s="207" t="s">
        <v>251</v>
      </c>
      <c r="B4" s="208"/>
      <c r="C4" s="208"/>
      <c r="D4" s="208"/>
      <c r="E4" s="209">
        <v>45292</v>
      </c>
      <c r="F4" s="210"/>
      <c r="G4" s="62" t="s">
        <v>0</v>
      </c>
      <c r="H4" s="209" t="s">
        <v>412</v>
      </c>
      <c r="I4" s="210"/>
      <c r="J4" s="18"/>
    </row>
    <row r="5" spans="1:10" s="67" customFormat="1" ht="10.15" customHeight="1" x14ac:dyDescent="0.25">
      <c r="A5" s="211"/>
      <c r="B5" s="212"/>
      <c r="C5" s="212"/>
      <c r="D5" s="212"/>
      <c r="E5" s="212"/>
      <c r="F5" s="212"/>
      <c r="G5" s="212"/>
      <c r="H5" s="212"/>
      <c r="I5" s="212"/>
      <c r="J5" s="213"/>
    </row>
    <row r="6" spans="1:10" ht="20.45" customHeight="1" x14ac:dyDescent="0.2">
      <c r="A6" s="57"/>
      <c r="B6" s="68" t="s">
        <v>271</v>
      </c>
      <c r="C6" s="58"/>
      <c r="D6" s="58"/>
      <c r="E6" s="80">
        <v>2024</v>
      </c>
      <c r="F6" s="69"/>
      <c r="G6" s="62"/>
      <c r="H6" s="69"/>
      <c r="I6" s="69"/>
      <c r="J6" s="27"/>
    </row>
    <row r="7" spans="1:10" s="71" customFormat="1" ht="10.9" customHeight="1" x14ac:dyDescent="0.2">
      <c r="A7" s="57"/>
      <c r="B7" s="58"/>
      <c r="C7" s="58"/>
      <c r="D7" s="58"/>
      <c r="E7" s="70"/>
      <c r="F7" s="70"/>
      <c r="G7" s="62"/>
      <c r="H7" s="70"/>
      <c r="I7" s="70"/>
      <c r="J7" s="27"/>
    </row>
    <row r="8" spans="1:10" ht="37.9" customHeight="1" x14ac:dyDescent="0.2">
      <c r="A8" s="215" t="s">
        <v>272</v>
      </c>
      <c r="B8" s="216"/>
      <c r="C8" s="216"/>
      <c r="D8" s="216"/>
      <c r="E8" s="216"/>
      <c r="F8" s="216"/>
      <c r="G8" s="216"/>
      <c r="H8" s="216"/>
      <c r="I8" s="216"/>
      <c r="J8" s="19"/>
    </row>
    <row r="9" spans="1:10" ht="14.25" x14ac:dyDescent="0.2">
      <c r="A9" s="20"/>
      <c r="B9" s="50"/>
      <c r="C9" s="50"/>
      <c r="D9" s="50"/>
      <c r="E9" s="214"/>
      <c r="F9" s="214"/>
      <c r="G9" s="164"/>
      <c r="H9" s="164"/>
      <c r="I9" s="60"/>
      <c r="J9" s="61"/>
    </row>
    <row r="10" spans="1:10" ht="25.9" customHeight="1" x14ac:dyDescent="0.2">
      <c r="A10" s="182" t="s">
        <v>252</v>
      </c>
      <c r="B10" s="183"/>
      <c r="C10" s="194" t="s">
        <v>395</v>
      </c>
      <c r="D10" s="195"/>
      <c r="E10" s="52"/>
      <c r="F10" s="217" t="s">
        <v>273</v>
      </c>
      <c r="G10" s="218"/>
      <c r="H10" s="176" t="s">
        <v>396</v>
      </c>
      <c r="I10" s="177"/>
      <c r="J10" s="21"/>
    </row>
    <row r="11" spans="1:10" ht="15.6" customHeight="1" x14ac:dyDescent="0.2">
      <c r="A11" s="20"/>
      <c r="B11" s="50"/>
      <c r="C11" s="50"/>
      <c r="D11" s="50"/>
      <c r="E11" s="201"/>
      <c r="F11" s="201"/>
      <c r="G11" s="201"/>
      <c r="H11" s="201"/>
      <c r="I11" s="53"/>
      <c r="J11" s="21"/>
    </row>
    <row r="12" spans="1:10" ht="21" customHeight="1" x14ac:dyDescent="0.2">
      <c r="A12" s="166" t="s">
        <v>267</v>
      </c>
      <c r="B12" s="183"/>
      <c r="C12" s="194" t="s">
        <v>397</v>
      </c>
      <c r="D12" s="195"/>
      <c r="E12" s="200"/>
      <c r="F12" s="201"/>
      <c r="G12" s="201"/>
      <c r="H12" s="201"/>
      <c r="I12" s="53"/>
      <c r="J12" s="21"/>
    </row>
    <row r="13" spans="1:10" ht="10.9" customHeight="1" x14ac:dyDescent="0.2">
      <c r="A13" s="52"/>
      <c r="B13" s="53"/>
      <c r="C13" s="50"/>
      <c r="D13" s="50"/>
      <c r="E13" s="164"/>
      <c r="F13" s="164"/>
      <c r="G13" s="164"/>
      <c r="H13" s="164"/>
      <c r="I13" s="50"/>
      <c r="J13" s="22"/>
    </row>
    <row r="14" spans="1:10" ht="22.9" customHeight="1" x14ac:dyDescent="0.2">
      <c r="A14" s="166" t="s">
        <v>253</v>
      </c>
      <c r="B14" s="193"/>
      <c r="C14" s="194" t="s">
        <v>398</v>
      </c>
      <c r="D14" s="195"/>
      <c r="E14" s="199"/>
      <c r="F14" s="184"/>
      <c r="G14" s="66" t="s">
        <v>274</v>
      </c>
      <c r="H14" s="176" t="s">
        <v>399</v>
      </c>
      <c r="I14" s="177"/>
      <c r="J14" s="63"/>
    </row>
    <row r="15" spans="1:10" ht="14.45" customHeight="1" x14ac:dyDescent="0.2">
      <c r="A15" s="52"/>
      <c r="B15" s="53"/>
      <c r="C15" s="50"/>
      <c r="D15" s="50"/>
      <c r="E15" s="164"/>
      <c r="F15" s="164"/>
      <c r="G15" s="164"/>
      <c r="H15" s="164"/>
      <c r="I15" s="50"/>
      <c r="J15" s="22"/>
    </row>
    <row r="16" spans="1:10" ht="13.15" customHeight="1" x14ac:dyDescent="0.2">
      <c r="A16" s="166" t="s">
        <v>275</v>
      </c>
      <c r="B16" s="193"/>
      <c r="C16" s="194" t="s">
        <v>400</v>
      </c>
      <c r="D16" s="195"/>
      <c r="E16" s="59"/>
      <c r="F16" s="59"/>
      <c r="G16" s="59"/>
      <c r="H16" s="59"/>
      <c r="I16" s="59"/>
      <c r="J16" s="63"/>
    </row>
    <row r="17" spans="1:10" ht="14.45" customHeight="1" x14ac:dyDescent="0.2">
      <c r="A17" s="196"/>
      <c r="B17" s="197"/>
      <c r="C17" s="197"/>
      <c r="D17" s="197"/>
      <c r="E17" s="197"/>
      <c r="F17" s="197"/>
      <c r="G17" s="197"/>
      <c r="H17" s="197"/>
      <c r="I17" s="197"/>
      <c r="J17" s="198"/>
    </row>
    <row r="18" spans="1:10" x14ac:dyDescent="0.2">
      <c r="A18" s="182" t="s">
        <v>254</v>
      </c>
      <c r="B18" s="183"/>
      <c r="C18" s="168" t="s">
        <v>409</v>
      </c>
      <c r="D18" s="169"/>
      <c r="E18" s="169"/>
      <c r="F18" s="169"/>
      <c r="G18" s="169"/>
      <c r="H18" s="169"/>
      <c r="I18" s="169"/>
      <c r="J18" s="170"/>
    </row>
    <row r="19" spans="1:10" ht="14.25" x14ac:dyDescent="0.2">
      <c r="A19" s="20"/>
      <c r="B19" s="50"/>
      <c r="C19" s="65"/>
      <c r="D19" s="50"/>
      <c r="E19" s="164"/>
      <c r="F19" s="164"/>
      <c r="G19" s="164"/>
      <c r="H19" s="164"/>
      <c r="I19" s="50"/>
      <c r="J19" s="22"/>
    </row>
    <row r="20" spans="1:10" ht="14.25" x14ac:dyDescent="0.2">
      <c r="A20" s="182" t="s">
        <v>255</v>
      </c>
      <c r="B20" s="183"/>
      <c r="C20" s="176">
        <v>10090</v>
      </c>
      <c r="D20" s="177"/>
      <c r="E20" s="164"/>
      <c r="F20" s="164"/>
      <c r="G20" s="168" t="s">
        <v>401</v>
      </c>
      <c r="H20" s="169"/>
      <c r="I20" s="169"/>
      <c r="J20" s="170"/>
    </row>
    <row r="21" spans="1:10" ht="14.25" x14ac:dyDescent="0.2">
      <c r="A21" s="20"/>
      <c r="B21" s="50"/>
      <c r="C21" s="50"/>
      <c r="D21" s="50"/>
      <c r="E21" s="164"/>
      <c r="F21" s="164"/>
      <c r="G21" s="164"/>
      <c r="H21" s="164"/>
      <c r="I21" s="50"/>
      <c r="J21" s="22"/>
    </row>
    <row r="22" spans="1:10" x14ac:dyDescent="0.2">
      <c r="A22" s="182" t="s">
        <v>256</v>
      </c>
      <c r="B22" s="183"/>
      <c r="C22" s="168" t="s">
        <v>402</v>
      </c>
      <c r="D22" s="169"/>
      <c r="E22" s="169"/>
      <c r="F22" s="169"/>
      <c r="G22" s="169"/>
      <c r="H22" s="169"/>
      <c r="I22" s="169"/>
      <c r="J22" s="170"/>
    </row>
    <row r="23" spans="1:10" ht="14.25" x14ac:dyDescent="0.2">
      <c r="A23" s="20"/>
      <c r="B23" s="50"/>
      <c r="C23" s="50"/>
      <c r="D23" s="50"/>
      <c r="E23" s="164"/>
      <c r="F23" s="164"/>
      <c r="G23" s="164"/>
      <c r="H23" s="164"/>
      <c r="I23" s="50"/>
      <c r="J23" s="22"/>
    </row>
    <row r="24" spans="1:10" ht="14.25" x14ac:dyDescent="0.2">
      <c r="A24" s="182" t="s">
        <v>257</v>
      </c>
      <c r="B24" s="183"/>
      <c r="C24" s="188" t="s">
        <v>403</v>
      </c>
      <c r="D24" s="189"/>
      <c r="E24" s="189"/>
      <c r="F24" s="189"/>
      <c r="G24" s="189"/>
      <c r="H24" s="189"/>
      <c r="I24" s="189"/>
      <c r="J24" s="190"/>
    </row>
    <row r="25" spans="1:10" ht="14.25" x14ac:dyDescent="0.2">
      <c r="A25" s="20"/>
      <c r="B25" s="50"/>
      <c r="C25" s="65"/>
      <c r="D25" s="50"/>
      <c r="E25" s="164"/>
      <c r="F25" s="164"/>
      <c r="G25" s="164"/>
      <c r="H25" s="164"/>
      <c r="I25" s="50"/>
      <c r="J25" s="22"/>
    </row>
    <row r="26" spans="1:10" ht="14.25" x14ac:dyDescent="0.2">
      <c r="A26" s="182" t="s">
        <v>258</v>
      </c>
      <c r="B26" s="183"/>
      <c r="C26" s="188" t="s">
        <v>404</v>
      </c>
      <c r="D26" s="189"/>
      <c r="E26" s="189"/>
      <c r="F26" s="189"/>
      <c r="G26" s="189"/>
      <c r="H26" s="189"/>
      <c r="I26" s="189"/>
      <c r="J26" s="190"/>
    </row>
    <row r="27" spans="1:10" ht="13.9" customHeight="1" x14ac:dyDescent="0.2">
      <c r="A27" s="20"/>
      <c r="B27" s="50"/>
      <c r="C27" s="65"/>
      <c r="D27" s="50"/>
      <c r="E27" s="164"/>
      <c r="F27" s="164"/>
      <c r="G27" s="164"/>
      <c r="H27" s="164"/>
      <c r="I27" s="50"/>
      <c r="J27" s="22"/>
    </row>
    <row r="28" spans="1:10" ht="22.9" customHeight="1" x14ac:dyDescent="0.2">
      <c r="A28" s="166" t="s">
        <v>268</v>
      </c>
      <c r="B28" s="183"/>
      <c r="C28" s="35">
        <v>793</v>
      </c>
      <c r="D28" s="23"/>
      <c r="E28" s="187"/>
      <c r="F28" s="187"/>
      <c r="G28" s="187"/>
      <c r="H28" s="187"/>
      <c r="I28" s="191"/>
      <c r="J28" s="192"/>
    </row>
    <row r="29" spans="1:10" ht="14.25" x14ac:dyDescent="0.2">
      <c r="A29" s="20"/>
      <c r="B29" s="50"/>
      <c r="C29" s="50"/>
      <c r="D29" s="50"/>
      <c r="E29" s="164"/>
      <c r="F29" s="164"/>
      <c r="G29" s="164"/>
      <c r="H29" s="164"/>
      <c r="I29" s="50"/>
      <c r="J29" s="22"/>
    </row>
    <row r="30" spans="1:10" ht="15" x14ac:dyDescent="0.2">
      <c r="A30" s="182" t="s">
        <v>259</v>
      </c>
      <c r="B30" s="183"/>
      <c r="C30" s="79" t="s">
        <v>277</v>
      </c>
      <c r="D30" s="178" t="s">
        <v>276</v>
      </c>
      <c r="E30" s="179"/>
      <c r="F30" s="179"/>
      <c r="G30" s="179"/>
      <c r="H30" s="72" t="s">
        <v>277</v>
      </c>
      <c r="I30" s="73" t="s">
        <v>278</v>
      </c>
      <c r="J30" s="74"/>
    </row>
    <row r="31" spans="1:10" x14ac:dyDescent="0.2">
      <c r="A31" s="182"/>
      <c r="B31" s="183"/>
      <c r="C31" s="24"/>
      <c r="D31" s="62"/>
      <c r="E31" s="184"/>
      <c r="F31" s="184"/>
      <c r="G31" s="184"/>
      <c r="H31" s="184"/>
      <c r="I31" s="185"/>
      <c r="J31" s="186"/>
    </row>
    <row r="32" spans="1:10" x14ac:dyDescent="0.2">
      <c r="A32" s="182" t="s">
        <v>269</v>
      </c>
      <c r="B32" s="183"/>
      <c r="C32" s="35" t="s">
        <v>281</v>
      </c>
      <c r="D32" s="178" t="s">
        <v>279</v>
      </c>
      <c r="E32" s="179"/>
      <c r="F32" s="179"/>
      <c r="G32" s="179"/>
      <c r="H32" s="75" t="s">
        <v>280</v>
      </c>
      <c r="I32" s="76" t="s">
        <v>281</v>
      </c>
      <c r="J32" s="77"/>
    </row>
    <row r="33" spans="1:10" ht="14.25" x14ac:dyDescent="0.2">
      <c r="A33" s="20"/>
      <c r="B33" s="50"/>
      <c r="C33" s="50"/>
      <c r="D33" s="50"/>
      <c r="E33" s="164"/>
      <c r="F33" s="164"/>
      <c r="G33" s="164"/>
      <c r="H33" s="164"/>
      <c r="I33" s="50"/>
      <c r="J33" s="22"/>
    </row>
    <row r="34" spans="1:10" x14ac:dyDescent="0.2">
      <c r="A34" s="178" t="s">
        <v>270</v>
      </c>
      <c r="B34" s="179"/>
      <c r="C34" s="179"/>
      <c r="D34" s="179"/>
      <c r="E34" s="179" t="s">
        <v>260</v>
      </c>
      <c r="F34" s="179"/>
      <c r="G34" s="179"/>
      <c r="H34" s="179"/>
      <c r="I34" s="179"/>
      <c r="J34" s="25" t="s">
        <v>261</v>
      </c>
    </row>
    <row r="35" spans="1:10" ht="14.25" x14ac:dyDescent="0.2">
      <c r="A35" s="20"/>
      <c r="B35" s="50"/>
      <c r="C35" s="50"/>
      <c r="D35" s="50"/>
      <c r="E35" s="164"/>
      <c r="F35" s="164"/>
      <c r="G35" s="164"/>
      <c r="H35" s="164"/>
      <c r="I35" s="50"/>
      <c r="J35" s="61"/>
    </row>
    <row r="36" spans="1:10" x14ac:dyDescent="0.2">
      <c r="A36" s="171"/>
      <c r="B36" s="172"/>
      <c r="C36" s="172"/>
      <c r="D36" s="172"/>
      <c r="E36" s="171"/>
      <c r="F36" s="172"/>
      <c r="G36" s="172"/>
      <c r="H36" s="172"/>
      <c r="I36" s="173"/>
      <c r="J36" s="51"/>
    </row>
    <row r="37" spans="1:10" ht="14.25" x14ac:dyDescent="0.2">
      <c r="A37" s="20"/>
      <c r="B37" s="50"/>
      <c r="C37" s="65"/>
      <c r="D37" s="181"/>
      <c r="E37" s="181"/>
      <c r="F37" s="181"/>
      <c r="G37" s="181"/>
      <c r="H37" s="181"/>
      <c r="I37" s="181"/>
      <c r="J37" s="22"/>
    </row>
    <row r="38" spans="1:10" x14ac:dyDescent="0.2">
      <c r="A38" s="171"/>
      <c r="B38" s="172"/>
      <c r="C38" s="172"/>
      <c r="D38" s="173"/>
      <c r="E38" s="171"/>
      <c r="F38" s="172"/>
      <c r="G38" s="172"/>
      <c r="H38" s="172"/>
      <c r="I38" s="173"/>
      <c r="J38" s="35"/>
    </row>
    <row r="39" spans="1:10" ht="14.25" x14ac:dyDescent="0.2">
      <c r="A39" s="20"/>
      <c r="B39" s="50"/>
      <c r="C39" s="65"/>
      <c r="D39" s="64"/>
      <c r="E39" s="181"/>
      <c r="F39" s="181"/>
      <c r="G39" s="181"/>
      <c r="H39" s="181"/>
      <c r="I39" s="53"/>
      <c r="J39" s="22"/>
    </row>
    <row r="40" spans="1:10" x14ac:dyDescent="0.2">
      <c r="A40" s="171"/>
      <c r="B40" s="172"/>
      <c r="C40" s="172"/>
      <c r="D40" s="173"/>
      <c r="E40" s="171"/>
      <c r="F40" s="172"/>
      <c r="G40" s="172"/>
      <c r="H40" s="172"/>
      <c r="I40" s="173"/>
      <c r="J40" s="35"/>
    </row>
    <row r="41" spans="1:10" ht="14.25" x14ac:dyDescent="0.2">
      <c r="A41" s="20"/>
      <c r="B41" s="82"/>
      <c r="C41" s="81"/>
      <c r="D41" s="83"/>
      <c r="E41" s="83"/>
      <c r="F41" s="83"/>
      <c r="G41" s="83"/>
      <c r="H41" s="83"/>
      <c r="I41" s="84"/>
      <c r="J41" s="22"/>
    </row>
    <row r="42" spans="1:10" x14ac:dyDescent="0.2">
      <c r="A42" s="171"/>
      <c r="B42" s="172"/>
      <c r="C42" s="172"/>
      <c r="D42" s="173"/>
      <c r="E42" s="171"/>
      <c r="F42" s="172"/>
      <c r="G42" s="172"/>
      <c r="H42" s="172"/>
      <c r="I42" s="173"/>
      <c r="J42" s="35"/>
    </row>
    <row r="43" spans="1:10" ht="14.25" x14ac:dyDescent="0.2">
      <c r="A43" s="26"/>
      <c r="B43" s="65"/>
      <c r="C43" s="163"/>
      <c r="D43" s="163"/>
      <c r="E43" s="164"/>
      <c r="F43" s="164"/>
      <c r="G43" s="163"/>
      <c r="H43" s="163"/>
      <c r="I43" s="163"/>
      <c r="J43" s="22"/>
    </row>
    <row r="44" spans="1:10" x14ac:dyDescent="0.2">
      <c r="A44" s="171"/>
      <c r="B44" s="172"/>
      <c r="C44" s="172"/>
      <c r="D44" s="173"/>
      <c r="E44" s="171"/>
      <c r="F44" s="172"/>
      <c r="G44" s="172"/>
      <c r="H44" s="172"/>
      <c r="I44" s="173"/>
      <c r="J44" s="35"/>
    </row>
    <row r="45" spans="1:10" ht="14.25" x14ac:dyDescent="0.2">
      <c r="A45" s="26"/>
      <c r="B45" s="65"/>
      <c r="C45" s="65"/>
      <c r="D45" s="50"/>
      <c r="E45" s="180"/>
      <c r="F45" s="180"/>
      <c r="G45" s="163"/>
      <c r="H45" s="163"/>
      <c r="I45" s="50"/>
      <c r="J45" s="22"/>
    </row>
    <row r="46" spans="1:10" x14ac:dyDescent="0.2">
      <c r="A46" s="171"/>
      <c r="B46" s="172"/>
      <c r="C46" s="172"/>
      <c r="D46" s="173"/>
      <c r="E46" s="171"/>
      <c r="F46" s="172"/>
      <c r="G46" s="172"/>
      <c r="H46" s="172"/>
      <c r="I46" s="173"/>
      <c r="J46" s="35"/>
    </row>
    <row r="47" spans="1:10" ht="14.25" x14ac:dyDescent="0.2">
      <c r="A47" s="26"/>
      <c r="B47" s="65"/>
      <c r="C47" s="65"/>
      <c r="D47" s="50"/>
      <c r="E47" s="164"/>
      <c r="F47" s="164"/>
      <c r="G47" s="163"/>
      <c r="H47" s="163"/>
      <c r="I47" s="50"/>
      <c r="J47" s="78" t="s">
        <v>282</v>
      </c>
    </row>
    <row r="48" spans="1:10" ht="14.25" x14ac:dyDescent="0.2">
      <c r="A48" s="26"/>
      <c r="B48" s="65"/>
      <c r="C48" s="65"/>
      <c r="D48" s="50"/>
      <c r="E48" s="164"/>
      <c r="F48" s="164"/>
      <c r="G48" s="163"/>
      <c r="H48" s="163"/>
      <c r="I48" s="50"/>
      <c r="J48" s="78" t="s">
        <v>283</v>
      </c>
    </row>
    <row r="49" spans="1:10" ht="14.45" customHeight="1" x14ac:dyDescent="0.2">
      <c r="A49" s="166" t="s">
        <v>262</v>
      </c>
      <c r="B49" s="167"/>
      <c r="C49" s="176" t="s">
        <v>283</v>
      </c>
      <c r="D49" s="177"/>
      <c r="E49" s="174" t="s">
        <v>284</v>
      </c>
      <c r="F49" s="175"/>
      <c r="G49" s="168"/>
      <c r="H49" s="169"/>
      <c r="I49" s="169"/>
      <c r="J49" s="170"/>
    </row>
    <row r="50" spans="1:10" ht="14.25" x14ac:dyDescent="0.2">
      <c r="A50" s="26"/>
      <c r="B50" s="65"/>
      <c r="C50" s="163"/>
      <c r="D50" s="163"/>
      <c r="E50" s="164"/>
      <c r="F50" s="164"/>
      <c r="G50" s="165" t="s">
        <v>285</v>
      </c>
      <c r="H50" s="165"/>
      <c r="I50" s="165"/>
      <c r="J50" s="27"/>
    </row>
    <row r="51" spans="1:10" ht="13.9" customHeight="1" x14ac:dyDescent="0.2">
      <c r="A51" s="166" t="s">
        <v>263</v>
      </c>
      <c r="B51" s="167"/>
      <c r="C51" s="168" t="s">
        <v>405</v>
      </c>
      <c r="D51" s="169"/>
      <c r="E51" s="169"/>
      <c r="F51" s="169"/>
      <c r="G51" s="169"/>
      <c r="H51" s="169"/>
      <c r="I51" s="169"/>
      <c r="J51" s="170"/>
    </row>
    <row r="52" spans="1:10" ht="14.25" x14ac:dyDescent="0.2">
      <c r="A52" s="20"/>
      <c r="B52" s="50"/>
      <c r="C52" s="187" t="s">
        <v>264</v>
      </c>
      <c r="D52" s="187"/>
      <c r="E52" s="187"/>
      <c r="F52" s="187"/>
      <c r="G52" s="187"/>
      <c r="H52" s="187"/>
      <c r="I52" s="187"/>
      <c r="J52" s="22"/>
    </row>
    <row r="53" spans="1:10" ht="14.25" x14ac:dyDescent="0.2">
      <c r="A53" s="166" t="s">
        <v>265</v>
      </c>
      <c r="B53" s="167"/>
      <c r="C53" s="223" t="s">
        <v>406</v>
      </c>
      <c r="D53" s="224"/>
      <c r="E53" s="225"/>
      <c r="F53" s="164"/>
      <c r="G53" s="164"/>
      <c r="H53" s="179"/>
      <c r="I53" s="179"/>
      <c r="J53" s="226"/>
    </row>
    <row r="54" spans="1:10" ht="14.25" x14ac:dyDescent="0.2">
      <c r="A54" s="20"/>
      <c r="B54" s="50"/>
      <c r="C54" s="65"/>
      <c r="D54" s="50"/>
      <c r="E54" s="164"/>
      <c r="F54" s="164"/>
      <c r="G54" s="164"/>
      <c r="H54" s="164"/>
      <c r="I54" s="50"/>
      <c r="J54" s="22"/>
    </row>
    <row r="55" spans="1:10" ht="14.45" customHeight="1" x14ac:dyDescent="0.2">
      <c r="A55" s="166" t="s">
        <v>257</v>
      </c>
      <c r="B55" s="167"/>
      <c r="C55" s="219" t="s">
        <v>403</v>
      </c>
      <c r="D55" s="220"/>
      <c r="E55" s="220"/>
      <c r="F55" s="220"/>
      <c r="G55" s="220"/>
      <c r="H55" s="220"/>
      <c r="I55" s="220"/>
      <c r="J55" s="221"/>
    </row>
    <row r="56" spans="1:10" ht="14.25" x14ac:dyDescent="0.2">
      <c r="A56" s="20"/>
      <c r="B56" s="50"/>
      <c r="C56" s="50"/>
      <c r="D56" s="50"/>
      <c r="E56" s="164"/>
      <c r="F56" s="164"/>
      <c r="G56" s="164"/>
      <c r="H56" s="164"/>
      <c r="I56" s="50"/>
      <c r="J56" s="22"/>
    </row>
    <row r="57" spans="1:10" ht="14.25" x14ac:dyDescent="0.2">
      <c r="A57" s="166" t="s">
        <v>286</v>
      </c>
      <c r="B57" s="167"/>
      <c r="C57" s="219" t="s">
        <v>407</v>
      </c>
      <c r="D57" s="220"/>
      <c r="E57" s="220"/>
      <c r="F57" s="220"/>
      <c r="G57" s="220"/>
      <c r="H57" s="220"/>
      <c r="I57" s="220"/>
      <c r="J57" s="221"/>
    </row>
    <row r="58" spans="1:10" ht="14.45" customHeight="1" x14ac:dyDescent="0.2">
      <c r="A58" s="20"/>
      <c r="B58" s="50"/>
      <c r="C58" s="165" t="s">
        <v>287</v>
      </c>
      <c r="D58" s="165"/>
      <c r="E58" s="165"/>
      <c r="F58" s="165"/>
      <c r="G58" s="50"/>
      <c r="H58" s="50"/>
      <c r="I58" s="50"/>
      <c r="J58" s="22"/>
    </row>
    <row r="59" spans="1:10" ht="14.25" x14ac:dyDescent="0.2">
      <c r="A59" s="166" t="s">
        <v>288</v>
      </c>
      <c r="B59" s="167"/>
      <c r="C59" s="219" t="s">
        <v>408</v>
      </c>
      <c r="D59" s="220"/>
      <c r="E59" s="220"/>
      <c r="F59" s="220"/>
      <c r="G59" s="220"/>
      <c r="H59" s="220"/>
      <c r="I59" s="220"/>
      <c r="J59" s="221"/>
    </row>
    <row r="60" spans="1:10" ht="14.45" customHeight="1" x14ac:dyDescent="0.2">
      <c r="A60" s="28"/>
      <c r="B60" s="29"/>
      <c r="C60" s="222" t="s">
        <v>289</v>
      </c>
      <c r="D60" s="222"/>
      <c r="E60" s="222"/>
      <c r="F60" s="222"/>
      <c r="G60" s="222"/>
      <c r="H60" s="29"/>
      <c r="I60" s="29"/>
      <c r="J60" s="30"/>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11811023622047245" top="0.31496062992125984"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110" zoomScaleNormal="110" zoomScaleSheetLayoutView="110" workbookViewId="0">
      <selection activeCell="I95" sqref="I95"/>
    </sheetView>
  </sheetViews>
  <sheetFormatPr defaultColWidth="8.85546875" defaultRowHeight="12.75" x14ac:dyDescent="0.2"/>
  <cols>
    <col min="1" max="7" width="8.85546875" style="12"/>
    <col min="8" max="9" width="15.7109375" style="34" customWidth="1"/>
    <col min="10" max="10" width="10.28515625" style="12" bestFit="1" customWidth="1"/>
    <col min="11" max="16384" width="8.85546875" style="12"/>
  </cols>
  <sheetData>
    <row r="1" spans="1:9" x14ac:dyDescent="0.2">
      <c r="A1" s="231" t="s">
        <v>1</v>
      </c>
      <c r="B1" s="232"/>
      <c r="C1" s="232"/>
      <c r="D1" s="232"/>
      <c r="E1" s="232"/>
      <c r="F1" s="232"/>
      <c r="G1" s="232"/>
      <c r="H1" s="232"/>
      <c r="I1" s="232"/>
    </row>
    <row r="2" spans="1:9" x14ac:dyDescent="0.2">
      <c r="A2" s="233" t="s">
        <v>413</v>
      </c>
      <c r="B2" s="234"/>
      <c r="C2" s="234"/>
      <c r="D2" s="234"/>
      <c r="E2" s="234"/>
      <c r="F2" s="234"/>
      <c r="G2" s="234"/>
      <c r="H2" s="234"/>
      <c r="I2" s="234"/>
    </row>
    <row r="3" spans="1:9" x14ac:dyDescent="0.2">
      <c r="A3" s="235" t="s">
        <v>394</v>
      </c>
      <c r="B3" s="236"/>
      <c r="C3" s="236"/>
      <c r="D3" s="236"/>
      <c r="E3" s="236"/>
      <c r="F3" s="236"/>
      <c r="G3" s="236"/>
      <c r="H3" s="236"/>
      <c r="I3" s="236"/>
    </row>
    <row r="4" spans="1:9" x14ac:dyDescent="0.2">
      <c r="A4" s="237" t="s">
        <v>410</v>
      </c>
      <c r="B4" s="238"/>
      <c r="C4" s="238"/>
      <c r="D4" s="238"/>
      <c r="E4" s="238"/>
      <c r="F4" s="238"/>
      <c r="G4" s="238"/>
      <c r="H4" s="238"/>
      <c r="I4" s="239"/>
    </row>
    <row r="5" spans="1:9" ht="34.5" thickBot="1" x14ac:dyDescent="0.25">
      <c r="A5" s="243" t="s">
        <v>2</v>
      </c>
      <c r="B5" s="244"/>
      <c r="C5" s="244"/>
      <c r="D5" s="244"/>
      <c r="E5" s="244"/>
      <c r="F5" s="245"/>
      <c r="G5" s="13" t="s">
        <v>104</v>
      </c>
      <c r="H5" s="32" t="s">
        <v>245</v>
      </c>
      <c r="I5" s="33" t="s">
        <v>250</v>
      </c>
    </row>
    <row r="6" spans="1:9" x14ac:dyDescent="0.2">
      <c r="A6" s="240">
        <v>1</v>
      </c>
      <c r="B6" s="241"/>
      <c r="C6" s="241"/>
      <c r="D6" s="241"/>
      <c r="E6" s="241"/>
      <c r="F6" s="242"/>
      <c r="G6" s="14">
        <v>2</v>
      </c>
      <c r="H6" s="15">
        <v>3</v>
      </c>
      <c r="I6" s="15">
        <v>4</v>
      </c>
    </row>
    <row r="7" spans="1:9" x14ac:dyDescent="0.2">
      <c r="A7" s="246"/>
      <c r="B7" s="246"/>
      <c r="C7" s="246"/>
      <c r="D7" s="246"/>
      <c r="E7" s="246"/>
      <c r="F7" s="246"/>
      <c r="G7" s="246"/>
      <c r="H7" s="246"/>
      <c r="I7" s="247"/>
    </row>
    <row r="8" spans="1:9" ht="12.75" customHeight="1" x14ac:dyDescent="0.2">
      <c r="A8" s="248" t="s">
        <v>4</v>
      </c>
      <c r="B8" s="248"/>
      <c r="C8" s="248"/>
      <c r="D8" s="248"/>
      <c r="E8" s="248"/>
      <c r="F8" s="248"/>
      <c r="G8" s="85">
        <v>1</v>
      </c>
      <c r="H8" s="86">
        <v>0</v>
      </c>
      <c r="I8" s="86">
        <v>0</v>
      </c>
    </row>
    <row r="9" spans="1:9" ht="12.75" customHeight="1" x14ac:dyDescent="0.2">
      <c r="A9" s="229" t="s">
        <v>5</v>
      </c>
      <c r="B9" s="229"/>
      <c r="C9" s="229"/>
      <c r="D9" s="229"/>
      <c r="E9" s="229"/>
      <c r="F9" s="229"/>
      <c r="G9" s="87">
        <v>2</v>
      </c>
      <c r="H9" s="88">
        <f>H10+H17+H27+H38+H43</f>
        <v>42001534</v>
      </c>
      <c r="I9" s="88">
        <f>I10+I17+I27+I38+I43</f>
        <v>60384962</v>
      </c>
    </row>
    <row r="10" spans="1:9" ht="12.75" customHeight="1" x14ac:dyDescent="0.2">
      <c r="A10" s="228" t="s">
        <v>6</v>
      </c>
      <c r="B10" s="228"/>
      <c r="C10" s="228"/>
      <c r="D10" s="228"/>
      <c r="E10" s="228"/>
      <c r="F10" s="228"/>
      <c r="G10" s="87">
        <v>3</v>
      </c>
      <c r="H10" s="88">
        <f>H11+H12+H13+H14+H15+H16</f>
        <v>468260</v>
      </c>
      <c r="I10" s="88">
        <f>I11+I12+I13+I14+I15+I16</f>
        <v>375821</v>
      </c>
    </row>
    <row r="11" spans="1:9" ht="12.75" customHeight="1" x14ac:dyDescent="0.2">
      <c r="A11" s="227" t="s">
        <v>7</v>
      </c>
      <c r="B11" s="227"/>
      <c r="C11" s="227"/>
      <c r="D11" s="227"/>
      <c r="E11" s="227"/>
      <c r="F11" s="227"/>
      <c r="G11" s="85">
        <v>4</v>
      </c>
      <c r="H11" s="86">
        <v>0</v>
      </c>
      <c r="I11" s="86">
        <v>0</v>
      </c>
    </row>
    <row r="12" spans="1:9" ht="23.45" customHeight="1" x14ac:dyDescent="0.2">
      <c r="A12" s="227" t="s">
        <v>8</v>
      </c>
      <c r="B12" s="227"/>
      <c r="C12" s="227"/>
      <c r="D12" s="227"/>
      <c r="E12" s="227"/>
      <c r="F12" s="227"/>
      <c r="G12" s="85">
        <v>5</v>
      </c>
      <c r="H12" s="86">
        <v>394308</v>
      </c>
      <c r="I12" s="86">
        <v>375821</v>
      </c>
    </row>
    <row r="13" spans="1:9" ht="12.75" customHeight="1" x14ac:dyDescent="0.2">
      <c r="A13" s="227" t="s">
        <v>9</v>
      </c>
      <c r="B13" s="227"/>
      <c r="C13" s="227"/>
      <c r="D13" s="227"/>
      <c r="E13" s="227"/>
      <c r="F13" s="227"/>
      <c r="G13" s="85">
        <v>6</v>
      </c>
      <c r="H13" s="86">
        <v>0</v>
      </c>
      <c r="I13" s="86">
        <v>0</v>
      </c>
    </row>
    <row r="14" spans="1:9" ht="12.75" customHeight="1" x14ac:dyDescent="0.2">
      <c r="A14" s="227" t="s">
        <v>10</v>
      </c>
      <c r="B14" s="227"/>
      <c r="C14" s="227"/>
      <c r="D14" s="227"/>
      <c r="E14" s="227"/>
      <c r="F14" s="227"/>
      <c r="G14" s="85">
        <v>7</v>
      </c>
      <c r="H14" s="86">
        <v>0</v>
      </c>
      <c r="I14" s="86">
        <v>0</v>
      </c>
    </row>
    <row r="15" spans="1:9" ht="12.75" customHeight="1" x14ac:dyDescent="0.2">
      <c r="A15" s="227" t="s">
        <v>11</v>
      </c>
      <c r="B15" s="227"/>
      <c r="C15" s="227"/>
      <c r="D15" s="227"/>
      <c r="E15" s="227"/>
      <c r="F15" s="227"/>
      <c r="G15" s="85">
        <v>8</v>
      </c>
      <c r="H15" s="86">
        <v>73952</v>
      </c>
      <c r="I15" s="86">
        <v>0</v>
      </c>
    </row>
    <row r="16" spans="1:9" ht="12.75" customHeight="1" x14ac:dyDescent="0.2">
      <c r="A16" s="227" t="s">
        <v>12</v>
      </c>
      <c r="B16" s="227"/>
      <c r="C16" s="227"/>
      <c r="D16" s="227"/>
      <c r="E16" s="227"/>
      <c r="F16" s="227"/>
      <c r="G16" s="85">
        <v>9</v>
      </c>
      <c r="H16" s="86">
        <v>0</v>
      </c>
      <c r="I16" s="86">
        <v>0</v>
      </c>
    </row>
    <row r="17" spans="1:9" ht="12.75" customHeight="1" x14ac:dyDescent="0.2">
      <c r="A17" s="228" t="s">
        <v>13</v>
      </c>
      <c r="B17" s="228"/>
      <c r="C17" s="228"/>
      <c r="D17" s="228"/>
      <c r="E17" s="228"/>
      <c r="F17" s="228"/>
      <c r="G17" s="87">
        <v>10</v>
      </c>
      <c r="H17" s="88">
        <f>H18+H19+H20+H21+H22+H23+H24+H25+H26</f>
        <v>33272600</v>
      </c>
      <c r="I17" s="88">
        <f>I18+I19+I20+I21+I22+I23+I24+I25+I26</f>
        <v>48198035</v>
      </c>
    </row>
    <row r="18" spans="1:9" ht="12.75" customHeight="1" x14ac:dyDescent="0.2">
      <c r="A18" s="227" t="s">
        <v>14</v>
      </c>
      <c r="B18" s="227"/>
      <c r="C18" s="227"/>
      <c r="D18" s="227"/>
      <c r="E18" s="227"/>
      <c r="F18" s="227"/>
      <c r="G18" s="85">
        <v>11</v>
      </c>
      <c r="H18" s="86">
        <v>3636083</v>
      </c>
      <c r="I18" s="86">
        <v>4056139</v>
      </c>
    </row>
    <row r="19" spans="1:9" ht="12.75" customHeight="1" x14ac:dyDescent="0.2">
      <c r="A19" s="227" t="s">
        <v>15</v>
      </c>
      <c r="B19" s="227"/>
      <c r="C19" s="227"/>
      <c r="D19" s="227"/>
      <c r="E19" s="227"/>
      <c r="F19" s="227"/>
      <c r="G19" s="85">
        <v>12</v>
      </c>
      <c r="H19" s="86">
        <v>14979183</v>
      </c>
      <c r="I19" s="86">
        <v>16231260</v>
      </c>
    </row>
    <row r="20" spans="1:9" ht="12.75" customHeight="1" x14ac:dyDescent="0.2">
      <c r="A20" s="227" t="s">
        <v>16</v>
      </c>
      <c r="B20" s="227"/>
      <c r="C20" s="227"/>
      <c r="D20" s="227"/>
      <c r="E20" s="227"/>
      <c r="F20" s="227"/>
      <c r="G20" s="85">
        <v>13</v>
      </c>
      <c r="H20" s="86">
        <v>11526206</v>
      </c>
      <c r="I20" s="86">
        <v>11181358</v>
      </c>
    </row>
    <row r="21" spans="1:9" ht="12.75" customHeight="1" x14ac:dyDescent="0.2">
      <c r="A21" s="227" t="s">
        <v>17</v>
      </c>
      <c r="B21" s="227"/>
      <c r="C21" s="227"/>
      <c r="D21" s="227"/>
      <c r="E21" s="227"/>
      <c r="F21" s="227"/>
      <c r="G21" s="85">
        <v>14</v>
      </c>
      <c r="H21" s="86">
        <v>1156246</v>
      </c>
      <c r="I21" s="86">
        <v>1192592</v>
      </c>
    </row>
    <row r="22" spans="1:9" ht="12.75" customHeight="1" x14ac:dyDescent="0.2">
      <c r="A22" s="227" t="s">
        <v>18</v>
      </c>
      <c r="B22" s="227"/>
      <c r="C22" s="227"/>
      <c r="D22" s="227"/>
      <c r="E22" s="227"/>
      <c r="F22" s="227"/>
      <c r="G22" s="85">
        <v>15</v>
      </c>
      <c r="H22" s="86">
        <v>0</v>
      </c>
      <c r="I22" s="86">
        <v>0</v>
      </c>
    </row>
    <row r="23" spans="1:9" ht="12.75" customHeight="1" x14ac:dyDescent="0.2">
      <c r="A23" s="227" t="s">
        <v>19</v>
      </c>
      <c r="B23" s="227"/>
      <c r="C23" s="227"/>
      <c r="D23" s="227"/>
      <c r="E23" s="227"/>
      <c r="F23" s="227"/>
      <c r="G23" s="85">
        <v>16</v>
      </c>
      <c r="H23" s="86">
        <v>1272420</v>
      </c>
      <c r="I23" s="86">
        <v>5207181</v>
      </c>
    </row>
    <row r="24" spans="1:9" ht="12.75" customHeight="1" x14ac:dyDescent="0.2">
      <c r="A24" s="227" t="s">
        <v>20</v>
      </c>
      <c r="B24" s="227"/>
      <c r="C24" s="227"/>
      <c r="D24" s="227"/>
      <c r="E24" s="227"/>
      <c r="F24" s="227"/>
      <c r="G24" s="85">
        <v>17</v>
      </c>
      <c r="H24" s="86">
        <v>356861</v>
      </c>
      <c r="I24" s="86">
        <v>10003130</v>
      </c>
    </row>
    <row r="25" spans="1:9" ht="12.75" customHeight="1" x14ac:dyDescent="0.2">
      <c r="A25" s="227" t="s">
        <v>21</v>
      </c>
      <c r="B25" s="227"/>
      <c r="C25" s="227"/>
      <c r="D25" s="227"/>
      <c r="E25" s="227"/>
      <c r="F25" s="227"/>
      <c r="G25" s="85">
        <v>18</v>
      </c>
      <c r="H25" s="86">
        <v>18495</v>
      </c>
      <c r="I25" s="86">
        <v>22495</v>
      </c>
    </row>
    <row r="26" spans="1:9" ht="12.75" customHeight="1" x14ac:dyDescent="0.2">
      <c r="A26" s="227" t="s">
        <v>22</v>
      </c>
      <c r="B26" s="227"/>
      <c r="C26" s="227"/>
      <c r="D26" s="227"/>
      <c r="E26" s="227"/>
      <c r="F26" s="227"/>
      <c r="G26" s="85">
        <v>19</v>
      </c>
      <c r="H26" s="86">
        <v>327106</v>
      </c>
      <c r="I26" s="86">
        <v>303880</v>
      </c>
    </row>
    <row r="27" spans="1:9" ht="12.75" customHeight="1" x14ac:dyDescent="0.2">
      <c r="A27" s="228" t="s">
        <v>23</v>
      </c>
      <c r="B27" s="228"/>
      <c r="C27" s="228"/>
      <c r="D27" s="228"/>
      <c r="E27" s="228"/>
      <c r="F27" s="228"/>
      <c r="G27" s="87">
        <v>20</v>
      </c>
      <c r="H27" s="88">
        <f>SUM(H28:H37)</f>
        <v>7086514</v>
      </c>
      <c r="I27" s="88">
        <f>SUM(I28:I37)</f>
        <v>11312533</v>
      </c>
    </row>
    <row r="28" spans="1:9" ht="12.75" customHeight="1" x14ac:dyDescent="0.2">
      <c r="A28" s="227" t="s">
        <v>24</v>
      </c>
      <c r="B28" s="227"/>
      <c r="C28" s="227"/>
      <c r="D28" s="227"/>
      <c r="E28" s="227"/>
      <c r="F28" s="227"/>
      <c r="G28" s="85">
        <v>21</v>
      </c>
      <c r="H28" s="86">
        <v>6623489</v>
      </c>
      <c r="I28" s="86">
        <v>10849508</v>
      </c>
    </row>
    <row r="29" spans="1:9" ht="12.75" customHeight="1" x14ac:dyDescent="0.2">
      <c r="A29" s="227" t="s">
        <v>25</v>
      </c>
      <c r="B29" s="227"/>
      <c r="C29" s="227"/>
      <c r="D29" s="227"/>
      <c r="E29" s="227"/>
      <c r="F29" s="227"/>
      <c r="G29" s="85">
        <v>22</v>
      </c>
      <c r="H29" s="86">
        <v>0</v>
      </c>
      <c r="I29" s="86">
        <v>0</v>
      </c>
    </row>
    <row r="30" spans="1:9" ht="12.75" customHeight="1" x14ac:dyDescent="0.2">
      <c r="A30" s="227" t="s">
        <v>26</v>
      </c>
      <c r="B30" s="227"/>
      <c r="C30" s="227"/>
      <c r="D30" s="227"/>
      <c r="E30" s="227"/>
      <c r="F30" s="227"/>
      <c r="G30" s="85">
        <v>23</v>
      </c>
      <c r="H30" s="86">
        <v>0</v>
      </c>
      <c r="I30" s="86">
        <v>0</v>
      </c>
    </row>
    <row r="31" spans="1:9" ht="24.6" customHeight="1" x14ac:dyDescent="0.2">
      <c r="A31" s="227" t="s">
        <v>27</v>
      </c>
      <c r="B31" s="227"/>
      <c r="C31" s="227"/>
      <c r="D31" s="227"/>
      <c r="E31" s="227"/>
      <c r="F31" s="227"/>
      <c r="G31" s="85">
        <v>24</v>
      </c>
      <c r="H31" s="86">
        <v>229937</v>
      </c>
      <c r="I31" s="86">
        <v>229937</v>
      </c>
    </row>
    <row r="32" spans="1:9" ht="24" customHeight="1" x14ac:dyDescent="0.2">
      <c r="A32" s="227" t="s">
        <v>28</v>
      </c>
      <c r="B32" s="227"/>
      <c r="C32" s="227"/>
      <c r="D32" s="227"/>
      <c r="E32" s="227"/>
      <c r="F32" s="227"/>
      <c r="G32" s="85">
        <v>25</v>
      </c>
      <c r="H32" s="86">
        <v>0</v>
      </c>
      <c r="I32" s="86">
        <v>0</v>
      </c>
    </row>
    <row r="33" spans="1:9" ht="26.45" customHeight="1" x14ac:dyDescent="0.2">
      <c r="A33" s="227" t="s">
        <v>29</v>
      </c>
      <c r="B33" s="227"/>
      <c r="C33" s="227"/>
      <c r="D33" s="227"/>
      <c r="E33" s="227"/>
      <c r="F33" s="227"/>
      <c r="G33" s="85">
        <v>26</v>
      </c>
      <c r="H33" s="86">
        <v>0</v>
      </c>
      <c r="I33" s="86">
        <v>0</v>
      </c>
    </row>
    <row r="34" spans="1:9" ht="12.75" customHeight="1" x14ac:dyDescent="0.2">
      <c r="A34" s="227" t="s">
        <v>30</v>
      </c>
      <c r="B34" s="227"/>
      <c r="C34" s="227"/>
      <c r="D34" s="227"/>
      <c r="E34" s="227"/>
      <c r="F34" s="227"/>
      <c r="G34" s="85">
        <v>27</v>
      </c>
      <c r="H34" s="86">
        <v>5176</v>
      </c>
      <c r="I34" s="86">
        <v>5176</v>
      </c>
    </row>
    <row r="35" spans="1:9" ht="12.75" customHeight="1" x14ac:dyDescent="0.2">
      <c r="A35" s="227" t="s">
        <v>31</v>
      </c>
      <c r="B35" s="227"/>
      <c r="C35" s="227"/>
      <c r="D35" s="227"/>
      <c r="E35" s="227"/>
      <c r="F35" s="227"/>
      <c r="G35" s="85">
        <v>28</v>
      </c>
      <c r="H35" s="86">
        <v>0</v>
      </c>
      <c r="I35" s="86">
        <v>0</v>
      </c>
    </row>
    <row r="36" spans="1:9" ht="12.75" customHeight="1" x14ac:dyDescent="0.2">
      <c r="A36" s="227" t="s">
        <v>32</v>
      </c>
      <c r="B36" s="227"/>
      <c r="C36" s="227"/>
      <c r="D36" s="227"/>
      <c r="E36" s="227"/>
      <c r="F36" s="227"/>
      <c r="G36" s="85">
        <v>29</v>
      </c>
      <c r="H36" s="86">
        <v>0</v>
      </c>
      <c r="I36" s="86">
        <v>0</v>
      </c>
    </row>
    <row r="37" spans="1:9" ht="12.75" customHeight="1" x14ac:dyDescent="0.2">
      <c r="A37" s="227" t="s">
        <v>33</v>
      </c>
      <c r="B37" s="227"/>
      <c r="C37" s="227"/>
      <c r="D37" s="227"/>
      <c r="E37" s="227"/>
      <c r="F37" s="227"/>
      <c r="G37" s="85">
        <v>30</v>
      </c>
      <c r="H37" s="86">
        <v>227912</v>
      </c>
      <c r="I37" s="86">
        <v>227912</v>
      </c>
    </row>
    <row r="38" spans="1:9" ht="12.75" customHeight="1" x14ac:dyDescent="0.2">
      <c r="A38" s="228" t="s">
        <v>34</v>
      </c>
      <c r="B38" s="228"/>
      <c r="C38" s="228"/>
      <c r="D38" s="228"/>
      <c r="E38" s="228"/>
      <c r="F38" s="228"/>
      <c r="G38" s="87">
        <v>31</v>
      </c>
      <c r="H38" s="88">
        <f>H39+H40+H41+H42</f>
        <v>0</v>
      </c>
      <c r="I38" s="88">
        <f>I39+I40+I41+I42</f>
        <v>0</v>
      </c>
    </row>
    <row r="39" spans="1:9" ht="12.75" customHeight="1" x14ac:dyDescent="0.2">
      <c r="A39" s="227" t="s">
        <v>35</v>
      </c>
      <c r="B39" s="227"/>
      <c r="C39" s="227"/>
      <c r="D39" s="227"/>
      <c r="E39" s="227"/>
      <c r="F39" s="227"/>
      <c r="G39" s="85">
        <v>32</v>
      </c>
      <c r="H39" s="86">
        <v>0</v>
      </c>
      <c r="I39" s="86">
        <v>0</v>
      </c>
    </row>
    <row r="40" spans="1:9" ht="12.75" customHeight="1" x14ac:dyDescent="0.2">
      <c r="A40" s="227" t="s">
        <v>36</v>
      </c>
      <c r="B40" s="227"/>
      <c r="C40" s="227"/>
      <c r="D40" s="227"/>
      <c r="E40" s="227"/>
      <c r="F40" s="227"/>
      <c r="G40" s="85">
        <v>33</v>
      </c>
      <c r="H40" s="86">
        <v>0</v>
      </c>
      <c r="I40" s="86">
        <v>0</v>
      </c>
    </row>
    <row r="41" spans="1:9" ht="12.75" customHeight="1" x14ac:dyDescent="0.2">
      <c r="A41" s="227" t="s">
        <v>37</v>
      </c>
      <c r="B41" s="227"/>
      <c r="C41" s="227"/>
      <c r="D41" s="227"/>
      <c r="E41" s="227"/>
      <c r="F41" s="227"/>
      <c r="G41" s="85">
        <v>34</v>
      </c>
      <c r="H41" s="86">
        <v>0</v>
      </c>
      <c r="I41" s="86">
        <v>0</v>
      </c>
    </row>
    <row r="42" spans="1:9" ht="12.75" customHeight="1" x14ac:dyDescent="0.2">
      <c r="A42" s="227" t="s">
        <v>38</v>
      </c>
      <c r="B42" s="227"/>
      <c r="C42" s="227"/>
      <c r="D42" s="227"/>
      <c r="E42" s="227"/>
      <c r="F42" s="227"/>
      <c r="G42" s="85">
        <v>35</v>
      </c>
      <c r="H42" s="86">
        <v>0</v>
      </c>
      <c r="I42" s="86">
        <v>0</v>
      </c>
    </row>
    <row r="43" spans="1:9" ht="12.75" customHeight="1" x14ac:dyDescent="0.2">
      <c r="A43" s="230" t="s">
        <v>39</v>
      </c>
      <c r="B43" s="230"/>
      <c r="C43" s="230"/>
      <c r="D43" s="230"/>
      <c r="E43" s="230"/>
      <c r="F43" s="230"/>
      <c r="G43" s="85">
        <v>36</v>
      </c>
      <c r="H43" s="86">
        <v>1174160</v>
      </c>
      <c r="I43" s="86">
        <v>498573</v>
      </c>
    </row>
    <row r="44" spans="1:9" ht="12.75" customHeight="1" x14ac:dyDescent="0.2">
      <c r="A44" s="229" t="s">
        <v>40</v>
      </c>
      <c r="B44" s="229"/>
      <c r="C44" s="229"/>
      <c r="D44" s="229"/>
      <c r="E44" s="229"/>
      <c r="F44" s="229"/>
      <c r="G44" s="87">
        <v>37</v>
      </c>
      <c r="H44" s="88">
        <f>H45+H53+H60+H70</f>
        <v>219078869</v>
      </c>
      <c r="I44" s="88">
        <f>I45+I53+I60+I70</f>
        <v>352738721</v>
      </c>
    </row>
    <row r="45" spans="1:9" ht="12.75" customHeight="1" x14ac:dyDescent="0.2">
      <c r="A45" s="228" t="s">
        <v>41</v>
      </c>
      <c r="B45" s="228"/>
      <c r="C45" s="228"/>
      <c r="D45" s="228"/>
      <c r="E45" s="228"/>
      <c r="F45" s="228"/>
      <c r="G45" s="87">
        <v>38</v>
      </c>
      <c r="H45" s="88">
        <f>SUM(H46:H52)</f>
        <v>110193235</v>
      </c>
      <c r="I45" s="88">
        <f>SUM(I46:I52)</f>
        <v>112768471</v>
      </c>
    </row>
    <row r="46" spans="1:9" ht="12.75" customHeight="1" x14ac:dyDescent="0.2">
      <c r="A46" s="227" t="s">
        <v>42</v>
      </c>
      <c r="B46" s="227"/>
      <c r="C46" s="227"/>
      <c r="D46" s="227"/>
      <c r="E46" s="227"/>
      <c r="F46" s="227"/>
      <c r="G46" s="85">
        <v>39</v>
      </c>
      <c r="H46" s="86">
        <v>39097293</v>
      </c>
      <c r="I46" s="86">
        <v>43467276</v>
      </c>
    </row>
    <row r="47" spans="1:9" ht="12.75" customHeight="1" x14ac:dyDescent="0.2">
      <c r="A47" s="227" t="s">
        <v>43</v>
      </c>
      <c r="B47" s="227"/>
      <c r="C47" s="227"/>
      <c r="D47" s="227"/>
      <c r="E47" s="227"/>
      <c r="F47" s="227"/>
      <c r="G47" s="85">
        <v>40</v>
      </c>
      <c r="H47" s="86">
        <v>34774482</v>
      </c>
      <c r="I47" s="86">
        <v>40658037</v>
      </c>
    </row>
    <row r="48" spans="1:9" ht="12.75" customHeight="1" x14ac:dyDescent="0.2">
      <c r="A48" s="227" t="s">
        <v>44</v>
      </c>
      <c r="B48" s="227"/>
      <c r="C48" s="227"/>
      <c r="D48" s="227"/>
      <c r="E48" s="227"/>
      <c r="F48" s="227"/>
      <c r="G48" s="85">
        <v>41</v>
      </c>
      <c r="H48" s="86">
        <v>33071224</v>
      </c>
      <c r="I48" s="86">
        <v>27058120</v>
      </c>
    </row>
    <row r="49" spans="1:9" ht="12.75" customHeight="1" x14ac:dyDescent="0.2">
      <c r="A49" s="227" t="s">
        <v>45</v>
      </c>
      <c r="B49" s="227"/>
      <c r="C49" s="227"/>
      <c r="D49" s="227"/>
      <c r="E49" s="227"/>
      <c r="F49" s="227"/>
      <c r="G49" s="85">
        <v>42</v>
      </c>
      <c r="H49" s="86">
        <v>0</v>
      </c>
      <c r="I49" s="86">
        <v>0</v>
      </c>
    </row>
    <row r="50" spans="1:9" ht="12.75" customHeight="1" x14ac:dyDescent="0.2">
      <c r="A50" s="227" t="s">
        <v>46</v>
      </c>
      <c r="B50" s="227"/>
      <c r="C50" s="227"/>
      <c r="D50" s="227"/>
      <c r="E50" s="227"/>
      <c r="F50" s="227"/>
      <c r="G50" s="85">
        <v>43</v>
      </c>
      <c r="H50" s="86">
        <v>3250236</v>
      </c>
      <c r="I50" s="86">
        <v>1585038</v>
      </c>
    </row>
    <row r="51" spans="1:9" ht="12.75" customHeight="1" x14ac:dyDescent="0.2">
      <c r="A51" s="227" t="s">
        <v>47</v>
      </c>
      <c r="B51" s="227"/>
      <c r="C51" s="227"/>
      <c r="D51" s="227"/>
      <c r="E51" s="227"/>
      <c r="F51" s="227"/>
      <c r="G51" s="85">
        <v>44</v>
      </c>
      <c r="H51" s="86">
        <v>0</v>
      </c>
      <c r="I51" s="86">
        <v>0</v>
      </c>
    </row>
    <row r="52" spans="1:9" ht="12.75" customHeight="1" x14ac:dyDescent="0.2">
      <c r="A52" s="227" t="s">
        <v>48</v>
      </c>
      <c r="B52" s="227"/>
      <c r="C52" s="227"/>
      <c r="D52" s="227"/>
      <c r="E52" s="227"/>
      <c r="F52" s="227"/>
      <c r="G52" s="85">
        <v>45</v>
      </c>
      <c r="H52" s="86">
        <v>0</v>
      </c>
      <c r="I52" s="86">
        <v>0</v>
      </c>
    </row>
    <row r="53" spans="1:9" ht="12.75" customHeight="1" x14ac:dyDescent="0.2">
      <c r="A53" s="228" t="s">
        <v>49</v>
      </c>
      <c r="B53" s="228"/>
      <c r="C53" s="228"/>
      <c r="D53" s="228"/>
      <c r="E53" s="228"/>
      <c r="F53" s="228"/>
      <c r="G53" s="87">
        <v>46</v>
      </c>
      <c r="H53" s="88">
        <f>SUM(H54:H59)</f>
        <v>55829601</v>
      </c>
      <c r="I53" s="88">
        <f>SUM(I54:I59)</f>
        <v>76594035</v>
      </c>
    </row>
    <row r="54" spans="1:9" ht="12.75" customHeight="1" x14ac:dyDescent="0.2">
      <c r="A54" s="227" t="s">
        <v>50</v>
      </c>
      <c r="B54" s="227"/>
      <c r="C54" s="227"/>
      <c r="D54" s="227"/>
      <c r="E54" s="227"/>
      <c r="F54" s="227"/>
      <c r="G54" s="85">
        <v>47</v>
      </c>
      <c r="H54" s="86">
        <v>1913057</v>
      </c>
      <c r="I54" s="86">
        <v>797903</v>
      </c>
    </row>
    <row r="55" spans="1:9" ht="12.75" customHeight="1" x14ac:dyDescent="0.2">
      <c r="A55" s="227" t="s">
        <v>51</v>
      </c>
      <c r="B55" s="227"/>
      <c r="C55" s="227"/>
      <c r="D55" s="227"/>
      <c r="E55" s="227"/>
      <c r="F55" s="227"/>
      <c r="G55" s="85">
        <v>48</v>
      </c>
      <c r="H55" s="86">
        <v>926984</v>
      </c>
      <c r="I55" s="86">
        <v>70604</v>
      </c>
    </row>
    <row r="56" spans="1:9" ht="12.75" customHeight="1" x14ac:dyDescent="0.2">
      <c r="A56" s="227" t="s">
        <v>52</v>
      </c>
      <c r="B56" s="227"/>
      <c r="C56" s="227"/>
      <c r="D56" s="227"/>
      <c r="E56" s="227"/>
      <c r="F56" s="227"/>
      <c r="G56" s="85">
        <v>49</v>
      </c>
      <c r="H56" s="86">
        <v>49492575</v>
      </c>
      <c r="I56" s="86">
        <v>72125688</v>
      </c>
    </row>
    <row r="57" spans="1:9" ht="12.75" customHeight="1" x14ac:dyDescent="0.2">
      <c r="A57" s="227" t="s">
        <v>53</v>
      </c>
      <c r="B57" s="227"/>
      <c r="C57" s="227"/>
      <c r="D57" s="227"/>
      <c r="E57" s="227"/>
      <c r="F57" s="227"/>
      <c r="G57" s="85">
        <v>50</v>
      </c>
      <c r="H57" s="86">
        <v>20656</v>
      </c>
      <c r="I57" s="86">
        <v>6316</v>
      </c>
    </row>
    <row r="58" spans="1:9" ht="12.75" customHeight="1" x14ac:dyDescent="0.2">
      <c r="A58" s="227" t="s">
        <v>54</v>
      </c>
      <c r="B58" s="227"/>
      <c r="C58" s="227"/>
      <c r="D58" s="227"/>
      <c r="E58" s="227"/>
      <c r="F58" s="227"/>
      <c r="G58" s="85">
        <v>51</v>
      </c>
      <c r="H58" s="86">
        <v>3224880</v>
      </c>
      <c r="I58" s="86">
        <v>3106762</v>
      </c>
    </row>
    <row r="59" spans="1:9" ht="12.75" customHeight="1" x14ac:dyDescent="0.2">
      <c r="A59" s="227" t="s">
        <v>55</v>
      </c>
      <c r="B59" s="227"/>
      <c r="C59" s="227"/>
      <c r="D59" s="227"/>
      <c r="E59" s="227"/>
      <c r="F59" s="227"/>
      <c r="G59" s="85">
        <v>52</v>
      </c>
      <c r="H59" s="86">
        <v>251449</v>
      </c>
      <c r="I59" s="86">
        <v>486762</v>
      </c>
    </row>
    <row r="60" spans="1:9" ht="12.75" customHeight="1" x14ac:dyDescent="0.2">
      <c r="A60" s="228" t="s">
        <v>56</v>
      </c>
      <c r="B60" s="228"/>
      <c r="C60" s="228"/>
      <c r="D60" s="228"/>
      <c r="E60" s="228"/>
      <c r="F60" s="228"/>
      <c r="G60" s="87">
        <v>53</v>
      </c>
      <c r="H60" s="88">
        <f>SUM(H61:H69)</f>
        <v>0</v>
      </c>
      <c r="I60" s="88">
        <f>SUM(I61:I69)</f>
        <v>98916138</v>
      </c>
    </row>
    <row r="61" spans="1:9" ht="12.75" customHeight="1" x14ac:dyDescent="0.2">
      <c r="A61" s="227" t="s">
        <v>24</v>
      </c>
      <c r="B61" s="227"/>
      <c r="C61" s="227"/>
      <c r="D61" s="227"/>
      <c r="E61" s="227"/>
      <c r="F61" s="227"/>
      <c r="G61" s="85">
        <v>54</v>
      </c>
      <c r="H61" s="86">
        <v>0</v>
      </c>
      <c r="I61" s="86">
        <v>0</v>
      </c>
    </row>
    <row r="62" spans="1:9" ht="12.75" customHeight="1" x14ac:dyDescent="0.2">
      <c r="A62" s="227" t="s">
        <v>25</v>
      </c>
      <c r="B62" s="227"/>
      <c r="C62" s="227"/>
      <c r="D62" s="227"/>
      <c r="E62" s="227"/>
      <c r="F62" s="227"/>
      <c r="G62" s="85">
        <v>55</v>
      </c>
      <c r="H62" s="86">
        <v>0</v>
      </c>
      <c r="I62" s="86">
        <v>0</v>
      </c>
    </row>
    <row r="63" spans="1:9" ht="12.75" customHeight="1" x14ac:dyDescent="0.2">
      <c r="A63" s="227" t="s">
        <v>26</v>
      </c>
      <c r="B63" s="227"/>
      <c r="C63" s="227"/>
      <c r="D63" s="227"/>
      <c r="E63" s="227"/>
      <c r="F63" s="227"/>
      <c r="G63" s="85">
        <v>56</v>
      </c>
      <c r="H63" s="86">
        <v>0</v>
      </c>
      <c r="I63" s="86">
        <v>19000000</v>
      </c>
    </row>
    <row r="64" spans="1:9" ht="23.45" customHeight="1" x14ac:dyDescent="0.2">
      <c r="A64" s="227" t="s">
        <v>57</v>
      </c>
      <c r="B64" s="227"/>
      <c r="C64" s="227"/>
      <c r="D64" s="227"/>
      <c r="E64" s="227"/>
      <c r="F64" s="227"/>
      <c r="G64" s="85">
        <v>57</v>
      </c>
      <c r="H64" s="86">
        <v>0</v>
      </c>
      <c r="I64" s="86">
        <v>0</v>
      </c>
    </row>
    <row r="65" spans="1:9" ht="21" customHeight="1" x14ac:dyDescent="0.2">
      <c r="A65" s="227" t="s">
        <v>28</v>
      </c>
      <c r="B65" s="227"/>
      <c r="C65" s="227"/>
      <c r="D65" s="227"/>
      <c r="E65" s="227"/>
      <c r="F65" s="227"/>
      <c r="G65" s="85">
        <v>58</v>
      </c>
      <c r="H65" s="86">
        <v>0</v>
      </c>
      <c r="I65" s="86">
        <v>0</v>
      </c>
    </row>
    <row r="66" spans="1:9" ht="22.9" customHeight="1" x14ac:dyDescent="0.2">
      <c r="A66" s="227" t="s">
        <v>29</v>
      </c>
      <c r="B66" s="227"/>
      <c r="C66" s="227"/>
      <c r="D66" s="227"/>
      <c r="E66" s="227"/>
      <c r="F66" s="227"/>
      <c r="G66" s="85">
        <v>59</v>
      </c>
      <c r="H66" s="86">
        <v>0</v>
      </c>
      <c r="I66" s="86">
        <v>0</v>
      </c>
    </row>
    <row r="67" spans="1:9" ht="12.75" customHeight="1" x14ac:dyDescent="0.2">
      <c r="A67" s="227" t="s">
        <v>30</v>
      </c>
      <c r="B67" s="227"/>
      <c r="C67" s="227"/>
      <c r="D67" s="227"/>
      <c r="E67" s="227"/>
      <c r="F67" s="227"/>
      <c r="G67" s="85">
        <v>60</v>
      </c>
      <c r="H67" s="86">
        <v>0</v>
      </c>
      <c r="I67" s="86">
        <v>14916138</v>
      </c>
    </row>
    <row r="68" spans="1:9" ht="12.75" customHeight="1" x14ac:dyDescent="0.2">
      <c r="A68" s="227" t="s">
        <v>31</v>
      </c>
      <c r="B68" s="227"/>
      <c r="C68" s="227"/>
      <c r="D68" s="227"/>
      <c r="E68" s="227"/>
      <c r="F68" s="227"/>
      <c r="G68" s="85">
        <v>61</v>
      </c>
      <c r="H68" s="86">
        <v>0</v>
      </c>
      <c r="I68" s="86">
        <v>65000000</v>
      </c>
    </row>
    <row r="69" spans="1:9" ht="12.75" customHeight="1" x14ac:dyDescent="0.2">
      <c r="A69" s="227" t="s">
        <v>58</v>
      </c>
      <c r="B69" s="227"/>
      <c r="C69" s="227"/>
      <c r="D69" s="227"/>
      <c r="E69" s="227"/>
      <c r="F69" s="227"/>
      <c r="G69" s="85">
        <v>62</v>
      </c>
      <c r="H69" s="86">
        <v>0</v>
      </c>
      <c r="I69" s="86">
        <v>0</v>
      </c>
    </row>
    <row r="70" spans="1:9" ht="12.75" customHeight="1" x14ac:dyDescent="0.2">
      <c r="A70" s="230" t="s">
        <v>59</v>
      </c>
      <c r="B70" s="230"/>
      <c r="C70" s="230"/>
      <c r="D70" s="230"/>
      <c r="E70" s="230"/>
      <c r="F70" s="230"/>
      <c r="G70" s="85">
        <v>63</v>
      </c>
      <c r="H70" s="86">
        <v>53056033</v>
      </c>
      <c r="I70" s="86">
        <v>64460077</v>
      </c>
    </row>
    <row r="71" spans="1:9" ht="12.75" customHeight="1" x14ac:dyDescent="0.2">
      <c r="A71" s="248" t="s">
        <v>60</v>
      </c>
      <c r="B71" s="248"/>
      <c r="C71" s="248"/>
      <c r="D71" s="248"/>
      <c r="E71" s="248"/>
      <c r="F71" s="248"/>
      <c r="G71" s="85">
        <v>64</v>
      </c>
      <c r="H71" s="86">
        <v>12672891</v>
      </c>
      <c r="I71" s="86">
        <v>14335246</v>
      </c>
    </row>
    <row r="72" spans="1:9" ht="12.75" customHeight="1" x14ac:dyDescent="0.2">
      <c r="A72" s="229" t="s">
        <v>61</v>
      </c>
      <c r="B72" s="229"/>
      <c r="C72" s="229"/>
      <c r="D72" s="229"/>
      <c r="E72" s="229"/>
      <c r="F72" s="229"/>
      <c r="G72" s="87">
        <v>65</v>
      </c>
      <c r="H72" s="88">
        <f>H8+H9+H44+H71</f>
        <v>273753294</v>
      </c>
      <c r="I72" s="88">
        <f>I8+I9+I44+I71</f>
        <v>427458929</v>
      </c>
    </row>
    <row r="73" spans="1:9" ht="12.75" customHeight="1" x14ac:dyDescent="0.2">
      <c r="A73" s="248" t="s">
        <v>62</v>
      </c>
      <c r="B73" s="248"/>
      <c r="C73" s="248"/>
      <c r="D73" s="248"/>
      <c r="E73" s="248"/>
      <c r="F73" s="248"/>
      <c r="G73" s="85">
        <v>66</v>
      </c>
      <c r="H73" s="86">
        <v>242460835</v>
      </c>
      <c r="I73" s="86">
        <v>416443708</v>
      </c>
    </row>
    <row r="74" spans="1:9" x14ac:dyDescent="0.2">
      <c r="A74" s="250" t="s">
        <v>63</v>
      </c>
      <c r="B74" s="251"/>
      <c r="C74" s="251"/>
      <c r="D74" s="251"/>
      <c r="E74" s="251"/>
      <c r="F74" s="251"/>
      <c r="G74" s="251"/>
      <c r="H74" s="251"/>
      <c r="I74" s="251"/>
    </row>
    <row r="75" spans="1:9" ht="12.75" customHeight="1" x14ac:dyDescent="0.2">
      <c r="A75" s="229" t="s">
        <v>298</v>
      </c>
      <c r="B75" s="229"/>
      <c r="C75" s="229"/>
      <c r="D75" s="229"/>
      <c r="E75" s="229"/>
      <c r="F75" s="229"/>
      <c r="G75" s="87">
        <v>67</v>
      </c>
      <c r="H75" s="88">
        <f>H76+H77+H78+H84+H85+H91+H94+H97</f>
        <v>132102233</v>
      </c>
      <c r="I75" s="88">
        <f>I76+I77+I78+I84+I85+I91+I94+I97</f>
        <v>222884361</v>
      </c>
    </row>
    <row r="76" spans="1:9" ht="12.75" customHeight="1" x14ac:dyDescent="0.2">
      <c r="A76" s="230" t="s">
        <v>64</v>
      </c>
      <c r="B76" s="230"/>
      <c r="C76" s="230"/>
      <c r="D76" s="230"/>
      <c r="E76" s="230"/>
      <c r="F76" s="230"/>
      <c r="G76" s="85">
        <v>68</v>
      </c>
      <c r="H76" s="89">
        <v>20449280</v>
      </c>
      <c r="I76" s="89">
        <v>20449280</v>
      </c>
    </row>
    <row r="77" spans="1:9" ht="12.75" customHeight="1" x14ac:dyDescent="0.2">
      <c r="A77" s="230" t="s">
        <v>65</v>
      </c>
      <c r="B77" s="230"/>
      <c r="C77" s="230"/>
      <c r="D77" s="230"/>
      <c r="E77" s="230"/>
      <c r="F77" s="230"/>
      <c r="G77" s="85">
        <v>69</v>
      </c>
      <c r="H77" s="89">
        <v>0</v>
      </c>
      <c r="I77" s="89">
        <v>0</v>
      </c>
    </row>
    <row r="78" spans="1:9" ht="12.75" customHeight="1" x14ac:dyDescent="0.2">
      <c r="A78" s="228" t="s">
        <v>66</v>
      </c>
      <c r="B78" s="228"/>
      <c r="C78" s="228"/>
      <c r="D78" s="228"/>
      <c r="E78" s="228"/>
      <c r="F78" s="228"/>
      <c r="G78" s="87">
        <v>70</v>
      </c>
      <c r="H78" s="88">
        <f>SUM(H79:H83)</f>
        <v>39986155</v>
      </c>
      <c r="I78" s="88">
        <f>SUM(I79:I83)</f>
        <v>39986155</v>
      </c>
    </row>
    <row r="79" spans="1:9" ht="12.75" customHeight="1" x14ac:dyDescent="0.2">
      <c r="A79" s="227" t="s">
        <v>67</v>
      </c>
      <c r="B79" s="227"/>
      <c r="C79" s="227"/>
      <c r="D79" s="227"/>
      <c r="E79" s="227"/>
      <c r="F79" s="227"/>
      <c r="G79" s="85">
        <v>71</v>
      </c>
      <c r="H79" s="89">
        <v>1017782</v>
      </c>
      <c r="I79" s="89">
        <v>1017782</v>
      </c>
    </row>
    <row r="80" spans="1:9" ht="12.75" customHeight="1" x14ac:dyDescent="0.2">
      <c r="A80" s="227" t="s">
        <v>68</v>
      </c>
      <c r="B80" s="227"/>
      <c r="C80" s="227"/>
      <c r="D80" s="227"/>
      <c r="E80" s="227"/>
      <c r="F80" s="227"/>
      <c r="G80" s="85">
        <v>72</v>
      </c>
      <c r="H80" s="89">
        <v>0</v>
      </c>
      <c r="I80" s="89">
        <v>0</v>
      </c>
    </row>
    <row r="81" spans="1:9" ht="12.75" customHeight="1" x14ac:dyDescent="0.2">
      <c r="A81" s="227" t="s">
        <v>69</v>
      </c>
      <c r="B81" s="227"/>
      <c r="C81" s="227"/>
      <c r="D81" s="227"/>
      <c r="E81" s="227"/>
      <c r="F81" s="227"/>
      <c r="G81" s="85">
        <v>73</v>
      </c>
      <c r="H81" s="89">
        <v>0</v>
      </c>
      <c r="I81" s="89">
        <v>0</v>
      </c>
    </row>
    <row r="82" spans="1:9" ht="12.75" customHeight="1" x14ac:dyDescent="0.2">
      <c r="A82" s="227" t="s">
        <v>70</v>
      </c>
      <c r="B82" s="227"/>
      <c r="C82" s="227"/>
      <c r="D82" s="227"/>
      <c r="E82" s="227"/>
      <c r="F82" s="227"/>
      <c r="G82" s="85">
        <v>74</v>
      </c>
      <c r="H82" s="89">
        <v>32865381</v>
      </c>
      <c r="I82" s="89">
        <v>32865381</v>
      </c>
    </row>
    <row r="83" spans="1:9" ht="12.75" customHeight="1" x14ac:dyDescent="0.2">
      <c r="A83" s="227" t="s">
        <v>71</v>
      </c>
      <c r="B83" s="227"/>
      <c r="C83" s="227"/>
      <c r="D83" s="227"/>
      <c r="E83" s="227"/>
      <c r="F83" s="227"/>
      <c r="G83" s="85">
        <v>75</v>
      </c>
      <c r="H83" s="89">
        <v>6102992</v>
      </c>
      <c r="I83" s="89">
        <v>6102992</v>
      </c>
    </row>
    <row r="84" spans="1:9" ht="12.75" customHeight="1" x14ac:dyDescent="0.2">
      <c r="A84" s="230" t="s">
        <v>72</v>
      </c>
      <c r="B84" s="230"/>
      <c r="C84" s="230"/>
      <c r="D84" s="230"/>
      <c r="E84" s="230"/>
      <c r="F84" s="230"/>
      <c r="G84" s="85">
        <v>76</v>
      </c>
      <c r="H84" s="89">
        <v>0</v>
      </c>
      <c r="I84" s="89">
        <v>0</v>
      </c>
    </row>
    <row r="85" spans="1:9" ht="12.75" customHeight="1" x14ac:dyDescent="0.2">
      <c r="A85" s="249" t="s">
        <v>392</v>
      </c>
      <c r="B85" s="249"/>
      <c r="C85" s="249"/>
      <c r="D85" s="249"/>
      <c r="E85" s="249"/>
      <c r="F85" s="249"/>
      <c r="G85" s="87">
        <v>77</v>
      </c>
      <c r="H85" s="88">
        <f>H86+H87+H88+H89+H90</f>
        <v>1574490</v>
      </c>
      <c r="I85" s="88">
        <f>I86+I87+I88+I89+I90</f>
        <v>1574490</v>
      </c>
    </row>
    <row r="86" spans="1:9" ht="25.5" customHeight="1" x14ac:dyDescent="0.2">
      <c r="A86" s="227" t="s">
        <v>391</v>
      </c>
      <c r="B86" s="227"/>
      <c r="C86" s="227"/>
      <c r="D86" s="227"/>
      <c r="E86" s="227"/>
      <c r="F86" s="227"/>
      <c r="G86" s="85">
        <v>78</v>
      </c>
      <c r="H86" s="86">
        <v>1574490</v>
      </c>
      <c r="I86" s="86">
        <v>1574490</v>
      </c>
    </row>
    <row r="87" spans="1:9" ht="12.75" customHeight="1" x14ac:dyDescent="0.2">
      <c r="A87" s="227" t="s">
        <v>73</v>
      </c>
      <c r="B87" s="227"/>
      <c r="C87" s="227"/>
      <c r="D87" s="227"/>
      <c r="E87" s="227"/>
      <c r="F87" s="227"/>
      <c r="G87" s="85">
        <v>79</v>
      </c>
      <c r="H87" s="86">
        <v>0</v>
      </c>
      <c r="I87" s="86">
        <v>0</v>
      </c>
    </row>
    <row r="88" spans="1:9" ht="12.75" customHeight="1" x14ac:dyDescent="0.2">
      <c r="A88" s="227" t="s">
        <v>74</v>
      </c>
      <c r="B88" s="227"/>
      <c r="C88" s="227"/>
      <c r="D88" s="227"/>
      <c r="E88" s="227"/>
      <c r="F88" s="227"/>
      <c r="G88" s="85">
        <v>80</v>
      </c>
      <c r="H88" s="86">
        <v>0</v>
      </c>
      <c r="I88" s="86">
        <v>0</v>
      </c>
    </row>
    <row r="89" spans="1:9" ht="12.75" customHeight="1" x14ac:dyDescent="0.2">
      <c r="A89" s="227" t="s">
        <v>290</v>
      </c>
      <c r="B89" s="227"/>
      <c r="C89" s="227"/>
      <c r="D89" s="227"/>
      <c r="E89" s="227"/>
      <c r="F89" s="227"/>
      <c r="G89" s="85">
        <v>81</v>
      </c>
      <c r="H89" s="86">
        <v>0</v>
      </c>
      <c r="I89" s="86">
        <v>0</v>
      </c>
    </row>
    <row r="90" spans="1:9" ht="24" customHeight="1" x14ac:dyDescent="0.2">
      <c r="A90" s="227" t="s">
        <v>291</v>
      </c>
      <c r="B90" s="227"/>
      <c r="C90" s="227"/>
      <c r="D90" s="227"/>
      <c r="E90" s="227"/>
      <c r="F90" s="227"/>
      <c r="G90" s="85">
        <v>82</v>
      </c>
      <c r="H90" s="86">
        <v>0</v>
      </c>
      <c r="I90" s="86">
        <v>0</v>
      </c>
    </row>
    <row r="91" spans="1:9" ht="12.75" customHeight="1" x14ac:dyDescent="0.2">
      <c r="A91" s="228" t="s">
        <v>292</v>
      </c>
      <c r="B91" s="228"/>
      <c r="C91" s="228"/>
      <c r="D91" s="228"/>
      <c r="E91" s="228"/>
      <c r="F91" s="228"/>
      <c r="G91" s="87">
        <v>83</v>
      </c>
      <c r="H91" s="88">
        <f>H92-H93</f>
        <v>19379830</v>
      </c>
      <c r="I91" s="88">
        <f>I92-I93</f>
        <v>53860692</v>
      </c>
    </row>
    <row r="92" spans="1:9" ht="12.75" customHeight="1" x14ac:dyDescent="0.2">
      <c r="A92" s="227" t="s">
        <v>75</v>
      </c>
      <c r="B92" s="227"/>
      <c r="C92" s="227"/>
      <c r="D92" s="227"/>
      <c r="E92" s="227"/>
      <c r="F92" s="227"/>
      <c r="G92" s="85">
        <v>84</v>
      </c>
      <c r="H92" s="89">
        <v>19379830</v>
      </c>
      <c r="I92" s="89">
        <v>53860692</v>
      </c>
    </row>
    <row r="93" spans="1:9" ht="12.75" customHeight="1" x14ac:dyDescent="0.2">
      <c r="A93" s="227" t="s">
        <v>76</v>
      </c>
      <c r="B93" s="227"/>
      <c r="C93" s="227"/>
      <c r="D93" s="227"/>
      <c r="E93" s="227"/>
      <c r="F93" s="227"/>
      <c r="G93" s="85">
        <v>85</v>
      </c>
      <c r="H93" s="89">
        <v>0</v>
      </c>
      <c r="I93" s="89">
        <v>0</v>
      </c>
    </row>
    <row r="94" spans="1:9" ht="12.75" customHeight="1" x14ac:dyDescent="0.2">
      <c r="A94" s="228" t="s">
        <v>293</v>
      </c>
      <c r="B94" s="228"/>
      <c r="C94" s="228"/>
      <c r="D94" s="228"/>
      <c r="E94" s="228"/>
      <c r="F94" s="228"/>
      <c r="G94" s="87">
        <v>86</v>
      </c>
      <c r="H94" s="88">
        <f>H95-H96</f>
        <v>50712478</v>
      </c>
      <c r="I94" s="88">
        <f>I95-I96</f>
        <v>107013744</v>
      </c>
    </row>
    <row r="95" spans="1:9" ht="12.75" customHeight="1" x14ac:dyDescent="0.2">
      <c r="A95" s="227" t="s">
        <v>77</v>
      </c>
      <c r="B95" s="227"/>
      <c r="C95" s="227"/>
      <c r="D95" s="227"/>
      <c r="E95" s="227"/>
      <c r="F95" s="227"/>
      <c r="G95" s="85">
        <v>87</v>
      </c>
      <c r="H95" s="89">
        <v>50712478</v>
      </c>
      <c r="I95" s="89">
        <v>107013744</v>
      </c>
    </row>
    <row r="96" spans="1:9" ht="12.75" customHeight="1" x14ac:dyDescent="0.2">
      <c r="A96" s="227" t="s">
        <v>78</v>
      </c>
      <c r="B96" s="227"/>
      <c r="C96" s="227"/>
      <c r="D96" s="227"/>
      <c r="E96" s="227"/>
      <c r="F96" s="227"/>
      <c r="G96" s="85">
        <v>88</v>
      </c>
      <c r="H96" s="89">
        <v>0</v>
      </c>
      <c r="I96" s="89">
        <v>0</v>
      </c>
    </row>
    <row r="97" spans="1:9" ht="12.75" customHeight="1" x14ac:dyDescent="0.2">
      <c r="A97" s="230" t="s">
        <v>79</v>
      </c>
      <c r="B97" s="230"/>
      <c r="C97" s="230"/>
      <c r="D97" s="230"/>
      <c r="E97" s="230"/>
      <c r="F97" s="230"/>
      <c r="G97" s="85">
        <v>89</v>
      </c>
      <c r="H97" s="89">
        <v>0</v>
      </c>
      <c r="I97" s="89">
        <v>0</v>
      </c>
    </row>
    <row r="98" spans="1:9" ht="12.75" customHeight="1" x14ac:dyDescent="0.2">
      <c r="A98" s="229" t="s">
        <v>294</v>
      </c>
      <c r="B98" s="229"/>
      <c r="C98" s="229"/>
      <c r="D98" s="229"/>
      <c r="E98" s="229"/>
      <c r="F98" s="229"/>
      <c r="G98" s="87">
        <v>90</v>
      </c>
      <c r="H98" s="88">
        <f>SUM(H99:H104)</f>
        <v>12612827</v>
      </c>
      <c r="I98" s="88">
        <f>SUM(I99:I104)</f>
        <v>11066661</v>
      </c>
    </row>
    <row r="99" spans="1:9" ht="12.75" customHeight="1" x14ac:dyDescent="0.2">
      <c r="A99" s="227" t="s">
        <v>80</v>
      </c>
      <c r="B99" s="227"/>
      <c r="C99" s="227"/>
      <c r="D99" s="227"/>
      <c r="E99" s="227"/>
      <c r="F99" s="227"/>
      <c r="G99" s="85">
        <v>91</v>
      </c>
      <c r="H99" s="89">
        <v>1446150</v>
      </c>
      <c r="I99" s="89">
        <v>1193355</v>
      </c>
    </row>
    <row r="100" spans="1:9" ht="12.75" customHeight="1" x14ac:dyDescent="0.2">
      <c r="A100" s="227" t="s">
        <v>81</v>
      </c>
      <c r="B100" s="227"/>
      <c r="C100" s="227"/>
      <c r="D100" s="227"/>
      <c r="E100" s="227"/>
      <c r="F100" s="227"/>
      <c r="G100" s="85">
        <v>92</v>
      </c>
      <c r="H100" s="89">
        <v>0</v>
      </c>
      <c r="I100" s="89">
        <v>0</v>
      </c>
    </row>
    <row r="101" spans="1:9" ht="12.75" customHeight="1" x14ac:dyDescent="0.2">
      <c r="A101" s="227" t="s">
        <v>82</v>
      </c>
      <c r="B101" s="227"/>
      <c r="C101" s="227"/>
      <c r="D101" s="227"/>
      <c r="E101" s="227"/>
      <c r="F101" s="227"/>
      <c r="G101" s="85">
        <v>93</v>
      </c>
      <c r="H101" s="89">
        <v>0</v>
      </c>
      <c r="I101" s="89">
        <v>49998</v>
      </c>
    </row>
    <row r="102" spans="1:9" ht="12.75" customHeight="1" x14ac:dyDescent="0.2">
      <c r="A102" s="227" t="s">
        <v>83</v>
      </c>
      <c r="B102" s="227"/>
      <c r="C102" s="227"/>
      <c r="D102" s="227"/>
      <c r="E102" s="227"/>
      <c r="F102" s="227"/>
      <c r="G102" s="85">
        <v>94</v>
      </c>
      <c r="H102" s="86">
        <v>0</v>
      </c>
      <c r="I102" s="86">
        <v>0</v>
      </c>
    </row>
    <row r="103" spans="1:9" ht="12.75" customHeight="1" x14ac:dyDescent="0.2">
      <c r="A103" s="227" t="s">
        <v>84</v>
      </c>
      <c r="B103" s="227"/>
      <c r="C103" s="227"/>
      <c r="D103" s="227"/>
      <c r="E103" s="227"/>
      <c r="F103" s="227"/>
      <c r="G103" s="85">
        <v>95</v>
      </c>
      <c r="H103" s="86">
        <v>10806309</v>
      </c>
      <c r="I103" s="86">
        <v>9499898</v>
      </c>
    </row>
    <row r="104" spans="1:9" ht="12.75" customHeight="1" x14ac:dyDescent="0.2">
      <c r="A104" s="227" t="s">
        <v>85</v>
      </c>
      <c r="B104" s="227"/>
      <c r="C104" s="227"/>
      <c r="D104" s="227"/>
      <c r="E104" s="227"/>
      <c r="F104" s="227"/>
      <c r="G104" s="85">
        <v>96</v>
      </c>
      <c r="H104" s="86">
        <v>360368</v>
      </c>
      <c r="I104" s="86">
        <v>323410</v>
      </c>
    </row>
    <row r="105" spans="1:9" ht="12.75" customHeight="1" x14ac:dyDescent="0.2">
      <c r="A105" s="229" t="s">
        <v>295</v>
      </c>
      <c r="B105" s="229"/>
      <c r="C105" s="229"/>
      <c r="D105" s="229"/>
      <c r="E105" s="229"/>
      <c r="F105" s="229"/>
      <c r="G105" s="87">
        <v>97</v>
      </c>
      <c r="H105" s="88">
        <f>SUM(H106:H116)</f>
        <v>4500050</v>
      </c>
      <c r="I105" s="88">
        <f>SUM(I106:I116)</f>
        <v>3528713</v>
      </c>
    </row>
    <row r="106" spans="1:9" ht="12.75" customHeight="1" x14ac:dyDescent="0.2">
      <c r="A106" s="227" t="s">
        <v>86</v>
      </c>
      <c r="B106" s="227"/>
      <c r="C106" s="227"/>
      <c r="D106" s="227"/>
      <c r="E106" s="227"/>
      <c r="F106" s="227"/>
      <c r="G106" s="85">
        <v>98</v>
      </c>
      <c r="H106" s="90">
        <v>0</v>
      </c>
      <c r="I106" s="90">
        <v>29148</v>
      </c>
    </row>
    <row r="107" spans="1:9" ht="12.75" customHeight="1" x14ac:dyDescent="0.2">
      <c r="A107" s="227" t="s">
        <v>87</v>
      </c>
      <c r="B107" s="227"/>
      <c r="C107" s="227"/>
      <c r="D107" s="227"/>
      <c r="E107" s="227"/>
      <c r="F107" s="227"/>
      <c r="G107" s="85">
        <v>99</v>
      </c>
      <c r="H107" s="89">
        <v>0</v>
      </c>
      <c r="I107" s="89">
        <v>0</v>
      </c>
    </row>
    <row r="108" spans="1:9" ht="12.75" customHeight="1" x14ac:dyDescent="0.2">
      <c r="A108" s="227" t="s">
        <v>88</v>
      </c>
      <c r="B108" s="227"/>
      <c r="C108" s="227"/>
      <c r="D108" s="227"/>
      <c r="E108" s="227"/>
      <c r="F108" s="227"/>
      <c r="G108" s="85">
        <v>100</v>
      </c>
      <c r="H108" s="89">
        <v>0</v>
      </c>
      <c r="I108" s="89">
        <v>0</v>
      </c>
    </row>
    <row r="109" spans="1:9" ht="22.15" customHeight="1" x14ac:dyDescent="0.2">
      <c r="A109" s="227" t="s">
        <v>89</v>
      </c>
      <c r="B109" s="227"/>
      <c r="C109" s="227"/>
      <c r="D109" s="227"/>
      <c r="E109" s="227"/>
      <c r="F109" s="227"/>
      <c r="G109" s="85">
        <v>101</v>
      </c>
      <c r="H109" s="89">
        <v>0</v>
      </c>
      <c r="I109" s="89">
        <v>0</v>
      </c>
    </row>
    <row r="110" spans="1:9" ht="12.75" customHeight="1" x14ac:dyDescent="0.2">
      <c r="A110" s="227" t="s">
        <v>90</v>
      </c>
      <c r="B110" s="227"/>
      <c r="C110" s="227"/>
      <c r="D110" s="227"/>
      <c r="E110" s="227"/>
      <c r="F110" s="227"/>
      <c r="G110" s="85">
        <v>102</v>
      </c>
      <c r="H110" s="89">
        <v>0</v>
      </c>
      <c r="I110" s="89">
        <v>0</v>
      </c>
    </row>
    <row r="111" spans="1:9" ht="12.75" customHeight="1" x14ac:dyDescent="0.2">
      <c r="A111" s="227" t="s">
        <v>91</v>
      </c>
      <c r="B111" s="227"/>
      <c r="C111" s="227"/>
      <c r="D111" s="227"/>
      <c r="E111" s="227"/>
      <c r="F111" s="227"/>
      <c r="G111" s="85">
        <v>103</v>
      </c>
      <c r="H111" s="89">
        <v>4250000</v>
      </c>
      <c r="I111" s="89">
        <v>3250000</v>
      </c>
    </row>
    <row r="112" spans="1:9" ht="12.75" customHeight="1" x14ac:dyDescent="0.2">
      <c r="A112" s="227" t="s">
        <v>92</v>
      </c>
      <c r="B112" s="227"/>
      <c r="C112" s="227"/>
      <c r="D112" s="227"/>
      <c r="E112" s="227"/>
      <c r="F112" s="227"/>
      <c r="G112" s="85">
        <v>104</v>
      </c>
      <c r="H112" s="89">
        <v>0</v>
      </c>
      <c r="I112" s="89">
        <v>0</v>
      </c>
    </row>
    <row r="113" spans="1:9" ht="12.75" customHeight="1" x14ac:dyDescent="0.2">
      <c r="A113" s="227" t="s">
        <v>93</v>
      </c>
      <c r="B113" s="227"/>
      <c r="C113" s="227"/>
      <c r="D113" s="227"/>
      <c r="E113" s="227"/>
      <c r="F113" s="227"/>
      <c r="G113" s="85">
        <v>105</v>
      </c>
      <c r="H113" s="90">
        <v>0</v>
      </c>
      <c r="I113" s="90">
        <v>0</v>
      </c>
    </row>
    <row r="114" spans="1:9" ht="12.75" customHeight="1" x14ac:dyDescent="0.2">
      <c r="A114" s="227" t="s">
        <v>94</v>
      </c>
      <c r="B114" s="227"/>
      <c r="C114" s="227"/>
      <c r="D114" s="227"/>
      <c r="E114" s="227"/>
      <c r="F114" s="227"/>
      <c r="G114" s="85">
        <v>106</v>
      </c>
      <c r="H114" s="89">
        <v>0</v>
      </c>
      <c r="I114" s="89">
        <v>0</v>
      </c>
    </row>
    <row r="115" spans="1:9" ht="12.75" customHeight="1" x14ac:dyDescent="0.2">
      <c r="A115" s="227" t="s">
        <v>95</v>
      </c>
      <c r="B115" s="227"/>
      <c r="C115" s="227"/>
      <c r="D115" s="227"/>
      <c r="E115" s="227"/>
      <c r="F115" s="227"/>
      <c r="G115" s="85">
        <v>107</v>
      </c>
      <c r="H115" s="86">
        <v>250050</v>
      </c>
      <c r="I115" s="86">
        <v>249565</v>
      </c>
    </row>
    <row r="116" spans="1:9" ht="12.75" customHeight="1" x14ac:dyDescent="0.2">
      <c r="A116" s="227" t="s">
        <v>96</v>
      </c>
      <c r="B116" s="227"/>
      <c r="C116" s="227"/>
      <c r="D116" s="227"/>
      <c r="E116" s="227"/>
      <c r="F116" s="227"/>
      <c r="G116" s="85">
        <v>108</v>
      </c>
      <c r="H116" s="86">
        <v>0</v>
      </c>
      <c r="I116" s="86">
        <v>0</v>
      </c>
    </row>
    <row r="117" spans="1:9" ht="12.75" customHeight="1" x14ac:dyDescent="0.2">
      <c r="A117" s="229" t="s">
        <v>296</v>
      </c>
      <c r="B117" s="229"/>
      <c r="C117" s="229"/>
      <c r="D117" s="229"/>
      <c r="E117" s="229"/>
      <c r="F117" s="229"/>
      <c r="G117" s="87">
        <v>109</v>
      </c>
      <c r="H117" s="88">
        <f>SUM(H118:H131)</f>
        <v>110486363</v>
      </c>
      <c r="I117" s="88">
        <f>SUM(I118:I131)</f>
        <v>170281303</v>
      </c>
    </row>
    <row r="118" spans="1:9" ht="12.75" customHeight="1" x14ac:dyDescent="0.2">
      <c r="A118" s="227" t="s">
        <v>86</v>
      </c>
      <c r="B118" s="227"/>
      <c r="C118" s="227"/>
      <c r="D118" s="227"/>
      <c r="E118" s="227"/>
      <c r="F118" s="227"/>
      <c r="G118" s="85">
        <v>110</v>
      </c>
      <c r="H118" s="89">
        <v>4880887</v>
      </c>
      <c r="I118" s="89">
        <v>3946939</v>
      </c>
    </row>
    <row r="119" spans="1:9" ht="12.75" customHeight="1" x14ac:dyDescent="0.2">
      <c r="A119" s="227" t="s">
        <v>87</v>
      </c>
      <c r="B119" s="227"/>
      <c r="C119" s="227"/>
      <c r="D119" s="227"/>
      <c r="E119" s="227"/>
      <c r="F119" s="227"/>
      <c r="G119" s="85">
        <v>111</v>
      </c>
      <c r="H119" s="89">
        <v>0</v>
      </c>
      <c r="I119" s="89">
        <v>0</v>
      </c>
    </row>
    <row r="120" spans="1:9" ht="12.75" customHeight="1" x14ac:dyDescent="0.2">
      <c r="A120" s="227" t="s">
        <v>88</v>
      </c>
      <c r="B120" s="227"/>
      <c r="C120" s="227"/>
      <c r="D120" s="227"/>
      <c r="E120" s="227"/>
      <c r="F120" s="227"/>
      <c r="G120" s="85">
        <v>112</v>
      </c>
      <c r="H120" s="89">
        <v>1223580</v>
      </c>
      <c r="I120" s="89">
        <v>834916</v>
      </c>
    </row>
    <row r="121" spans="1:9" ht="25.9" customHeight="1" x14ac:dyDescent="0.2">
      <c r="A121" s="227" t="s">
        <v>89</v>
      </c>
      <c r="B121" s="227"/>
      <c r="C121" s="227"/>
      <c r="D121" s="227"/>
      <c r="E121" s="227"/>
      <c r="F121" s="227"/>
      <c r="G121" s="85">
        <v>113</v>
      </c>
      <c r="H121" s="89">
        <v>0</v>
      </c>
      <c r="I121" s="89">
        <v>0</v>
      </c>
    </row>
    <row r="122" spans="1:9" ht="12.75" customHeight="1" x14ac:dyDescent="0.2">
      <c r="A122" s="227" t="s">
        <v>90</v>
      </c>
      <c r="B122" s="227"/>
      <c r="C122" s="227"/>
      <c r="D122" s="227"/>
      <c r="E122" s="227"/>
      <c r="F122" s="227"/>
      <c r="G122" s="85">
        <v>114</v>
      </c>
      <c r="H122" s="89">
        <v>385713</v>
      </c>
      <c r="I122" s="89">
        <v>432160</v>
      </c>
    </row>
    <row r="123" spans="1:9" ht="12.75" customHeight="1" x14ac:dyDescent="0.2">
      <c r="A123" s="227" t="s">
        <v>91</v>
      </c>
      <c r="B123" s="227"/>
      <c r="C123" s="227"/>
      <c r="D123" s="227"/>
      <c r="E123" s="227"/>
      <c r="F123" s="227"/>
      <c r="G123" s="85">
        <v>115</v>
      </c>
      <c r="H123" s="89">
        <v>1000000</v>
      </c>
      <c r="I123" s="89">
        <v>1000000</v>
      </c>
    </row>
    <row r="124" spans="1:9" ht="12.75" customHeight="1" x14ac:dyDescent="0.2">
      <c r="A124" s="227" t="s">
        <v>92</v>
      </c>
      <c r="B124" s="227"/>
      <c r="C124" s="227"/>
      <c r="D124" s="227"/>
      <c r="E124" s="227"/>
      <c r="F124" s="227"/>
      <c r="G124" s="85">
        <v>116</v>
      </c>
      <c r="H124" s="89">
        <v>68300428</v>
      </c>
      <c r="I124" s="89">
        <v>121355775</v>
      </c>
    </row>
    <row r="125" spans="1:9" ht="12.75" customHeight="1" x14ac:dyDescent="0.2">
      <c r="A125" s="227" t="s">
        <v>93</v>
      </c>
      <c r="B125" s="227"/>
      <c r="C125" s="227"/>
      <c r="D125" s="227"/>
      <c r="E125" s="227"/>
      <c r="F125" s="227"/>
      <c r="G125" s="85">
        <v>117</v>
      </c>
      <c r="H125" s="89">
        <v>20886848</v>
      </c>
      <c r="I125" s="89">
        <v>34713874</v>
      </c>
    </row>
    <row r="126" spans="1:9" x14ac:dyDescent="0.2">
      <c r="A126" s="227" t="s">
        <v>94</v>
      </c>
      <c r="B126" s="227"/>
      <c r="C126" s="227"/>
      <c r="D126" s="227"/>
      <c r="E126" s="227"/>
      <c r="F126" s="227"/>
      <c r="G126" s="85">
        <v>118</v>
      </c>
      <c r="H126" s="89">
        <v>0</v>
      </c>
      <c r="I126" s="89">
        <v>0</v>
      </c>
    </row>
    <row r="127" spans="1:9" x14ac:dyDescent="0.2">
      <c r="A127" s="227" t="s">
        <v>97</v>
      </c>
      <c r="B127" s="227"/>
      <c r="C127" s="227"/>
      <c r="D127" s="227"/>
      <c r="E127" s="227"/>
      <c r="F127" s="227"/>
      <c r="G127" s="85">
        <v>119</v>
      </c>
      <c r="H127" s="89">
        <v>1680259</v>
      </c>
      <c r="I127" s="89">
        <v>2604363</v>
      </c>
    </row>
    <row r="128" spans="1:9" x14ac:dyDescent="0.2">
      <c r="A128" s="227" t="s">
        <v>98</v>
      </c>
      <c r="B128" s="227"/>
      <c r="C128" s="227"/>
      <c r="D128" s="227"/>
      <c r="E128" s="227"/>
      <c r="F128" s="227"/>
      <c r="G128" s="85">
        <v>120</v>
      </c>
      <c r="H128" s="89">
        <v>11939385</v>
      </c>
      <c r="I128" s="89">
        <v>5208900</v>
      </c>
    </row>
    <row r="129" spans="1:9" x14ac:dyDescent="0.2">
      <c r="A129" s="227" t="s">
        <v>99</v>
      </c>
      <c r="B129" s="227"/>
      <c r="C129" s="227"/>
      <c r="D129" s="227"/>
      <c r="E129" s="227"/>
      <c r="F129" s="227"/>
      <c r="G129" s="85">
        <v>121</v>
      </c>
      <c r="H129" s="89">
        <v>20708</v>
      </c>
      <c r="I129" s="89">
        <v>28806</v>
      </c>
    </row>
    <row r="130" spans="1:9" x14ac:dyDescent="0.2">
      <c r="A130" s="227" t="s">
        <v>100</v>
      </c>
      <c r="B130" s="227"/>
      <c r="C130" s="227"/>
      <c r="D130" s="227"/>
      <c r="E130" s="227"/>
      <c r="F130" s="227"/>
      <c r="G130" s="85">
        <v>122</v>
      </c>
      <c r="H130" s="86">
        <v>0</v>
      </c>
      <c r="I130" s="86">
        <v>0</v>
      </c>
    </row>
    <row r="131" spans="1:9" x14ac:dyDescent="0.2">
      <c r="A131" s="227" t="s">
        <v>101</v>
      </c>
      <c r="B131" s="227"/>
      <c r="C131" s="227"/>
      <c r="D131" s="227"/>
      <c r="E131" s="227"/>
      <c r="F131" s="227"/>
      <c r="G131" s="85">
        <v>123</v>
      </c>
      <c r="H131" s="86">
        <v>168555</v>
      </c>
      <c r="I131" s="86">
        <v>155570</v>
      </c>
    </row>
    <row r="132" spans="1:9" ht="22.15" customHeight="1" x14ac:dyDescent="0.2">
      <c r="A132" s="248" t="s">
        <v>102</v>
      </c>
      <c r="B132" s="248"/>
      <c r="C132" s="248"/>
      <c r="D132" s="248"/>
      <c r="E132" s="248"/>
      <c r="F132" s="248"/>
      <c r="G132" s="85">
        <v>124</v>
      </c>
      <c r="H132" s="86">
        <v>14051821</v>
      </c>
      <c r="I132" s="86">
        <v>19697891</v>
      </c>
    </row>
    <row r="133" spans="1:9" x14ac:dyDescent="0.2">
      <c r="A133" s="229" t="s">
        <v>297</v>
      </c>
      <c r="B133" s="229"/>
      <c r="C133" s="229"/>
      <c r="D133" s="229"/>
      <c r="E133" s="229"/>
      <c r="F133" s="229"/>
      <c r="G133" s="87">
        <v>125</v>
      </c>
      <c r="H133" s="88">
        <f>H75+H98+H105+H117+H132</f>
        <v>273753294</v>
      </c>
      <c r="I133" s="88">
        <f>I75+I98+I105+I117+I132</f>
        <v>427458929</v>
      </c>
    </row>
    <row r="134" spans="1:9" x14ac:dyDescent="0.2">
      <c r="A134" s="248" t="s">
        <v>103</v>
      </c>
      <c r="B134" s="248"/>
      <c r="C134" s="248"/>
      <c r="D134" s="248"/>
      <c r="E134" s="248"/>
      <c r="F134" s="248"/>
      <c r="G134" s="85">
        <v>126</v>
      </c>
      <c r="H134" s="86">
        <v>242460835</v>
      </c>
      <c r="I134" s="86">
        <v>416443708</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4803149606299213" right="0.74803149606299213" top="0.27559055118110237" bottom="7.874015748031496E-2" header="0.51181102362204722" footer="0.51181102362204722"/>
  <pageSetup paperSize="9" scale="8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K69" sqref="K69"/>
    </sheetView>
  </sheetViews>
  <sheetFormatPr defaultRowHeight="12.75" x14ac:dyDescent="0.2"/>
  <cols>
    <col min="1" max="7" width="9.140625" style="11"/>
    <col min="8" max="9" width="18.5703125" style="31"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9" t="s">
        <v>105</v>
      </c>
      <c r="B1" s="232"/>
      <c r="C1" s="232"/>
      <c r="D1" s="232"/>
      <c r="E1" s="232"/>
      <c r="F1" s="232"/>
      <c r="G1" s="232"/>
      <c r="H1" s="232"/>
      <c r="I1" s="232"/>
    </row>
    <row r="2" spans="1:9" x14ac:dyDescent="0.2">
      <c r="A2" s="258" t="s">
        <v>414</v>
      </c>
      <c r="B2" s="234"/>
      <c r="C2" s="234"/>
      <c r="D2" s="234"/>
      <c r="E2" s="234"/>
      <c r="F2" s="234"/>
      <c r="G2" s="234"/>
      <c r="H2" s="234"/>
      <c r="I2" s="234"/>
    </row>
    <row r="3" spans="1:9" x14ac:dyDescent="0.2">
      <c r="A3" s="267" t="s">
        <v>394</v>
      </c>
      <c r="B3" s="268"/>
      <c r="C3" s="268"/>
      <c r="D3" s="268"/>
      <c r="E3" s="268"/>
      <c r="F3" s="268"/>
      <c r="G3" s="268"/>
      <c r="H3" s="268"/>
      <c r="I3" s="268"/>
    </row>
    <row r="4" spans="1:9" x14ac:dyDescent="0.2">
      <c r="A4" s="257" t="s">
        <v>411</v>
      </c>
      <c r="B4" s="238"/>
      <c r="C4" s="238"/>
      <c r="D4" s="238"/>
      <c r="E4" s="238"/>
      <c r="F4" s="238"/>
      <c r="G4" s="238"/>
      <c r="H4" s="238"/>
      <c r="I4" s="239"/>
    </row>
    <row r="5" spans="1:9" ht="23.25" x14ac:dyDescent="0.2">
      <c r="A5" s="253" t="s">
        <v>2</v>
      </c>
      <c r="B5" s="254"/>
      <c r="C5" s="254"/>
      <c r="D5" s="254"/>
      <c r="E5" s="254"/>
      <c r="F5" s="254"/>
      <c r="G5" s="91" t="s">
        <v>106</v>
      </c>
      <c r="H5" s="92" t="s">
        <v>246</v>
      </c>
      <c r="I5" s="92" t="s">
        <v>230</v>
      </c>
    </row>
    <row r="6" spans="1:9" x14ac:dyDescent="0.2">
      <c r="A6" s="255">
        <v>1</v>
      </c>
      <c r="B6" s="256"/>
      <c r="C6" s="256"/>
      <c r="D6" s="256"/>
      <c r="E6" s="256"/>
      <c r="F6" s="256"/>
      <c r="G6" s="93">
        <v>2</v>
      </c>
      <c r="H6" s="92">
        <v>3</v>
      </c>
      <c r="I6" s="92">
        <v>4</v>
      </c>
    </row>
    <row r="7" spans="1:9" x14ac:dyDescent="0.2">
      <c r="A7" s="229" t="s">
        <v>313</v>
      </c>
      <c r="B7" s="229"/>
      <c r="C7" s="229"/>
      <c r="D7" s="229"/>
      <c r="E7" s="229"/>
      <c r="F7" s="229"/>
      <c r="G7" s="87">
        <v>1</v>
      </c>
      <c r="H7" s="88">
        <f>SUM(H8:H12)</f>
        <v>325550555</v>
      </c>
      <c r="I7" s="88">
        <f>SUM(I8:I12)</f>
        <v>411421984</v>
      </c>
    </row>
    <row r="8" spans="1:9" x14ac:dyDescent="0.2">
      <c r="A8" s="227" t="s">
        <v>118</v>
      </c>
      <c r="B8" s="227"/>
      <c r="C8" s="227"/>
      <c r="D8" s="227"/>
      <c r="E8" s="227"/>
      <c r="F8" s="227"/>
      <c r="G8" s="85">
        <v>2</v>
      </c>
      <c r="H8" s="86">
        <v>10073263</v>
      </c>
      <c r="I8" s="86">
        <v>8678552</v>
      </c>
    </row>
    <row r="9" spans="1:9" x14ac:dyDescent="0.2">
      <c r="A9" s="227" t="s">
        <v>119</v>
      </c>
      <c r="B9" s="227"/>
      <c r="C9" s="227"/>
      <c r="D9" s="227"/>
      <c r="E9" s="227"/>
      <c r="F9" s="227"/>
      <c r="G9" s="85">
        <v>3</v>
      </c>
      <c r="H9" s="86">
        <v>313044858</v>
      </c>
      <c r="I9" s="86">
        <v>394324814</v>
      </c>
    </row>
    <row r="10" spans="1:9" x14ac:dyDescent="0.2">
      <c r="A10" s="227" t="s">
        <v>120</v>
      </c>
      <c r="B10" s="227"/>
      <c r="C10" s="227"/>
      <c r="D10" s="227"/>
      <c r="E10" s="227"/>
      <c r="F10" s="227"/>
      <c r="G10" s="85">
        <v>4</v>
      </c>
      <c r="H10" s="86">
        <v>0</v>
      </c>
      <c r="I10" s="86">
        <v>0</v>
      </c>
    </row>
    <row r="11" spans="1:9" x14ac:dyDescent="0.2">
      <c r="A11" s="227" t="s">
        <v>121</v>
      </c>
      <c r="B11" s="227"/>
      <c r="C11" s="227"/>
      <c r="D11" s="227"/>
      <c r="E11" s="227"/>
      <c r="F11" s="227"/>
      <c r="G11" s="85">
        <v>5</v>
      </c>
      <c r="H11" s="86">
        <v>453083</v>
      </c>
      <c r="I11" s="86">
        <v>1868380</v>
      </c>
    </row>
    <row r="12" spans="1:9" x14ac:dyDescent="0.2">
      <c r="A12" s="227" t="s">
        <v>122</v>
      </c>
      <c r="B12" s="227"/>
      <c r="C12" s="227"/>
      <c r="D12" s="227"/>
      <c r="E12" s="227"/>
      <c r="F12" s="227"/>
      <c r="G12" s="85">
        <v>6</v>
      </c>
      <c r="H12" s="86">
        <v>1979351</v>
      </c>
      <c r="I12" s="86">
        <v>6550238</v>
      </c>
    </row>
    <row r="13" spans="1:9" ht="16.5" customHeight="1" x14ac:dyDescent="0.2">
      <c r="A13" s="229" t="s">
        <v>314</v>
      </c>
      <c r="B13" s="229"/>
      <c r="C13" s="229"/>
      <c r="D13" s="229"/>
      <c r="E13" s="229"/>
      <c r="F13" s="229"/>
      <c r="G13" s="87">
        <v>7</v>
      </c>
      <c r="H13" s="88">
        <f>H14+H15+H19+H23+H24+H25+H28+H35</f>
        <v>264070652</v>
      </c>
      <c r="I13" s="88">
        <f>I14+I15+I19+I23+I24+I25+I28+I35</f>
        <v>290144158</v>
      </c>
    </row>
    <row r="14" spans="1:9" x14ac:dyDescent="0.2">
      <c r="A14" s="227" t="s">
        <v>107</v>
      </c>
      <c r="B14" s="227"/>
      <c r="C14" s="227"/>
      <c r="D14" s="227"/>
      <c r="E14" s="227"/>
      <c r="F14" s="227"/>
      <c r="G14" s="85">
        <v>8</v>
      </c>
      <c r="H14" s="86">
        <v>-23782191</v>
      </c>
      <c r="I14" s="86">
        <v>129549</v>
      </c>
    </row>
    <row r="15" spans="1:9" x14ac:dyDescent="0.2">
      <c r="A15" s="266" t="s">
        <v>385</v>
      </c>
      <c r="B15" s="266"/>
      <c r="C15" s="266"/>
      <c r="D15" s="266"/>
      <c r="E15" s="266"/>
      <c r="F15" s="266"/>
      <c r="G15" s="87">
        <v>9</v>
      </c>
      <c r="H15" s="88">
        <f>SUM(H16:H18)</f>
        <v>233528024</v>
      </c>
      <c r="I15" s="88">
        <f>SUM(I16:I18)</f>
        <v>233007959</v>
      </c>
    </row>
    <row r="16" spans="1:9" x14ac:dyDescent="0.2">
      <c r="A16" s="260" t="s">
        <v>123</v>
      </c>
      <c r="B16" s="260"/>
      <c r="C16" s="260"/>
      <c r="D16" s="260"/>
      <c r="E16" s="260"/>
      <c r="F16" s="260"/>
      <c r="G16" s="85">
        <v>10</v>
      </c>
      <c r="H16" s="86">
        <v>203875902</v>
      </c>
      <c r="I16" s="86">
        <v>204077781</v>
      </c>
    </row>
    <row r="17" spans="1:9" x14ac:dyDescent="0.2">
      <c r="A17" s="260" t="s">
        <v>124</v>
      </c>
      <c r="B17" s="260"/>
      <c r="C17" s="260"/>
      <c r="D17" s="260"/>
      <c r="E17" s="260"/>
      <c r="F17" s="260"/>
      <c r="G17" s="85">
        <v>11</v>
      </c>
      <c r="H17" s="86">
        <v>8115562</v>
      </c>
      <c r="I17" s="86">
        <v>726866</v>
      </c>
    </row>
    <row r="18" spans="1:9" x14ac:dyDescent="0.2">
      <c r="A18" s="260" t="s">
        <v>125</v>
      </c>
      <c r="B18" s="260"/>
      <c r="C18" s="260"/>
      <c r="D18" s="260"/>
      <c r="E18" s="260"/>
      <c r="F18" s="260"/>
      <c r="G18" s="85">
        <v>12</v>
      </c>
      <c r="H18" s="86">
        <v>21536560</v>
      </c>
      <c r="I18" s="86">
        <v>28203312</v>
      </c>
    </row>
    <row r="19" spans="1:9" x14ac:dyDescent="0.2">
      <c r="A19" s="266" t="s">
        <v>386</v>
      </c>
      <c r="B19" s="266"/>
      <c r="C19" s="266"/>
      <c r="D19" s="266"/>
      <c r="E19" s="266"/>
      <c r="F19" s="266"/>
      <c r="G19" s="87">
        <v>13</v>
      </c>
      <c r="H19" s="88">
        <f>SUM(H20:H22)</f>
        <v>33868387</v>
      </c>
      <c r="I19" s="88">
        <f>SUM(I20:I22)</f>
        <v>41511826</v>
      </c>
    </row>
    <row r="20" spans="1:9" x14ac:dyDescent="0.2">
      <c r="A20" s="260" t="s">
        <v>108</v>
      </c>
      <c r="B20" s="260"/>
      <c r="C20" s="260"/>
      <c r="D20" s="260"/>
      <c r="E20" s="260"/>
      <c r="F20" s="260"/>
      <c r="G20" s="85">
        <v>14</v>
      </c>
      <c r="H20" s="86">
        <v>20129066</v>
      </c>
      <c r="I20" s="86">
        <v>24768596</v>
      </c>
    </row>
    <row r="21" spans="1:9" x14ac:dyDescent="0.2">
      <c r="A21" s="260" t="s">
        <v>109</v>
      </c>
      <c r="B21" s="260"/>
      <c r="C21" s="260"/>
      <c r="D21" s="260"/>
      <c r="E21" s="260"/>
      <c r="F21" s="260"/>
      <c r="G21" s="85">
        <v>15</v>
      </c>
      <c r="H21" s="86">
        <v>9245801</v>
      </c>
      <c r="I21" s="86">
        <v>11311046</v>
      </c>
    </row>
    <row r="22" spans="1:9" x14ac:dyDescent="0.2">
      <c r="A22" s="260" t="s">
        <v>110</v>
      </c>
      <c r="B22" s="260"/>
      <c r="C22" s="260"/>
      <c r="D22" s="260"/>
      <c r="E22" s="260"/>
      <c r="F22" s="260"/>
      <c r="G22" s="85">
        <v>16</v>
      </c>
      <c r="H22" s="86">
        <v>4493520</v>
      </c>
      <c r="I22" s="86">
        <v>5432184</v>
      </c>
    </row>
    <row r="23" spans="1:9" x14ac:dyDescent="0.2">
      <c r="A23" s="227" t="s">
        <v>111</v>
      </c>
      <c r="B23" s="227"/>
      <c r="C23" s="227"/>
      <c r="D23" s="227"/>
      <c r="E23" s="227"/>
      <c r="F23" s="227"/>
      <c r="G23" s="85">
        <v>17</v>
      </c>
      <c r="H23" s="86">
        <v>3894030</v>
      </c>
      <c r="I23" s="86">
        <v>3946384</v>
      </c>
    </row>
    <row r="24" spans="1:9" x14ac:dyDescent="0.2">
      <c r="A24" s="227" t="s">
        <v>112</v>
      </c>
      <c r="B24" s="227"/>
      <c r="C24" s="227"/>
      <c r="D24" s="227"/>
      <c r="E24" s="227"/>
      <c r="F24" s="227"/>
      <c r="G24" s="85">
        <v>18</v>
      </c>
      <c r="H24" s="86">
        <v>6629785</v>
      </c>
      <c r="I24" s="86">
        <v>8251571</v>
      </c>
    </row>
    <row r="25" spans="1:9" x14ac:dyDescent="0.2">
      <c r="A25" s="266" t="s">
        <v>387</v>
      </c>
      <c r="B25" s="266"/>
      <c r="C25" s="266"/>
      <c r="D25" s="266"/>
      <c r="E25" s="266"/>
      <c r="F25" s="266"/>
      <c r="G25" s="87">
        <v>19</v>
      </c>
      <c r="H25" s="88">
        <f>H26+H27</f>
        <v>2570485</v>
      </c>
      <c r="I25" s="88">
        <f>I26+I27</f>
        <v>0</v>
      </c>
    </row>
    <row r="26" spans="1:9" x14ac:dyDescent="0.2">
      <c r="A26" s="260" t="s">
        <v>126</v>
      </c>
      <c r="B26" s="260"/>
      <c r="C26" s="260"/>
      <c r="D26" s="260"/>
      <c r="E26" s="260"/>
      <c r="F26" s="260"/>
      <c r="G26" s="85">
        <v>20</v>
      </c>
      <c r="H26" s="86">
        <v>0</v>
      </c>
      <c r="I26" s="86">
        <v>0</v>
      </c>
    </row>
    <row r="27" spans="1:9" x14ac:dyDescent="0.2">
      <c r="A27" s="260" t="s">
        <v>127</v>
      </c>
      <c r="B27" s="260"/>
      <c r="C27" s="260"/>
      <c r="D27" s="260"/>
      <c r="E27" s="260"/>
      <c r="F27" s="260"/>
      <c r="G27" s="85">
        <v>21</v>
      </c>
      <c r="H27" s="86">
        <v>2570485</v>
      </c>
      <c r="I27" s="86">
        <v>0</v>
      </c>
    </row>
    <row r="28" spans="1:9" x14ac:dyDescent="0.2">
      <c r="A28" s="266" t="s">
        <v>388</v>
      </c>
      <c r="B28" s="266"/>
      <c r="C28" s="266"/>
      <c r="D28" s="266"/>
      <c r="E28" s="266"/>
      <c r="F28" s="266"/>
      <c r="G28" s="87">
        <v>22</v>
      </c>
      <c r="H28" s="88">
        <f>SUM(H29:H34)</f>
        <v>6440258</v>
      </c>
      <c r="I28" s="88">
        <f>SUM(I29:I34)</f>
        <v>2801722</v>
      </c>
    </row>
    <row r="29" spans="1:9" x14ac:dyDescent="0.2">
      <c r="A29" s="260" t="s">
        <v>128</v>
      </c>
      <c r="B29" s="260"/>
      <c r="C29" s="260"/>
      <c r="D29" s="260"/>
      <c r="E29" s="260"/>
      <c r="F29" s="260"/>
      <c r="G29" s="85">
        <v>23</v>
      </c>
      <c r="H29" s="86">
        <v>1192039</v>
      </c>
      <c r="I29" s="86">
        <v>0</v>
      </c>
    </row>
    <row r="30" spans="1:9" x14ac:dyDescent="0.2">
      <c r="A30" s="260" t="s">
        <v>129</v>
      </c>
      <c r="B30" s="260"/>
      <c r="C30" s="260"/>
      <c r="D30" s="260"/>
      <c r="E30" s="260"/>
      <c r="F30" s="260"/>
      <c r="G30" s="85">
        <v>24</v>
      </c>
      <c r="H30" s="86">
        <v>0</v>
      </c>
      <c r="I30" s="86">
        <v>0</v>
      </c>
    </row>
    <row r="31" spans="1:9" x14ac:dyDescent="0.2">
      <c r="A31" s="260" t="s">
        <v>130</v>
      </c>
      <c r="B31" s="260"/>
      <c r="C31" s="260"/>
      <c r="D31" s="260"/>
      <c r="E31" s="260"/>
      <c r="F31" s="260"/>
      <c r="G31" s="85">
        <v>25</v>
      </c>
      <c r="H31" s="86">
        <v>0</v>
      </c>
      <c r="I31" s="86">
        <v>49998</v>
      </c>
    </row>
    <row r="32" spans="1:9" x14ac:dyDescent="0.2">
      <c r="A32" s="260" t="s">
        <v>131</v>
      </c>
      <c r="B32" s="260"/>
      <c r="C32" s="260"/>
      <c r="D32" s="260"/>
      <c r="E32" s="260"/>
      <c r="F32" s="260"/>
      <c r="G32" s="85">
        <v>26</v>
      </c>
      <c r="H32" s="86">
        <v>0</v>
      </c>
      <c r="I32" s="86">
        <v>0</v>
      </c>
    </row>
    <row r="33" spans="1:9" x14ac:dyDescent="0.2">
      <c r="A33" s="260" t="s">
        <v>132</v>
      </c>
      <c r="B33" s="260"/>
      <c r="C33" s="260"/>
      <c r="D33" s="260"/>
      <c r="E33" s="260"/>
      <c r="F33" s="260"/>
      <c r="G33" s="85">
        <v>27</v>
      </c>
      <c r="H33" s="86">
        <v>3508293</v>
      </c>
      <c r="I33" s="86">
        <v>2751724</v>
      </c>
    </row>
    <row r="34" spans="1:9" x14ac:dyDescent="0.2">
      <c r="A34" s="260" t="s">
        <v>133</v>
      </c>
      <c r="B34" s="260"/>
      <c r="C34" s="260"/>
      <c r="D34" s="260"/>
      <c r="E34" s="260"/>
      <c r="F34" s="260"/>
      <c r="G34" s="85">
        <v>28</v>
      </c>
      <c r="H34" s="86">
        <v>1739926</v>
      </c>
      <c r="I34" s="86">
        <v>0</v>
      </c>
    </row>
    <row r="35" spans="1:9" x14ac:dyDescent="0.2">
      <c r="A35" s="227" t="s">
        <v>113</v>
      </c>
      <c r="B35" s="227"/>
      <c r="C35" s="227"/>
      <c r="D35" s="227"/>
      <c r="E35" s="227"/>
      <c r="F35" s="227"/>
      <c r="G35" s="85">
        <v>29</v>
      </c>
      <c r="H35" s="86">
        <v>921874</v>
      </c>
      <c r="I35" s="86">
        <v>495147</v>
      </c>
    </row>
    <row r="36" spans="1:9" x14ac:dyDescent="0.2">
      <c r="A36" s="229" t="s">
        <v>315</v>
      </c>
      <c r="B36" s="229"/>
      <c r="C36" s="229"/>
      <c r="D36" s="229"/>
      <c r="E36" s="229"/>
      <c r="F36" s="229"/>
      <c r="G36" s="87">
        <v>30</v>
      </c>
      <c r="H36" s="88">
        <f>SUM(H37:H46)</f>
        <v>3050946</v>
      </c>
      <c r="I36" s="88">
        <f>SUM(I37:I46)</f>
        <v>10036627</v>
      </c>
    </row>
    <row r="37" spans="1:9" x14ac:dyDescent="0.2">
      <c r="A37" s="227" t="s">
        <v>134</v>
      </c>
      <c r="B37" s="227"/>
      <c r="C37" s="227"/>
      <c r="D37" s="227"/>
      <c r="E37" s="227"/>
      <c r="F37" s="227"/>
      <c r="G37" s="85">
        <v>31</v>
      </c>
      <c r="H37" s="86">
        <v>0</v>
      </c>
      <c r="I37" s="86">
        <v>1076481</v>
      </c>
    </row>
    <row r="38" spans="1:9" ht="25.15" customHeight="1" x14ac:dyDescent="0.2">
      <c r="A38" s="227" t="s">
        <v>135</v>
      </c>
      <c r="B38" s="227"/>
      <c r="C38" s="227"/>
      <c r="D38" s="227"/>
      <c r="E38" s="227"/>
      <c r="F38" s="227"/>
      <c r="G38" s="85">
        <v>32</v>
      </c>
      <c r="H38" s="86">
        <v>100000</v>
      </c>
      <c r="I38" s="86">
        <v>65000</v>
      </c>
    </row>
    <row r="39" spans="1:9" ht="28.15" customHeight="1" x14ac:dyDescent="0.2">
      <c r="A39" s="227" t="s">
        <v>136</v>
      </c>
      <c r="B39" s="227"/>
      <c r="C39" s="227"/>
      <c r="D39" s="227"/>
      <c r="E39" s="227"/>
      <c r="F39" s="227"/>
      <c r="G39" s="85">
        <v>33</v>
      </c>
      <c r="H39" s="86">
        <v>0</v>
      </c>
      <c r="I39" s="86">
        <v>243736</v>
      </c>
    </row>
    <row r="40" spans="1:9" ht="28.15" customHeight="1" x14ac:dyDescent="0.2">
      <c r="A40" s="227" t="s">
        <v>137</v>
      </c>
      <c r="B40" s="227"/>
      <c r="C40" s="227"/>
      <c r="D40" s="227"/>
      <c r="E40" s="227"/>
      <c r="F40" s="227"/>
      <c r="G40" s="85">
        <v>34</v>
      </c>
      <c r="H40" s="86">
        <v>69355</v>
      </c>
      <c r="I40" s="86">
        <v>0</v>
      </c>
    </row>
    <row r="41" spans="1:9" ht="22.9" customHeight="1" x14ac:dyDescent="0.2">
      <c r="A41" s="227" t="s">
        <v>138</v>
      </c>
      <c r="B41" s="227"/>
      <c r="C41" s="227"/>
      <c r="D41" s="227"/>
      <c r="E41" s="227"/>
      <c r="F41" s="227"/>
      <c r="G41" s="85">
        <v>35</v>
      </c>
      <c r="H41" s="86">
        <v>0</v>
      </c>
      <c r="I41" s="86">
        <v>0</v>
      </c>
    </row>
    <row r="42" spans="1:9" x14ac:dyDescent="0.2">
      <c r="A42" s="227" t="s">
        <v>139</v>
      </c>
      <c r="B42" s="227"/>
      <c r="C42" s="227"/>
      <c r="D42" s="227"/>
      <c r="E42" s="227"/>
      <c r="F42" s="227"/>
      <c r="G42" s="85">
        <v>36</v>
      </c>
      <c r="H42" s="86">
        <v>92910</v>
      </c>
      <c r="I42" s="86">
        <v>3192</v>
      </c>
    </row>
    <row r="43" spans="1:9" x14ac:dyDescent="0.2">
      <c r="A43" s="227" t="s">
        <v>140</v>
      </c>
      <c r="B43" s="227"/>
      <c r="C43" s="227"/>
      <c r="D43" s="227"/>
      <c r="E43" s="227"/>
      <c r="F43" s="227"/>
      <c r="G43" s="85">
        <v>37</v>
      </c>
      <c r="H43" s="86">
        <v>275603</v>
      </c>
      <c r="I43" s="86">
        <v>2866794</v>
      </c>
    </row>
    <row r="44" spans="1:9" x14ac:dyDescent="0.2">
      <c r="A44" s="227" t="s">
        <v>141</v>
      </c>
      <c r="B44" s="227"/>
      <c r="C44" s="227"/>
      <c r="D44" s="227"/>
      <c r="E44" s="227"/>
      <c r="F44" s="227"/>
      <c r="G44" s="85">
        <v>38</v>
      </c>
      <c r="H44" s="86">
        <v>2506217</v>
      </c>
      <c r="I44" s="86">
        <v>1542668</v>
      </c>
    </row>
    <row r="45" spans="1:9" x14ac:dyDescent="0.2">
      <c r="A45" s="227" t="s">
        <v>142</v>
      </c>
      <c r="B45" s="227"/>
      <c r="C45" s="227"/>
      <c r="D45" s="227"/>
      <c r="E45" s="227"/>
      <c r="F45" s="227"/>
      <c r="G45" s="85">
        <v>39</v>
      </c>
      <c r="H45" s="86">
        <v>6861</v>
      </c>
      <c r="I45" s="86">
        <v>4238756</v>
      </c>
    </row>
    <row r="46" spans="1:9" x14ac:dyDescent="0.2">
      <c r="A46" s="227" t="s">
        <v>143</v>
      </c>
      <c r="B46" s="227"/>
      <c r="C46" s="227"/>
      <c r="D46" s="227"/>
      <c r="E46" s="227"/>
      <c r="F46" s="227"/>
      <c r="G46" s="85">
        <v>40</v>
      </c>
      <c r="H46" s="86">
        <v>0</v>
      </c>
      <c r="I46" s="86">
        <v>0</v>
      </c>
    </row>
    <row r="47" spans="1:9" x14ac:dyDescent="0.2">
      <c r="A47" s="229" t="s">
        <v>316</v>
      </c>
      <c r="B47" s="229"/>
      <c r="C47" s="229"/>
      <c r="D47" s="229"/>
      <c r="E47" s="229"/>
      <c r="F47" s="229"/>
      <c r="G47" s="87">
        <v>41</v>
      </c>
      <c r="H47" s="88">
        <f>SUM(H48:H54)</f>
        <v>2856910</v>
      </c>
      <c r="I47" s="88">
        <f>SUM(I48:I54)</f>
        <v>2346253</v>
      </c>
    </row>
    <row r="48" spans="1:9" ht="23.45" customHeight="1" x14ac:dyDescent="0.2">
      <c r="A48" s="227" t="s">
        <v>144</v>
      </c>
      <c r="B48" s="227"/>
      <c r="C48" s="227"/>
      <c r="D48" s="227"/>
      <c r="E48" s="227"/>
      <c r="F48" s="227"/>
      <c r="G48" s="85">
        <v>42</v>
      </c>
      <c r="H48" s="86">
        <v>66107</v>
      </c>
      <c r="I48" s="86">
        <v>1152</v>
      </c>
    </row>
    <row r="49" spans="1:9" x14ac:dyDescent="0.2">
      <c r="A49" s="252" t="s">
        <v>145</v>
      </c>
      <c r="B49" s="252"/>
      <c r="C49" s="252"/>
      <c r="D49" s="252"/>
      <c r="E49" s="252"/>
      <c r="F49" s="252"/>
      <c r="G49" s="85">
        <v>43</v>
      </c>
      <c r="H49" s="86">
        <v>0</v>
      </c>
      <c r="I49" s="86">
        <v>0</v>
      </c>
    </row>
    <row r="50" spans="1:9" x14ac:dyDescent="0.2">
      <c r="A50" s="252" t="s">
        <v>146</v>
      </c>
      <c r="B50" s="252"/>
      <c r="C50" s="252"/>
      <c r="D50" s="252"/>
      <c r="E50" s="252"/>
      <c r="F50" s="252"/>
      <c r="G50" s="85">
        <v>44</v>
      </c>
      <c r="H50" s="86">
        <v>235027</v>
      </c>
      <c r="I50" s="86">
        <v>121207</v>
      </c>
    </row>
    <row r="51" spans="1:9" x14ac:dyDescent="0.2">
      <c r="A51" s="252" t="s">
        <v>147</v>
      </c>
      <c r="B51" s="252"/>
      <c r="C51" s="252"/>
      <c r="D51" s="252"/>
      <c r="E51" s="252"/>
      <c r="F51" s="252"/>
      <c r="G51" s="85">
        <v>45</v>
      </c>
      <c r="H51" s="86">
        <v>2555776</v>
      </c>
      <c r="I51" s="86">
        <v>2223894</v>
      </c>
    </row>
    <row r="52" spans="1:9" x14ac:dyDescent="0.2">
      <c r="A52" s="252" t="s">
        <v>148</v>
      </c>
      <c r="B52" s="252"/>
      <c r="C52" s="252"/>
      <c r="D52" s="252"/>
      <c r="E52" s="252"/>
      <c r="F52" s="252"/>
      <c r="G52" s="85">
        <v>46</v>
      </c>
      <c r="H52" s="86">
        <v>0</v>
      </c>
      <c r="I52" s="86">
        <v>0</v>
      </c>
    </row>
    <row r="53" spans="1:9" x14ac:dyDescent="0.2">
      <c r="A53" s="252" t="s">
        <v>149</v>
      </c>
      <c r="B53" s="252"/>
      <c r="C53" s="252"/>
      <c r="D53" s="252"/>
      <c r="E53" s="252"/>
      <c r="F53" s="252"/>
      <c r="G53" s="85">
        <v>47</v>
      </c>
      <c r="H53" s="86">
        <v>0</v>
      </c>
      <c r="I53" s="86">
        <v>0</v>
      </c>
    </row>
    <row r="54" spans="1:9" x14ac:dyDescent="0.2">
      <c r="A54" s="252" t="s">
        <v>150</v>
      </c>
      <c r="B54" s="252"/>
      <c r="C54" s="252"/>
      <c r="D54" s="252"/>
      <c r="E54" s="252"/>
      <c r="F54" s="252"/>
      <c r="G54" s="85">
        <v>48</v>
      </c>
      <c r="H54" s="86">
        <v>0</v>
      </c>
      <c r="I54" s="86">
        <v>0</v>
      </c>
    </row>
    <row r="55" spans="1:9" ht="30.6" customHeight="1" x14ac:dyDescent="0.2">
      <c r="A55" s="248" t="s">
        <v>151</v>
      </c>
      <c r="B55" s="248"/>
      <c r="C55" s="248"/>
      <c r="D55" s="248"/>
      <c r="E55" s="248"/>
      <c r="F55" s="248"/>
      <c r="G55" s="85">
        <v>49</v>
      </c>
      <c r="H55" s="86">
        <v>0</v>
      </c>
      <c r="I55" s="86">
        <v>0</v>
      </c>
    </row>
    <row r="56" spans="1:9" x14ac:dyDescent="0.2">
      <c r="A56" s="248" t="s">
        <v>152</v>
      </c>
      <c r="B56" s="248"/>
      <c r="C56" s="248"/>
      <c r="D56" s="248"/>
      <c r="E56" s="248"/>
      <c r="F56" s="248"/>
      <c r="G56" s="85">
        <v>50</v>
      </c>
      <c r="H56" s="86">
        <v>0</v>
      </c>
      <c r="I56" s="86">
        <v>0</v>
      </c>
    </row>
    <row r="57" spans="1:9" ht="28.9" customHeight="1" x14ac:dyDescent="0.2">
      <c r="A57" s="248" t="s">
        <v>153</v>
      </c>
      <c r="B57" s="248"/>
      <c r="C57" s="248"/>
      <c r="D57" s="248"/>
      <c r="E57" s="248"/>
      <c r="F57" s="248"/>
      <c r="G57" s="85">
        <v>51</v>
      </c>
      <c r="H57" s="86">
        <v>0</v>
      </c>
      <c r="I57" s="86">
        <v>0</v>
      </c>
    </row>
    <row r="58" spans="1:9" x14ac:dyDescent="0.2">
      <c r="A58" s="248" t="s">
        <v>154</v>
      </c>
      <c r="B58" s="248"/>
      <c r="C58" s="248"/>
      <c r="D58" s="248"/>
      <c r="E58" s="248"/>
      <c r="F58" s="248"/>
      <c r="G58" s="85">
        <v>52</v>
      </c>
      <c r="H58" s="86">
        <v>0</v>
      </c>
      <c r="I58" s="86">
        <v>0</v>
      </c>
    </row>
    <row r="59" spans="1:9" x14ac:dyDescent="0.2">
      <c r="A59" s="229" t="s">
        <v>317</v>
      </c>
      <c r="B59" s="229"/>
      <c r="C59" s="229"/>
      <c r="D59" s="229"/>
      <c r="E59" s="229"/>
      <c r="F59" s="229"/>
      <c r="G59" s="87">
        <v>53</v>
      </c>
      <c r="H59" s="88">
        <f>H7+H36+H55+H56</f>
        <v>328601501</v>
      </c>
      <c r="I59" s="88">
        <f>I7+I36+I55+I56</f>
        <v>421458611</v>
      </c>
    </row>
    <row r="60" spans="1:9" x14ac:dyDescent="0.2">
      <c r="A60" s="229" t="s">
        <v>318</v>
      </c>
      <c r="B60" s="229"/>
      <c r="C60" s="229"/>
      <c r="D60" s="229"/>
      <c r="E60" s="229"/>
      <c r="F60" s="229"/>
      <c r="G60" s="87">
        <v>54</v>
      </c>
      <c r="H60" s="88">
        <f>H13+H47+H57+H58</f>
        <v>266927562</v>
      </c>
      <c r="I60" s="88">
        <f>I13+I47+I57+I58</f>
        <v>292490411</v>
      </c>
    </row>
    <row r="61" spans="1:9" x14ac:dyDescent="0.2">
      <c r="A61" s="229" t="s">
        <v>320</v>
      </c>
      <c r="B61" s="229"/>
      <c r="C61" s="229"/>
      <c r="D61" s="229"/>
      <c r="E61" s="229"/>
      <c r="F61" s="229"/>
      <c r="G61" s="87">
        <v>55</v>
      </c>
      <c r="H61" s="88">
        <f>H59-H60</f>
        <v>61673939</v>
      </c>
      <c r="I61" s="88">
        <f>I59-I60</f>
        <v>128968200</v>
      </c>
    </row>
    <row r="62" spans="1:9" x14ac:dyDescent="0.2">
      <c r="A62" s="261" t="s">
        <v>321</v>
      </c>
      <c r="B62" s="261"/>
      <c r="C62" s="261"/>
      <c r="D62" s="261"/>
      <c r="E62" s="261"/>
      <c r="F62" s="261"/>
      <c r="G62" s="87">
        <v>56</v>
      </c>
      <c r="H62" s="88">
        <f>+IF((H59-H60)&gt;0,(H59-H60),0)</f>
        <v>61673939</v>
      </c>
      <c r="I62" s="88">
        <f>+IF((I59-I60)&gt;0,(I59-I60),0)</f>
        <v>128968200</v>
      </c>
    </row>
    <row r="63" spans="1:9" x14ac:dyDescent="0.2">
      <c r="A63" s="261" t="s">
        <v>322</v>
      </c>
      <c r="B63" s="261"/>
      <c r="C63" s="261"/>
      <c r="D63" s="261"/>
      <c r="E63" s="261"/>
      <c r="F63" s="261"/>
      <c r="G63" s="87">
        <v>57</v>
      </c>
      <c r="H63" s="88">
        <f>+IF((H59-H60)&lt;0,(H59-H60),0)</f>
        <v>0</v>
      </c>
      <c r="I63" s="88">
        <f>+IF((I59-I60)&lt;0,(I59-I60),0)</f>
        <v>0</v>
      </c>
    </row>
    <row r="64" spans="1:9" x14ac:dyDescent="0.2">
      <c r="A64" s="248" t="s">
        <v>114</v>
      </c>
      <c r="B64" s="248"/>
      <c r="C64" s="248"/>
      <c r="D64" s="248"/>
      <c r="E64" s="248"/>
      <c r="F64" s="248"/>
      <c r="G64" s="85">
        <v>58</v>
      </c>
      <c r="H64" s="86">
        <v>10961461</v>
      </c>
      <c r="I64" s="86">
        <v>21954456</v>
      </c>
    </row>
    <row r="65" spans="1:9" x14ac:dyDescent="0.2">
      <c r="A65" s="229" t="s">
        <v>323</v>
      </c>
      <c r="B65" s="229"/>
      <c r="C65" s="229"/>
      <c r="D65" s="229"/>
      <c r="E65" s="229"/>
      <c r="F65" s="229"/>
      <c r="G65" s="87">
        <v>59</v>
      </c>
      <c r="H65" s="88">
        <f>H61-H64</f>
        <v>50712478</v>
      </c>
      <c r="I65" s="88">
        <f>I61-I64</f>
        <v>107013744</v>
      </c>
    </row>
    <row r="66" spans="1:9" x14ac:dyDescent="0.2">
      <c r="A66" s="261" t="s">
        <v>324</v>
      </c>
      <c r="B66" s="261"/>
      <c r="C66" s="261"/>
      <c r="D66" s="261"/>
      <c r="E66" s="261"/>
      <c r="F66" s="261"/>
      <c r="G66" s="87">
        <v>60</v>
      </c>
      <c r="H66" s="88">
        <f>+IF((H61-H64)&gt;0,(H61-H64),0)</f>
        <v>50712478</v>
      </c>
      <c r="I66" s="88">
        <f>+IF((I61-I64)&gt;0,(I61-I64),0)</f>
        <v>107013744</v>
      </c>
    </row>
    <row r="67" spans="1:9" x14ac:dyDescent="0.2">
      <c r="A67" s="261" t="s">
        <v>325</v>
      </c>
      <c r="B67" s="261"/>
      <c r="C67" s="261"/>
      <c r="D67" s="261"/>
      <c r="E67" s="261"/>
      <c r="F67" s="261"/>
      <c r="G67" s="87">
        <v>61</v>
      </c>
      <c r="H67" s="88">
        <f>+IF((H61-H64)&lt;0,(H61-H64),0)</f>
        <v>0</v>
      </c>
      <c r="I67" s="88">
        <f>+IF((I61-I64)&lt;0,(I61-I64),0)</f>
        <v>0</v>
      </c>
    </row>
    <row r="68" spans="1:9" x14ac:dyDescent="0.2">
      <c r="A68" s="250" t="s">
        <v>155</v>
      </c>
      <c r="B68" s="250"/>
      <c r="C68" s="250"/>
      <c r="D68" s="250"/>
      <c r="E68" s="250"/>
      <c r="F68" s="250"/>
      <c r="G68" s="262"/>
      <c r="H68" s="262"/>
      <c r="I68" s="262"/>
    </row>
    <row r="69" spans="1:9" ht="25.9" customHeight="1" x14ac:dyDescent="0.2">
      <c r="A69" s="229" t="s">
        <v>326</v>
      </c>
      <c r="B69" s="229"/>
      <c r="C69" s="229"/>
      <c r="D69" s="229"/>
      <c r="E69" s="229"/>
      <c r="F69" s="229"/>
      <c r="G69" s="87">
        <v>62</v>
      </c>
      <c r="H69" s="88">
        <f>H70-H71</f>
        <v>0</v>
      </c>
      <c r="I69" s="88">
        <f>I70-I71</f>
        <v>0</v>
      </c>
    </row>
    <row r="70" spans="1:9" x14ac:dyDescent="0.2">
      <c r="A70" s="252" t="s">
        <v>156</v>
      </c>
      <c r="B70" s="252"/>
      <c r="C70" s="252"/>
      <c r="D70" s="252"/>
      <c r="E70" s="252"/>
      <c r="F70" s="252"/>
      <c r="G70" s="85">
        <v>63</v>
      </c>
      <c r="H70" s="86">
        <v>0</v>
      </c>
      <c r="I70" s="86">
        <v>0</v>
      </c>
    </row>
    <row r="71" spans="1:9" x14ac:dyDescent="0.2">
      <c r="A71" s="252" t="s">
        <v>157</v>
      </c>
      <c r="B71" s="252"/>
      <c r="C71" s="252"/>
      <c r="D71" s="252"/>
      <c r="E71" s="252"/>
      <c r="F71" s="252"/>
      <c r="G71" s="85">
        <v>64</v>
      </c>
      <c r="H71" s="86">
        <v>0</v>
      </c>
      <c r="I71" s="86">
        <v>0</v>
      </c>
    </row>
    <row r="72" spans="1:9" x14ac:dyDescent="0.2">
      <c r="A72" s="248" t="s">
        <v>158</v>
      </c>
      <c r="B72" s="248"/>
      <c r="C72" s="248"/>
      <c r="D72" s="248"/>
      <c r="E72" s="248"/>
      <c r="F72" s="248"/>
      <c r="G72" s="85">
        <v>65</v>
      </c>
      <c r="H72" s="86">
        <v>0</v>
      </c>
      <c r="I72" s="86">
        <v>0</v>
      </c>
    </row>
    <row r="73" spans="1:9" x14ac:dyDescent="0.2">
      <c r="A73" s="261" t="s">
        <v>327</v>
      </c>
      <c r="B73" s="261"/>
      <c r="C73" s="261"/>
      <c r="D73" s="261"/>
      <c r="E73" s="261"/>
      <c r="F73" s="261"/>
      <c r="G73" s="87">
        <v>66</v>
      </c>
      <c r="H73" s="94">
        <v>0</v>
      </c>
      <c r="I73" s="94">
        <v>0</v>
      </c>
    </row>
    <row r="74" spans="1:9" x14ac:dyDescent="0.2">
      <c r="A74" s="261" t="s">
        <v>328</v>
      </c>
      <c r="B74" s="261"/>
      <c r="C74" s="261"/>
      <c r="D74" s="261"/>
      <c r="E74" s="261"/>
      <c r="F74" s="261"/>
      <c r="G74" s="87">
        <v>67</v>
      </c>
      <c r="H74" s="94">
        <v>0</v>
      </c>
      <c r="I74" s="94">
        <v>0</v>
      </c>
    </row>
    <row r="75" spans="1:9" x14ac:dyDescent="0.2">
      <c r="A75" s="250" t="s">
        <v>159</v>
      </c>
      <c r="B75" s="250"/>
      <c r="C75" s="250"/>
      <c r="D75" s="250"/>
      <c r="E75" s="250"/>
      <c r="F75" s="250"/>
      <c r="G75" s="262"/>
      <c r="H75" s="262"/>
      <c r="I75" s="262"/>
    </row>
    <row r="76" spans="1:9" x14ac:dyDescent="0.2">
      <c r="A76" s="229" t="s">
        <v>329</v>
      </c>
      <c r="B76" s="229"/>
      <c r="C76" s="229"/>
      <c r="D76" s="229"/>
      <c r="E76" s="229"/>
      <c r="F76" s="229"/>
      <c r="G76" s="87">
        <v>68</v>
      </c>
      <c r="H76" s="94">
        <v>0</v>
      </c>
      <c r="I76" s="94">
        <v>0</v>
      </c>
    </row>
    <row r="77" spans="1:9" x14ac:dyDescent="0.2">
      <c r="A77" s="273" t="s">
        <v>330</v>
      </c>
      <c r="B77" s="273"/>
      <c r="C77" s="273"/>
      <c r="D77" s="273"/>
      <c r="E77" s="273"/>
      <c r="F77" s="273"/>
      <c r="G77" s="95">
        <v>69</v>
      </c>
      <c r="H77" s="96">
        <v>0</v>
      </c>
      <c r="I77" s="96">
        <v>0</v>
      </c>
    </row>
    <row r="78" spans="1:9" x14ac:dyDescent="0.2">
      <c r="A78" s="273" t="s">
        <v>331</v>
      </c>
      <c r="B78" s="273"/>
      <c r="C78" s="273"/>
      <c r="D78" s="273"/>
      <c r="E78" s="273"/>
      <c r="F78" s="273"/>
      <c r="G78" s="95">
        <v>70</v>
      </c>
      <c r="H78" s="96">
        <v>0</v>
      </c>
      <c r="I78" s="96">
        <v>0</v>
      </c>
    </row>
    <row r="79" spans="1:9" x14ac:dyDescent="0.2">
      <c r="A79" s="229" t="s">
        <v>332</v>
      </c>
      <c r="B79" s="229"/>
      <c r="C79" s="229"/>
      <c r="D79" s="229"/>
      <c r="E79" s="229"/>
      <c r="F79" s="229"/>
      <c r="G79" s="87">
        <v>71</v>
      </c>
      <c r="H79" s="94">
        <v>0</v>
      </c>
      <c r="I79" s="94">
        <v>0</v>
      </c>
    </row>
    <row r="80" spans="1:9" x14ac:dyDescent="0.2">
      <c r="A80" s="229" t="s">
        <v>333</v>
      </c>
      <c r="B80" s="229"/>
      <c r="C80" s="229"/>
      <c r="D80" s="229"/>
      <c r="E80" s="229"/>
      <c r="F80" s="229"/>
      <c r="G80" s="87">
        <v>72</v>
      </c>
      <c r="H80" s="94">
        <v>0</v>
      </c>
      <c r="I80" s="94">
        <v>0</v>
      </c>
    </row>
    <row r="81" spans="1:9" x14ac:dyDescent="0.2">
      <c r="A81" s="261" t="s">
        <v>334</v>
      </c>
      <c r="B81" s="261"/>
      <c r="C81" s="261"/>
      <c r="D81" s="261"/>
      <c r="E81" s="261"/>
      <c r="F81" s="261"/>
      <c r="G81" s="87">
        <v>73</v>
      </c>
      <c r="H81" s="94">
        <v>0</v>
      </c>
      <c r="I81" s="94">
        <v>0</v>
      </c>
    </row>
    <row r="82" spans="1:9" x14ac:dyDescent="0.2">
      <c r="A82" s="261" t="s">
        <v>335</v>
      </c>
      <c r="B82" s="261"/>
      <c r="C82" s="261"/>
      <c r="D82" s="261"/>
      <c r="E82" s="261"/>
      <c r="F82" s="261"/>
      <c r="G82" s="87">
        <v>74</v>
      </c>
      <c r="H82" s="94">
        <v>0</v>
      </c>
      <c r="I82" s="94">
        <v>0</v>
      </c>
    </row>
    <row r="83" spans="1:9" x14ac:dyDescent="0.2">
      <c r="A83" s="250" t="s">
        <v>115</v>
      </c>
      <c r="B83" s="250"/>
      <c r="C83" s="250"/>
      <c r="D83" s="250"/>
      <c r="E83" s="250"/>
      <c r="F83" s="250"/>
      <c r="G83" s="262"/>
      <c r="H83" s="262"/>
      <c r="I83" s="262"/>
    </row>
    <row r="84" spans="1:9" x14ac:dyDescent="0.2">
      <c r="A84" s="263" t="s">
        <v>336</v>
      </c>
      <c r="B84" s="263"/>
      <c r="C84" s="263"/>
      <c r="D84" s="263"/>
      <c r="E84" s="263"/>
      <c r="F84" s="263"/>
      <c r="G84" s="87">
        <v>75</v>
      </c>
      <c r="H84" s="97">
        <f>H85+H86</f>
        <v>0</v>
      </c>
      <c r="I84" s="97">
        <f>I85+I86</f>
        <v>0</v>
      </c>
    </row>
    <row r="85" spans="1:9" x14ac:dyDescent="0.2">
      <c r="A85" s="264" t="s">
        <v>160</v>
      </c>
      <c r="B85" s="264"/>
      <c r="C85" s="264"/>
      <c r="D85" s="264"/>
      <c r="E85" s="264"/>
      <c r="F85" s="264"/>
      <c r="G85" s="85">
        <v>76</v>
      </c>
      <c r="H85" s="98">
        <v>0</v>
      </c>
      <c r="I85" s="98">
        <v>0</v>
      </c>
    </row>
    <row r="86" spans="1:9" x14ac:dyDescent="0.2">
      <c r="A86" s="264" t="s">
        <v>161</v>
      </c>
      <c r="B86" s="264"/>
      <c r="C86" s="264"/>
      <c r="D86" s="264"/>
      <c r="E86" s="264"/>
      <c r="F86" s="264"/>
      <c r="G86" s="85">
        <v>77</v>
      </c>
      <c r="H86" s="98">
        <v>0</v>
      </c>
      <c r="I86" s="98">
        <v>0</v>
      </c>
    </row>
    <row r="87" spans="1:9" x14ac:dyDescent="0.2">
      <c r="A87" s="270" t="s">
        <v>117</v>
      </c>
      <c r="B87" s="270"/>
      <c r="C87" s="270"/>
      <c r="D87" s="270"/>
      <c r="E87" s="270"/>
      <c r="F87" s="270"/>
      <c r="G87" s="271"/>
      <c r="H87" s="271"/>
      <c r="I87" s="271"/>
    </row>
    <row r="88" spans="1:9" x14ac:dyDescent="0.2">
      <c r="A88" s="272" t="s">
        <v>162</v>
      </c>
      <c r="B88" s="272"/>
      <c r="C88" s="272"/>
      <c r="D88" s="272"/>
      <c r="E88" s="272"/>
      <c r="F88" s="272"/>
      <c r="G88" s="85">
        <v>78</v>
      </c>
      <c r="H88" s="98">
        <v>50712478</v>
      </c>
      <c r="I88" s="98">
        <v>107013744</v>
      </c>
    </row>
    <row r="89" spans="1:9" ht="29.25" customHeight="1" x14ac:dyDescent="0.2">
      <c r="A89" s="269" t="s">
        <v>381</v>
      </c>
      <c r="B89" s="269"/>
      <c r="C89" s="269"/>
      <c r="D89" s="269"/>
      <c r="E89" s="269"/>
      <c r="F89" s="269"/>
      <c r="G89" s="87">
        <v>79</v>
      </c>
      <c r="H89" s="97">
        <f>H90+H97</f>
        <v>1574490</v>
      </c>
      <c r="I89" s="97">
        <f>I90+I97</f>
        <v>0</v>
      </c>
    </row>
    <row r="90" spans="1:9" ht="24.6" customHeight="1" x14ac:dyDescent="0.2">
      <c r="A90" s="265" t="s">
        <v>389</v>
      </c>
      <c r="B90" s="265"/>
      <c r="C90" s="265"/>
      <c r="D90" s="265"/>
      <c r="E90" s="265"/>
      <c r="F90" s="265"/>
      <c r="G90" s="87">
        <v>80</v>
      </c>
      <c r="H90" s="97">
        <f>SUM(H91:H95)</f>
        <v>1574490</v>
      </c>
      <c r="I90" s="97">
        <f>SUM(I91:I95)</f>
        <v>0</v>
      </c>
    </row>
    <row r="91" spans="1:9" ht="24.6" customHeight="1" x14ac:dyDescent="0.2">
      <c r="A91" s="252" t="s">
        <v>299</v>
      </c>
      <c r="B91" s="252"/>
      <c r="C91" s="252"/>
      <c r="D91" s="252"/>
      <c r="E91" s="252"/>
      <c r="F91" s="252"/>
      <c r="G91" s="87">
        <v>81</v>
      </c>
      <c r="H91" s="98">
        <v>0</v>
      </c>
      <c r="I91" s="98">
        <v>0</v>
      </c>
    </row>
    <row r="92" spans="1:9" ht="39" customHeight="1" x14ac:dyDescent="0.2">
      <c r="A92" s="252" t="s">
        <v>300</v>
      </c>
      <c r="B92" s="252"/>
      <c r="C92" s="252"/>
      <c r="D92" s="252"/>
      <c r="E92" s="252"/>
      <c r="F92" s="252"/>
      <c r="G92" s="87">
        <v>82</v>
      </c>
      <c r="H92" s="98">
        <v>1574490</v>
      </c>
      <c r="I92" s="98">
        <v>0</v>
      </c>
    </row>
    <row r="93" spans="1:9" ht="44.25" customHeight="1" x14ac:dyDescent="0.2">
      <c r="A93" s="252" t="s">
        <v>301</v>
      </c>
      <c r="B93" s="252"/>
      <c r="C93" s="252"/>
      <c r="D93" s="252"/>
      <c r="E93" s="252"/>
      <c r="F93" s="252"/>
      <c r="G93" s="87">
        <v>83</v>
      </c>
      <c r="H93" s="98">
        <v>0</v>
      </c>
      <c r="I93" s="98">
        <v>0</v>
      </c>
    </row>
    <row r="94" spans="1:9" ht="16.5" customHeight="1" x14ac:dyDescent="0.2">
      <c r="A94" s="252" t="s">
        <v>302</v>
      </c>
      <c r="B94" s="252"/>
      <c r="C94" s="252"/>
      <c r="D94" s="252"/>
      <c r="E94" s="252"/>
      <c r="F94" s="252"/>
      <c r="G94" s="87">
        <v>84</v>
      </c>
      <c r="H94" s="98">
        <v>0</v>
      </c>
      <c r="I94" s="98">
        <v>0</v>
      </c>
    </row>
    <row r="95" spans="1:9" ht="13.5" customHeight="1" x14ac:dyDescent="0.2">
      <c r="A95" s="252" t="s">
        <v>303</v>
      </c>
      <c r="B95" s="252"/>
      <c r="C95" s="252"/>
      <c r="D95" s="252"/>
      <c r="E95" s="252"/>
      <c r="F95" s="252"/>
      <c r="G95" s="87">
        <v>85</v>
      </c>
      <c r="H95" s="98">
        <v>0</v>
      </c>
      <c r="I95" s="98">
        <v>0</v>
      </c>
    </row>
    <row r="96" spans="1:9" ht="24.6" customHeight="1" x14ac:dyDescent="0.2">
      <c r="A96" s="252" t="s">
        <v>304</v>
      </c>
      <c r="B96" s="252"/>
      <c r="C96" s="252"/>
      <c r="D96" s="252"/>
      <c r="E96" s="252"/>
      <c r="F96" s="252"/>
      <c r="G96" s="87">
        <v>86</v>
      </c>
      <c r="H96" s="98">
        <v>0</v>
      </c>
      <c r="I96" s="98">
        <v>0</v>
      </c>
    </row>
    <row r="97" spans="1:9" ht="24.6" customHeight="1" x14ac:dyDescent="0.2">
      <c r="A97" s="265" t="s">
        <v>382</v>
      </c>
      <c r="B97" s="265"/>
      <c r="C97" s="265"/>
      <c r="D97" s="265"/>
      <c r="E97" s="265"/>
      <c r="F97" s="265"/>
      <c r="G97" s="87">
        <v>87</v>
      </c>
      <c r="H97" s="97">
        <f>SUM(H98:H105)</f>
        <v>0</v>
      </c>
      <c r="I97" s="97">
        <f>SUM(I98:I105)</f>
        <v>0</v>
      </c>
    </row>
    <row r="98" spans="1:9" x14ac:dyDescent="0.2">
      <c r="A98" s="252" t="s">
        <v>163</v>
      </c>
      <c r="B98" s="252"/>
      <c r="C98" s="252"/>
      <c r="D98" s="252"/>
      <c r="E98" s="252"/>
      <c r="F98" s="252"/>
      <c r="G98" s="85">
        <v>88</v>
      </c>
      <c r="H98" s="98">
        <v>0</v>
      </c>
      <c r="I98" s="98">
        <v>0</v>
      </c>
    </row>
    <row r="99" spans="1:9" ht="35.25" customHeight="1" x14ac:dyDescent="0.2">
      <c r="A99" s="252" t="s">
        <v>305</v>
      </c>
      <c r="B99" s="252"/>
      <c r="C99" s="252"/>
      <c r="D99" s="252"/>
      <c r="E99" s="252"/>
      <c r="F99" s="252"/>
      <c r="G99" s="85">
        <v>89</v>
      </c>
      <c r="H99" s="98">
        <v>0</v>
      </c>
      <c r="I99" s="98">
        <v>0</v>
      </c>
    </row>
    <row r="100" spans="1:9" x14ac:dyDescent="0.2">
      <c r="A100" s="252" t="s">
        <v>306</v>
      </c>
      <c r="B100" s="252"/>
      <c r="C100" s="252"/>
      <c r="D100" s="252"/>
      <c r="E100" s="252"/>
      <c r="F100" s="252"/>
      <c r="G100" s="85">
        <v>90</v>
      </c>
      <c r="H100" s="98">
        <v>0</v>
      </c>
      <c r="I100" s="98">
        <v>0</v>
      </c>
    </row>
    <row r="101" spans="1:9" ht="33.75" customHeight="1" x14ac:dyDescent="0.2">
      <c r="A101" s="252" t="s">
        <v>307</v>
      </c>
      <c r="B101" s="252"/>
      <c r="C101" s="252"/>
      <c r="D101" s="252"/>
      <c r="E101" s="252"/>
      <c r="F101" s="252"/>
      <c r="G101" s="85">
        <v>91</v>
      </c>
      <c r="H101" s="98">
        <v>0</v>
      </c>
      <c r="I101" s="98">
        <v>0</v>
      </c>
    </row>
    <row r="102" spans="1:9" ht="29.25" customHeight="1" x14ac:dyDescent="0.2">
      <c r="A102" s="252" t="s">
        <v>308</v>
      </c>
      <c r="B102" s="252"/>
      <c r="C102" s="252"/>
      <c r="D102" s="252"/>
      <c r="E102" s="252"/>
      <c r="F102" s="252"/>
      <c r="G102" s="85">
        <v>92</v>
      </c>
      <c r="H102" s="98">
        <v>0</v>
      </c>
      <c r="I102" s="98">
        <v>0</v>
      </c>
    </row>
    <row r="103" spans="1:9" x14ac:dyDescent="0.2">
      <c r="A103" s="252" t="s">
        <v>309</v>
      </c>
      <c r="B103" s="252"/>
      <c r="C103" s="252"/>
      <c r="D103" s="252"/>
      <c r="E103" s="252"/>
      <c r="F103" s="252"/>
      <c r="G103" s="85">
        <v>93</v>
      </c>
      <c r="H103" s="98">
        <v>0</v>
      </c>
      <c r="I103" s="98">
        <v>0</v>
      </c>
    </row>
    <row r="104" spans="1:9" ht="24.75" customHeight="1" x14ac:dyDescent="0.2">
      <c r="A104" s="252" t="s">
        <v>310</v>
      </c>
      <c r="B104" s="252"/>
      <c r="C104" s="252"/>
      <c r="D104" s="252"/>
      <c r="E104" s="252"/>
      <c r="F104" s="252"/>
      <c r="G104" s="85">
        <v>94</v>
      </c>
      <c r="H104" s="98">
        <v>0</v>
      </c>
      <c r="I104" s="98">
        <v>0</v>
      </c>
    </row>
    <row r="105" spans="1:9" ht="15.75" customHeight="1" x14ac:dyDescent="0.2">
      <c r="A105" s="252" t="s">
        <v>311</v>
      </c>
      <c r="B105" s="252"/>
      <c r="C105" s="252"/>
      <c r="D105" s="252"/>
      <c r="E105" s="252"/>
      <c r="F105" s="252"/>
      <c r="G105" s="85">
        <v>95</v>
      </c>
      <c r="H105" s="98">
        <v>0</v>
      </c>
      <c r="I105" s="98">
        <v>0</v>
      </c>
    </row>
    <row r="106" spans="1:9" ht="24.75" customHeight="1" x14ac:dyDescent="0.2">
      <c r="A106" s="252" t="s">
        <v>312</v>
      </c>
      <c r="B106" s="252"/>
      <c r="C106" s="252"/>
      <c r="D106" s="252"/>
      <c r="E106" s="252"/>
      <c r="F106" s="252"/>
      <c r="G106" s="85">
        <v>96</v>
      </c>
      <c r="H106" s="98">
        <v>0</v>
      </c>
      <c r="I106" s="98">
        <v>0</v>
      </c>
    </row>
    <row r="107" spans="1:9" ht="27.6" customHeight="1" x14ac:dyDescent="0.2">
      <c r="A107" s="269" t="s">
        <v>384</v>
      </c>
      <c r="B107" s="269"/>
      <c r="C107" s="269"/>
      <c r="D107" s="269"/>
      <c r="E107" s="269"/>
      <c r="F107" s="269"/>
      <c r="G107" s="87">
        <v>97</v>
      </c>
      <c r="H107" s="97">
        <f>H90+H97-H106-H96</f>
        <v>1574490</v>
      </c>
      <c r="I107" s="97">
        <f>I90+I97-I106-I96</f>
        <v>0</v>
      </c>
    </row>
    <row r="108" spans="1:9" x14ac:dyDescent="0.2">
      <c r="A108" s="269" t="s">
        <v>319</v>
      </c>
      <c r="B108" s="269"/>
      <c r="C108" s="269"/>
      <c r="D108" s="269"/>
      <c r="E108" s="269"/>
      <c r="F108" s="269"/>
      <c r="G108" s="87">
        <v>98</v>
      </c>
      <c r="H108" s="97">
        <f>H88+H107</f>
        <v>52286968</v>
      </c>
      <c r="I108" s="97">
        <f>I88+I107</f>
        <v>107013744</v>
      </c>
    </row>
    <row r="109" spans="1:9" x14ac:dyDescent="0.2">
      <c r="A109" s="250" t="s">
        <v>164</v>
      </c>
      <c r="B109" s="250"/>
      <c r="C109" s="250"/>
      <c r="D109" s="250"/>
      <c r="E109" s="250"/>
      <c r="F109" s="250"/>
      <c r="G109" s="262"/>
      <c r="H109" s="262"/>
      <c r="I109" s="262"/>
    </row>
    <row r="110" spans="1:9" ht="24.75" customHeight="1" x14ac:dyDescent="0.2">
      <c r="A110" s="263" t="s">
        <v>383</v>
      </c>
      <c r="B110" s="263"/>
      <c r="C110" s="263"/>
      <c r="D110" s="263"/>
      <c r="E110" s="263"/>
      <c r="F110" s="263"/>
      <c r="G110" s="87">
        <v>99</v>
      </c>
      <c r="H110" s="97">
        <f>H111+H112</f>
        <v>0</v>
      </c>
      <c r="I110" s="97">
        <f>I111+I112</f>
        <v>0</v>
      </c>
    </row>
    <row r="111" spans="1:9" x14ac:dyDescent="0.2">
      <c r="A111" s="264" t="s">
        <v>116</v>
      </c>
      <c r="B111" s="264"/>
      <c r="C111" s="264"/>
      <c r="D111" s="264"/>
      <c r="E111" s="264"/>
      <c r="F111" s="264"/>
      <c r="G111" s="85">
        <v>100</v>
      </c>
      <c r="H111" s="98">
        <v>0</v>
      </c>
      <c r="I111" s="98">
        <v>0</v>
      </c>
    </row>
    <row r="112" spans="1:9" x14ac:dyDescent="0.2">
      <c r="A112" s="264" t="s">
        <v>165</v>
      </c>
      <c r="B112" s="264"/>
      <c r="C112" s="264"/>
      <c r="D112" s="264"/>
      <c r="E112" s="264"/>
      <c r="F112" s="264"/>
      <c r="G112" s="85">
        <v>101</v>
      </c>
      <c r="H112" s="98">
        <v>0</v>
      </c>
      <c r="I112" s="98">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55118110236220474" right="0.15748031496062992" top="0.31496062992125984" bottom="0.1181102362204724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H52" sqref="H52:I52"/>
    </sheetView>
  </sheetViews>
  <sheetFormatPr defaultRowHeight="12.75" x14ac:dyDescent="0.2"/>
  <cols>
    <col min="1" max="7" width="9.140625" style="11"/>
    <col min="8" max="9" width="14.85546875" style="31"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9" t="s">
        <v>172</v>
      </c>
      <c r="B1" s="274"/>
      <c r="C1" s="274"/>
      <c r="D1" s="274"/>
      <c r="E1" s="274"/>
      <c r="F1" s="274"/>
      <c r="G1" s="274"/>
      <c r="H1" s="274"/>
      <c r="I1" s="274"/>
    </row>
    <row r="2" spans="1:9" ht="12.75" customHeight="1" x14ac:dyDescent="0.2">
      <c r="A2" s="258" t="s">
        <v>414</v>
      </c>
      <c r="B2" s="234"/>
      <c r="C2" s="234"/>
      <c r="D2" s="234"/>
      <c r="E2" s="234"/>
      <c r="F2" s="234"/>
      <c r="G2" s="234"/>
      <c r="H2" s="234"/>
      <c r="I2" s="234"/>
    </row>
    <row r="3" spans="1:9" x14ac:dyDescent="0.2">
      <c r="A3" s="276" t="s">
        <v>394</v>
      </c>
      <c r="B3" s="281"/>
      <c r="C3" s="281"/>
      <c r="D3" s="281"/>
      <c r="E3" s="281"/>
      <c r="F3" s="281"/>
      <c r="G3" s="281"/>
      <c r="H3" s="281"/>
      <c r="I3" s="281"/>
    </row>
    <row r="4" spans="1:9" x14ac:dyDescent="0.2">
      <c r="A4" s="275" t="s">
        <v>411</v>
      </c>
      <c r="B4" s="238"/>
      <c r="C4" s="238"/>
      <c r="D4" s="238"/>
      <c r="E4" s="238"/>
      <c r="F4" s="238"/>
      <c r="G4" s="238"/>
      <c r="H4" s="238"/>
      <c r="I4" s="239"/>
    </row>
    <row r="5" spans="1:9" ht="33.75" x14ac:dyDescent="0.2">
      <c r="A5" s="253" t="s">
        <v>2</v>
      </c>
      <c r="B5" s="254"/>
      <c r="C5" s="254"/>
      <c r="D5" s="254"/>
      <c r="E5" s="254"/>
      <c r="F5" s="254"/>
      <c r="G5" s="91" t="s">
        <v>106</v>
      </c>
      <c r="H5" s="92" t="s">
        <v>246</v>
      </c>
      <c r="I5" s="92" t="s">
        <v>230</v>
      </c>
    </row>
    <row r="6" spans="1:9" x14ac:dyDescent="0.2">
      <c r="A6" s="277">
        <v>1</v>
      </c>
      <c r="B6" s="254"/>
      <c r="C6" s="254"/>
      <c r="D6" s="254"/>
      <c r="E6" s="254"/>
      <c r="F6" s="254"/>
      <c r="G6" s="93">
        <v>2</v>
      </c>
      <c r="H6" s="92" t="s">
        <v>166</v>
      </c>
      <c r="I6" s="92" t="s">
        <v>167</v>
      </c>
    </row>
    <row r="7" spans="1:9" x14ac:dyDescent="0.2">
      <c r="A7" s="278" t="s">
        <v>168</v>
      </c>
      <c r="B7" s="280"/>
      <c r="C7" s="280"/>
      <c r="D7" s="280"/>
      <c r="E7" s="280"/>
      <c r="F7" s="280"/>
      <c r="G7" s="280"/>
      <c r="H7" s="280"/>
      <c r="I7" s="280"/>
    </row>
    <row r="8" spans="1:9" x14ac:dyDescent="0.2">
      <c r="A8" s="252" t="s">
        <v>173</v>
      </c>
      <c r="B8" s="252"/>
      <c r="C8" s="252"/>
      <c r="D8" s="252"/>
      <c r="E8" s="252"/>
      <c r="F8" s="252"/>
      <c r="G8" s="85">
        <v>1</v>
      </c>
      <c r="H8" s="98">
        <v>345951833</v>
      </c>
      <c r="I8" s="98">
        <v>436096079</v>
      </c>
    </row>
    <row r="9" spans="1:9" x14ac:dyDescent="0.2">
      <c r="A9" s="252" t="s">
        <v>174</v>
      </c>
      <c r="B9" s="252"/>
      <c r="C9" s="252"/>
      <c r="D9" s="252"/>
      <c r="E9" s="252"/>
      <c r="F9" s="252"/>
      <c r="G9" s="85">
        <v>2</v>
      </c>
      <c r="H9" s="98">
        <v>0</v>
      </c>
      <c r="I9" s="98">
        <v>0</v>
      </c>
    </row>
    <row r="10" spans="1:9" x14ac:dyDescent="0.2">
      <c r="A10" s="252" t="s">
        <v>175</v>
      </c>
      <c r="B10" s="252"/>
      <c r="C10" s="252"/>
      <c r="D10" s="252"/>
      <c r="E10" s="252"/>
      <c r="F10" s="252"/>
      <c r="G10" s="85">
        <v>3</v>
      </c>
      <c r="H10" s="98">
        <v>613495</v>
      </c>
      <c r="I10" s="98">
        <v>465</v>
      </c>
    </row>
    <row r="11" spans="1:9" x14ac:dyDescent="0.2">
      <c r="A11" s="252" t="s">
        <v>176</v>
      </c>
      <c r="B11" s="252"/>
      <c r="C11" s="252"/>
      <c r="D11" s="252"/>
      <c r="E11" s="252"/>
      <c r="F11" s="252"/>
      <c r="G11" s="85">
        <v>4</v>
      </c>
      <c r="H11" s="98">
        <v>9812829</v>
      </c>
      <c r="I11" s="98">
        <v>14250858</v>
      </c>
    </row>
    <row r="12" spans="1:9" x14ac:dyDescent="0.2">
      <c r="A12" s="252" t="s">
        <v>337</v>
      </c>
      <c r="B12" s="252"/>
      <c r="C12" s="252"/>
      <c r="D12" s="252"/>
      <c r="E12" s="252"/>
      <c r="F12" s="252"/>
      <c r="G12" s="85">
        <v>5</v>
      </c>
      <c r="H12" s="98">
        <v>1277189</v>
      </c>
      <c r="I12" s="98">
        <v>1173965</v>
      </c>
    </row>
    <row r="13" spans="1:9" ht="24" customHeight="1" x14ac:dyDescent="0.2">
      <c r="A13" s="265" t="s">
        <v>345</v>
      </c>
      <c r="B13" s="265"/>
      <c r="C13" s="265"/>
      <c r="D13" s="265"/>
      <c r="E13" s="265"/>
      <c r="F13" s="265"/>
      <c r="G13" s="87">
        <v>6</v>
      </c>
      <c r="H13" s="99">
        <f>SUM(H8:H12)</f>
        <v>357655346</v>
      </c>
      <c r="I13" s="99">
        <f>SUM(I8:I12)</f>
        <v>451521367</v>
      </c>
    </row>
    <row r="14" spans="1:9" x14ac:dyDescent="0.2">
      <c r="A14" s="252" t="s">
        <v>338</v>
      </c>
      <c r="B14" s="252"/>
      <c r="C14" s="252"/>
      <c r="D14" s="252"/>
      <c r="E14" s="252"/>
      <c r="F14" s="252"/>
      <c r="G14" s="85">
        <v>7</v>
      </c>
      <c r="H14" s="98">
        <v>-243074142</v>
      </c>
      <c r="I14" s="98">
        <v>-238381855</v>
      </c>
    </row>
    <row r="15" spans="1:9" x14ac:dyDescent="0.2">
      <c r="A15" s="252" t="s">
        <v>339</v>
      </c>
      <c r="B15" s="252"/>
      <c r="C15" s="252"/>
      <c r="D15" s="252"/>
      <c r="E15" s="252"/>
      <c r="F15" s="252"/>
      <c r="G15" s="85">
        <v>8</v>
      </c>
      <c r="H15" s="98">
        <v>-34307298</v>
      </c>
      <c r="I15" s="98">
        <v>-41103222</v>
      </c>
    </row>
    <row r="16" spans="1:9" x14ac:dyDescent="0.2">
      <c r="A16" s="252" t="s">
        <v>340</v>
      </c>
      <c r="B16" s="252"/>
      <c r="C16" s="252"/>
      <c r="D16" s="252"/>
      <c r="E16" s="252"/>
      <c r="F16" s="252"/>
      <c r="G16" s="85">
        <v>9</v>
      </c>
      <c r="H16" s="98">
        <v>-399364</v>
      </c>
      <c r="I16" s="98">
        <v>-410182</v>
      </c>
    </row>
    <row r="17" spans="1:9" x14ac:dyDescent="0.2">
      <c r="A17" s="252" t="s">
        <v>341</v>
      </c>
      <c r="B17" s="252"/>
      <c r="C17" s="252"/>
      <c r="D17" s="252"/>
      <c r="E17" s="252"/>
      <c r="F17" s="252"/>
      <c r="G17" s="85">
        <v>10</v>
      </c>
      <c r="H17" s="98">
        <v>-233259</v>
      </c>
      <c r="I17" s="98">
        <v>-103158</v>
      </c>
    </row>
    <row r="18" spans="1:9" x14ac:dyDescent="0.2">
      <c r="A18" s="252" t="s">
        <v>342</v>
      </c>
      <c r="B18" s="252"/>
      <c r="C18" s="252"/>
      <c r="D18" s="252"/>
      <c r="E18" s="252"/>
      <c r="F18" s="252"/>
      <c r="G18" s="85">
        <v>11</v>
      </c>
      <c r="H18" s="98">
        <v>-1856595</v>
      </c>
      <c r="I18" s="98">
        <v>-28499794</v>
      </c>
    </row>
    <row r="19" spans="1:9" x14ac:dyDescent="0.2">
      <c r="A19" s="252" t="s">
        <v>343</v>
      </c>
      <c r="B19" s="252"/>
      <c r="C19" s="252"/>
      <c r="D19" s="252"/>
      <c r="E19" s="252"/>
      <c r="F19" s="252"/>
      <c r="G19" s="85">
        <v>12</v>
      </c>
      <c r="H19" s="98">
        <v>-2425742</v>
      </c>
      <c r="I19" s="98">
        <v>-2650280</v>
      </c>
    </row>
    <row r="20" spans="1:9" ht="26.25" customHeight="1" x14ac:dyDescent="0.2">
      <c r="A20" s="265" t="s">
        <v>346</v>
      </c>
      <c r="B20" s="265"/>
      <c r="C20" s="265"/>
      <c r="D20" s="265"/>
      <c r="E20" s="265"/>
      <c r="F20" s="265"/>
      <c r="G20" s="87">
        <v>13</v>
      </c>
      <c r="H20" s="99">
        <f>SUM(H14:H19)</f>
        <v>-282296400</v>
      </c>
      <c r="I20" s="99">
        <f>SUM(I14:I19)</f>
        <v>-311148491</v>
      </c>
    </row>
    <row r="21" spans="1:9" ht="25.9" customHeight="1" x14ac:dyDescent="0.2">
      <c r="A21" s="263" t="s">
        <v>347</v>
      </c>
      <c r="B21" s="263"/>
      <c r="C21" s="263"/>
      <c r="D21" s="263"/>
      <c r="E21" s="263"/>
      <c r="F21" s="263"/>
      <c r="G21" s="87">
        <v>14</v>
      </c>
      <c r="H21" s="97">
        <f>H13+H20</f>
        <v>75358946</v>
      </c>
      <c r="I21" s="97">
        <f>I13+I20</f>
        <v>140372876</v>
      </c>
    </row>
    <row r="22" spans="1:9" x14ac:dyDescent="0.2">
      <c r="A22" s="278" t="s">
        <v>169</v>
      </c>
      <c r="B22" s="280"/>
      <c r="C22" s="280"/>
      <c r="D22" s="280"/>
      <c r="E22" s="280"/>
      <c r="F22" s="280"/>
      <c r="G22" s="280"/>
      <c r="H22" s="280"/>
      <c r="I22" s="280"/>
    </row>
    <row r="23" spans="1:9" ht="26.45" customHeight="1" x14ac:dyDescent="0.2">
      <c r="A23" s="252" t="s">
        <v>177</v>
      </c>
      <c r="B23" s="252"/>
      <c r="C23" s="252"/>
      <c r="D23" s="252"/>
      <c r="E23" s="252"/>
      <c r="F23" s="252"/>
      <c r="G23" s="85">
        <v>15</v>
      </c>
      <c r="H23" s="98">
        <v>16928</v>
      </c>
      <c r="I23" s="98">
        <v>47503</v>
      </c>
    </row>
    <row r="24" spans="1:9" x14ac:dyDescent="0.2">
      <c r="A24" s="252" t="s">
        <v>178</v>
      </c>
      <c r="B24" s="252"/>
      <c r="C24" s="252"/>
      <c r="D24" s="252"/>
      <c r="E24" s="252"/>
      <c r="F24" s="252"/>
      <c r="G24" s="85">
        <v>16</v>
      </c>
      <c r="H24" s="98">
        <v>0</v>
      </c>
      <c r="I24" s="98">
        <v>0</v>
      </c>
    </row>
    <row r="25" spans="1:9" x14ac:dyDescent="0.2">
      <c r="A25" s="252" t="s">
        <v>179</v>
      </c>
      <c r="B25" s="252"/>
      <c r="C25" s="252"/>
      <c r="D25" s="252"/>
      <c r="E25" s="252"/>
      <c r="F25" s="252"/>
      <c r="G25" s="85">
        <v>17</v>
      </c>
      <c r="H25" s="98">
        <v>310633</v>
      </c>
      <c r="I25" s="98">
        <v>2988447</v>
      </c>
    </row>
    <row r="26" spans="1:9" x14ac:dyDescent="0.2">
      <c r="A26" s="252" t="s">
        <v>180</v>
      </c>
      <c r="B26" s="252"/>
      <c r="C26" s="252"/>
      <c r="D26" s="252"/>
      <c r="E26" s="252"/>
      <c r="F26" s="252"/>
      <c r="G26" s="85">
        <v>18</v>
      </c>
      <c r="H26" s="98">
        <v>192911</v>
      </c>
      <c r="I26" s="98">
        <v>1144673</v>
      </c>
    </row>
    <row r="27" spans="1:9" x14ac:dyDescent="0.2">
      <c r="A27" s="252" t="s">
        <v>181</v>
      </c>
      <c r="B27" s="252"/>
      <c r="C27" s="252"/>
      <c r="D27" s="252"/>
      <c r="E27" s="252"/>
      <c r="F27" s="252"/>
      <c r="G27" s="85">
        <v>19</v>
      </c>
      <c r="H27" s="98">
        <v>2900000</v>
      </c>
      <c r="I27" s="98">
        <v>13544358</v>
      </c>
    </row>
    <row r="28" spans="1:9" x14ac:dyDescent="0.2">
      <c r="A28" s="252" t="s">
        <v>182</v>
      </c>
      <c r="B28" s="252"/>
      <c r="C28" s="252"/>
      <c r="D28" s="252"/>
      <c r="E28" s="252"/>
      <c r="F28" s="252"/>
      <c r="G28" s="85">
        <v>20</v>
      </c>
      <c r="H28" s="98">
        <v>0</v>
      </c>
      <c r="I28" s="98">
        <v>0</v>
      </c>
    </row>
    <row r="29" spans="1:9" ht="25.15" customHeight="1" x14ac:dyDescent="0.2">
      <c r="A29" s="269" t="s">
        <v>377</v>
      </c>
      <c r="B29" s="269"/>
      <c r="C29" s="269"/>
      <c r="D29" s="269"/>
      <c r="E29" s="269"/>
      <c r="F29" s="269"/>
      <c r="G29" s="87">
        <v>21</v>
      </c>
      <c r="H29" s="97">
        <f>SUM(H23:H28)</f>
        <v>3420472</v>
      </c>
      <c r="I29" s="97">
        <f>SUM(I23:I28)</f>
        <v>17724981</v>
      </c>
    </row>
    <row r="30" spans="1:9" ht="21" customHeight="1" x14ac:dyDescent="0.2">
      <c r="A30" s="252" t="s">
        <v>183</v>
      </c>
      <c r="B30" s="252"/>
      <c r="C30" s="252"/>
      <c r="D30" s="252"/>
      <c r="E30" s="252"/>
      <c r="F30" s="252"/>
      <c r="G30" s="85">
        <v>22</v>
      </c>
      <c r="H30" s="98">
        <v>-4418424</v>
      </c>
      <c r="I30" s="98">
        <v>-17877646</v>
      </c>
    </row>
    <row r="31" spans="1:9" x14ac:dyDescent="0.2">
      <c r="A31" s="252" t="s">
        <v>184</v>
      </c>
      <c r="B31" s="252"/>
      <c r="C31" s="252"/>
      <c r="D31" s="252"/>
      <c r="E31" s="252"/>
      <c r="F31" s="252"/>
      <c r="G31" s="85">
        <v>23</v>
      </c>
      <c r="H31" s="98">
        <v>-4410000</v>
      </c>
      <c r="I31" s="98">
        <v>-14903400</v>
      </c>
    </row>
    <row r="32" spans="1:9" x14ac:dyDescent="0.2">
      <c r="A32" s="252" t="s">
        <v>344</v>
      </c>
      <c r="B32" s="252"/>
      <c r="C32" s="252"/>
      <c r="D32" s="252"/>
      <c r="E32" s="252"/>
      <c r="F32" s="252"/>
      <c r="G32" s="85">
        <v>24</v>
      </c>
      <c r="H32" s="98">
        <v>-2450000</v>
      </c>
      <c r="I32" s="98">
        <v>0</v>
      </c>
    </row>
    <row r="33" spans="1:9" x14ac:dyDescent="0.2">
      <c r="A33" s="252" t="s">
        <v>185</v>
      </c>
      <c r="B33" s="252"/>
      <c r="C33" s="252"/>
      <c r="D33" s="252"/>
      <c r="E33" s="252"/>
      <c r="F33" s="252"/>
      <c r="G33" s="85">
        <v>25</v>
      </c>
      <c r="H33" s="98">
        <v>0</v>
      </c>
      <c r="I33" s="98">
        <v>-95737687</v>
      </c>
    </row>
    <row r="34" spans="1:9" x14ac:dyDescent="0.2">
      <c r="A34" s="252" t="s">
        <v>186</v>
      </c>
      <c r="B34" s="252"/>
      <c r="C34" s="252"/>
      <c r="D34" s="252"/>
      <c r="E34" s="252"/>
      <c r="F34" s="252"/>
      <c r="G34" s="85">
        <v>26</v>
      </c>
      <c r="H34" s="98">
        <v>0</v>
      </c>
      <c r="I34" s="98">
        <v>0</v>
      </c>
    </row>
    <row r="35" spans="1:9" ht="28.9" customHeight="1" x14ac:dyDescent="0.2">
      <c r="A35" s="269" t="s">
        <v>378</v>
      </c>
      <c r="B35" s="269"/>
      <c r="C35" s="269"/>
      <c r="D35" s="269"/>
      <c r="E35" s="269"/>
      <c r="F35" s="269"/>
      <c r="G35" s="87">
        <v>27</v>
      </c>
      <c r="H35" s="97">
        <f>SUM(H30:H34)</f>
        <v>-11278424</v>
      </c>
      <c r="I35" s="97">
        <f>SUM(I30:I34)</f>
        <v>-128518733</v>
      </c>
    </row>
    <row r="36" spans="1:9" ht="26.45" customHeight="1" x14ac:dyDescent="0.2">
      <c r="A36" s="263" t="s">
        <v>348</v>
      </c>
      <c r="B36" s="263"/>
      <c r="C36" s="263"/>
      <c r="D36" s="263"/>
      <c r="E36" s="263"/>
      <c r="F36" s="263"/>
      <c r="G36" s="87">
        <v>28</v>
      </c>
      <c r="H36" s="97">
        <f>H29+H35</f>
        <v>-7857952</v>
      </c>
      <c r="I36" s="97">
        <f>I29+I35</f>
        <v>-110793752</v>
      </c>
    </row>
    <row r="37" spans="1:9" x14ac:dyDescent="0.2">
      <c r="A37" s="278" t="s">
        <v>170</v>
      </c>
      <c r="B37" s="280"/>
      <c r="C37" s="280"/>
      <c r="D37" s="280"/>
      <c r="E37" s="280"/>
      <c r="F37" s="280"/>
      <c r="G37" s="280">
        <v>0</v>
      </c>
      <c r="H37" s="280"/>
      <c r="I37" s="280"/>
    </row>
    <row r="38" spans="1:9" x14ac:dyDescent="0.2">
      <c r="A38" s="227" t="s">
        <v>187</v>
      </c>
      <c r="B38" s="227"/>
      <c r="C38" s="227"/>
      <c r="D38" s="227"/>
      <c r="E38" s="227"/>
      <c r="F38" s="227"/>
      <c r="G38" s="85">
        <v>29</v>
      </c>
      <c r="H38" s="98">
        <v>0</v>
      </c>
      <c r="I38" s="98">
        <v>0</v>
      </c>
    </row>
    <row r="39" spans="1:9" ht="21.6" customHeight="1" x14ac:dyDescent="0.2">
      <c r="A39" s="227" t="s">
        <v>188</v>
      </c>
      <c r="B39" s="227"/>
      <c r="C39" s="227"/>
      <c r="D39" s="227"/>
      <c r="E39" s="227"/>
      <c r="F39" s="227"/>
      <c r="G39" s="85">
        <v>30</v>
      </c>
      <c r="H39" s="98">
        <v>0</v>
      </c>
      <c r="I39" s="98">
        <v>0</v>
      </c>
    </row>
    <row r="40" spans="1:9" x14ac:dyDescent="0.2">
      <c r="A40" s="227" t="s">
        <v>189</v>
      </c>
      <c r="B40" s="227"/>
      <c r="C40" s="227"/>
      <c r="D40" s="227"/>
      <c r="E40" s="227"/>
      <c r="F40" s="227"/>
      <c r="G40" s="85">
        <v>31</v>
      </c>
      <c r="H40" s="98">
        <v>0</v>
      </c>
      <c r="I40" s="98">
        <v>0</v>
      </c>
    </row>
    <row r="41" spans="1:9" x14ac:dyDescent="0.2">
      <c r="A41" s="227" t="s">
        <v>190</v>
      </c>
      <c r="B41" s="227"/>
      <c r="C41" s="227"/>
      <c r="D41" s="227"/>
      <c r="E41" s="227"/>
      <c r="F41" s="227"/>
      <c r="G41" s="85">
        <v>32</v>
      </c>
      <c r="H41" s="98">
        <v>1787306</v>
      </c>
      <c r="I41" s="98">
        <v>330483</v>
      </c>
    </row>
    <row r="42" spans="1:9" ht="26.45" customHeight="1" x14ac:dyDescent="0.2">
      <c r="A42" s="269" t="s">
        <v>379</v>
      </c>
      <c r="B42" s="269"/>
      <c r="C42" s="269"/>
      <c r="D42" s="269"/>
      <c r="E42" s="269"/>
      <c r="F42" s="269"/>
      <c r="G42" s="87">
        <v>33</v>
      </c>
      <c r="H42" s="97">
        <f>H41+H40+H39+H38</f>
        <v>1787306</v>
      </c>
      <c r="I42" s="97">
        <f>I41+I40+I39+I38</f>
        <v>330483</v>
      </c>
    </row>
    <row r="43" spans="1:9" ht="22.9" customHeight="1" x14ac:dyDescent="0.2">
      <c r="A43" s="227" t="s">
        <v>191</v>
      </c>
      <c r="B43" s="227"/>
      <c r="C43" s="227"/>
      <c r="D43" s="227"/>
      <c r="E43" s="227"/>
      <c r="F43" s="227"/>
      <c r="G43" s="85">
        <v>34</v>
      </c>
      <c r="H43" s="98">
        <v>-16977105</v>
      </c>
      <c r="I43" s="98">
        <v>-1000000</v>
      </c>
    </row>
    <row r="44" spans="1:9" x14ac:dyDescent="0.2">
      <c r="A44" s="227" t="s">
        <v>192</v>
      </c>
      <c r="B44" s="227"/>
      <c r="C44" s="227"/>
      <c r="D44" s="227"/>
      <c r="E44" s="227"/>
      <c r="F44" s="227"/>
      <c r="G44" s="85">
        <v>35</v>
      </c>
      <c r="H44" s="98">
        <v>-7025301</v>
      </c>
      <c r="I44" s="98">
        <v>-16231616</v>
      </c>
    </row>
    <row r="45" spans="1:9" x14ac:dyDescent="0.2">
      <c r="A45" s="227" t="s">
        <v>193</v>
      </c>
      <c r="B45" s="227"/>
      <c r="C45" s="227"/>
      <c r="D45" s="227"/>
      <c r="E45" s="227"/>
      <c r="F45" s="227"/>
      <c r="G45" s="85">
        <v>36</v>
      </c>
      <c r="H45" s="98">
        <v>0</v>
      </c>
      <c r="I45" s="98">
        <v>0</v>
      </c>
    </row>
    <row r="46" spans="1:9" ht="25.15" customHeight="1" x14ac:dyDescent="0.2">
      <c r="A46" s="227" t="s">
        <v>194</v>
      </c>
      <c r="B46" s="227"/>
      <c r="C46" s="227"/>
      <c r="D46" s="227"/>
      <c r="E46" s="227"/>
      <c r="F46" s="227"/>
      <c r="G46" s="85">
        <v>37</v>
      </c>
      <c r="H46" s="98">
        <v>0</v>
      </c>
      <c r="I46" s="98">
        <v>0</v>
      </c>
    </row>
    <row r="47" spans="1:9" x14ac:dyDescent="0.2">
      <c r="A47" s="227" t="s">
        <v>195</v>
      </c>
      <c r="B47" s="227"/>
      <c r="C47" s="227"/>
      <c r="D47" s="227"/>
      <c r="E47" s="227"/>
      <c r="F47" s="227"/>
      <c r="G47" s="85">
        <v>38</v>
      </c>
      <c r="H47" s="98">
        <v>-384490</v>
      </c>
      <c r="I47" s="98">
        <v>-1132922</v>
      </c>
    </row>
    <row r="48" spans="1:9" ht="25.15" customHeight="1" x14ac:dyDescent="0.2">
      <c r="A48" s="269" t="s">
        <v>380</v>
      </c>
      <c r="B48" s="269"/>
      <c r="C48" s="269"/>
      <c r="D48" s="269"/>
      <c r="E48" s="269"/>
      <c r="F48" s="269"/>
      <c r="G48" s="87">
        <v>39</v>
      </c>
      <c r="H48" s="97">
        <f>H47+H46+H45+H44+H43</f>
        <v>-24386896</v>
      </c>
      <c r="I48" s="97">
        <f>I47+I46+I45+I44+I43</f>
        <v>-18364538</v>
      </c>
    </row>
    <row r="49" spans="1:9" ht="28.15" customHeight="1" x14ac:dyDescent="0.2">
      <c r="A49" s="263" t="s">
        <v>390</v>
      </c>
      <c r="B49" s="263"/>
      <c r="C49" s="263"/>
      <c r="D49" s="263"/>
      <c r="E49" s="263"/>
      <c r="F49" s="263"/>
      <c r="G49" s="87">
        <v>40</v>
      </c>
      <c r="H49" s="97">
        <f>H48+H42</f>
        <v>-22599590</v>
      </c>
      <c r="I49" s="97">
        <f>I48+I42</f>
        <v>-18034055</v>
      </c>
    </row>
    <row r="50" spans="1:9" x14ac:dyDescent="0.2">
      <c r="A50" s="252" t="s">
        <v>196</v>
      </c>
      <c r="B50" s="252"/>
      <c r="C50" s="252"/>
      <c r="D50" s="252"/>
      <c r="E50" s="252"/>
      <c r="F50" s="252"/>
      <c r="G50" s="85">
        <v>41</v>
      </c>
      <c r="H50" s="98">
        <v>52681</v>
      </c>
      <c r="I50" s="98">
        <v>-141025</v>
      </c>
    </row>
    <row r="51" spans="1:9" ht="24.6" customHeight="1" x14ac:dyDescent="0.2">
      <c r="A51" s="263" t="s">
        <v>349</v>
      </c>
      <c r="B51" s="263"/>
      <c r="C51" s="263"/>
      <c r="D51" s="263"/>
      <c r="E51" s="263"/>
      <c r="F51" s="263"/>
      <c r="G51" s="87">
        <v>42</v>
      </c>
      <c r="H51" s="97">
        <f>H21+H36+H49+H50</f>
        <v>44954085</v>
      </c>
      <c r="I51" s="97">
        <f>I21+I36+I49+I50</f>
        <v>11404044</v>
      </c>
    </row>
    <row r="52" spans="1:9" x14ac:dyDescent="0.2">
      <c r="A52" s="279" t="s">
        <v>171</v>
      </c>
      <c r="B52" s="279"/>
      <c r="C52" s="279"/>
      <c r="D52" s="279"/>
      <c r="E52" s="279"/>
      <c r="F52" s="279"/>
      <c r="G52" s="85">
        <v>43</v>
      </c>
      <c r="H52" s="98">
        <v>8101948</v>
      </c>
      <c r="I52" s="98">
        <v>53056033</v>
      </c>
    </row>
    <row r="53" spans="1:9" ht="28.9" customHeight="1" x14ac:dyDescent="0.2">
      <c r="A53" s="279" t="s">
        <v>350</v>
      </c>
      <c r="B53" s="279"/>
      <c r="C53" s="279"/>
      <c r="D53" s="279"/>
      <c r="E53" s="279"/>
      <c r="F53" s="279"/>
      <c r="G53" s="85">
        <v>44</v>
      </c>
      <c r="H53" s="100">
        <f>H52+H51</f>
        <v>53056033</v>
      </c>
      <c r="I53" s="100">
        <f>I52+I51</f>
        <v>64460077</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9055118110236221" right="0.23622047244094491" top="0.39370078740157483" bottom="0.19685039370078741"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zoomScaleNormal="100" zoomScaleSheetLayoutView="100" workbookViewId="0">
      <selection activeCell="AB29" sqref="AB2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7"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82" t="s">
        <v>197</v>
      </c>
      <c r="B1" s="283"/>
      <c r="C1" s="283"/>
      <c r="D1" s="283"/>
      <c r="E1" s="283"/>
      <c r="F1" s="283"/>
      <c r="G1" s="283"/>
      <c r="H1" s="283"/>
      <c r="I1" s="283"/>
      <c r="J1" s="283"/>
      <c r="K1" s="36"/>
    </row>
    <row r="2" spans="1:25" ht="15.75" x14ac:dyDescent="0.2">
      <c r="A2" s="3"/>
      <c r="B2" s="4"/>
      <c r="C2" s="284" t="s">
        <v>198</v>
      </c>
      <c r="D2" s="284"/>
      <c r="E2" s="5">
        <v>45292</v>
      </c>
      <c r="F2" s="6" t="s">
        <v>0</v>
      </c>
      <c r="G2" s="5">
        <v>45657</v>
      </c>
      <c r="H2" s="38"/>
      <c r="I2" s="38"/>
      <c r="J2" s="38"/>
      <c r="K2" s="39"/>
      <c r="X2" s="40" t="s">
        <v>394</v>
      </c>
    </row>
    <row r="3" spans="1:25" ht="13.5" customHeight="1" thickBot="1" x14ac:dyDescent="0.25">
      <c r="A3" s="287" t="s">
        <v>199</v>
      </c>
      <c r="B3" s="288"/>
      <c r="C3" s="288"/>
      <c r="D3" s="288"/>
      <c r="E3" s="288"/>
      <c r="F3" s="288"/>
      <c r="G3" s="291" t="s">
        <v>3</v>
      </c>
      <c r="H3" s="293" t="s">
        <v>200</v>
      </c>
      <c r="I3" s="293"/>
      <c r="J3" s="293"/>
      <c r="K3" s="293"/>
      <c r="L3" s="293"/>
      <c r="M3" s="293"/>
      <c r="N3" s="293"/>
      <c r="O3" s="293"/>
      <c r="P3" s="293"/>
      <c r="Q3" s="293"/>
      <c r="R3" s="293"/>
      <c r="S3" s="293"/>
      <c r="T3" s="293"/>
      <c r="U3" s="293"/>
      <c r="V3" s="293"/>
      <c r="W3" s="293"/>
      <c r="X3" s="293" t="s">
        <v>354</v>
      </c>
      <c r="Y3" s="295" t="s">
        <v>201</v>
      </c>
    </row>
    <row r="4" spans="1:25" ht="90.75" thickBot="1" x14ac:dyDescent="0.25">
      <c r="A4" s="289"/>
      <c r="B4" s="290"/>
      <c r="C4" s="290"/>
      <c r="D4" s="290"/>
      <c r="E4" s="290"/>
      <c r="F4" s="290"/>
      <c r="G4" s="292"/>
      <c r="H4" s="41" t="s">
        <v>202</v>
      </c>
      <c r="I4" s="41" t="s">
        <v>203</v>
      </c>
      <c r="J4" s="41" t="s">
        <v>204</v>
      </c>
      <c r="K4" s="41" t="s">
        <v>205</v>
      </c>
      <c r="L4" s="41" t="s">
        <v>206</v>
      </c>
      <c r="M4" s="41" t="s">
        <v>207</v>
      </c>
      <c r="N4" s="41" t="s">
        <v>208</v>
      </c>
      <c r="O4" s="41" t="s">
        <v>209</v>
      </c>
      <c r="P4" s="101" t="s">
        <v>351</v>
      </c>
      <c r="Q4" s="41" t="s">
        <v>210</v>
      </c>
      <c r="R4" s="41" t="s">
        <v>211</v>
      </c>
      <c r="S4" s="101" t="s">
        <v>352</v>
      </c>
      <c r="T4" s="101" t="s">
        <v>353</v>
      </c>
      <c r="U4" s="41" t="s">
        <v>212</v>
      </c>
      <c r="V4" s="41" t="s">
        <v>213</v>
      </c>
      <c r="W4" s="41" t="s">
        <v>214</v>
      </c>
      <c r="X4" s="294"/>
      <c r="Y4" s="296"/>
    </row>
    <row r="5" spans="1:25" ht="22.5" x14ac:dyDescent="0.2">
      <c r="A5" s="297">
        <v>1</v>
      </c>
      <c r="B5" s="298"/>
      <c r="C5" s="298"/>
      <c r="D5" s="298"/>
      <c r="E5" s="298"/>
      <c r="F5" s="298"/>
      <c r="G5" s="7">
        <v>2</v>
      </c>
      <c r="H5" s="42" t="s">
        <v>166</v>
      </c>
      <c r="I5" s="43" t="s">
        <v>167</v>
      </c>
      <c r="J5" s="42" t="s">
        <v>233</v>
      </c>
      <c r="K5" s="43" t="s">
        <v>234</v>
      </c>
      <c r="L5" s="42" t="s">
        <v>235</v>
      </c>
      <c r="M5" s="43" t="s">
        <v>236</v>
      </c>
      <c r="N5" s="42" t="s">
        <v>237</v>
      </c>
      <c r="O5" s="43" t="s">
        <v>238</v>
      </c>
      <c r="P5" s="42" t="s">
        <v>239</v>
      </c>
      <c r="Q5" s="43" t="s">
        <v>240</v>
      </c>
      <c r="R5" s="42" t="s">
        <v>241</v>
      </c>
      <c r="S5" s="42" t="s">
        <v>242</v>
      </c>
      <c r="T5" s="42" t="s">
        <v>243</v>
      </c>
      <c r="U5" s="42" t="s">
        <v>355</v>
      </c>
      <c r="V5" s="42" t="s">
        <v>244</v>
      </c>
      <c r="W5" s="42" t="s">
        <v>356</v>
      </c>
      <c r="X5" s="42">
        <v>19</v>
      </c>
      <c r="Y5" s="44" t="s">
        <v>357</v>
      </c>
    </row>
    <row r="6" spans="1:25" x14ac:dyDescent="0.2">
      <c r="A6" s="299" t="s">
        <v>215</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
      <c r="A7" s="302" t="s">
        <v>247</v>
      </c>
      <c r="B7" s="302"/>
      <c r="C7" s="302"/>
      <c r="D7" s="302"/>
      <c r="E7" s="302"/>
      <c r="F7" s="302"/>
      <c r="G7" s="8">
        <v>1</v>
      </c>
      <c r="H7" s="45">
        <v>20355644</v>
      </c>
      <c r="I7" s="45">
        <v>0</v>
      </c>
      <c r="J7" s="45">
        <v>1017782</v>
      </c>
      <c r="K7" s="45">
        <v>0</v>
      </c>
      <c r="L7" s="45">
        <v>0</v>
      </c>
      <c r="M7" s="45">
        <v>30635760</v>
      </c>
      <c r="N7" s="45">
        <v>6102992</v>
      </c>
      <c r="O7" s="45">
        <v>0</v>
      </c>
      <c r="P7" s="45">
        <v>0</v>
      </c>
      <c r="Q7" s="45">
        <v>0</v>
      </c>
      <c r="R7" s="45">
        <v>0</v>
      </c>
      <c r="S7" s="45">
        <v>0</v>
      </c>
      <c r="T7" s="45">
        <v>0</v>
      </c>
      <c r="U7" s="45">
        <v>28727415</v>
      </c>
      <c r="V7" s="45">
        <v>0</v>
      </c>
      <c r="W7" s="46">
        <f>H7+I7+J7+K7-L7+M7+N7+O7+P7+Q7+R7+U7+V7+S7+T7</f>
        <v>86839593</v>
      </c>
      <c r="X7" s="45">
        <v>0</v>
      </c>
      <c r="Y7" s="46">
        <f>W7+X7</f>
        <v>86839593</v>
      </c>
    </row>
    <row r="8" spans="1:25" x14ac:dyDescent="0.2">
      <c r="A8" s="285" t="s">
        <v>216</v>
      </c>
      <c r="B8" s="285"/>
      <c r="C8" s="285"/>
      <c r="D8" s="285"/>
      <c r="E8" s="285"/>
      <c r="F8" s="285"/>
      <c r="G8" s="8">
        <v>2</v>
      </c>
      <c r="H8" s="45">
        <v>0</v>
      </c>
      <c r="I8" s="45">
        <v>0</v>
      </c>
      <c r="J8" s="45">
        <v>0</v>
      </c>
      <c r="K8" s="45">
        <v>0</v>
      </c>
      <c r="L8" s="45">
        <v>0</v>
      </c>
      <c r="M8" s="45">
        <v>0</v>
      </c>
      <c r="N8" s="45">
        <v>0</v>
      </c>
      <c r="O8" s="45">
        <v>0</v>
      </c>
      <c r="P8" s="45">
        <v>0</v>
      </c>
      <c r="Q8" s="45">
        <v>0</v>
      </c>
      <c r="R8" s="45">
        <v>0</v>
      </c>
      <c r="S8" s="45">
        <v>0</v>
      </c>
      <c r="T8" s="45">
        <v>0</v>
      </c>
      <c r="U8" s="45">
        <v>0</v>
      </c>
      <c r="V8" s="45">
        <v>0</v>
      </c>
      <c r="W8" s="46">
        <f t="shared" ref="W8:W29" si="0">H8+I8+J8+K8-L8+M8+N8+O8+P8+Q8+R8+U8+V8+S8+T8</f>
        <v>0</v>
      </c>
      <c r="X8" s="45">
        <v>0</v>
      </c>
      <c r="Y8" s="46">
        <f t="shared" ref="Y8:Y9" si="1">W8+X8</f>
        <v>0</v>
      </c>
    </row>
    <row r="9" spans="1:25" x14ac:dyDescent="0.2">
      <c r="A9" s="285" t="s">
        <v>217</v>
      </c>
      <c r="B9" s="285"/>
      <c r="C9" s="285"/>
      <c r="D9" s="285"/>
      <c r="E9" s="285"/>
      <c r="F9" s="285"/>
      <c r="G9" s="8">
        <v>3</v>
      </c>
      <c r="H9" s="45">
        <v>0</v>
      </c>
      <c r="I9" s="45">
        <v>0</v>
      </c>
      <c r="J9" s="45">
        <v>0</v>
      </c>
      <c r="K9" s="45">
        <v>0</v>
      </c>
      <c r="L9" s="45">
        <v>0</v>
      </c>
      <c r="M9" s="45">
        <v>0</v>
      </c>
      <c r="N9" s="45">
        <v>0</v>
      </c>
      <c r="O9" s="45">
        <v>0</v>
      </c>
      <c r="P9" s="45">
        <v>0</v>
      </c>
      <c r="Q9" s="45">
        <v>0</v>
      </c>
      <c r="R9" s="45">
        <v>0</v>
      </c>
      <c r="S9" s="45">
        <v>0</v>
      </c>
      <c r="T9" s="45">
        <v>0</v>
      </c>
      <c r="U9" s="45">
        <v>0</v>
      </c>
      <c r="V9" s="45">
        <v>0</v>
      </c>
      <c r="W9" s="46">
        <f t="shared" si="0"/>
        <v>0</v>
      </c>
      <c r="X9" s="45">
        <v>0</v>
      </c>
      <c r="Y9" s="46">
        <f t="shared" si="1"/>
        <v>0</v>
      </c>
    </row>
    <row r="10" spans="1:25" ht="22.5" customHeight="1" x14ac:dyDescent="0.2">
      <c r="A10" s="286" t="s">
        <v>248</v>
      </c>
      <c r="B10" s="286"/>
      <c r="C10" s="286"/>
      <c r="D10" s="286"/>
      <c r="E10" s="286"/>
      <c r="F10" s="286"/>
      <c r="G10" s="9">
        <v>4</v>
      </c>
      <c r="H10" s="47">
        <f>H7+H8+H9</f>
        <v>20355644</v>
      </c>
      <c r="I10" s="47">
        <f t="shared" ref="I10:Y10" si="2">I7+I8+I9</f>
        <v>0</v>
      </c>
      <c r="J10" s="47">
        <f t="shared" si="2"/>
        <v>1017782</v>
      </c>
      <c r="K10" s="47">
        <f t="shared" si="2"/>
        <v>0</v>
      </c>
      <c r="L10" s="47">
        <f t="shared" si="2"/>
        <v>0</v>
      </c>
      <c r="M10" s="47">
        <f t="shared" si="2"/>
        <v>30635760</v>
      </c>
      <c r="N10" s="47">
        <f t="shared" si="2"/>
        <v>6102992</v>
      </c>
      <c r="O10" s="47">
        <f t="shared" si="2"/>
        <v>0</v>
      </c>
      <c r="P10" s="47">
        <f t="shared" si="2"/>
        <v>0</v>
      </c>
      <c r="Q10" s="47">
        <f t="shared" si="2"/>
        <v>0</v>
      </c>
      <c r="R10" s="47">
        <f t="shared" si="2"/>
        <v>0</v>
      </c>
      <c r="S10" s="47">
        <f t="shared" si="2"/>
        <v>0</v>
      </c>
      <c r="T10" s="47">
        <f t="shared" si="2"/>
        <v>0</v>
      </c>
      <c r="U10" s="47">
        <f t="shared" si="2"/>
        <v>28727415</v>
      </c>
      <c r="V10" s="47">
        <f t="shared" si="2"/>
        <v>0</v>
      </c>
      <c r="W10" s="47">
        <f t="shared" si="0"/>
        <v>86839593</v>
      </c>
      <c r="X10" s="47">
        <f t="shared" si="2"/>
        <v>0</v>
      </c>
      <c r="Y10" s="47">
        <f t="shared" si="2"/>
        <v>86839593</v>
      </c>
    </row>
    <row r="11" spans="1:25" x14ac:dyDescent="0.2">
      <c r="A11" s="285" t="s">
        <v>218</v>
      </c>
      <c r="B11" s="285"/>
      <c r="C11" s="285"/>
      <c r="D11" s="285"/>
      <c r="E11" s="285"/>
      <c r="F11" s="285"/>
      <c r="G11" s="8">
        <v>5</v>
      </c>
      <c r="H11" s="49">
        <v>0</v>
      </c>
      <c r="I11" s="49">
        <v>0</v>
      </c>
      <c r="J11" s="49">
        <v>0</v>
      </c>
      <c r="K11" s="49">
        <v>0</v>
      </c>
      <c r="L11" s="49">
        <v>0</v>
      </c>
      <c r="M11" s="49">
        <v>0</v>
      </c>
      <c r="N11" s="49">
        <v>0</v>
      </c>
      <c r="O11" s="49">
        <v>0</v>
      </c>
      <c r="P11" s="49">
        <v>0</v>
      </c>
      <c r="Q11" s="49">
        <v>0</v>
      </c>
      <c r="R11" s="49">
        <v>0</v>
      </c>
      <c r="S11" s="45">
        <v>0</v>
      </c>
      <c r="T11" s="45">
        <v>0</v>
      </c>
      <c r="U11" s="49">
        <v>0</v>
      </c>
      <c r="V11" s="45">
        <v>50712478</v>
      </c>
      <c r="W11" s="46">
        <f t="shared" si="0"/>
        <v>50712478</v>
      </c>
      <c r="X11" s="45">
        <v>0</v>
      </c>
      <c r="Y11" s="46">
        <f t="shared" ref="Y11:Y29" si="3">W11+X11</f>
        <v>50712478</v>
      </c>
    </row>
    <row r="12" spans="1:25" x14ac:dyDescent="0.2">
      <c r="A12" s="285" t="s">
        <v>219</v>
      </c>
      <c r="B12" s="285"/>
      <c r="C12" s="285"/>
      <c r="D12" s="285"/>
      <c r="E12" s="285"/>
      <c r="F12" s="285"/>
      <c r="G12" s="8">
        <v>6</v>
      </c>
      <c r="H12" s="49">
        <v>0</v>
      </c>
      <c r="I12" s="49">
        <v>0</v>
      </c>
      <c r="J12" s="49">
        <v>0</v>
      </c>
      <c r="K12" s="49">
        <v>0</v>
      </c>
      <c r="L12" s="49">
        <v>0</v>
      </c>
      <c r="M12" s="49">
        <v>0</v>
      </c>
      <c r="N12" s="45">
        <v>0</v>
      </c>
      <c r="O12" s="49">
        <v>0</v>
      </c>
      <c r="P12" s="49">
        <v>0</v>
      </c>
      <c r="Q12" s="49">
        <v>0</v>
      </c>
      <c r="R12" s="49">
        <v>0</v>
      </c>
      <c r="S12" s="45">
        <v>0</v>
      </c>
      <c r="T12" s="45">
        <v>0</v>
      </c>
      <c r="U12" s="49">
        <v>0</v>
      </c>
      <c r="V12" s="49">
        <v>0</v>
      </c>
      <c r="W12" s="46">
        <f t="shared" si="0"/>
        <v>0</v>
      </c>
      <c r="X12" s="45">
        <v>0</v>
      </c>
      <c r="Y12" s="46">
        <f t="shared" si="3"/>
        <v>0</v>
      </c>
    </row>
    <row r="13" spans="1:25" ht="26.25" customHeight="1" x14ac:dyDescent="0.2">
      <c r="A13" s="285" t="s">
        <v>220</v>
      </c>
      <c r="B13" s="285"/>
      <c r="C13" s="285"/>
      <c r="D13" s="285"/>
      <c r="E13" s="285"/>
      <c r="F13" s="285"/>
      <c r="G13" s="8">
        <v>7</v>
      </c>
      <c r="H13" s="49">
        <v>0</v>
      </c>
      <c r="I13" s="49">
        <v>0</v>
      </c>
      <c r="J13" s="49">
        <v>0</v>
      </c>
      <c r="K13" s="49">
        <v>0</v>
      </c>
      <c r="L13" s="49">
        <v>0</v>
      </c>
      <c r="M13" s="49">
        <v>0</v>
      </c>
      <c r="N13" s="49">
        <v>0</v>
      </c>
      <c r="O13" s="45">
        <v>0</v>
      </c>
      <c r="P13" s="49">
        <v>0</v>
      </c>
      <c r="Q13" s="49">
        <v>0</v>
      </c>
      <c r="R13" s="49">
        <v>0</v>
      </c>
      <c r="S13" s="45">
        <v>0</v>
      </c>
      <c r="T13" s="45">
        <v>0</v>
      </c>
      <c r="U13" s="45">
        <v>0</v>
      </c>
      <c r="V13" s="45">
        <v>0</v>
      </c>
      <c r="W13" s="46">
        <f t="shared" si="0"/>
        <v>0</v>
      </c>
      <c r="X13" s="45">
        <v>0</v>
      </c>
      <c r="Y13" s="46">
        <f t="shared" si="3"/>
        <v>0</v>
      </c>
    </row>
    <row r="14" spans="1:25" ht="40.5" customHeight="1" x14ac:dyDescent="0.2">
      <c r="A14" s="285" t="s">
        <v>358</v>
      </c>
      <c r="B14" s="285"/>
      <c r="C14" s="285"/>
      <c r="D14" s="285"/>
      <c r="E14" s="285"/>
      <c r="F14" s="285"/>
      <c r="G14" s="8">
        <v>8</v>
      </c>
      <c r="H14" s="49">
        <v>0</v>
      </c>
      <c r="I14" s="49">
        <v>0</v>
      </c>
      <c r="J14" s="49">
        <v>0</v>
      </c>
      <c r="K14" s="49">
        <v>0</v>
      </c>
      <c r="L14" s="49">
        <v>0</v>
      </c>
      <c r="M14" s="49">
        <v>0</v>
      </c>
      <c r="N14" s="49">
        <v>0</v>
      </c>
      <c r="O14" s="49">
        <v>0</v>
      </c>
      <c r="P14" s="45">
        <v>1574490</v>
      </c>
      <c r="Q14" s="49">
        <v>0</v>
      </c>
      <c r="R14" s="49">
        <v>0</v>
      </c>
      <c r="S14" s="45">
        <v>0</v>
      </c>
      <c r="T14" s="45">
        <v>0</v>
      </c>
      <c r="U14" s="45">
        <v>0</v>
      </c>
      <c r="V14" s="45">
        <v>0</v>
      </c>
      <c r="W14" s="46">
        <f t="shared" si="0"/>
        <v>1574490</v>
      </c>
      <c r="X14" s="45">
        <v>0</v>
      </c>
      <c r="Y14" s="46">
        <f t="shared" si="3"/>
        <v>1574490</v>
      </c>
    </row>
    <row r="15" spans="1:25" x14ac:dyDescent="0.2">
      <c r="A15" s="285" t="s">
        <v>221</v>
      </c>
      <c r="B15" s="285"/>
      <c r="C15" s="285"/>
      <c r="D15" s="285"/>
      <c r="E15" s="285"/>
      <c r="F15" s="285"/>
      <c r="G15" s="8">
        <v>9</v>
      </c>
      <c r="H15" s="49">
        <v>0</v>
      </c>
      <c r="I15" s="49">
        <v>0</v>
      </c>
      <c r="J15" s="49">
        <v>0</v>
      </c>
      <c r="K15" s="49">
        <v>0</v>
      </c>
      <c r="L15" s="49">
        <v>0</v>
      </c>
      <c r="M15" s="49">
        <v>0</v>
      </c>
      <c r="N15" s="49">
        <v>0</v>
      </c>
      <c r="O15" s="49">
        <v>0</v>
      </c>
      <c r="P15" s="49">
        <v>0</v>
      </c>
      <c r="Q15" s="45">
        <v>0</v>
      </c>
      <c r="R15" s="49">
        <v>0</v>
      </c>
      <c r="S15" s="45">
        <v>0</v>
      </c>
      <c r="T15" s="45">
        <v>0</v>
      </c>
      <c r="U15" s="45">
        <v>0</v>
      </c>
      <c r="V15" s="45">
        <v>0</v>
      </c>
      <c r="W15" s="46">
        <f t="shared" si="0"/>
        <v>0</v>
      </c>
      <c r="X15" s="45">
        <v>0</v>
      </c>
      <c r="Y15" s="46">
        <f t="shared" si="3"/>
        <v>0</v>
      </c>
    </row>
    <row r="16" spans="1:25" ht="28.5" customHeight="1" x14ac:dyDescent="0.2">
      <c r="A16" s="285" t="s">
        <v>222</v>
      </c>
      <c r="B16" s="285"/>
      <c r="C16" s="285"/>
      <c r="D16" s="285"/>
      <c r="E16" s="285"/>
      <c r="F16" s="285"/>
      <c r="G16" s="8">
        <v>10</v>
      </c>
      <c r="H16" s="49">
        <v>0</v>
      </c>
      <c r="I16" s="49">
        <v>0</v>
      </c>
      <c r="J16" s="49">
        <v>0</v>
      </c>
      <c r="K16" s="49">
        <v>0</v>
      </c>
      <c r="L16" s="49">
        <v>0</v>
      </c>
      <c r="M16" s="49">
        <v>0</v>
      </c>
      <c r="N16" s="49">
        <v>0</v>
      </c>
      <c r="O16" s="49">
        <v>0</v>
      </c>
      <c r="P16" s="49">
        <v>0</v>
      </c>
      <c r="Q16" s="49">
        <v>0</v>
      </c>
      <c r="R16" s="45">
        <v>0</v>
      </c>
      <c r="S16" s="45">
        <v>0</v>
      </c>
      <c r="T16" s="45">
        <v>0</v>
      </c>
      <c r="U16" s="45">
        <v>0</v>
      </c>
      <c r="V16" s="45">
        <v>0</v>
      </c>
      <c r="W16" s="46">
        <f t="shared" si="0"/>
        <v>0</v>
      </c>
      <c r="X16" s="45">
        <v>0</v>
      </c>
      <c r="Y16" s="46">
        <f t="shared" si="3"/>
        <v>0</v>
      </c>
    </row>
    <row r="17" spans="1:25" ht="23.25" customHeight="1" x14ac:dyDescent="0.2">
      <c r="A17" s="285" t="s">
        <v>223</v>
      </c>
      <c r="B17" s="285"/>
      <c r="C17" s="285"/>
      <c r="D17" s="285"/>
      <c r="E17" s="285"/>
      <c r="F17" s="285"/>
      <c r="G17" s="8">
        <v>11</v>
      </c>
      <c r="H17" s="49">
        <v>0</v>
      </c>
      <c r="I17" s="49">
        <v>0</v>
      </c>
      <c r="J17" s="49">
        <v>0</v>
      </c>
      <c r="K17" s="49">
        <v>0</v>
      </c>
      <c r="L17" s="49">
        <v>0</v>
      </c>
      <c r="M17" s="49">
        <v>0</v>
      </c>
      <c r="N17" s="45">
        <v>0</v>
      </c>
      <c r="O17" s="45">
        <v>0</v>
      </c>
      <c r="P17" s="45">
        <v>0</v>
      </c>
      <c r="Q17" s="45">
        <v>0</v>
      </c>
      <c r="R17" s="45">
        <v>0</v>
      </c>
      <c r="S17" s="45">
        <v>0</v>
      </c>
      <c r="T17" s="45">
        <v>0</v>
      </c>
      <c r="U17" s="45">
        <v>0</v>
      </c>
      <c r="V17" s="45">
        <v>0</v>
      </c>
      <c r="W17" s="46">
        <f t="shared" si="0"/>
        <v>0</v>
      </c>
      <c r="X17" s="45">
        <v>0</v>
      </c>
      <c r="Y17" s="46">
        <f t="shared" si="3"/>
        <v>0</v>
      </c>
    </row>
    <row r="18" spans="1:25" x14ac:dyDescent="0.2">
      <c r="A18" s="285" t="s">
        <v>224</v>
      </c>
      <c r="B18" s="285"/>
      <c r="C18" s="285"/>
      <c r="D18" s="285"/>
      <c r="E18" s="285"/>
      <c r="F18" s="285"/>
      <c r="G18" s="8">
        <v>12</v>
      </c>
      <c r="H18" s="49">
        <v>0</v>
      </c>
      <c r="I18" s="49">
        <v>0</v>
      </c>
      <c r="J18" s="49">
        <v>0</v>
      </c>
      <c r="K18" s="49">
        <v>0</v>
      </c>
      <c r="L18" s="49">
        <v>0</v>
      </c>
      <c r="M18" s="49">
        <v>0</v>
      </c>
      <c r="N18" s="45">
        <v>0</v>
      </c>
      <c r="O18" s="45">
        <v>0</v>
      </c>
      <c r="P18" s="45">
        <v>0</v>
      </c>
      <c r="Q18" s="45">
        <v>0</v>
      </c>
      <c r="R18" s="45">
        <v>0</v>
      </c>
      <c r="S18" s="45">
        <v>0</v>
      </c>
      <c r="T18" s="45">
        <v>0</v>
      </c>
      <c r="U18" s="45">
        <v>0</v>
      </c>
      <c r="V18" s="45">
        <v>0</v>
      </c>
      <c r="W18" s="46">
        <f t="shared" si="0"/>
        <v>0</v>
      </c>
      <c r="X18" s="45">
        <v>0</v>
      </c>
      <c r="Y18" s="46">
        <f t="shared" si="3"/>
        <v>0</v>
      </c>
    </row>
    <row r="19" spans="1:25" x14ac:dyDescent="0.2">
      <c r="A19" s="285" t="s">
        <v>225</v>
      </c>
      <c r="B19" s="285"/>
      <c r="C19" s="285"/>
      <c r="D19" s="285"/>
      <c r="E19" s="285"/>
      <c r="F19" s="285"/>
      <c r="G19" s="8">
        <v>13</v>
      </c>
      <c r="H19" s="45">
        <v>93636</v>
      </c>
      <c r="I19" s="45">
        <v>0</v>
      </c>
      <c r="J19" s="45">
        <v>0</v>
      </c>
      <c r="K19" s="45">
        <v>0</v>
      </c>
      <c r="L19" s="45">
        <v>0</v>
      </c>
      <c r="M19" s="45">
        <v>0</v>
      </c>
      <c r="N19" s="45">
        <v>0</v>
      </c>
      <c r="O19" s="45">
        <v>0</v>
      </c>
      <c r="P19" s="45">
        <v>0</v>
      </c>
      <c r="Q19" s="45">
        <v>0</v>
      </c>
      <c r="R19" s="45">
        <v>0</v>
      </c>
      <c r="S19" s="45">
        <v>0</v>
      </c>
      <c r="T19" s="45">
        <v>0</v>
      </c>
      <c r="U19" s="45">
        <v>-93636</v>
      </c>
      <c r="V19" s="45">
        <v>0</v>
      </c>
      <c r="W19" s="46">
        <f t="shared" si="0"/>
        <v>0</v>
      </c>
      <c r="X19" s="45">
        <v>0</v>
      </c>
      <c r="Y19" s="46">
        <f t="shared" si="3"/>
        <v>0</v>
      </c>
    </row>
    <row r="20" spans="1:25" x14ac:dyDescent="0.2">
      <c r="A20" s="285" t="s">
        <v>226</v>
      </c>
      <c r="B20" s="285"/>
      <c r="C20" s="285"/>
      <c r="D20" s="285"/>
      <c r="E20" s="285"/>
      <c r="F20" s="285"/>
      <c r="G20" s="8">
        <v>14</v>
      </c>
      <c r="H20" s="49">
        <v>0</v>
      </c>
      <c r="I20" s="49">
        <v>0</v>
      </c>
      <c r="J20" s="49">
        <v>0</v>
      </c>
      <c r="K20" s="49">
        <v>0</v>
      </c>
      <c r="L20" s="49">
        <v>0</v>
      </c>
      <c r="M20" s="49">
        <v>0</v>
      </c>
      <c r="N20" s="45">
        <v>0</v>
      </c>
      <c r="O20" s="45">
        <v>0</v>
      </c>
      <c r="P20" s="45">
        <v>0</v>
      </c>
      <c r="Q20" s="45">
        <v>0</v>
      </c>
      <c r="R20" s="45">
        <v>0</v>
      </c>
      <c r="S20" s="45">
        <v>0</v>
      </c>
      <c r="T20" s="45">
        <v>0</v>
      </c>
      <c r="U20" s="45">
        <v>0</v>
      </c>
      <c r="V20" s="45">
        <v>0</v>
      </c>
      <c r="W20" s="46">
        <f t="shared" si="0"/>
        <v>0</v>
      </c>
      <c r="X20" s="45">
        <v>0</v>
      </c>
      <c r="Y20" s="46">
        <f t="shared" si="3"/>
        <v>0</v>
      </c>
    </row>
    <row r="21" spans="1:25" ht="30.75" customHeight="1" x14ac:dyDescent="0.2">
      <c r="A21" s="285" t="s">
        <v>359</v>
      </c>
      <c r="B21" s="285"/>
      <c r="C21" s="285"/>
      <c r="D21" s="285"/>
      <c r="E21" s="285"/>
      <c r="F21" s="285"/>
      <c r="G21" s="8">
        <v>15</v>
      </c>
      <c r="H21" s="45">
        <v>0</v>
      </c>
      <c r="I21" s="45">
        <v>0</v>
      </c>
      <c r="J21" s="45">
        <v>0</v>
      </c>
      <c r="K21" s="45">
        <v>0</v>
      </c>
      <c r="L21" s="45">
        <v>0</v>
      </c>
      <c r="M21" s="45">
        <v>0</v>
      </c>
      <c r="N21" s="45">
        <v>0</v>
      </c>
      <c r="O21" s="45">
        <v>0</v>
      </c>
      <c r="P21" s="45">
        <v>0</v>
      </c>
      <c r="Q21" s="45">
        <v>0</v>
      </c>
      <c r="R21" s="45">
        <v>0</v>
      </c>
      <c r="S21" s="45">
        <v>0</v>
      </c>
      <c r="T21" s="45">
        <v>0</v>
      </c>
      <c r="U21" s="45">
        <v>0</v>
      </c>
      <c r="V21" s="45">
        <v>0</v>
      </c>
      <c r="W21" s="46">
        <f t="shared" si="0"/>
        <v>0</v>
      </c>
      <c r="X21" s="45">
        <v>0</v>
      </c>
      <c r="Y21" s="46">
        <f t="shared" si="3"/>
        <v>0</v>
      </c>
    </row>
    <row r="22" spans="1:25" ht="28.5" customHeight="1" x14ac:dyDescent="0.2">
      <c r="A22" s="285" t="s">
        <v>360</v>
      </c>
      <c r="B22" s="285"/>
      <c r="C22" s="285"/>
      <c r="D22" s="285"/>
      <c r="E22" s="285"/>
      <c r="F22" s="285"/>
      <c r="G22" s="8">
        <v>16</v>
      </c>
      <c r="H22" s="45">
        <v>0</v>
      </c>
      <c r="I22" s="45">
        <v>0</v>
      </c>
      <c r="J22" s="45">
        <v>0</v>
      </c>
      <c r="K22" s="45">
        <v>0</v>
      </c>
      <c r="L22" s="45">
        <v>0</v>
      </c>
      <c r="M22" s="45">
        <v>0</v>
      </c>
      <c r="N22" s="45">
        <v>0</v>
      </c>
      <c r="O22" s="45">
        <v>0</v>
      </c>
      <c r="P22" s="45">
        <v>0</v>
      </c>
      <c r="Q22" s="45">
        <v>0</v>
      </c>
      <c r="R22" s="45">
        <v>0</v>
      </c>
      <c r="S22" s="45">
        <v>0</v>
      </c>
      <c r="T22" s="45">
        <v>0</v>
      </c>
      <c r="U22" s="45">
        <v>0</v>
      </c>
      <c r="V22" s="45">
        <v>0</v>
      </c>
      <c r="W22" s="46">
        <f t="shared" si="0"/>
        <v>0</v>
      </c>
      <c r="X22" s="45">
        <v>0</v>
      </c>
      <c r="Y22" s="46">
        <f t="shared" si="3"/>
        <v>0</v>
      </c>
    </row>
    <row r="23" spans="1:25" ht="26.25" customHeight="1" x14ac:dyDescent="0.2">
      <c r="A23" s="285" t="s">
        <v>361</v>
      </c>
      <c r="B23" s="285"/>
      <c r="C23" s="285"/>
      <c r="D23" s="285"/>
      <c r="E23" s="285"/>
      <c r="F23" s="285"/>
      <c r="G23" s="8">
        <v>17</v>
      </c>
      <c r="H23" s="45">
        <v>0</v>
      </c>
      <c r="I23" s="45">
        <v>0</v>
      </c>
      <c r="J23" s="45">
        <v>0</v>
      </c>
      <c r="K23" s="45">
        <v>0</v>
      </c>
      <c r="L23" s="45">
        <v>0</v>
      </c>
      <c r="M23" s="45">
        <v>0</v>
      </c>
      <c r="N23" s="45">
        <v>0</v>
      </c>
      <c r="O23" s="45">
        <v>0</v>
      </c>
      <c r="P23" s="45">
        <v>0</v>
      </c>
      <c r="Q23" s="45">
        <v>0</v>
      </c>
      <c r="R23" s="45">
        <v>0</v>
      </c>
      <c r="S23" s="45">
        <v>0</v>
      </c>
      <c r="T23" s="45">
        <v>0</v>
      </c>
      <c r="U23" s="45">
        <v>0</v>
      </c>
      <c r="V23" s="45">
        <v>0</v>
      </c>
      <c r="W23" s="46">
        <f t="shared" si="0"/>
        <v>0</v>
      </c>
      <c r="X23" s="45">
        <v>0</v>
      </c>
      <c r="Y23" s="46">
        <f t="shared" si="3"/>
        <v>0</v>
      </c>
    </row>
    <row r="24" spans="1:25" x14ac:dyDescent="0.2">
      <c r="A24" s="285" t="s">
        <v>227</v>
      </c>
      <c r="B24" s="285"/>
      <c r="C24" s="285"/>
      <c r="D24" s="285"/>
      <c r="E24" s="285"/>
      <c r="F24" s="285"/>
      <c r="G24" s="8">
        <v>18</v>
      </c>
      <c r="H24" s="45">
        <v>0</v>
      </c>
      <c r="I24" s="45">
        <v>0</v>
      </c>
      <c r="J24" s="45">
        <v>0</v>
      </c>
      <c r="K24" s="45">
        <v>0</v>
      </c>
      <c r="L24" s="45">
        <v>0</v>
      </c>
      <c r="M24" s="45">
        <v>0</v>
      </c>
      <c r="N24" s="45">
        <v>0</v>
      </c>
      <c r="O24" s="45">
        <v>0</v>
      </c>
      <c r="P24" s="45">
        <v>0</v>
      </c>
      <c r="Q24" s="45">
        <v>0</v>
      </c>
      <c r="R24" s="45">
        <v>0</v>
      </c>
      <c r="S24" s="45">
        <v>0</v>
      </c>
      <c r="T24" s="45">
        <v>0</v>
      </c>
      <c r="U24" s="45">
        <v>0</v>
      </c>
      <c r="V24" s="45">
        <v>0</v>
      </c>
      <c r="W24" s="46">
        <f t="shared" si="0"/>
        <v>0</v>
      </c>
      <c r="X24" s="45">
        <v>0</v>
      </c>
      <c r="Y24" s="46">
        <f t="shared" si="3"/>
        <v>0</v>
      </c>
    </row>
    <row r="25" spans="1:25" x14ac:dyDescent="0.2">
      <c r="A25" s="285" t="s">
        <v>362</v>
      </c>
      <c r="B25" s="285"/>
      <c r="C25" s="285"/>
      <c r="D25" s="285"/>
      <c r="E25" s="285"/>
      <c r="F25" s="285"/>
      <c r="G25" s="8">
        <v>19</v>
      </c>
      <c r="H25" s="45">
        <v>0</v>
      </c>
      <c r="I25" s="45">
        <v>0</v>
      </c>
      <c r="J25" s="45">
        <v>0</v>
      </c>
      <c r="K25" s="45">
        <v>0</v>
      </c>
      <c r="L25" s="45">
        <v>0</v>
      </c>
      <c r="M25" s="45">
        <v>0</v>
      </c>
      <c r="N25" s="45">
        <v>0</v>
      </c>
      <c r="O25" s="45">
        <v>0</v>
      </c>
      <c r="P25" s="45">
        <v>0</v>
      </c>
      <c r="Q25" s="45">
        <v>0</v>
      </c>
      <c r="R25" s="45">
        <v>0</v>
      </c>
      <c r="S25" s="45">
        <v>0</v>
      </c>
      <c r="T25" s="45">
        <v>0</v>
      </c>
      <c r="U25" s="45">
        <v>0</v>
      </c>
      <c r="V25" s="45">
        <v>0</v>
      </c>
      <c r="W25" s="46">
        <f t="shared" si="0"/>
        <v>0</v>
      </c>
      <c r="X25" s="45">
        <v>0</v>
      </c>
      <c r="Y25" s="46">
        <f t="shared" ref="Y25" si="4">W25+X25</f>
        <v>0</v>
      </c>
    </row>
    <row r="26" spans="1:25" x14ac:dyDescent="0.2">
      <c r="A26" s="285" t="s">
        <v>364</v>
      </c>
      <c r="B26" s="285"/>
      <c r="C26" s="285"/>
      <c r="D26" s="285"/>
      <c r="E26" s="285"/>
      <c r="F26" s="285"/>
      <c r="G26" s="8">
        <v>20</v>
      </c>
      <c r="H26" s="45">
        <v>0</v>
      </c>
      <c r="I26" s="45">
        <v>0</v>
      </c>
      <c r="J26" s="45">
        <v>0</v>
      </c>
      <c r="K26" s="45">
        <v>0</v>
      </c>
      <c r="L26" s="45">
        <v>0</v>
      </c>
      <c r="M26" s="45">
        <v>0</v>
      </c>
      <c r="N26" s="45">
        <v>0</v>
      </c>
      <c r="O26" s="45">
        <v>0</v>
      </c>
      <c r="P26" s="45">
        <v>0</v>
      </c>
      <c r="Q26" s="45">
        <v>0</v>
      </c>
      <c r="R26" s="45">
        <v>0</v>
      </c>
      <c r="S26" s="45">
        <v>0</v>
      </c>
      <c r="T26" s="45">
        <v>0</v>
      </c>
      <c r="U26" s="45">
        <v>-7024328</v>
      </c>
      <c r="V26" s="45">
        <v>0</v>
      </c>
      <c r="W26" s="46">
        <f t="shared" si="0"/>
        <v>-7024328</v>
      </c>
      <c r="X26" s="45">
        <v>0</v>
      </c>
      <c r="Y26" s="46">
        <f t="shared" si="3"/>
        <v>-7024328</v>
      </c>
    </row>
    <row r="27" spans="1:25" x14ac:dyDescent="0.2">
      <c r="A27" s="285" t="s">
        <v>363</v>
      </c>
      <c r="B27" s="285"/>
      <c r="C27" s="285"/>
      <c r="D27" s="285"/>
      <c r="E27" s="285"/>
      <c r="F27" s="285"/>
      <c r="G27" s="8">
        <v>21</v>
      </c>
      <c r="H27" s="45">
        <v>0</v>
      </c>
      <c r="I27" s="45">
        <v>0</v>
      </c>
      <c r="J27" s="45">
        <v>0</v>
      </c>
      <c r="K27" s="45">
        <v>0</v>
      </c>
      <c r="L27" s="45">
        <v>0</v>
      </c>
      <c r="M27" s="45">
        <v>0</v>
      </c>
      <c r="N27" s="45">
        <v>0</v>
      </c>
      <c r="O27" s="45">
        <v>0</v>
      </c>
      <c r="P27" s="45">
        <v>0</v>
      </c>
      <c r="Q27" s="45">
        <v>0</v>
      </c>
      <c r="R27" s="45">
        <v>0</v>
      </c>
      <c r="S27" s="45">
        <v>0</v>
      </c>
      <c r="T27" s="45">
        <v>0</v>
      </c>
      <c r="U27" s="45">
        <v>0</v>
      </c>
      <c r="V27" s="45">
        <v>0</v>
      </c>
      <c r="W27" s="46">
        <f t="shared" si="0"/>
        <v>0</v>
      </c>
      <c r="X27" s="45">
        <v>0</v>
      </c>
      <c r="Y27" s="46">
        <f t="shared" si="3"/>
        <v>0</v>
      </c>
    </row>
    <row r="28" spans="1:25" x14ac:dyDescent="0.2">
      <c r="A28" s="285" t="s">
        <v>365</v>
      </c>
      <c r="B28" s="285"/>
      <c r="C28" s="285"/>
      <c r="D28" s="285"/>
      <c r="E28" s="285"/>
      <c r="F28" s="285"/>
      <c r="G28" s="8">
        <v>22</v>
      </c>
      <c r="H28" s="45">
        <v>0</v>
      </c>
      <c r="I28" s="45">
        <v>0</v>
      </c>
      <c r="J28" s="45">
        <v>0</v>
      </c>
      <c r="K28" s="45">
        <v>0</v>
      </c>
      <c r="L28" s="45">
        <v>0</v>
      </c>
      <c r="M28" s="45">
        <v>2229621</v>
      </c>
      <c r="N28" s="45">
        <v>0</v>
      </c>
      <c r="O28" s="45">
        <v>0</v>
      </c>
      <c r="P28" s="45">
        <v>0</v>
      </c>
      <c r="Q28" s="45">
        <v>0</v>
      </c>
      <c r="R28" s="45">
        <v>0</v>
      </c>
      <c r="S28" s="45">
        <v>0</v>
      </c>
      <c r="T28" s="45">
        <v>0</v>
      </c>
      <c r="U28" s="45">
        <v>-2229621</v>
      </c>
      <c r="V28" s="45">
        <v>0</v>
      </c>
      <c r="W28" s="46">
        <f t="shared" si="0"/>
        <v>0</v>
      </c>
      <c r="X28" s="45">
        <v>0</v>
      </c>
      <c r="Y28" s="46">
        <f t="shared" si="3"/>
        <v>0</v>
      </c>
    </row>
    <row r="29" spans="1:25" x14ac:dyDescent="0.2">
      <c r="A29" s="285" t="s">
        <v>366</v>
      </c>
      <c r="B29" s="285"/>
      <c r="C29" s="285"/>
      <c r="D29" s="285"/>
      <c r="E29" s="285"/>
      <c r="F29" s="285"/>
      <c r="G29" s="8">
        <v>23</v>
      </c>
      <c r="H29" s="45">
        <v>0</v>
      </c>
      <c r="I29" s="45">
        <v>0</v>
      </c>
      <c r="J29" s="45">
        <v>0</v>
      </c>
      <c r="K29" s="45">
        <v>0</v>
      </c>
      <c r="L29" s="45">
        <v>0</v>
      </c>
      <c r="M29" s="45">
        <v>0</v>
      </c>
      <c r="N29" s="45">
        <v>0</v>
      </c>
      <c r="O29" s="45">
        <v>0</v>
      </c>
      <c r="P29" s="45">
        <v>0</v>
      </c>
      <c r="Q29" s="45">
        <v>0</v>
      </c>
      <c r="R29" s="45">
        <v>0</v>
      </c>
      <c r="S29" s="45">
        <v>0</v>
      </c>
      <c r="T29" s="45">
        <v>0</v>
      </c>
      <c r="U29" s="45">
        <v>0</v>
      </c>
      <c r="V29" s="45">
        <v>0</v>
      </c>
      <c r="W29" s="46">
        <f t="shared" si="0"/>
        <v>0</v>
      </c>
      <c r="X29" s="45">
        <v>0</v>
      </c>
      <c r="Y29" s="46">
        <f t="shared" si="3"/>
        <v>0</v>
      </c>
    </row>
    <row r="30" spans="1:25" ht="27.75" customHeight="1" x14ac:dyDescent="0.2">
      <c r="A30" s="303" t="s">
        <v>367</v>
      </c>
      <c r="B30" s="303"/>
      <c r="C30" s="303"/>
      <c r="D30" s="303"/>
      <c r="E30" s="303"/>
      <c r="F30" s="303"/>
      <c r="G30" s="10">
        <v>24</v>
      </c>
      <c r="H30" s="48">
        <f>SUM(H10:H29)</f>
        <v>20449280</v>
      </c>
      <c r="I30" s="48">
        <f t="shared" ref="I30:Y30" si="5">SUM(I10:I29)</f>
        <v>0</v>
      </c>
      <c r="J30" s="48">
        <f t="shared" si="5"/>
        <v>1017782</v>
      </c>
      <c r="K30" s="48">
        <f t="shared" si="5"/>
        <v>0</v>
      </c>
      <c r="L30" s="48">
        <f t="shared" si="5"/>
        <v>0</v>
      </c>
      <c r="M30" s="48">
        <f t="shared" si="5"/>
        <v>32865381</v>
      </c>
      <c r="N30" s="48">
        <f t="shared" si="5"/>
        <v>6102992</v>
      </c>
      <c r="O30" s="48">
        <f t="shared" si="5"/>
        <v>0</v>
      </c>
      <c r="P30" s="48">
        <f t="shared" si="5"/>
        <v>1574490</v>
      </c>
      <c r="Q30" s="48">
        <f t="shared" si="5"/>
        <v>0</v>
      </c>
      <c r="R30" s="48">
        <f t="shared" si="5"/>
        <v>0</v>
      </c>
      <c r="S30" s="48">
        <f t="shared" si="5"/>
        <v>0</v>
      </c>
      <c r="T30" s="48">
        <f t="shared" si="5"/>
        <v>0</v>
      </c>
      <c r="U30" s="48">
        <f t="shared" si="5"/>
        <v>19379830</v>
      </c>
      <c r="V30" s="48">
        <f t="shared" si="5"/>
        <v>50712478</v>
      </c>
      <c r="W30" s="48">
        <f t="shared" si="5"/>
        <v>132102233</v>
      </c>
      <c r="X30" s="48">
        <f t="shared" si="5"/>
        <v>0</v>
      </c>
      <c r="Y30" s="48">
        <f t="shared" si="5"/>
        <v>132102233</v>
      </c>
    </row>
    <row r="31" spans="1:25" x14ac:dyDescent="0.2">
      <c r="A31" s="304" t="s">
        <v>228</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36.75" customHeight="1" x14ac:dyDescent="0.2">
      <c r="A32" s="306" t="s">
        <v>229</v>
      </c>
      <c r="B32" s="306"/>
      <c r="C32" s="306"/>
      <c r="D32" s="306"/>
      <c r="E32" s="306"/>
      <c r="F32" s="306"/>
      <c r="G32" s="9">
        <v>25</v>
      </c>
      <c r="H32" s="47">
        <f>SUM(H12:H20)</f>
        <v>93636</v>
      </c>
      <c r="I32" s="47">
        <f t="shared" ref="I32:Y32" si="6">SUM(I12:I20)</f>
        <v>0</v>
      </c>
      <c r="J32" s="47">
        <f t="shared" si="6"/>
        <v>0</v>
      </c>
      <c r="K32" s="47">
        <f t="shared" si="6"/>
        <v>0</v>
      </c>
      <c r="L32" s="47">
        <f t="shared" si="6"/>
        <v>0</v>
      </c>
      <c r="M32" s="47">
        <f t="shared" si="6"/>
        <v>0</v>
      </c>
      <c r="N32" s="47">
        <f t="shared" si="6"/>
        <v>0</v>
      </c>
      <c r="O32" s="47">
        <f t="shared" si="6"/>
        <v>0</v>
      </c>
      <c r="P32" s="47">
        <f t="shared" si="6"/>
        <v>1574490</v>
      </c>
      <c r="Q32" s="47">
        <f t="shared" si="6"/>
        <v>0</v>
      </c>
      <c r="R32" s="47">
        <f t="shared" si="6"/>
        <v>0</v>
      </c>
      <c r="S32" s="47">
        <f t="shared" si="6"/>
        <v>0</v>
      </c>
      <c r="T32" s="47">
        <f t="shared" si="6"/>
        <v>0</v>
      </c>
      <c r="U32" s="47">
        <f t="shared" si="6"/>
        <v>-93636</v>
      </c>
      <c r="V32" s="47">
        <f t="shared" si="6"/>
        <v>0</v>
      </c>
      <c r="W32" s="47">
        <f t="shared" si="6"/>
        <v>1574490</v>
      </c>
      <c r="X32" s="47">
        <f t="shared" si="6"/>
        <v>0</v>
      </c>
      <c r="Y32" s="47">
        <f t="shared" si="6"/>
        <v>1574490</v>
      </c>
    </row>
    <row r="33" spans="1:25" ht="31.5" customHeight="1" x14ac:dyDescent="0.2">
      <c r="A33" s="306" t="s">
        <v>368</v>
      </c>
      <c r="B33" s="306"/>
      <c r="C33" s="306"/>
      <c r="D33" s="306"/>
      <c r="E33" s="306"/>
      <c r="F33" s="306"/>
      <c r="G33" s="9">
        <v>26</v>
      </c>
      <c r="H33" s="47">
        <f>H11+H32</f>
        <v>93636</v>
      </c>
      <c r="I33" s="47">
        <f t="shared" ref="I33:Y33" si="7">I11+I32</f>
        <v>0</v>
      </c>
      <c r="J33" s="47">
        <f t="shared" si="7"/>
        <v>0</v>
      </c>
      <c r="K33" s="47">
        <f t="shared" si="7"/>
        <v>0</v>
      </c>
      <c r="L33" s="47">
        <f t="shared" si="7"/>
        <v>0</v>
      </c>
      <c r="M33" s="47">
        <f t="shared" si="7"/>
        <v>0</v>
      </c>
      <c r="N33" s="47">
        <f t="shared" si="7"/>
        <v>0</v>
      </c>
      <c r="O33" s="47">
        <f t="shared" si="7"/>
        <v>0</v>
      </c>
      <c r="P33" s="47">
        <f t="shared" si="7"/>
        <v>1574490</v>
      </c>
      <c r="Q33" s="47">
        <f t="shared" si="7"/>
        <v>0</v>
      </c>
      <c r="R33" s="47">
        <f t="shared" si="7"/>
        <v>0</v>
      </c>
      <c r="S33" s="47">
        <f t="shared" si="7"/>
        <v>0</v>
      </c>
      <c r="T33" s="47">
        <f t="shared" si="7"/>
        <v>0</v>
      </c>
      <c r="U33" s="47">
        <f t="shared" si="7"/>
        <v>-93636</v>
      </c>
      <c r="V33" s="47">
        <f t="shared" si="7"/>
        <v>50712478</v>
      </c>
      <c r="W33" s="47">
        <f t="shared" si="7"/>
        <v>52286968</v>
      </c>
      <c r="X33" s="47">
        <f t="shared" si="7"/>
        <v>0</v>
      </c>
      <c r="Y33" s="47">
        <f t="shared" si="7"/>
        <v>52286968</v>
      </c>
    </row>
    <row r="34" spans="1:25" ht="30.75" customHeight="1" x14ac:dyDescent="0.2">
      <c r="A34" s="307" t="s">
        <v>369</v>
      </c>
      <c r="B34" s="307"/>
      <c r="C34" s="307"/>
      <c r="D34" s="307"/>
      <c r="E34" s="307"/>
      <c r="F34" s="307"/>
      <c r="G34" s="10">
        <v>27</v>
      </c>
      <c r="H34" s="48">
        <f>SUM(H21:H29)</f>
        <v>0</v>
      </c>
      <c r="I34" s="48">
        <f t="shared" ref="I34:Y34" si="8">SUM(I21:I29)</f>
        <v>0</v>
      </c>
      <c r="J34" s="48">
        <f t="shared" si="8"/>
        <v>0</v>
      </c>
      <c r="K34" s="48">
        <f t="shared" si="8"/>
        <v>0</v>
      </c>
      <c r="L34" s="48">
        <f t="shared" si="8"/>
        <v>0</v>
      </c>
      <c r="M34" s="48">
        <f t="shared" si="8"/>
        <v>2229621</v>
      </c>
      <c r="N34" s="48">
        <f t="shared" si="8"/>
        <v>0</v>
      </c>
      <c r="O34" s="48">
        <f t="shared" si="8"/>
        <v>0</v>
      </c>
      <c r="P34" s="48">
        <f t="shared" si="8"/>
        <v>0</v>
      </c>
      <c r="Q34" s="48">
        <f t="shared" si="8"/>
        <v>0</v>
      </c>
      <c r="R34" s="48">
        <f t="shared" si="8"/>
        <v>0</v>
      </c>
      <c r="S34" s="48">
        <f t="shared" si="8"/>
        <v>0</v>
      </c>
      <c r="T34" s="48">
        <f t="shared" si="8"/>
        <v>0</v>
      </c>
      <c r="U34" s="48">
        <f t="shared" si="8"/>
        <v>-9253949</v>
      </c>
      <c r="V34" s="48">
        <f t="shared" si="8"/>
        <v>0</v>
      </c>
      <c r="W34" s="48">
        <f t="shared" si="8"/>
        <v>-7024328</v>
      </c>
      <c r="X34" s="48">
        <f t="shared" si="8"/>
        <v>0</v>
      </c>
      <c r="Y34" s="48">
        <f t="shared" si="8"/>
        <v>-7024328</v>
      </c>
    </row>
    <row r="35" spans="1:25" x14ac:dyDescent="0.2">
      <c r="A35" s="304" t="s">
        <v>230</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x14ac:dyDescent="0.2">
      <c r="A36" s="302" t="s">
        <v>249</v>
      </c>
      <c r="B36" s="302"/>
      <c r="C36" s="302"/>
      <c r="D36" s="302"/>
      <c r="E36" s="302"/>
      <c r="F36" s="302"/>
      <c r="G36" s="8">
        <v>28</v>
      </c>
      <c r="H36" s="45">
        <v>20449280</v>
      </c>
      <c r="I36" s="45">
        <v>0</v>
      </c>
      <c r="J36" s="45">
        <v>1017782</v>
      </c>
      <c r="K36" s="45">
        <v>0</v>
      </c>
      <c r="L36" s="45">
        <v>0</v>
      </c>
      <c r="M36" s="45">
        <v>32865381</v>
      </c>
      <c r="N36" s="45">
        <v>6102992</v>
      </c>
      <c r="O36" s="45">
        <v>0</v>
      </c>
      <c r="P36" s="45">
        <v>1574490</v>
      </c>
      <c r="Q36" s="45">
        <v>0</v>
      </c>
      <c r="R36" s="45">
        <v>0</v>
      </c>
      <c r="S36" s="45">
        <v>0</v>
      </c>
      <c r="T36" s="45">
        <v>0</v>
      </c>
      <c r="U36" s="45">
        <v>70092308</v>
      </c>
      <c r="V36" s="45">
        <v>0</v>
      </c>
      <c r="W36" s="46">
        <f>H36+I36+J36+K36-L36+M36+N36+O36+P36+Q36+R36+U36+V36+S36+T36</f>
        <v>132102233</v>
      </c>
      <c r="X36" s="45">
        <v>0</v>
      </c>
      <c r="Y36" s="46">
        <f t="shared" ref="Y36:Y38" si="9">W36+X36</f>
        <v>132102233</v>
      </c>
    </row>
    <row r="37" spans="1:25" x14ac:dyDescent="0.2">
      <c r="A37" s="285" t="s">
        <v>216</v>
      </c>
      <c r="B37" s="285"/>
      <c r="C37" s="285"/>
      <c r="D37" s="285"/>
      <c r="E37" s="285"/>
      <c r="F37" s="285"/>
      <c r="G37" s="8">
        <v>29</v>
      </c>
      <c r="H37" s="45">
        <v>0</v>
      </c>
      <c r="I37" s="45">
        <v>0</v>
      </c>
      <c r="J37" s="45">
        <v>0</v>
      </c>
      <c r="K37" s="45">
        <v>0</v>
      </c>
      <c r="L37" s="45">
        <v>0</v>
      </c>
      <c r="M37" s="45">
        <v>0</v>
      </c>
      <c r="N37" s="45">
        <v>0</v>
      </c>
      <c r="O37" s="45">
        <v>0</v>
      </c>
      <c r="P37" s="45">
        <v>0</v>
      </c>
      <c r="Q37" s="45">
        <v>0</v>
      </c>
      <c r="R37" s="45">
        <v>0</v>
      </c>
      <c r="S37" s="45">
        <v>0</v>
      </c>
      <c r="T37" s="45">
        <v>0</v>
      </c>
      <c r="U37" s="45">
        <v>0</v>
      </c>
      <c r="V37" s="45">
        <v>0</v>
      </c>
      <c r="W37" s="46">
        <f t="shared" ref="W37:W58" si="10">H37+I37+J37+K37-L37+M37+N37+O37+P37+Q37+R37+U37+V37+S37+T37</f>
        <v>0</v>
      </c>
      <c r="X37" s="45">
        <v>0</v>
      </c>
      <c r="Y37" s="46">
        <f t="shared" si="9"/>
        <v>0</v>
      </c>
    </row>
    <row r="38" spans="1:25" x14ac:dyDescent="0.2">
      <c r="A38" s="285" t="s">
        <v>217</v>
      </c>
      <c r="B38" s="285"/>
      <c r="C38" s="285"/>
      <c r="D38" s="285"/>
      <c r="E38" s="285"/>
      <c r="F38" s="285"/>
      <c r="G38" s="8">
        <v>30</v>
      </c>
      <c r="H38" s="45">
        <v>0</v>
      </c>
      <c r="I38" s="45">
        <v>0</v>
      </c>
      <c r="J38" s="45">
        <v>0</v>
      </c>
      <c r="K38" s="45">
        <v>0</v>
      </c>
      <c r="L38" s="45">
        <v>0</v>
      </c>
      <c r="M38" s="45">
        <v>0</v>
      </c>
      <c r="N38" s="45">
        <v>0</v>
      </c>
      <c r="O38" s="45">
        <v>0</v>
      </c>
      <c r="P38" s="45">
        <v>0</v>
      </c>
      <c r="Q38" s="45">
        <v>0</v>
      </c>
      <c r="R38" s="45">
        <v>0</v>
      </c>
      <c r="S38" s="45">
        <v>0</v>
      </c>
      <c r="T38" s="45">
        <v>0</v>
      </c>
      <c r="U38" s="45">
        <v>0</v>
      </c>
      <c r="V38" s="45">
        <v>0</v>
      </c>
      <c r="W38" s="46">
        <f t="shared" si="10"/>
        <v>0</v>
      </c>
      <c r="X38" s="45">
        <v>0</v>
      </c>
      <c r="Y38" s="46">
        <f t="shared" si="9"/>
        <v>0</v>
      </c>
    </row>
    <row r="39" spans="1:25" ht="25.5" customHeight="1" x14ac:dyDescent="0.2">
      <c r="A39" s="286" t="s">
        <v>370</v>
      </c>
      <c r="B39" s="286"/>
      <c r="C39" s="286"/>
      <c r="D39" s="286"/>
      <c r="E39" s="286"/>
      <c r="F39" s="286"/>
      <c r="G39" s="9">
        <v>31</v>
      </c>
      <c r="H39" s="47">
        <f>H36+H37+H38</f>
        <v>20449280</v>
      </c>
      <c r="I39" s="47">
        <f t="shared" ref="I39:Y39" si="11">I36+I37+I38</f>
        <v>0</v>
      </c>
      <c r="J39" s="47">
        <f t="shared" si="11"/>
        <v>1017782</v>
      </c>
      <c r="K39" s="47">
        <f t="shared" si="11"/>
        <v>0</v>
      </c>
      <c r="L39" s="47">
        <f t="shared" si="11"/>
        <v>0</v>
      </c>
      <c r="M39" s="47">
        <f t="shared" si="11"/>
        <v>32865381</v>
      </c>
      <c r="N39" s="47">
        <f t="shared" si="11"/>
        <v>6102992</v>
      </c>
      <c r="O39" s="47">
        <f t="shared" si="11"/>
        <v>0</v>
      </c>
      <c r="P39" s="47">
        <f t="shared" si="11"/>
        <v>1574490</v>
      </c>
      <c r="Q39" s="47">
        <f t="shared" si="11"/>
        <v>0</v>
      </c>
      <c r="R39" s="47">
        <f t="shared" si="11"/>
        <v>0</v>
      </c>
      <c r="S39" s="47">
        <f t="shared" si="11"/>
        <v>0</v>
      </c>
      <c r="T39" s="47">
        <f t="shared" si="11"/>
        <v>0</v>
      </c>
      <c r="U39" s="47">
        <f t="shared" si="11"/>
        <v>70092308</v>
      </c>
      <c r="V39" s="47">
        <f t="shared" si="11"/>
        <v>0</v>
      </c>
      <c r="W39" s="47">
        <f t="shared" si="11"/>
        <v>132102233</v>
      </c>
      <c r="X39" s="47">
        <f t="shared" si="11"/>
        <v>0</v>
      </c>
      <c r="Y39" s="47">
        <f t="shared" si="11"/>
        <v>132102233</v>
      </c>
    </row>
    <row r="40" spans="1:25" x14ac:dyDescent="0.2">
      <c r="A40" s="285" t="s">
        <v>218</v>
      </c>
      <c r="B40" s="285"/>
      <c r="C40" s="285"/>
      <c r="D40" s="285"/>
      <c r="E40" s="285"/>
      <c r="F40" s="285"/>
      <c r="G40" s="8">
        <v>32</v>
      </c>
      <c r="H40" s="49">
        <v>0</v>
      </c>
      <c r="I40" s="49">
        <v>0</v>
      </c>
      <c r="J40" s="49">
        <v>0</v>
      </c>
      <c r="K40" s="49">
        <v>0</v>
      </c>
      <c r="L40" s="49">
        <v>0</v>
      </c>
      <c r="M40" s="49">
        <v>0</v>
      </c>
      <c r="N40" s="49">
        <v>0</v>
      </c>
      <c r="O40" s="49">
        <v>0</v>
      </c>
      <c r="P40" s="49">
        <v>0</v>
      </c>
      <c r="Q40" s="49">
        <v>0</v>
      </c>
      <c r="R40" s="49">
        <v>0</v>
      </c>
      <c r="S40" s="45">
        <v>0</v>
      </c>
      <c r="T40" s="45">
        <v>0</v>
      </c>
      <c r="U40" s="49">
        <v>0</v>
      </c>
      <c r="V40" s="45">
        <v>107013744</v>
      </c>
      <c r="W40" s="46">
        <f t="shared" si="10"/>
        <v>107013744</v>
      </c>
      <c r="X40" s="45">
        <v>0</v>
      </c>
      <c r="Y40" s="46">
        <f t="shared" ref="Y40:Y58" si="12">W40+X40</f>
        <v>107013744</v>
      </c>
    </row>
    <row r="41" spans="1:25" x14ac:dyDescent="0.2">
      <c r="A41" s="285" t="s">
        <v>219</v>
      </c>
      <c r="B41" s="285"/>
      <c r="C41" s="285"/>
      <c r="D41" s="285"/>
      <c r="E41" s="285"/>
      <c r="F41" s="285"/>
      <c r="G41" s="8">
        <v>33</v>
      </c>
      <c r="H41" s="49">
        <v>0</v>
      </c>
      <c r="I41" s="49">
        <v>0</v>
      </c>
      <c r="J41" s="49">
        <v>0</v>
      </c>
      <c r="K41" s="49">
        <v>0</v>
      </c>
      <c r="L41" s="49">
        <v>0</v>
      </c>
      <c r="M41" s="49">
        <v>0</v>
      </c>
      <c r="N41" s="45">
        <v>0</v>
      </c>
      <c r="O41" s="49">
        <v>0</v>
      </c>
      <c r="P41" s="49">
        <v>0</v>
      </c>
      <c r="Q41" s="49">
        <v>0</v>
      </c>
      <c r="R41" s="49">
        <v>0</v>
      </c>
      <c r="S41" s="45">
        <v>0</v>
      </c>
      <c r="T41" s="45">
        <v>0</v>
      </c>
      <c r="U41" s="49">
        <v>0</v>
      </c>
      <c r="V41" s="49">
        <v>0</v>
      </c>
      <c r="W41" s="46">
        <f t="shared" si="10"/>
        <v>0</v>
      </c>
      <c r="X41" s="45">
        <v>0</v>
      </c>
      <c r="Y41" s="46">
        <f t="shared" si="12"/>
        <v>0</v>
      </c>
    </row>
    <row r="42" spans="1:25" ht="27" customHeight="1" x14ac:dyDescent="0.2">
      <c r="A42" s="285" t="s">
        <v>231</v>
      </c>
      <c r="B42" s="285"/>
      <c r="C42" s="285"/>
      <c r="D42" s="285"/>
      <c r="E42" s="285"/>
      <c r="F42" s="285"/>
      <c r="G42" s="8">
        <v>34</v>
      </c>
      <c r="H42" s="49">
        <v>0</v>
      </c>
      <c r="I42" s="49">
        <v>0</v>
      </c>
      <c r="J42" s="49">
        <v>0</v>
      </c>
      <c r="K42" s="49">
        <v>0</v>
      </c>
      <c r="L42" s="49">
        <v>0</v>
      </c>
      <c r="M42" s="49">
        <v>0</v>
      </c>
      <c r="N42" s="49">
        <v>0</v>
      </c>
      <c r="O42" s="45">
        <v>0</v>
      </c>
      <c r="P42" s="49">
        <v>0</v>
      </c>
      <c r="Q42" s="49">
        <v>0</v>
      </c>
      <c r="R42" s="49">
        <v>0</v>
      </c>
      <c r="S42" s="45">
        <v>0</v>
      </c>
      <c r="T42" s="45">
        <v>0</v>
      </c>
      <c r="U42" s="45">
        <v>0</v>
      </c>
      <c r="V42" s="45">
        <v>0</v>
      </c>
      <c r="W42" s="46">
        <f t="shared" si="10"/>
        <v>0</v>
      </c>
      <c r="X42" s="45">
        <v>0</v>
      </c>
      <c r="Y42" s="46">
        <f t="shared" si="12"/>
        <v>0</v>
      </c>
    </row>
    <row r="43" spans="1:25" ht="37.5" customHeight="1" x14ac:dyDescent="0.2">
      <c r="A43" s="285" t="s">
        <v>358</v>
      </c>
      <c r="B43" s="285"/>
      <c r="C43" s="285"/>
      <c r="D43" s="285"/>
      <c r="E43" s="285"/>
      <c r="F43" s="285"/>
      <c r="G43" s="8">
        <v>35</v>
      </c>
      <c r="H43" s="49">
        <v>0</v>
      </c>
      <c r="I43" s="49">
        <v>0</v>
      </c>
      <c r="J43" s="49">
        <v>0</v>
      </c>
      <c r="K43" s="49">
        <v>0</v>
      </c>
      <c r="L43" s="49">
        <v>0</v>
      </c>
      <c r="M43" s="49">
        <v>0</v>
      </c>
      <c r="N43" s="49">
        <v>0</v>
      </c>
      <c r="O43" s="49">
        <v>0</v>
      </c>
      <c r="P43" s="45">
        <v>0</v>
      </c>
      <c r="Q43" s="49">
        <v>0</v>
      </c>
      <c r="R43" s="49">
        <v>0</v>
      </c>
      <c r="S43" s="45">
        <v>0</v>
      </c>
      <c r="T43" s="45">
        <v>0</v>
      </c>
      <c r="U43" s="45">
        <v>0</v>
      </c>
      <c r="V43" s="45">
        <v>0</v>
      </c>
      <c r="W43" s="46">
        <f t="shared" si="10"/>
        <v>0</v>
      </c>
      <c r="X43" s="45">
        <v>0</v>
      </c>
      <c r="Y43" s="46">
        <f t="shared" si="12"/>
        <v>0</v>
      </c>
    </row>
    <row r="44" spans="1:25" ht="21" customHeight="1" x14ac:dyDescent="0.2">
      <c r="A44" s="285" t="s">
        <v>221</v>
      </c>
      <c r="B44" s="285"/>
      <c r="C44" s="285"/>
      <c r="D44" s="285"/>
      <c r="E44" s="285"/>
      <c r="F44" s="285"/>
      <c r="G44" s="8">
        <v>36</v>
      </c>
      <c r="H44" s="49">
        <v>0</v>
      </c>
      <c r="I44" s="49">
        <v>0</v>
      </c>
      <c r="J44" s="49">
        <v>0</v>
      </c>
      <c r="K44" s="49">
        <v>0</v>
      </c>
      <c r="L44" s="49">
        <v>0</v>
      </c>
      <c r="M44" s="49">
        <v>0</v>
      </c>
      <c r="N44" s="49">
        <v>0</v>
      </c>
      <c r="O44" s="49">
        <v>0</v>
      </c>
      <c r="P44" s="49">
        <v>0</v>
      </c>
      <c r="Q44" s="45">
        <v>0</v>
      </c>
      <c r="R44" s="49">
        <v>0</v>
      </c>
      <c r="S44" s="45">
        <v>0</v>
      </c>
      <c r="T44" s="45">
        <v>0</v>
      </c>
      <c r="U44" s="45">
        <v>0</v>
      </c>
      <c r="V44" s="45">
        <v>0</v>
      </c>
      <c r="W44" s="46">
        <f t="shared" si="10"/>
        <v>0</v>
      </c>
      <c r="X44" s="45">
        <v>0</v>
      </c>
      <c r="Y44" s="46">
        <f t="shared" si="12"/>
        <v>0</v>
      </c>
    </row>
    <row r="45" spans="1:25" ht="29.25" customHeight="1" x14ac:dyDescent="0.2">
      <c r="A45" s="285" t="s">
        <v>222</v>
      </c>
      <c r="B45" s="285"/>
      <c r="C45" s="285"/>
      <c r="D45" s="285"/>
      <c r="E45" s="285"/>
      <c r="F45" s="285"/>
      <c r="G45" s="8">
        <v>37</v>
      </c>
      <c r="H45" s="49">
        <v>0</v>
      </c>
      <c r="I45" s="49">
        <v>0</v>
      </c>
      <c r="J45" s="49">
        <v>0</v>
      </c>
      <c r="K45" s="49">
        <v>0</v>
      </c>
      <c r="L45" s="49">
        <v>0</v>
      </c>
      <c r="M45" s="49">
        <v>0</v>
      </c>
      <c r="N45" s="49">
        <v>0</v>
      </c>
      <c r="O45" s="49">
        <v>0</v>
      </c>
      <c r="P45" s="49">
        <v>0</v>
      </c>
      <c r="Q45" s="49">
        <v>0</v>
      </c>
      <c r="R45" s="45">
        <v>0</v>
      </c>
      <c r="S45" s="45">
        <v>0</v>
      </c>
      <c r="T45" s="45">
        <v>0</v>
      </c>
      <c r="U45" s="45">
        <v>0</v>
      </c>
      <c r="V45" s="45">
        <v>0</v>
      </c>
      <c r="W45" s="46">
        <f t="shared" si="10"/>
        <v>0</v>
      </c>
      <c r="X45" s="45">
        <v>0</v>
      </c>
      <c r="Y45" s="46">
        <f t="shared" si="12"/>
        <v>0</v>
      </c>
    </row>
    <row r="46" spans="1:25" ht="21" customHeight="1" x14ac:dyDescent="0.2">
      <c r="A46" s="285" t="s">
        <v>232</v>
      </c>
      <c r="B46" s="285"/>
      <c r="C46" s="285"/>
      <c r="D46" s="285"/>
      <c r="E46" s="285"/>
      <c r="F46" s="285"/>
      <c r="G46" s="8">
        <v>38</v>
      </c>
      <c r="H46" s="49">
        <v>0</v>
      </c>
      <c r="I46" s="49">
        <v>0</v>
      </c>
      <c r="J46" s="49">
        <v>0</v>
      </c>
      <c r="K46" s="49">
        <v>0</v>
      </c>
      <c r="L46" s="49">
        <v>0</v>
      </c>
      <c r="M46" s="49">
        <v>0</v>
      </c>
      <c r="N46" s="45">
        <v>0</v>
      </c>
      <c r="O46" s="45">
        <v>0</v>
      </c>
      <c r="P46" s="45">
        <v>0</v>
      </c>
      <c r="Q46" s="45">
        <v>0</v>
      </c>
      <c r="R46" s="45">
        <v>0</v>
      </c>
      <c r="S46" s="45">
        <v>0</v>
      </c>
      <c r="T46" s="45">
        <v>0</v>
      </c>
      <c r="U46" s="45">
        <v>0</v>
      </c>
      <c r="V46" s="45">
        <v>0</v>
      </c>
      <c r="W46" s="46">
        <f t="shared" si="10"/>
        <v>0</v>
      </c>
      <c r="X46" s="45">
        <v>0</v>
      </c>
      <c r="Y46" s="46">
        <f t="shared" si="12"/>
        <v>0</v>
      </c>
    </row>
    <row r="47" spans="1:25" x14ac:dyDescent="0.2">
      <c r="A47" s="285" t="s">
        <v>224</v>
      </c>
      <c r="B47" s="285"/>
      <c r="C47" s="285"/>
      <c r="D47" s="285"/>
      <c r="E47" s="285"/>
      <c r="F47" s="285"/>
      <c r="G47" s="8">
        <v>39</v>
      </c>
      <c r="H47" s="49">
        <v>0</v>
      </c>
      <c r="I47" s="49">
        <v>0</v>
      </c>
      <c r="J47" s="49">
        <v>0</v>
      </c>
      <c r="K47" s="49">
        <v>0</v>
      </c>
      <c r="L47" s="49">
        <v>0</v>
      </c>
      <c r="M47" s="49">
        <v>0</v>
      </c>
      <c r="N47" s="45">
        <v>0</v>
      </c>
      <c r="O47" s="45">
        <v>0</v>
      </c>
      <c r="P47" s="45">
        <v>0</v>
      </c>
      <c r="Q47" s="45">
        <v>0</v>
      </c>
      <c r="R47" s="45">
        <v>0</v>
      </c>
      <c r="S47" s="45">
        <v>0</v>
      </c>
      <c r="T47" s="45">
        <v>0</v>
      </c>
      <c r="U47" s="45">
        <v>0</v>
      </c>
      <c r="V47" s="45">
        <v>0</v>
      </c>
      <c r="W47" s="46">
        <f t="shared" si="10"/>
        <v>0</v>
      </c>
      <c r="X47" s="45">
        <v>0</v>
      </c>
      <c r="Y47" s="46">
        <f t="shared" si="12"/>
        <v>0</v>
      </c>
    </row>
    <row r="48" spans="1:25" x14ac:dyDescent="0.2">
      <c r="A48" s="285" t="s">
        <v>225</v>
      </c>
      <c r="B48" s="285"/>
      <c r="C48" s="285"/>
      <c r="D48" s="285"/>
      <c r="E48" s="285"/>
      <c r="F48" s="285"/>
      <c r="G48" s="8">
        <v>40</v>
      </c>
      <c r="H48" s="45">
        <v>0</v>
      </c>
      <c r="I48" s="45">
        <v>0</v>
      </c>
      <c r="J48" s="45">
        <v>0</v>
      </c>
      <c r="K48" s="45">
        <v>0</v>
      </c>
      <c r="L48" s="45">
        <v>0</v>
      </c>
      <c r="M48" s="45">
        <v>0</v>
      </c>
      <c r="N48" s="45">
        <v>0</v>
      </c>
      <c r="O48" s="45">
        <v>0</v>
      </c>
      <c r="P48" s="45">
        <v>0</v>
      </c>
      <c r="Q48" s="45">
        <v>0</v>
      </c>
      <c r="R48" s="45">
        <v>0</v>
      </c>
      <c r="S48" s="45">
        <v>0</v>
      </c>
      <c r="T48" s="45">
        <v>0</v>
      </c>
      <c r="U48" s="45">
        <v>0</v>
      </c>
      <c r="V48" s="45">
        <v>0</v>
      </c>
      <c r="W48" s="46">
        <f t="shared" si="10"/>
        <v>0</v>
      </c>
      <c r="X48" s="45">
        <v>0</v>
      </c>
      <c r="Y48" s="46">
        <f t="shared" si="12"/>
        <v>0</v>
      </c>
    </row>
    <row r="49" spans="1:25" x14ac:dyDescent="0.2">
      <c r="A49" s="285" t="s">
        <v>226</v>
      </c>
      <c r="B49" s="285"/>
      <c r="C49" s="285"/>
      <c r="D49" s="285"/>
      <c r="E49" s="285"/>
      <c r="F49" s="285"/>
      <c r="G49" s="8">
        <v>41</v>
      </c>
      <c r="H49" s="49">
        <v>0</v>
      </c>
      <c r="I49" s="49">
        <v>0</v>
      </c>
      <c r="J49" s="49">
        <v>0</v>
      </c>
      <c r="K49" s="49">
        <v>0</v>
      </c>
      <c r="L49" s="49">
        <v>0</v>
      </c>
      <c r="M49" s="49">
        <v>0</v>
      </c>
      <c r="N49" s="45">
        <v>0</v>
      </c>
      <c r="O49" s="45">
        <v>0</v>
      </c>
      <c r="P49" s="45">
        <v>0</v>
      </c>
      <c r="Q49" s="45">
        <v>0</v>
      </c>
      <c r="R49" s="45">
        <v>0</v>
      </c>
      <c r="S49" s="45">
        <v>0</v>
      </c>
      <c r="T49" s="45">
        <v>0</v>
      </c>
      <c r="U49" s="45">
        <v>0</v>
      </c>
      <c r="V49" s="45">
        <v>0</v>
      </c>
      <c r="W49" s="46">
        <f t="shared" si="10"/>
        <v>0</v>
      </c>
      <c r="X49" s="45">
        <v>0</v>
      </c>
      <c r="Y49" s="46">
        <f t="shared" si="12"/>
        <v>0</v>
      </c>
    </row>
    <row r="50" spans="1:25" ht="24" customHeight="1" x14ac:dyDescent="0.2">
      <c r="A50" s="285" t="s">
        <v>359</v>
      </c>
      <c r="B50" s="285"/>
      <c r="C50" s="285"/>
      <c r="D50" s="285"/>
      <c r="E50" s="285"/>
      <c r="F50" s="285"/>
      <c r="G50" s="8">
        <v>42</v>
      </c>
      <c r="H50" s="45">
        <v>0</v>
      </c>
      <c r="I50" s="45">
        <v>0</v>
      </c>
      <c r="J50" s="45">
        <v>0</v>
      </c>
      <c r="K50" s="45">
        <v>0</v>
      </c>
      <c r="L50" s="45">
        <v>0</v>
      </c>
      <c r="M50" s="45">
        <v>0</v>
      </c>
      <c r="N50" s="45">
        <v>0</v>
      </c>
      <c r="O50" s="45">
        <v>0</v>
      </c>
      <c r="P50" s="45">
        <v>0</v>
      </c>
      <c r="Q50" s="45">
        <v>0</v>
      </c>
      <c r="R50" s="45">
        <v>0</v>
      </c>
      <c r="S50" s="45">
        <v>0</v>
      </c>
      <c r="T50" s="45">
        <v>0</v>
      </c>
      <c r="U50" s="45">
        <v>0</v>
      </c>
      <c r="V50" s="45">
        <v>0</v>
      </c>
      <c r="W50" s="46">
        <f t="shared" si="10"/>
        <v>0</v>
      </c>
      <c r="X50" s="45">
        <v>0</v>
      </c>
      <c r="Y50" s="46">
        <f t="shared" si="12"/>
        <v>0</v>
      </c>
    </row>
    <row r="51" spans="1:25" ht="26.25" customHeight="1" x14ac:dyDescent="0.2">
      <c r="A51" s="285" t="s">
        <v>360</v>
      </c>
      <c r="B51" s="285"/>
      <c r="C51" s="285"/>
      <c r="D51" s="285"/>
      <c r="E51" s="285"/>
      <c r="F51" s="285"/>
      <c r="G51" s="8">
        <v>43</v>
      </c>
      <c r="H51" s="45">
        <v>0</v>
      </c>
      <c r="I51" s="45">
        <v>0</v>
      </c>
      <c r="J51" s="45">
        <v>0</v>
      </c>
      <c r="K51" s="45">
        <v>0</v>
      </c>
      <c r="L51" s="45">
        <v>0</v>
      </c>
      <c r="M51" s="45">
        <v>0</v>
      </c>
      <c r="N51" s="45">
        <v>0</v>
      </c>
      <c r="O51" s="45">
        <v>0</v>
      </c>
      <c r="P51" s="45">
        <v>0</v>
      </c>
      <c r="Q51" s="45">
        <v>0</v>
      </c>
      <c r="R51" s="45">
        <v>0</v>
      </c>
      <c r="S51" s="45">
        <v>0</v>
      </c>
      <c r="T51" s="45">
        <v>0</v>
      </c>
      <c r="U51" s="45">
        <v>0</v>
      </c>
      <c r="V51" s="45">
        <v>0</v>
      </c>
      <c r="W51" s="46">
        <f t="shared" si="10"/>
        <v>0</v>
      </c>
      <c r="X51" s="45">
        <v>0</v>
      </c>
      <c r="Y51" s="46">
        <f t="shared" si="12"/>
        <v>0</v>
      </c>
    </row>
    <row r="52" spans="1:25" ht="22.5" customHeight="1" x14ac:dyDescent="0.2">
      <c r="A52" s="285" t="s">
        <v>361</v>
      </c>
      <c r="B52" s="285"/>
      <c r="C52" s="285"/>
      <c r="D52" s="285"/>
      <c r="E52" s="285"/>
      <c r="F52" s="285"/>
      <c r="G52" s="8">
        <v>44</v>
      </c>
      <c r="H52" s="45">
        <v>0</v>
      </c>
      <c r="I52" s="45">
        <v>0</v>
      </c>
      <c r="J52" s="45">
        <v>0</v>
      </c>
      <c r="K52" s="45">
        <v>0</v>
      </c>
      <c r="L52" s="45">
        <v>0</v>
      </c>
      <c r="M52" s="45">
        <v>0</v>
      </c>
      <c r="N52" s="45">
        <v>0</v>
      </c>
      <c r="O52" s="45">
        <v>0</v>
      </c>
      <c r="P52" s="45">
        <v>0</v>
      </c>
      <c r="Q52" s="45">
        <v>0</v>
      </c>
      <c r="R52" s="45">
        <v>0</v>
      </c>
      <c r="S52" s="45">
        <v>0</v>
      </c>
      <c r="T52" s="45">
        <v>0</v>
      </c>
      <c r="U52" s="45">
        <v>0</v>
      </c>
      <c r="V52" s="45">
        <v>0</v>
      </c>
      <c r="W52" s="46">
        <f t="shared" si="10"/>
        <v>0</v>
      </c>
      <c r="X52" s="45">
        <v>0</v>
      </c>
      <c r="Y52" s="46">
        <f t="shared" si="12"/>
        <v>0</v>
      </c>
    </row>
    <row r="53" spans="1:25" x14ac:dyDescent="0.2">
      <c r="A53" s="285" t="s">
        <v>227</v>
      </c>
      <c r="B53" s="285"/>
      <c r="C53" s="285"/>
      <c r="D53" s="285"/>
      <c r="E53" s="285"/>
      <c r="F53" s="285"/>
      <c r="G53" s="8">
        <v>45</v>
      </c>
      <c r="H53" s="45">
        <v>0</v>
      </c>
      <c r="I53" s="45">
        <v>0</v>
      </c>
      <c r="J53" s="45">
        <v>0</v>
      </c>
      <c r="K53" s="45">
        <v>0</v>
      </c>
      <c r="L53" s="45">
        <v>0</v>
      </c>
      <c r="M53" s="45">
        <v>0</v>
      </c>
      <c r="N53" s="45">
        <v>0</v>
      </c>
      <c r="O53" s="45">
        <v>0</v>
      </c>
      <c r="P53" s="45">
        <v>0</v>
      </c>
      <c r="Q53" s="45">
        <v>0</v>
      </c>
      <c r="R53" s="45">
        <v>0</v>
      </c>
      <c r="S53" s="45">
        <v>0</v>
      </c>
      <c r="T53" s="45">
        <v>0</v>
      </c>
      <c r="U53" s="45">
        <v>0</v>
      </c>
      <c r="V53" s="45">
        <v>0</v>
      </c>
      <c r="W53" s="46">
        <f t="shared" si="10"/>
        <v>0</v>
      </c>
      <c r="X53" s="45">
        <v>0</v>
      </c>
      <c r="Y53" s="46">
        <f t="shared" si="12"/>
        <v>0</v>
      </c>
    </row>
    <row r="54" spans="1:25" x14ac:dyDescent="0.2">
      <c r="A54" s="285" t="s">
        <v>362</v>
      </c>
      <c r="B54" s="285"/>
      <c r="C54" s="285"/>
      <c r="D54" s="285"/>
      <c r="E54" s="285"/>
      <c r="F54" s="285"/>
      <c r="G54" s="8">
        <v>46</v>
      </c>
      <c r="H54" s="45">
        <v>0</v>
      </c>
      <c r="I54" s="45">
        <v>0</v>
      </c>
      <c r="J54" s="45">
        <v>0</v>
      </c>
      <c r="K54" s="45">
        <v>0</v>
      </c>
      <c r="L54" s="45">
        <v>0</v>
      </c>
      <c r="M54" s="45">
        <v>0</v>
      </c>
      <c r="N54" s="45">
        <v>0</v>
      </c>
      <c r="O54" s="45">
        <v>0</v>
      </c>
      <c r="P54" s="45">
        <v>0</v>
      </c>
      <c r="Q54" s="45">
        <v>0</v>
      </c>
      <c r="R54" s="45">
        <v>0</v>
      </c>
      <c r="S54" s="45">
        <v>0</v>
      </c>
      <c r="T54" s="45">
        <v>0</v>
      </c>
      <c r="U54" s="45">
        <v>0</v>
      </c>
      <c r="V54" s="45">
        <v>0</v>
      </c>
      <c r="W54" s="46">
        <f t="shared" si="10"/>
        <v>0</v>
      </c>
      <c r="X54" s="45">
        <v>0</v>
      </c>
      <c r="Y54" s="46">
        <f t="shared" si="12"/>
        <v>0</v>
      </c>
    </row>
    <row r="55" spans="1:25" x14ac:dyDescent="0.2">
      <c r="A55" s="285" t="s">
        <v>371</v>
      </c>
      <c r="B55" s="285"/>
      <c r="C55" s="285"/>
      <c r="D55" s="285"/>
      <c r="E55" s="285"/>
      <c r="F55" s="285"/>
      <c r="G55" s="8">
        <v>47</v>
      </c>
      <c r="H55" s="45">
        <v>0</v>
      </c>
      <c r="I55" s="45">
        <v>0</v>
      </c>
      <c r="J55" s="45">
        <v>0</v>
      </c>
      <c r="K55" s="45">
        <v>0</v>
      </c>
      <c r="L55" s="45">
        <v>0</v>
      </c>
      <c r="M55" s="45">
        <v>0</v>
      </c>
      <c r="N55" s="45">
        <v>0</v>
      </c>
      <c r="O55" s="45">
        <v>0</v>
      </c>
      <c r="P55" s="45">
        <v>0</v>
      </c>
      <c r="Q55" s="45">
        <v>0</v>
      </c>
      <c r="R55" s="45">
        <v>0</v>
      </c>
      <c r="S55" s="45">
        <v>0</v>
      </c>
      <c r="T55" s="45">
        <v>0</v>
      </c>
      <c r="U55" s="45">
        <v>-16231616</v>
      </c>
      <c r="V55" s="45">
        <v>0</v>
      </c>
      <c r="W55" s="46">
        <f t="shared" si="10"/>
        <v>-16231616</v>
      </c>
      <c r="X55" s="45">
        <v>0</v>
      </c>
      <c r="Y55" s="46">
        <f t="shared" si="12"/>
        <v>-16231616</v>
      </c>
    </row>
    <row r="56" spans="1:25" x14ac:dyDescent="0.2">
      <c r="A56" s="285" t="s">
        <v>363</v>
      </c>
      <c r="B56" s="285"/>
      <c r="C56" s="285"/>
      <c r="D56" s="285"/>
      <c r="E56" s="285"/>
      <c r="F56" s="285"/>
      <c r="G56" s="8">
        <v>48</v>
      </c>
      <c r="H56" s="45">
        <v>0</v>
      </c>
      <c r="I56" s="45">
        <v>0</v>
      </c>
      <c r="J56" s="45">
        <v>0</v>
      </c>
      <c r="K56" s="45">
        <v>0</v>
      </c>
      <c r="L56" s="45">
        <v>0</v>
      </c>
      <c r="M56" s="45">
        <v>0</v>
      </c>
      <c r="N56" s="45">
        <v>0</v>
      </c>
      <c r="O56" s="45">
        <v>0</v>
      </c>
      <c r="P56" s="45">
        <v>0</v>
      </c>
      <c r="Q56" s="45">
        <v>0</v>
      </c>
      <c r="R56" s="45">
        <v>0</v>
      </c>
      <c r="S56" s="45">
        <v>0</v>
      </c>
      <c r="T56" s="45">
        <v>0</v>
      </c>
      <c r="U56" s="45">
        <v>0</v>
      </c>
      <c r="V56" s="45">
        <v>0</v>
      </c>
      <c r="W56" s="46">
        <f t="shared" si="10"/>
        <v>0</v>
      </c>
      <c r="X56" s="45">
        <v>0</v>
      </c>
      <c r="Y56" s="46">
        <f t="shared" si="12"/>
        <v>0</v>
      </c>
    </row>
    <row r="57" spans="1:25" x14ac:dyDescent="0.2">
      <c r="A57" s="285" t="s">
        <v>372</v>
      </c>
      <c r="B57" s="285"/>
      <c r="C57" s="285"/>
      <c r="D57" s="285"/>
      <c r="E57" s="285"/>
      <c r="F57" s="285"/>
      <c r="G57" s="8">
        <v>49</v>
      </c>
      <c r="H57" s="45">
        <v>0</v>
      </c>
      <c r="I57" s="45">
        <v>0</v>
      </c>
      <c r="J57" s="45">
        <v>0</v>
      </c>
      <c r="K57" s="45">
        <v>0</v>
      </c>
      <c r="L57" s="45">
        <v>0</v>
      </c>
      <c r="M57" s="45">
        <v>0</v>
      </c>
      <c r="N57" s="45">
        <v>0</v>
      </c>
      <c r="O57" s="45">
        <v>0</v>
      </c>
      <c r="P57" s="45">
        <v>0</v>
      </c>
      <c r="Q57" s="45">
        <v>0</v>
      </c>
      <c r="R57" s="45">
        <v>0</v>
      </c>
      <c r="S57" s="45">
        <v>0</v>
      </c>
      <c r="T57" s="45">
        <v>0</v>
      </c>
      <c r="U57" s="45">
        <v>0</v>
      </c>
      <c r="V57" s="45">
        <v>0</v>
      </c>
      <c r="W57" s="46">
        <f t="shared" si="10"/>
        <v>0</v>
      </c>
      <c r="X57" s="45">
        <v>0</v>
      </c>
      <c r="Y57" s="46">
        <f t="shared" si="12"/>
        <v>0</v>
      </c>
    </row>
    <row r="58" spans="1:25" x14ac:dyDescent="0.2">
      <c r="A58" s="285" t="s">
        <v>366</v>
      </c>
      <c r="B58" s="285"/>
      <c r="C58" s="285"/>
      <c r="D58" s="285"/>
      <c r="E58" s="285"/>
      <c r="F58" s="285"/>
      <c r="G58" s="8">
        <v>50</v>
      </c>
      <c r="H58" s="45">
        <v>0</v>
      </c>
      <c r="I58" s="45">
        <v>0</v>
      </c>
      <c r="J58" s="45">
        <v>0</v>
      </c>
      <c r="K58" s="45">
        <v>0</v>
      </c>
      <c r="L58" s="45">
        <v>0</v>
      </c>
      <c r="M58" s="45">
        <v>0</v>
      </c>
      <c r="N58" s="45">
        <v>0</v>
      </c>
      <c r="O58" s="45">
        <v>0</v>
      </c>
      <c r="P58" s="45">
        <v>0</v>
      </c>
      <c r="Q58" s="45">
        <v>0</v>
      </c>
      <c r="R58" s="45">
        <v>0</v>
      </c>
      <c r="S58" s="45">
        <v>0</v>
      </c>
      <c r="T58" s="45">
        <v>0</v>
      </c>
      <c r="U58" s="45">
        <v>0</v>
      </c>
      <c r="V58" s="45">
        <v>0</v>
      </c>
      <c r="W58" s="46">
        <f t="shared" si="10"/>
        <v>0</v>
      </c>
      <c r="X58" s="45">
        <v>0</v>
      </c>
      <c r="Y58" s="46">
        <f t="shared" si="12"/>
        <v>0</v>
      </c>
    </row>
    <row r="59" spans="1:25" ht="24" customHeight="1" x14ac:dyDescent="0.2">
      <c r="A59" s="303" t="s">
        <v>373</v>
      </c>
      <c r="B59" s="303"/>
      <c r="C59" s="303"/>
      <c r="D59" s="303"/>
      <c r="E59" s="303"/>
      <c r="F59" s="303"/>
      <c r="G59" s="10">
        <v>51</v>
      </c>
      <c r="H59" s="48">
        <f>SUM(H39:H58)</f>
        <v>20449280</v>
      </c>
      <c r="I59" s="48">
        <f t="shared" ref="I59:Y59" si="13">SUM(I39:I58)</f>
        <v>0</v>
      </c>
      <c r="J59" s="48">
        <f t="shared" si="13"/>
        <v>1017782</v>
      </c>
      <c r="K59" s="48">
        <f t="shared" si="13"/>
        <v>0</v>
      </c>
      <c r="L59" s="48">
        <f t="shared" si="13"/>
        <v>0</v>
      </c>
      <c r="M59" s="48">
        <f t="shared" si="13"/>
        <v>32865381</v>
      </c>
      <c r="N59" s="48">
        <f t="shared" si="13"/>
        <v>6102992</v>
      </c>
      <c r="O59" s="48">
        <f t="shared" si="13"/>
        <v>0</v>
      </c>
      <c r="P59" s="48">
        <f t="shared" si="13"/>
        <v>1574490</v>
      </c>
      <c r="Q59" s="48">
        <f t="shared" si="13"/>
        <v>0</v>
      </c>
      <c r="R59" s="48">
        <f t="shared" si="13"/>
        <v>0</v>
      </c>
      <c r="S59" s="48">
        <f t="shared" si="13"/>
        <v>0</v>
      </c>
      <c r="T59" s="48">
        <f t="shared" si="13"/>
        <v>0</v>
      </c>
      <c r="U59" s="48">
        <f t="shared" si="13"/>
        <v>53860692</v>
      </c>
      <c r="V59" s="48">
        <f t="shared" si="13"/>
        <v>107013744</v>
      </c>
      <c r="W59" s="48">
        <f t="shared" si="13"/>
        <v>222884361</v>
      </c>
      <c r="X59" s="48">
        <f t="shared" si="13"/>
        <v>0</v>
      </c>
      <c r="Y59" s="48">
        <f t="shared" si="13"/>
        <v>222884361</v>
      </c>
    </row>
    <row r="60" spans="1:25" x14ac:dyDescent="0.2">
      <c r="A60" s="304" t="s">
        <v>228</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row>
    <row r="61" spans="1:25" ht="31.5" customHeight="1" x14ac:dyDescent="0.2">
      <c r="A61" s="306" t="s">
        <v>374</v>
      </c>
      <c r="B61" s="306"/>
      <c r="C61" s="306"/>
      <c r="D61" s="306"/>
      <c r="E61" s="306"/>
      <c r="F61" s="306"/>
      <c r="G61" s="9">
        <v>52</v>
      </c>
      <c r="H61" s="47">
        <f>SUM(H41:H49)</f>
        <v>0</v>
      </c>
      <c r="I61" s="47">
        <f t="shared" ref="I61:Y61" si="14">SUM(I41:I49)</f>
        <v>0</v>
      </c>
      <c r="J61" s="47">
        <f t="shared" si="14"/>
        <v>0</v>
      </c>
      <c r="K61" s="47">
        <f t="shared" si="14"/>
        <v>0</v>
      </c>
      <c r="L61" s="47">
        <f t="shared" si="14"/>
        <v>0</v>
      </c>
      <c r="M61" s="47">
        <f t="shared" si="14"/>
        <v>0</v>
      </c>
      <c r="N61" s="47">
        <f t="shared" si="14"/>
        <v>0</v>
      </c>
      <c r="O61" s="47">
        <f t="shared" si="14"/>
        <v>0</v>
      </c>
      <c r="P61" s="47">
        <f t="shared" si="14"/>
        <v>0</v>
      </c>
      <c r="Q61" s="47">
        <f t="shared" si="14"/>
        <v>0</v>
      </c>
      <c r="R61" s="47">
        <f t="shared" si="14"/>
        <v>0</v>
      </c>
      <c r="S61" s="47">
        <f t="shared" si="14"/>
        <v>0</v>
      </c>
      <c r="T61" s="47">
        <f t="shared" si="14"/>
        <v>0</v>
      </c>
      <c r="U61" s="47">
        <f t="shared" si="14"/>
        <v>0</v>
      </c>
      <c r="V61" s="47">
        <f t="shared" si="14"/>
        <v>0</v>
      </c>
      <c r="W61" s="47">
        <f t="shared" si="14"/>
        <v>0</v>
      </c>
      <c r="X61" s="47">
        <f t="shared" si="14"/>
        <v>0</v>
      </c>
      <c r="Y61" s="47">
        <f t="shared" si="14"/>
        <v>0</v>
      </c>
    </row>
    <row r="62" spans="1:25" ht="27.75" customHeight="1" x14ac:dyDescent="0.2">
      <c r="A62" s="306" t="s">
        <v>375</v>
      </c>
      <c r="B62" s="306"/>
      <c r="C62" s="306"/>
      <c r="D62" s="306"/>
      <c r="E62" s="306"/>
      <c r="F62" s="306"/>
      <c r="G62" s="9">
        <v>53</v>
      </c>
      <c r="H62" s="47">
        <f>H40+H61</f>
        <v>0</v>
      </c>
      <c r="I62" s="47">
        <f t="shared" ref="I62:Y62" si="15">I40+I61</f>
        <v>0</v>
      </c>
      <c r="J62" s="47">
        <f t="shared" si="15"/>
        <v>0</v>
      </c>
      <c r="K62" s="47">
        <f t="shared" si="15"/>
        <v>0</v>
      </c>
      <c r="L62" s="47">
        <f t="shared" si="15"/>
        <v>0</v>
      </c>
      <c r="M62" s="47">
        <f t="shared" si="15"/>
        <v>0</v>
      </c>
      <c r="N62" s="47">
        <f t="shared" si="15"/>
        <v>0</v>
      </c>
      <c r="O62" s="47">
        <f t="shared" si="15"/>
        <v>0</v>
      </c>
      <c r="P62" s="47">
        <f t="shared" si="15"/>
        <v>0</v>
      </c>
      <c r="Q62" s="47">
        <f t="shared" si="15"/>
        <v>0</v>
      </c>
      <c r="R62" s="47">
        <f t="shared" si="15"/>
        <v>0</v>
      </c>
      <c r="S62" s="47">
        <f t="shared" si="15"/>
        <v>0</v>
      </c>
      <c r="T62" s="47">
        <f t="shared" si="15"/>
        <v>0</v>
      </c>
      <c r="U62" s="47">
        <f t="shared" si="15"/>
        <v>0</v>
      </c>
      <c r="V62" s="47">
        <f t="shared" si="15"/>
        <v>107013744</v>
      </c>
      <c r="W62" s="47">
        <f t="shared" si="15"/>
        <v>107013744</v>
      </c>
      <c r="X62" s="47">
        <f t="shared" si="15"/>
        <v>0</v>
      </c>
      <c r="Y62" s="47">
        <f t="shared" si="15"/>
        <v>107013744</v>
      </c>
    </row>
    <row r="63" spans="1:25" ht="29.25" customHeight="1" x14ac:dyDescent="0.2">
      <c r="A63" s="307" t="s">
        <v>376</v>
      </c>
      <c r="B63" s="307"/>
      <c r="C63" s="307"/>
      <c r="D63" s="307"/>
      <c r="E63" s="307"/>
      <c r="F63" s="307"/>
      <c r="G63" s="10">
        <v>54</v>
      </c>
      <c r="H63" s="48">
        <f>SUM(H50:H58)</f>
        <v>0</v>
      </c>
      <c r="I63" s="48">
        <f t="shared" ref="I63:Y63" si="16">SUM(I50:I58)</f>
        <v>0</v>
      </c>
      <c r="J63" s="48">
        <f t="shared" si="16"/>
        <v>0</v>
      </c>
      <c r="K63" s="48">
        <f t="shared" si="16"/>
        <v>0</v>
      </c>
      <c r="L63" s="48">
        <f t="shared" si="16"/>
        <v>0</v>
      </c>
      <c r="M63" s="48">
        <f t="shared" si="16"/>
        <v>0</v>
      </c>
      <c r="N63" s="48">
        <f t="shared" si="16"/>
        <v>0</v>
      </c>
      <c r="O63" s="48">
        <f t="shared" si="16"/>
        <v>0</v>
      </c>
      <c r="P63" s="48">
        <f t="shared" si="16"/>
        <v>0</v>
      </c>
      <c r="Q63" s="48">
        <f t="shared" si="16"/>
        <v>0</v>
      </c>
      <c r="R63" s="48">
        <f t="shared" si="16"/>
        <v>0</v>
      </c>
      <c r="S63" s="48">
        <f t="shared" si="16"/>
        <v>0</v>
      </c>
      <c r="T63" s="48">
        <f t="shared" si="16"/>
        <v>0</v>
      </c>
      <c r="U63" s="48">
        <f t="shared" si="16"/>
        <v>-16231616</v>
      </c>
      <c r="V63" s="48">
        <f t="shared" si="16"/>
        <v>0</v>
      </c>
      <c r="W63" s="48">
        <f t="shared" si="16"/>
        <v>-16231616</v>
      </c>
      <c r="X63" s="48">
        <f t="shared" si="16"/>
        <v>0</v>
      </c>
      <c r="Y63" s="48">
        <f t="shared" si="16"/>
        <v>-16231616</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39370078740157483" right="0" top="0" bottom="0" header="0.51181102362204722" footer="0.51181102362204722"/>
  <pageSetup paperSize="8" scale="66"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309" t="s">
        <v>393</v>
      </c>
      <c r="B1" s="310"/>
      <c r="C1" s="310"/>
      <c r="D1" s="310"/>
      <c r="E1" s="310"/>
      <c r="F1" s="310"/>
      <c r="G1" s="310"/>
      <c r="H1" s="310"/>
      <c r="I1" s="310"/>
      <c r="J1" s="310"/>
    </row>
    <row r="2" spans="1:10" x14ac:dyDescent="0.2">
      <c r="A2" s="310"/>
      <c r="B2" s="310"/>
      <c r="C2" s="310"/>
      <c r="D2" s="310"/>
      <c r="E2" s="310"/>
      <c r="F2" s="310"/>
      <c r="G2" s="310"/>
      <c r="H2" s="310"/>
      <c r="I2" s="310"/>
      <c r="J2" s="310"/>
    </row>
    <row r="3" spans="1:10" x14ac:dyDescent="0.2">
      <c r="A3" s="310"/>
      <c r="B3" s="310"/>
      <c r="C3" s="310"/>
      <c r="D3" s="310"/>
      <c r="E3" s="310"/>
      <c r="F3" s="310"/>
      <c r="G3" s="310"/>
      <c r="H3" s="310"/>
      <c r="I3" s="310"/>
      <c r="J3" s="310"/>
    </row>
    <row r="4" spans="1:10" x14ac:dyDescent="0.2">
      <c r="A4" s="310"/>
      <c r="B4" s="310"/>
      <c r="C4" s="310"/>
      <c r="D4" s="310"/>
      <c r="E4" s="310"/>
      <c r="F4" s="310"/>
      <c r="G4" s="310"/>
      <c r="H4" s="310"/>
      <c r="I4" s="310"/>
      <c r="J4" s="310"/>
    </row>
    <row r="5" spans="1:10" x14ac:dyDescent="0.2">
      <c r="A5" s="310"/>
      <c r="B5" s="310"/>
      <c r="C5" s="310"/>
      <c r="D5" s="310"/>
      <c r="E5" s="310"/>
      <c r="F5" s="310"/>
      <c r="G5" s="310"/>
      <c r="H5" s="310"/>
      <c r="I5" s="310"/>
      <c r="J5" s="310"/>
    </row>
    <row r="6" spans="1:10" x14ac:dyDescent="0.2">
      <c r="A6" s="310"/>
      <c r="B6" s="310"/>
      <c r="C6" s="310"/>
      <c r="D6" s="310"/>
      <c r="E6" s="310"/>
      <c r="F6" s="310"/>
      <c r="G6" s="310"/>
      <c r="H6" s="310"/>
      <c r="I6" s="310"/>
      <c r="J6" s="310"/>
    </row>
    <row r="7" spans="1:10" x14ac:dyDescent="0.2">
      <c r="A7" s="310"/>
      <c r="B7" s="310"/>
      <c r="C7" s="310"/>
      <c r="D7" s="310"/>
      <c r="E7" s="310"/>
      <c r="F7" s="310"/>
      <c r="G7" s="310"/>
      <c r="H7" s="310"/>
      <c r="I7" s="310"/>
      <c r="J7" s="310"/>
    </row>
    <row r="8" spans="1:10" x14ac:dyDescent="0.2">
      <c r="A8" s="310"/>
      <c r="B8" s="310"/>
      <c r="C8" s="310"/>
      <c r="D8" s="310"/>
      <c r="E8" s="310"/>
      <c r="F8" s="310"/>
      <c r="G8" s="310"/>
      <c r="H8" s="310"/>
      <c r="I8" s="310"/>
      <c r="J8" s="310"/>
    </row>
    <row r="9" spans="1:10" x14ac:dyDescent="0.2">
      <c r="A9" s="310"/>
      <c r="B9" s="310"/>
      <c r="C9" s="310"/>
      <c r="D9" s="310"/>
      <c r="E9" s="310"/>
      <c r="F9" s="310"/>
      <c r="G9" s="310"/>
      <c r="H9" s="310"/>
      <c r="I9" s="310"/>
      <c r="J9" s="310"/>
    </row>
    <row r="10" spans="1:10" x14ac:dyDescent="0.2">
      <c r="A10" s="310"/>
      <c r="B10" s="310"/>
      <c r="C10" s="310"/>
      <c r="D10" s="310"/>
      <c r="E10" s="310"/>
      <c r="F10" s="310"/>
      <c r="G10" s="310"/>
      <c r="H10" s="310"/>
      <c r="I10" s="310"/>
      <c r="J10" s="310"/>
    </row>
    <row r="11" spans="1:10" x14ac:dyDescent="0.2">
      <c r="A11" s="310"/>
      <c r="B11" s="310"/>
      <c r="C11" s="310"/>
      <c r="D11" s="310"/>
      <c r="E11" s="310"/>
      <c r="F11" s="310"/>
      <c r="G11" s="310"/>
      <c r="H11" s="310"/>
      <c r="I11" s="310"/>
      <c r="J11" s="310"/>
    </row>
    <row r="12" spans="1:10" x14ac:dyDescent="0.2">
      <c r="A12" s="310"/>
      <c r="B12" s="310"/>
      <c r="C12" s="310"/>
      <c r="D12" s="310"/>
      <c r="E12" s="310"/>
      <c r="F12" s="310"/>
      <c r="G12" s="310"/>
      <c r="H12" s="310"/>
      <c r="I12" s="310"/>
      <c r="J12" s="310"/>
    </row>
    <row r="13" spans="1:10" x14ac:dyDescent="0.2">
      <c r="A13" s="310"/>
      <c r="B13" s="310"/>
      <c r="C13" s="310"/>
      <c r="D13" s="310"/>
      <c r="E13" s="310"/>
      <c r="F13" s="310"/>
      <c r="G13" s="310"/>
      <c r="H13" s="310"/>
      <c r="I13" s="310"/>
      <c r="J13" s="310"/>
    </row>
    <row r="14" spans="1:10" x14ac:dyDescent="0.2">
      <c r="A14" s="310"/>
      <c r="B14" s="310"/>
      <c r="C14" s="310"/>
      <c r="D14" s="310"/>
      <c r="E14" s="310"/>
      <c r="F14" s="310"/>
      <c r="G14" s="310"/>
      <c r="H14" s="310"/>
      <c r="I14" s="310"/>
      <c r="J14" s="310"/>
    </row>
    <row r="15" spans="1:10" x14ac:dyDescent="0.2">
      <c r="A15" s="310"/>
      <c r="B15" s="310"/>
      <c r="C15" s="310"/>
      <c r="D15" s="310"/>
      <c r="E15" s="310"/>
      <c r="F15" s="310"/>
      <c r="G15" s="310"/>
      <c r="H15" s="310"/>
      <c r="I15" s="310"/>
      <c r="J15" s="310"/>
    </row>
    <row r="16" spans="1:10" x14ac:dyDescent="0.2">
      <c r="A16" s="310"/>
      <c r="B16" s="310"/>
      <c r="C16" s="310"/>
      <c r="D16" s="310"/>
      <c r="E16" s="310"/>
      <c r="F16" s="310"/>
      <c r="G16" s="310"/>
      <c r="H16" s="310"/>
      <c r="I16" s="310"/>
      <c r="J16" s="310"/>
    </row>
    <row r="17" spans="1:10" x14ac:dyDescent="0.2">
      <c r="A17" s="310"/>
      <c r="B17" s="310"/>
      <c r="C17" s="310"/>
      <c r="D17" s="310"/>
      <c r="E17" s="310"/>
      <c r="F17" s="310"/>
      <c r="G17" s="310"/>
      <c r="H17" s="310"/>
      <c r="I17" s="310"/>
      <c r="J17" s="310"/>
    </row>
    <row r="18" spans="1:10" x14ac:dyDescent="0.2">
      <c r="A18" s="310"/>
      <c r="B18" s="310"/>
      <c r="C18" s="310"/>
      <c r="D18" s="310"/>
      <c r="E18" s="310"/>
      <c r="F18" s="310"/>
      <c r="G18" s="310"/>
      <c r="H18" s="310"/>
      <c r="I18" s="310"/>
      <c r="J18" s="310"/>
    </row>
    <row r="19" spans="1:10" x14ac:dyDescent="0.2">
      <c r="A19" s="310"/>
      <c r="B19" s="310"/>
      <c r="C19" s="310"/>
      <c r="D19" s="310"/>
      <c r="E19" s="310"/>
      <c r="F19" s="310"/>
      <c r="G19" s="310"/>
      <c r="H19" s="310"/>
      <c r="I19" s="310"/>
      <c r="J19" s="310"/>
    </row>
    <row r="20" spans="1:10" x14ac:dyDescent="0.2">
      <c r="A20" s="310"/>
      <c r="B20" s="310"/>
      <c r="C20" s="310"/>
      <c r="D20" s="310"/>
      <c r="E20" s="310"/>
      <c r="F20" s="310"/>
      <c r="G20" s="310"/>
      <c r="H20" s="310"/>
      <c r="I20" s="310"/>
      <c r="J20" s="310"/>
    </row>
    <row r="21" spans="1:10" x14ac:dyDescent="0.2">
      <c r="A21" s="310"/>
      <c r="B21" s="310"/>
      <c r="C21" s="310"/>
      <c r="D21" s="310"/>
      <c r="E21" s="310"/>
      <c r="F21" s="310"/>
      <c r="G21" s="310"/>
      <c r="H21" s="310"/>
      <c r="I21" s="310"/>
      <c r="J21" s="310"/>
    </row>
    <row r="22" spans="1:10" x14ac:dyDescent="0.2">
      <c r="A22" s="310"/>
      <c r="B22" s="310"/>
      <c r="C22" s="310"/>
      <c r="D22" s="310"/>
      <c r="E22" s="310"/>
      <c r="F22" s="310"/>
      <c r="G22" s="310"/>
      <c r="H22" s="310"/>
      <c r="I22" s="310"/>
      <c r="J22" s="310"/>
    </row>
    <row r="23" spans="1:10" x14ac:dyDescent="0.2">
      <c r="A23" s="310"/>
      <c r="B23" s="310"/>
      <c r="C23" s="310"/>
      <c r="D23" s="310"/>
      <c r="E23" s="310"/>
      <c r="F23" s="310"/>
      <c r="G23" s="310"/>
      <c r="H23" s="310"/>
      <c r="I23" s="310"/>
      <c r="J23" s="310"/>
    </row>
    <row r="24" spans="1:10" x14ac:dyDescent="0.2">
      <c r="A24" s="310"/>
      <c r="B24" s="310"/>
      <c r="C24" s="310"/>
      <c r="D24" s="310"/>
      <c r="E24" s="310"/>
      <c r="F24" s="310"/>
      <c r="G24" s="310"/>
      <c r="H24" s="310"/>
      <c r="I24" s="310"/>
      <c r="J24" s="310"/>
    </row>
    <row r="25" spans="1:10" ht="102.75" customHeight="1" x14ac:dyDescent="0.2">
      <c r="A25" s="310"/>
      <c r="B25" s="310"/>
      <c r="C25" s="310"/>
      <c r="D25" s="310"/>
      <c r="E25" s="310"/>
      <c r="F25" s="310"/>
      <c r="G25" s="310"/>
      <c r="H25" s="310"/>
      <c r="I25" s="310"/>
      <c r="J25" s="310"/>
    </row>
    <row r="26" spans="1:10" ht="104.25" customHeight="1" x14ac:dyDescent="0.2">
      <c r="A26" s="310"/>
      <c r="B26" s="310"/>
      <c r="C26" s="310"/>
      <c r="D26" s="310"/>
      <c r="E26" s="310"/>
      <c r="F26" s="310"/>
      <c r="G26" s="310"/>
      <c r="H26" s="310"/>
      <c r="I26" s="310"/>
      <c r="J26" s="310"/>
    </row>
    <row r="27" spans="1:10" ht="75" customHeight="1" x14ac:dyDescent="0.2">
      <c r="A27" s="310"/>
      <c r="B27" s="310"/>
      <c r="C27" s="310"/>
      <c r="D27" s="310"/>
      <c r="E27" s="310"/>
      <c r="F27" s="310"/>
      <c r="G27" s="310"/>
      <c r="H27" s="310"/>
      <c r="I27" s="310"/>
      <c r="J27" s="310"/>
    </row>
    <row r="28" spans="1:10" ht="87.75" customHeight="1" x14ac:dyDescent="0.2">
      <c r="A28" s="310"/>
      <c r="B28" s="310"/>
      <c r="C28" s="310"/>
      <c r="D28" s="310"/>
      <c r="E28" s="310"/>
      <c r="F28" s="310"/>
      <c r="G28" s="310"/>
      <c r="H28" s="310"/>
      <c r="I28" s="310"/>
      <c r="J28" s="310"/>
    </row>
    <row r="29" spans="1:10" ht="85.5" customHeight="1" x14ac:dyDescent="0.2">
      <c r="A29" s="310"/>
      <c r="B29" s="310"/>
      <c r="C29" s="310"/>
      <c r="D29" s="310"/>
      <c r="E29" s="310"/>
      <c r="F29" s="310"/>
      <c r="G29" s="310"/>
      <c r="H29" s="310"/>
      <c r="I29" s="310"/>
      <c r="J29" s="310"/>
    </row>
    <row r="30" spans="1:10" ht="262.5" customHeight="1" x14ac:dyDescent="0.2">
      <c r="A30" s="310"/>
      <c r="B30" s="310"/>
      <c r="C30" s="310"/>
      <c r="D30" s="310"/>
      <c r="E30" s="310"/>
      <c r="F30" s="310"/>
      <c r="G30" s="310"/>
      <c r="H30" s="310"/>
      <c r="I30" s="310"/>
      <c r="J30" s="310"/>
    </row>
  </sheetData>
  <mergeCells count="1">
    <mergeCell ref="A1:J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0438-EA73-4560-ACC8-EBDAA014293D}">
  <dimension ref="A1:I37"/>
  <sheetViews>
    <sheetView zoomScale="110" zoomScaleNormal="110" workbookViewId="0">
      <selection activeCell="G9" sqref="G9"/>
    </sheetView>
  </sheetViews>
  <sheetFormatPr defaultColWidth="9.140625" defaultRowHeight="12" x14ac:dyDescent="0.2"/>
  <cols>
    <col min="1" max="1" width="2.7109375" style="103" customWidth="1"/>
    <col min="2" max="2" width="43.140625" style="103" customWidth="1"/>
    <col min="3" max="3" width="12.7109375" style="104" customWidth="1"/>
    <col min="4" max="4" width="1.140625" style="104" customWidth="1"/>
    <col min="5" max="5" width="14.42578125" style="104" customWidth="1"/>
    <col min="6" max="6" width="1" style="104" customWidth="1"/>
    <col min="7" max="7" width="10.7109375" style="104" customWidth="1"/>
    <col min="8" max="8" width="75.7109375" style="109" customWidth="1"/>
    <col min="9" max="9" width="59" style="106" customWidth="1"/>
    <col min="10" max="16384" width="9.140625" style="106"/>
  </cols>
  <sheetData>
    <row r="1" spans="1:9" ht="15.75" x14ac:dyDescent="0.25">
      <c r="A1" s="102" t="s">
        <v>415</v>
      </c>
      <c r="H1" s="105" t="s">
        <v>416</v>
      </c>
    </row>
    <row r="2" spans="1:9" ht="12.75" x14ac:dyDescent="0.2">
      <c r="A2" s="107" t="s">
        <v>417</v>
      </c>
      <c r="H2" s="103"/>
    </row>
    <row r="3" spans="1:9" x14ac:dyDescent="0.2">
      <c r="H3" s="103"/>
    </row>
    <row r="5" spans="1:9" x14ac:dyDescent="0.2">
      <c r="B5" s="108"/>
    </row>
    <row r="6" spans="1:9" ht="15" customHeight="1" x14ac:dyDescent="0.2">
      <c r="B6" s="110" t="s">
        <v>418</v>
      </c>
      <c r="C6" s="111" t="s">
        <v>419</v>
      </c>
      <c r="D6" s="111"/>
      <c r="E6" s="111" t="s">
        <v>420</v>
      </c>
      <c r="F6" s="111"/>
      <c r="G6" s="111" t="s">
        <v>421</v>
      </c>
      <c r="H6" s="112" t="s">
        <v>422</v>
      </c>
    </row>
    <row r="7" spans="1:9" x14ac:dyDescent="0.2">
      <c r="B7" s="113" t="s">
        <v>423</v>
      </c>
      <c r="C7" s="114"/>
      <c r="D7" s="114"/>
      <c r="E7" s="114"/>
      <c r="F7" s="114"/>
      <c r="G7" s="114"/>
      <c r="H7" s="115"/>
    </row>
    <row r="8" spans="1:9" ht="15" customHeight="1" x14ac:dyDescent="0.2">
      <c r="B8" s="116"/>
      <c r="C8" s="117"/>
      <c r="E8" s="117"/>
    </row>
    <row r="9" spans="1:9" ht="19.5" customHeight="1" x14ac:dyDescent="0.2">
      <c r="B9" s="118" t="s">
        <v>451</v>
      </c>
      <c r="C9" s="312">
        <v>48198</v>
      </c>
      <c r="D9" s="119"/>
      <c r="E9" s="120">
        <v>47626</v>
      </c>
      <c r="F9" s="119"/>
      <c r="G9" s="119"/>
      <c r="H9" s="311" t="s">
        <v>460</v>
      </c>
      <c r="I9" s="121"/>
    </row>
    <row r="10" spans="1:9" ht="19.5" customHeight="1" x14ac:dyDescent="0.2">
      <c r="B10" s="118"/>
      <c r="C10" s="313"/>
      <c r="D10" s="119"/>
      <c r="E10" s="120">
        <v>304</v>
      </c>
      <c r="F10" s="119"/>
      <c r="G10" s="119"/>
      <c r="H10" s="311"/>
      <c r="I10" s="121"/>
    </row>
    <row r="11" spans="1:9" ht="19.5" customHeight="1" x14ac:dyDescent="0.2">
      <c r="B11" s="118"/>
      <c r="C11" s="313"/>
      <c r="D11" s="119"/>
      <c r="E11" s="120">
        <v>268</v>
      </c>
      <c r="F11" s="119"/>
      <c r="G11" s="119"/>
      <c r="H11" s="311"/>
      <c r="I11" s="121"/>
    </row>
    <row r="12" spans="1:9" ht="15" customHeight="1" x14ac:dyDescent="0.2">
      <c r="B12" s="128" t="s">
        <v>424</v>
      </c>
      <c r="C12" s="129">
        <f>SUM(C9:C11)</f>
        <v>48198</v>
      </c>
      <c r="D12" s="159"/>
      <c r="E12" s="129">
        <f>SUM(E9:E11)</f>
        <v>48198</v>
      </c>
      <c r="F12" s="159"/>
      <c r="G12" s="160">
        <f>C12-E12</f>
        <v>0</v>
      </c>
      <c r="H12" s="161"/>
      <c r="I12" s="121"/>
    </row>
    <row r="13" spans="1:9" x14ac:dyDescent="0.2">
      <c r="I13" s="121"/>
    </row>
    <row r="14" spans="1:9" x14ac:dyDescent="0.2">
      <c r="B14" s="130" t="s">
        <v>425</v>
      </c>
      <c r="C14" s="122">
        <v>10850</v>
      </c>
      <c r="D14" s="123"/>
      <c r="E14" s="131">
        <v>10850</v>
      </c>
      <c r="F14" s="132"/>
      <c r="G14" s="119">
        <f>+C14-E14</f>
        <v>0</v>
      </c>
      <c r="H14" s="311" t="s">
        <v>459</v>
      </c>
      <c r="I14" s="121"/>
    </row>
    <row r="15" spans="1:9" x14ac:dyDescent="0.2">
      <c r="B15" s="130" t="s">
        <v>426</v>
      </c>
      <c r="C15" s="122">
        <v>230</v>
      </c>
      <c r="D15" s="123"/>
      <c r="E15" s="131">
        <v>230</v>
      </c>
      <c r="F15" s="132"/>
      <c r="G15" s="119">
        <f>+C15-E15</f>
        <v>0</v>
      </c>
      <c r="H15" s="314"/>
      <c r="I15" s="121"/>
    </row>
    <row r="16" spans="1:9" x14ac:dyDescent="0.2">
      <c r="B16" s="130" t="s">
        <v>452</v>
      </c>
      <c r="C16" s="122">
        <v>5</v>
      </c>
      <c r="D16" s="123"/>
      <c r="E16" s="131"/>
      <c r="F16" s="132"/>
      <c r="G16" s="158">
        <f>+C16-E16</f>
        <v>5</v>
      </c>
      <c r="H16" s="314"/>
      <c r="I16" s="121"/>
    </row>
    <row r="17" spans="1:9" x14ac:dyDescent="0.2">
      <c r="B17" s="130" t="s">
        <v>453</v>
      </c>
      <c r="C17" s="122">
        <v>228</v>
      </c>
      <c r="D17" s="123"/>
      <c r="E17" s="126">
        <v>0</v>
      </c>
      <c r="F17" s="132"/>
      <c r="G17" s="119">
        <f>+C17-E17</f>
        <v>228</v>
      </c>
      <c r="H17" s="314"/>
      <c r="I17" s="121"/>
    </row>
    <row r="18" spans="1:9" x14ac:dyDescent="0.2">
      <c r="B18" s="124" t="s">
        <v>427</v>
      </c>
      <c r="C18" s="125">
        <v>0</v>
      </c>
      <c r="D18" s="125"/>
      <c r="E18" s="133">
        <v>233</v>
      </c>
      <c r="F18" s="125"/>
      <c r="G18" s="127">
        <f>+C18-E18</f>
        <v>-233</v>
      </c>
      <c r="H18" s="315"/>
      <c r="I18" s="121"/>
    </row>
    <row r="19" spans="1:9" ht="15" customHeight="1" x14ac:dyDescent="0.2">
      <c r="B19" s="128" t="s">
        <v>424</v>
      </c>
      <c r="C19" s="117">
        <f>SUM(C14:C18)</f>
        <v>11313</v>
      </c>
      <c r="E19" s="117">
        <f>SUM(E14:E18)</f>
        <v>11313</v>
      </c>
      <c r="G19" s="117">
        <f>C19-E19</f>
        <v>0</v>
      </c>
      <c r="I19" s="121"/>
    </row>
    <row r="20" spans="1:9" x14ac:dyDescent="0.2">
      <c r="C20" s="117"/>
      <c r="I20" s="121"/>
    </row>
    <row r="21" spans="1:9" ht="19.5" customHeight="1" x14ac:dyDescent="0.2">
      <c r="B21" s="118" t="s">
        <v>428</v>
      </c>
      <c r="C21" s="122">
        <v>112768</v>
      </c>
      <c r="D21" s="123"/>
      <c r="E21" s="122">
        <v>111183</v>
      </c>
      <c r="F21" s="123"/>
      <c r="G21" s="119">
        <f>+C21-E21</f>
        <v>1585</v>
      </c>
      <c r="H21" s="311" t="s">
        <v>429</v>
      </c>
      <c r="I21" s="121"/>
    </row>
    <row r="22" spans="1:9" ht="19.5" customHeight="1" x14ac:dyDescent="0.2">
      <c r="B22" s="135" t="s">
        <v>454</v>
      </c>
      <c r="C22" s="122">
        <v>76594</v>
      </c>
      <c r="D22" s="119"/>
      <c r="E22" s="119">
        <v>79468</v>
      </c>
      <c r="F22" s="119"/>
      <c r="G22" s="119">
        <f t="shared" ref="G22:G23" si="0">+C22-E22</f>
        <v>-2874</v>
      </c>
      <c r="H22" s="314"/>
      <c r="I22" s="121"/>
    </row>
    <row r="23" spans="1:9" ht="19.5" customHeight="1" x14ac:dyDescent="0.2">
      <c r="B23" s="134" t="s">
        <v>455</v>
      </c>
      <c r="C23" s="119">
        <v>14335</v>
      </c>
      <c r="D23" s="119"/>
      <c r="E23" s="119">
        <v>13045</v>
      </c>
      <c r="F23" s="119"/>
      <c r="G23" s="119">
        <f t="shared" si="0"/>
        <v>1290</v>
      </c>
      <c r="H23" s="315"/>
      <c r="I23" s="121"/>
    </row>
    <row r="24" spans="1:9" ht="15" customHeight="1" x14ac:dyDescent="0.2">
      <c r="A24" s="116"/>
      <c r="B24" s="128" t="s">
        <v>424</v>
      </c>
      <c r="C24" s="129">
        <f>SUM(C21:C23)</f>
        <v>203697</v>
      </c>
      <c r="D24" s="129"/>
      <c r="E24" s="129">
        <f>SUM(E21:E23)</f>
        <v>203696</v>
      </c>
      <c r="F24" s="129"/>
      <c r="G24" s="129">
        <f>SUM(G21:G23)</f>
        <v>1</v>
      </c>
      <c r="H24" s="128"/>
      <c r="I24" s="121"/>
    </row>
    <row r="25" spans="1:9" ht="15.75" customHeight="1" x14ac:dyDescent="0.2">
      <c r="C25" s="117"/>
      <c r="I25" s="121"/>
    </row>
    <row r="26" spans="1:9" x14ac:dyDescent="0.2">
      <c r="A26" s="116"/>
      <c r="B26" s="136" t="s">
        <v>430</v>
      </c>
      <c r="C26" s="119">
        <v>53861</v>
      </c>
      <c r="D26" s="119"/>
      <c r="E26" s="119">
        <v>0</v>
      </c>
      <c r="F26" s="137"/>
      <c r="G26" s="119">
        <f>C26-E26</f>
        <v>53861</v>
      </c>
      <c r="H26" s="311" t="s">
        <v>458</v>
      </c>
      <c r="I26" s="121"/>
    </row>
    <row r="27" spans="1:9" x14ac:dyDescent="0.2">
      <c r="A27" s="116"/>
      <c r="B27" s="136" t="s">
        <v>431</v>
      </c>
      <c r="C27" s="119">
        <v>107014</v>
      </c>
      <c r="D27" s="119"/>
      <c r="E27" s="119">
        <v>0</v>
      </c>
      <c r="F27" s="137"/>
      <c r="G27" s="119">
        <f>C27-E27</f>
        <v>107014</v>
      </c>
      <c r="H27" s="311"/>
      <c r="I27" s="121"/>
    </row>
    <row r="28" spans="1:9" x14ac:dyDescent="0.2">
      <c r="A28" s="116"/>
      <c r="B28" s="138" t="s">
        <v>432</v>
      </c>
      <c r="C28" s="127">
        <v>0</v>
      </c>
      <c r="D28" s="139"/>
      <c r="E28" s="140">
        <v>160875</v>
      </c>
      <c r="F28" s="139"/>
      <c r="G28" s="127">
        <f>C28-E28</f>
        <v>-160875</v>
      </c>
      <c r="H28" s="316"/>
      <c r="I28" s="121"/>
    </row>
    <row r="29" spans="1:9" ht="15" customHeight="1" x14ac:dyDescent="0.2">
      <c r="A29" s="116"/>
      <c r="B29" s="128" t="s">
        <v>424</v>
      </c>
      <c r="C29" s="141">
        <f>SUM(C26:C28)</f>
        <v>160875</v>
      </c>
      <c r="D29" s="141"/>
      <c r="E29" s="141">
        <f>SUM(E26:E28)</f>
        <v>160875</v>
      </c>
      <c r="F29" s="141"/>
      <c r="G29" s="141">
        <f t="shared" ref="G29" si="1">+C29-E29</f>
        <v>0</v>
      </c>
      <c r="H29" s="116"/>
      <c r="I29" s="121"/>
    </row>
    <row r="30" spans="1:9" x14ac:dyDescent="0.2">
      <c r="A30" s="116"/>
      <c r="B30" s="116"/>
      <c r="C30" s="141"/>
      <c r="D30" s="141"/>
      <c r="E30" s="141"/>
      <c r="F30" s="141"/>
      <c r="G30" s="142"/>
      <c r="H30" s="116"/>
      <c r="I30" s="121"/>
    </row>
    <row r="31" spans="1:9" ht="47.25" customHeight="1" x14ac:dyDescent="0.2">
      <c r="A31" s="116"/>
      <c r="B31" s="136" t="s">
        <v>433</v>
      </c>
      <c r="C31" s="119">
        <v>170281</v>
      </c>
      <c r="D31" s="119"/>
      <c r="E31" s="312">
        <v>189977</v>
      </c>
      <c r="F31" s="137"/>
      <c r="G31" s="119">
        <f t="shared" ref="G31:G33" si="2">+C31-E31</f>
        <v>-19696</v>
      </c>
      <c r="H31" s="311" t="s">
        <v>456</v>
      </c>
      <c r="I31" s="121"/>
    </row>
    <row r="32" spans="1:9" ht="47.25" customHeight="1" x14ac:dyDescent="0.2">
      <c r="A32" s="116"/>
      <c r="B32" s="134" t="s">
        <v>434</v>
      </c>
      <c r="C32" s="119">
        <v>19697</v>
      </c>
      <c r="D32" s="119"/>
      <c r="E32" s="313"/>
      <c r="F32" s="137"/>
      <c r="G32" s="119">
        <f t="shared" si="2"/>
        <v>19697</v>
      </c>
      <c r="H32" s="311"/>
      <c r="I32" s="121"/>
    </row>
    <row r="33" spans="1:9" ht="15" customHeight="1" x14ac:dyDescent="0.2">
      <c r="A33" s="116"/>
      <c r="B33" s="128" t="s">
        <v>424</v>
      </c>
      <c r="C33" s="129">
        <f>SUM(C31:C32)</f>
        <v>189978</v>
      </c>
      <c r="D33" s="129"/>
      <c r="E33" s="129">
        <f>SUM(E31:E32)</f>
        <v>189977</v>
      </c>
      <c r="F33" s="129"/>
      <c r="G33" s="129">
        <f t="shared" si="2"/>
        <v>1</v>
      </c>
      <c r="H33" s="128"/>
      <c r="I33" s="121"/>
    </row>
    <row r="34" spans="1:9" x14ac:dyDescent="0.2">
      <c r="B34" s="162"/>
      <c r="C34" s="141"/>
      <c r="D34" s="141"/>
      <c r="E34" s="141"/>
      <c r="F34" s="141"/>
      <c r="G34" s="141"/>
      <c r="H34" s="116"/>
    </row>
    <row r="37" spans="1:9" x14ac:dyDescent="0.2">
      <c r="C37" s="143"/>
      <c r="D37" s="143"/>
      <c r="E37" s="143"/>
    </row>
  </sheetData>
  <mergeCells count="7">
    <mergeCell ref="H31:H32"/>
    <mergeCell ref="C9:C11"/>
    <mergeCell ref="H21:H23"/>
    <mergeCell ref="E31:E32"/>
    <mergeCell ref="H9:H11"/>
    <mergeCell ref="H14:H18"/>
    <mergeCell ref="H26:H28"/>
  </mergeCells>
  <dataValidations count="1">
    <dataValidation type="whole" operator="greaterThanOrEqual" allowBlank="1" showInputMessage="1" showErrorMessage="1" errorTitle="Pogrešan upis" error="Dopušten je upis samo pozitivnih cjelobrojnih vrijednosti ili nule" sqref="C22:D23" xr:uid="{1B3412AB-0D65-4199-9F9C-447A51904398}">
      <formula1>0</formula1>
    </dataValidation>
  </dataValidations>
  <pageMargins left="0.39370078740157483" right="0" top="0.39370078740157483" bottom="0" header="0" footer="0"/>
  <pageSetup paperSize="9" scale="90" orientation="landscape" r:id="rId1"/>
  <ignoredErrors>
    <ignoredError sqref="C12:E12 G14:G15 C24:E29 C33:F33 G17:G3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8981-8449-4617-AB4F-A08B3EC2C41A}">
  <dimension ref="A1:J29"/>
  <sheetViews>
    <sheetView zoomScale="120" zoomScaleNormal="120" workbookViewId="0">
      <selection activeCell="B42" sqref="B42"/>
    </sheetView>
  </sheetViews>
  <sheetFormatPr defaultColWidth="9.140625" defaultRowHeight="12" x14ac:dyDescent="0.2"/>
  <cols>
    <col min="1" max="1" width="2.7109375" style="103" customWidth="1"/>
    <col min="2" max="2" width="50.140625" style="103" customWidth="1"/>
    <col min="3" max="3" width="10.7109375" style="104" customWidth="1"/>
    <col min="4" max="4" width="1.140625" style="104" customWidth="1"/>
    <col min="5" max="5" width="10.7109375" style="104" customWidth="1"/>
    <col min="6" max="6" width="1" style="104" customWidth="1"/>
    <col min="7" max="7" width="10.7109375" style="104" customWidth="1"/>
    <col min="8" max="8" width="66.140625" style="103" customWidth="1"/>
    <col min="9" max="9" width="9.140625" style="103"/>
    <col min="10" max="10" width="11.42578125" style="103" bestFit="1" customWidth="1"/>
    <col min="11" max="11" width="29.5703125" style="103" customWidth="1"/>
    <col min="12" max="16384" width="9.140625" style="103"/>
  </cols>
  <sheetData>
    <row r="1" spans="1:10" ht="15.75" x14ac:dyDescent="0.25">
      <c r="A1" s="102" t="s">
        <v>415</v>
      </c>
      <c r="H1" s="105" t="s">
        <v>416</v>
      </c>
    </row>
    <row r="2" spans="1:10" ht="12.75" x14ac:dyDescent="0.2">
      <c r="A2" s="107" t="s">
        <v>417</v>
      </c>
    </row>
    <row r="3" spans="1:10" ht="12.75" x14ac:dyDescent="0.2">
      <c r="A3" s="107"/>
    </row>
    <row r="5" spans="1:10" x14ac:dyDescent="0.2">
      <c r="B5" s="108"/>
    </row>
    <row r="6" spans="1:10" ht="15" customHeight="1" x14ac:dyDescent="0.2">
      <c r="B6" s="110" t="s">
        <v>105</v>
      </c>
      <c r="C6" s="144" t="s">
        <v>419</v>
      </c>
      <c r="D6" s="144"/>
      <c r="E6" s="144" t="s">
        <v>420</v>
      </c>
      <c r="F6" s="144"/>
      <c r="G6" s="144" t="s">
        <v>421</v>
      </c>
      <c r="H6" s="112" t="s">
        <v>422</v>
      </c>
    </row>
    <row r="7" spans="1:10" s="106" customFormat="1" x14ac:dyDescent="0.2">
      <c r="A7" s="103"/>
      <c r="B7" s="113" t="s">
        <v>423</v>
      </c>
      <c r="C7" s="145"/>
      <c r="D7" s="145"/>
      <c r="E7" s="145"/>
      <c r="F7" s="145"/>
      <c r="G7" s="145"/>
      <c r="H7" s="145"/>
    </row>
    <row r="8" spans="1:10" x14ac:dyDescent="0.2">
      <c r="B8" s="146"/>
      <c r="C8" s="147"/>
      <c r="D8" s="147"/>
      <c r="E8" s="147"/>
      <c r="F8" s="147"/>
      <c r="G8" s="147"/>
      <c r="H8" s="148"/>
    </row>
    <row r="9" spans="1:10" ht="31.5" customHeight="1" x14ac:dyDescent="0.2">
      <c r="B9" s="118" t="s">
        <v>435</v>
      </c>
      <c r="C9" s="119">
        <v>1868</v>
      </c>
      <c r="D9" s="119"/>
      <c r="E9" s="119">
        <v>0</v>
      </c>
      <c r="F9" s="119"/>
      <c r="G9" s="119">
        <f>+C9-E9</f>
        <v>1868</v>
      </c>
      <c r="H9" s="311" t="s">
        <v>449</v>
      </c>
      <c r="J9" s="149"/>
    </row>
    <row r="10" spans="1:10" ht="31.5" customHeight="1" x14ac:dyDescent="0.2">
      <c r="B10" s="118" t="s">
        <v>436</v>
      </c>
      <c r="C10" s="119">
        <v>6550</v>
      </c>
      <c r="D10" s="123"/>
      <c r="E10" s="119">
        <v>0</v>
      </c>
      <c r="F10" s="123"/>
      <c r="G10" s="119">
        <f t="shared" ref="G10" si="0">+C10-E10</f>
        <v>6550</v>
      </c>
      <c r="H10" s="317"/>
    </row>
    <row r="11" spans="1:10" ht="31.5" customHeight="1" x14ac:dyDescent="0.2">
      <c r="B11" s="118" t="s">
        <v>437</v>
      </c>
      <c r="C11" s="119">
        <v>0</v>
      </c>
      <c r="D11" s="123"/>
      <c r="E11" s="119">
        <v>924</v>
      </c>
      <c r="F11" s="123"/>
      <c r="G11" s="119">
        <f>+C11-E11</f>
        <v>-924</v>
      </c>
      <c r="H11" s="318"/>
    </row>
    <row r="12" spans="1:10" s="116" customFormat="1" ht="15" customHeight="1" x14ac:dyDescent="0.2">
      <c r="B12" s="128" t="s">
        <v>424</v>
      </c>
      <c r="C12" s="129">
        <f>SUM(C9:C10)</f>
        <v>8418</v>
      </c>
      <c r="D12" s="129"/>
      <c r="E12" s="129">
        <f>SUM(E9:E11)</f>
        <v>924</v>
      </c>
      <c r="F12" s="129"/>
      <c r="G12" s="129">
        <f>+C12-E12</f>
        <v>7494</v>
      </c>
      <c r="H12" s="128"/>
    </row>
    <row r="13" spans="1:10" x14ac:dyDescent="0.2">
      <c r="B13" s="146"/>
      <c r="C13" s="147"/>
      <c r="D13" s="147"/>
      <c r="E13" s="147"/>
      <c r="F13" s="147"/>
      <c r="G13" s="150"/>
      <c r="H13" s="148"/>
    </row>
    <row r="14" spans="1:10" x14ac:dyDescent="0.2">
      <c r="B14" s="146"/>
      <c r="C14" s="147"/>
      <c r="D14" s="147"/>
      <c r="E14" s="147"/>
      <c r="F14" s="147"/>
      <c r="G14" s="150"/>
      <c r="H14" s="148"/>
    </row>
    <row r="15" spans="1:10" ht="15" customHeight="1" x14ac:dyDescent="0.2">
      <c r="B15" s="151" t="s">
        <v>438</v>
      </c>
      <c r="C15" s="119">
        <v>233008</v>
      </c>
      <c r="D15" s="119"/>
      <c r="E15" s="126">
        <v>230633</v>
      </c>
      <c r="F15" s="119"/>
      <c r="G15" s="119">
        <f t="shared" ref="G15:G19" si="1">+C15-E15</f>
        <v>2375</v>
      </c>
      <c r="H15" s="311" t="s">
        <v>450</v>
      </c>
      <c r="J15" s="152"/>
    </row>
    <row r="16" spans="1:10" ht="15" customHeight="1" x14ac:dyDescent="0.2">
      <c r="B16" s="151" t="s">
        <v>439</v>
      </c>
      <c r="C16" s="119">
        <v>41512</v>
      </c>
      <c r="D16" s="119"/>
      <c r="E16" s="126">
        <v>42865</v>
      </c>
      <c r="F16" s="119"/>
      <c r="G16" s="119">
        <f t="shared" si="1"/>
        <v>-1353</v>
      </c>
      <c r="H16" s="317"/>
      <c r="J16" s="152"/>
    </row>
    <row r="17" spans="2:10" ht="15" customHeight="1" x14ac:dyDescent="0.2">
      <c r="B17" s="151" t="s">
        <v>440</v>
      </c>
      <c r="C17" s="119">
        <v>8252</v>
      </c>
      <c r="D17" s="119"/>
      <c r="E17" s="126">
        <v>0</v>
      </c>
      <c r="F17" s="119"/>
      <c r="G17" s="119">
        <f t="shared" si="1"/>
        <v>8252</v>
      </c>
      <c r="H17" s="317"/>
      <c r="J17" s="152"/>
    </row>
    <row r="18" spans="2:10" ht="15" customHeight="1" x14ac:dyDescent="0.2">
      <c r="B18" s="118" t="s">
        <v>441</v>
      </c>
      <c r="C18" s="119">
        <v>2802</v>
      </c>
      <c r="D18" s="123"/>
      <c r="E18" s="153">
        <v>0</v>
      </c>
      <c r="F18" s="123"/>
      <c r="G18" s="119">
        <f t="shared" si="1"/>
        <v>2802</v>
      </c>
      <c r="H18" s="317"/>
      <c r="J18" s="152"/>
    </row>
    <row r="19" spans="2:10" ht="15" customHeight="1" x14ac:dyDescent="0.2">
      <c r="B19" s="151" t="s">
        <v>442</v>
      </c>
      <c r="C19" s="119">
        <v>495</v>
      </c>
      <c r="D19" s="119"/>
      <c r="E19" s="126">
        <v>0</v>
      </c>
      <c r="F19" s="119"/>
      <c r="G19" s="119">
        <f t="shared" si="1"/>
        <v>495</v>
      </c>
      <c r="H19" s="317"/>
      <c r="J19" s="152"/>
    </row>
    <row r="20" spans="2:10" ht="15" customHeight="1" x14ac:dyDescent="0.2">
      <c r="B20" s="118" t="s">
        <v>443</v>
      </c>
      <c r="C20" s="119">
        <v>0</v>
      </c>
      <c r="D20" s="119"/>
      <c r="E20" s="119">
        <v>10521</v>
      </c>
      <c r="F20" s="119"/>
      <c r="G20" s="119">
        <f>+C20-E20</f>
        <v>-10521</v>
      </c>
      <c r="H20" s="317"/>
      <c r="J20" s="152"/>
    </row>
    <row r="21" spans="2:10" ht="32.25" customHeight="1" x14ac:dyDescent="0.2">
      <c r="B21" s="118" t="s">
        <v>448</v>
      </c>
      <c r="C21" s="119"/>
      <c r="D21" s="119"/>
      <c r="E21" s="119">
        <v>-9671</v>
      </c>
      <c r="F21" s="119"/>
      <c r="G21" s="119">
        <f>+C21-E21</f>
        <v>9671</v>
      </c>
      <c r="H21" s="318"/>
      <c r="J21" s="152"/>
    </row>
    <row r="22" spans="2:10" s="116" customFormat="1" ht="15" customHeight="1" x14ac:dyDescent="0.2">
      <c r="B22" s="128" t="s">
        <v>424</v>
      </c>
      <c r="C22" s="129">
        <f>SUM(C15:C20)</f>
        <v>286069</v>
      </c>
      <c r="D22" s="129"/>
      <c r="E22" s="129">
        <f>SUM(E15:E21)</f>
        <v>274348</v>
      </c>
      <c r="F22" s="129"/>
      <c r="G22" s="129">
        <f>+C22-E22</f>
        <v>11721</v>
      </c>
      <c r="H22" s="128"/>
      <c r="J22" s="152"/>
    </row>
    <row r="23" spans="2:10" x14ac:dyDescent="0.2">
      <c r="G23" s="154"/>
      <c r="H23" s="109"/>
    </row>
    <row r="24" spans="2:10" x14ac:dyDescent="0.2">
      <c r="G24" s="154"/>
    </row>
    <row r="25" spans="2:10" s="106" customFormat="1" ht="15" customHeight="1" x14ac:dyDescent="0.2">
      <c r="B25" s="155" t="s">
        <v>444</v>
      </c>
      <c r="C25" s="119">
        <v>10037</v>
      </c>
      <c r="D25" s="119"/>
      <c r="E25" s="119">
        <v>0</v>
      </c>
      <c r="F25" s="119"/>
      <c r="G25" s="119">
        <f t="shared" ref="G25:G29" si="2">+C25-E25</f>
        <v>10037</v>
      </c>
      <c r="H25" s="319" t="s">
        <v>457</v>
      </c>
    </row>
    <row r="26" spans="2:10" s="106" customFormat="1" ht="15" customHeight="1" x14ac:dyDescent="0.2">
      <c r="B26" s="155" t="s">
        <v>445</v>
      </c>
      <c r="C26" s="119">
        <v>-2346</v>
      </c>
      <c r="D26" s="119"/>
      <c r="E26" s="119">
        <v>0</v>
      </c>
      <c r="F26" s="119"/>
      <c r="G26" s="119">
        <f t="shared" si="2"/>
        <v>-2346</v>
      </c>
      <c r="H26" s="319"/>
    </row>
    <row r="27" spans="2:10" s="106" customFormat="1" ht="15" customHeight="1" x14ac:dyDescent="0.2">
      <c r="B27" s="155" t="s">
        <v>446</v>
      </c>
      <c r="C27" s="119">
        <v>0</v>
      </c>
      <c r="D27" s="119"/>
      <c r="E27" s="119">
        <v>4268</v>
      </c>
      <c r="F27" s="119"/>
      <c r="G27" s="119">
        <f t="shared" si="2"/>
        <v>-4268</v>
      </c>
      <c r="H27" s="319"/>
    </row>
    <row r="28" spans="2:10" s="106" customFormat="1" ht="15" customHeight="1" x14ac:dyDescent="0.2">
      <c r="B28" s="155" t="s">
        <v>447</v>
      </c>
      <c r="C28" s="119">
        <v>0</v>
      </c>
      <c r="D28" s="119"/>
      <c r="E28" s="119">
        <v>-803</v>
      </c>
      <c r="F28" s="119"/>
      <c r="G28" s="119">
        <f t="shared" si="2"/>
        <v>803</v>
      </c>
      <c r="H28" s="320"/>
    </row>
    <row r="29" spans="2:10" s="156" customFormat="1" ht="15" customHeight="1" x14ac:dyDescent="0.2">
      <c r="B29" s="128" t="s">
        <v>424</v>
      </c>
      <c r="C29" s="129">
        <f>SUM(C25:C28)</f>
        <v>7691</v>
      </c>
      <c r="D29" s="129"/>
      <c r="E29" s="129">
        <f>SUM(E25:E28)</f>
        <v>3465</v>
      </c>
      <c r="F29" s="129"/>
      <c r="G29" s="129">
        <f t="shared" si="2"/>
        <v>4226</v>
      </c>
      <c r="H29" s="157"/>
    </row>
  </sheetData>
  <mergeCells count="3">
    <mergeCell ref="H9:H11"/>
    <mergeCell ref="H15:H21"/>
    <mergeCell ref="H25:H28"/>
  </mergeCells>
  <pageMargins left="0.39370078740157483" right="0" top="0.39370078740157483" bottom="0" header="0" footer="0"/>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Opći podaci</vt:lpstr>
      <vt:lpstr>Bilanca</vt:lpstr>
      <vt:lpstr>RDG</vt:lpstr>
      <vt:lpstr>NT_D</vt:lpstr>
      <vt:lpstr>PK</vt:lpstr>
      <vt:lpstr>Bilješke</vt:lpstr>
      <vt:lpstr>Bilješke razlike Bilanca</vt:lpstr>
      <vt:lpstr>Bilješke razlike RDG</vt:lpstr>
      <vt:lpstr>Bilanca!Print_Area</vt:lpstr>
      <vt:lpstr>'Bilješke razlike Bilanca'!Print_Area</vt:lpstr>
      <vt:lpstr>'Bilješke razlike RDG'!Print_Area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2025-04-11T11:40:26Z</cp:lastPrinted>
  <dcterms:created xsi:type="dcterms:W3CDTF">2008-10-17T11:51:54Z</dcterms:created>
  <dcterms:modified xsi:type="dcterms:W3CDTF">2025-04-14T13:16:45Z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