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1 ZSE 1 kv\KONAČNO\2020 GFI i objave\Konačno 2020 DIST\"/>
    </mc:Choice>
  </mc:AlternateContent>
  <xr:revisionPtr revIDLastSave="0" documentId="13_ncr:1_{D5948353-24AA-4843-A2F4-95BC5E860AD3}" xr6:coauthVersionLast="46" xr6:coauthVersionMax="46"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D" sheetId="21" r:id="rId4"/>
    <sheet name="PK" sheetId="22" r:id="rId5"/>
    <sheet name="Bilješke" sheetId="24" r:id="rId6"/>
    <sheet name="Bilješke razlike RDG" sheetId="25" r:id="rId7"/>
    <sheet name="Bilješke razlike Bilanca" sheetId="26" r:id="rId8"/>
  </sheets>
  <definedNames>
    <definedName name="_xlnm.Print_Area" localSheetId="1">Bilanca!$A$1:$I$132</definedName>
    <definedName name="_xlnm.Print_Area" localSheetId="3">NT_D!$A$1:$I$51</definedName>
    <definedName name="_xlnm.Print_Area" localSheetId="4">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26" l="1"/>
  <c r="C53" i="26"/>
  <c r="G53" i="26" s="1"/>
  <c r="G52" i="26"/>
  <c r="G51" i="26"/>
  <c r="G50" i="26"/>
  <c r="E48" i="26"/>
  <c r="C48" i="26"/>
  <c r="G48" i="26" s="1"/>
  <c r="G46" i="26"/>
  <c r="G45" i="26"/>
  <c r="E43" i="26"/>
  <c r="G43" i="26" s="1"/>
  <c r="C43" i="26"/>
  <c r="G41" i="26"/>
  <c r="G40" i="26"/>
  <c r="G38" i="26"/>
  <c r="E38" i="26"/>
  <c r="C38" i="26"/>
  <c r="G37" i="26"/>
  <c r="G36" i="26"/>
  <c r="G35" i="26"/>
  <c r="E33" i="26"/>
  <c r="C33" i="26"/>
  <c r="G33" i="26" s="1"/>
  <c r="G32" i="26"/>
  <c r="G31" i="26"/>
  <c r="G30" i="26"/>
  <c r="E28" i="26"/>
  <c r="C28" i="26"/>
  <c r="G27" i="26"/>
  <c r="G26" i="26"/>
  <c r="G28" i="26" s="1"/>
  <c r="G25" i="26"/>
  <c r="G24" i="26"/>
  <c r="G23" i="26"/>
  <c r="G20" i="26"/>
  <c r="E20" i="26"/>
  <c r="C20" i="26"/>
  <c r="G19" i="26"/>
  <c r="G18" i="26"/>
  <c r="G17" i="26"/>
  <c r="G16" i="26"/>
  <c r="E14" i="26"/>
  <c r="G14" i="26" s="1"/>
  <c r="C14" i="26"/>
  <c r="G13" i="26"/>
  <c r="G12" i="26"/>
  <c r="G11" i="26"/>
  <c r="E9" i="26"/>
  <c r="C9" i="26"/>
  <c r="G8" i="26"/>
  <c r="G7" i="26"/>
  <c r="G6" i="26"/>
  <c r="G9" i="26" s="1"/>
  <c r="G10" i="25"/>
  <c r="E10" i="25"/>
  <c r="C10" i="25"/>
  <c r="G9" i="25"/>
  <c r="G8" i="25"/>
  <c r="G7" i="25"/>
  <c r="G6" i="25"/>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<sst xmlns="http://schemas.openxmlformats.org/spreadsheetml/2006/main" count="515" uniqueCount="448">
  <si>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</si>
  <si>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</si>
  <si>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</si>
  <si>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</si>
  <si>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</si>
  <si>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</si>
  <si>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</si>
  <si>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</si>
  <si>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</si>
  <si>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</si>
  <si>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</si>
  <si>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</si>
  <si>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</si>
  <si>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</si>
  <si>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</si>
  <si>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</si>
  <si>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</si>
  <si>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</si>
  <si>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</si>
  <si>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</si>
  <si>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</si>
  <si>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</si>
  <si>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</si>
  <si>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</si>
  <si>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</si>
  <si>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</si>
  <si>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</si>
  <si>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</si>
  <si>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</si>
  <si>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</si>
  <si>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</si>
  <si>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</si>
  <si>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</si>
  <si>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</si>
  <si>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</si>
  <si>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</si>
  <si>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</si>
  <si>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</si>
  <si>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</si>
  <si>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</si>
  <si>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</si>
  <si>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</si>
  <si>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</si>
  <si>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</si>
  <si>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</si>
  <si>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</si>
  <si>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</si>
  <si>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</si>
  <si>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</si>
  <si>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</si>
  <si>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</si>
  <si>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</si>
  <si>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</si>
  <si>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</si>
  <si>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</si>
  <si>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</si>
  <si>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</si>
  <si>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</si>
  <si>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</si>
  <si>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</si>
  <si>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</si>
  <si>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</si>
  <si>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</si>
  <si>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</si>
  <si>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</si>
  <si>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</si>
  <si>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</si>
  <si>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</si>
  <si>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</si>
  <si>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</si>
  <si>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</si>
  <si>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</si>
  <si>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</si>
  <si>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</si>
  <si>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</si>
  <si>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</si>
  <si>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</si>
  <si>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</si>
  <si>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</si>
  <si>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</si>
  <si>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</si>
  <si>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</si>
  <si>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</si>
  <si>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</si>
  <si>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</si>
  <si>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</si>
  <si>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</si>
  <si>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</si>
  <si>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</si>
  <si>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</si>
  <si>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</si>
  <si>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</si>
  <si>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</si>
  <si>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</si>
  <si>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</si>
  <si>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</si>
  <si>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</si>
  <si>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</si>
  <si>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</si>
  <si>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</si>
  <si>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</si>
  <si>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</si>
  <si>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</si>
  <si>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</si>
  <si>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</si>
  <si>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</si>
  <si>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</si>
  <si>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</si>
  <si>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</si>
  <si>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</si>
  <si>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</si>
  <si>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</si>
  <si>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</si>
  <si>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</si>
  <si>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</si>
  <si>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</si>
  <si>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</si>
  <si>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</si>
  <si>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</si>
  <si>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</si>
  <si>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</si>
  <si>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</si>
  <si>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</si>
  <si>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</si>
  <si>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</si>
  <si>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</si>
  <si>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</si>
  <si>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</si>
  <si>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</si>
  <si>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</si>
  <si>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</si>
  <si>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</si>
  <si>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</si>
  <si>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</si>
  <si>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</si>
  <si>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</si>
  <si>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</si>
  <si>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</si>
  <si>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</si>
  <si>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</si>
  <si>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</si>
  <si>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</si>
  <si>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</si>
  <si>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</si>
  <si>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</si>
  <si>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</si>
  <si>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</si>
  <si>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</si>
  <si>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</si>
  <si>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</si>
  <si>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</si>
  <si>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</si>
  <si>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</si>
  <si>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</si>
  <si>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</si>
  <si>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</si>
  <si>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</si>
  <si>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</si>
  <si>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</si>
  <si>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</si>
  <si>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</si>
  <si>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</si>
  <si>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</si>
  <si>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</si>
  <si>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</si>
  <si>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</si>
  <si>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</si>
  <si>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</si>
  <si>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</si>
  <si>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</si>
  <si>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</si>
  <si>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</si>
  <si>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</si>
  <si>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</si>
  <si>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</si>
  <si>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</si>
  <si>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</si>
  <si>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</si>
  <si>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</si>
  <si>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</si>
  <si>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</si>
  <si>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</si>
  <si>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</si>
  <si>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</si>
  <si>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</si>
  <si>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</si>
  <si>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</si>
  <si>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</si>
  <si>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</si>
  <si>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</si>
  <si>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</si>
  <si>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</si>
  <si>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</si>
  <si>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</si>
  <si>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</si>
  <si>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</si>
  <si>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</si>
  <si>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</si>
  <si>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</si>
  <si>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</si>
  <si>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</si>
  <si>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</si>
  <si>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</si>
  <si>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</si>
  <si>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</si>
  <si>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</si>
  <si>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</si>
  <si>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</si>
  <si>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</si>
  <si>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</si>
  <si>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</si>
  <si>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</si>
  <si>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</si>
  <si>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</si>
  <si>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</si>
  <si>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</si>
  <si>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</si>
  <si>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</si>
  <si>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</si>
  <si>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</si>
  <si>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</si>
  <si>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</si>
  <si>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</si>
  <si>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</si>
  <si>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</si>
  <si>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</si>
  <si>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</si>
  <si>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</si>
  <si>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</si>
  <si>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</si>
  <si>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</si>
  <si>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</si>
  <si>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</si>
  <si>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</si>
  <si>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</si>
  <si>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</si>
  <si>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</si>
  <si>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</si>
  <si>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</si>
  <si>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</si>
  <si>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</si>
  <si>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</si>
  <si>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</si>
  <si>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</si>
  <si>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</si>
  <si>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</si>
  <si>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</si>
  <si>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</si>
  <si>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</si>
  <si>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</si>
  <si>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</si>
  <si>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</si>
  <si>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</si>
  <si>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</si>
  <si>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</si>
  <si>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</si>
  <si>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</si>
  <si>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</si>
  <si>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</si>
  <si>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</si>
  <si>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</si>
  <si>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</si>
  <si>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</si>
  <si>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</si>
  <si>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</si>
  <si>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</si>
  <si>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</si>
  <si>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</si>
  <si>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</si>
  <si>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</si>
  <si>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</si>
  <si>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</si>
  <si>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</si>
  <si>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</si>
  <si>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</si>
  <si>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</si>
  <si>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</si>
  <si>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</si>
  <si>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</si>
  <si>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</si>
  <si>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</si>
  <si>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</si>
  <si>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</si>
  <si>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</si>
  <si>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</si>
  <si>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</si>
  <si>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</si>
  <si>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</si>
  <si>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</si>
  <si>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</si>
  <si>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</si>
  <si>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</si>
  <si>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</si>
  <si>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</si>
  <si>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</si>
  <si>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</si>
  <si>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</si>
  <si>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</si>
  <si>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</si>
  <si>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</si>
  <si>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</si>
  <si>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</si>
  <si>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</si>
  <si>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</si>
  <si>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</si>
  <si>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</si>
  <si>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</si>
  <si>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</si>
  <si>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</si>
  <si>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</si>
  <si>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</si>
  <si>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</si>
  <si>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</si>
  <si>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</si>
  <si>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</si>
  <si>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</si>
  <si>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</si>
  <si>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</si>
  <si>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</si>
  <si>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</si>
  <si>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</si>
  <si>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</si>
  <si>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</si>
  <si>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</si>
  <si>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</si>
  <si>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</si>
  <si>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</si>
  <si>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</si>
  <si>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</si>
  <si>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</si>
  <si>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</si>
  <si>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</si>
  <si>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</si>
  <si>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</si>
  <si>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</si>
  <si>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</si>
  <si>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</si>
  <si>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</si>
  <si>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</si>
  <si>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</si>
  <si>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</si>
  <si>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</si>
  <si>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</si>
  <si>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</si>
  <si>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</si>
  <si>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</si>
  <si>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</si>
  <si>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</si>
  <si>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</si>
  <si>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</si>
  <si>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</si>
  <si>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</si>
  <si>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</si>
  <si>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</si>
  <si>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</si>
  <si>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</si>
  <si>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</si>
  <si>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</si>
  <si>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</si>
  <si>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</si>
  <si>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</si>
  <si>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</si>
  <si>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</si>
  <si>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</si>
  <si>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</si>
  <si>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</si>
  <si>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</si>
  <si>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</si>
  <si>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</si>
  <si>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</si>
  <si>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</si>
  <si>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</si>
  <si>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</si>
  <si>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</si>
  <si>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</si>
  <si>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</si>
  <si>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</si>
  <si>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</si>
  <si>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</si>
  <si>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</si>
  <si>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</si>
  <si>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</si>
  <si>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</si>
  <si>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</si>
  <si>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</si>
  <si>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</si>
  <si>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</si>
  <si>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</si>
  <si>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</si>
  <si>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</si>
  <si>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</si>
  <si>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</si>
  <si>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KPMG Croatia d.o.o. za reviziju</t>
  </si>
  <si>
    <t>Igor Gošek</t>
  </si>
  <si>
    <t>stanje na dan 31.12.2020.</t>
  </si>
  <si>
    <t>Obveznik: KONČAR DISTRIBUTIVNI I SPECIJALNI TRANSFORMATORI d.d.</t>
  </si>
  <si>
    <t>u razdoblju 01.01.2020. do 31.12.2020.</t>
  </si>
  <si>
    <t>(u tisućama kuna)</t>
  </si>
  <si>
    <t xml:space="preserve">GFI POD </t>
  </si>
  <si>
    <t>MSFI</t>
  </si>
  <si>
    <t>Razlika</t>
  </si>
  <si>
    <t>Objašnjenje</t>
  </si>
  <si>
    <t>Financijski prihodi (AOP 154)</t>
  </si>
  <si>
    <t>U MSFI izvještaju financijski izvještaji financijski prihodi i rashodi su iskazani po neto principu dok su u GFI-POD obrascu iskazani po bruto principu. Razlika od 23 tisuće kuna odnosi se na rashod od IV zajma te je u MSFI izvještaju iskazana u ostalim troškovima poslovanja.</t>
  </si>
  <si>
    <t>Financijski rashodi (AOP 165)</t>
  </si>
  <si>
    <t>Financijski prihodi</t>
  </si>
  <si>
    <t>Financijski rashodi</t>
  </si>
  <si>
    <t>(u 000´HRK)</t>
  </si>
  <si>
    <t>Materijalna imovina (AOP 010)</t>
  </si>
  <si>
    <t>Stavke ulaganja u nekretnine i imovina s pravom upotrebe u MSFI izvještaju iskazane su kao zasebne stavke sukladno zahtjevima MRS 40 i MSFI-ja 16</t>
  </si>
  <si>
    <t>Ulaganja u nekretnine</t>
  </si>
  <si>
    <t>Imovina s pravom upotrebe</t>
  </si>
  <si>
    <t>Ukupno</t>
  </si>
  <si>
    <t>Predujmovi za materijalnu imovinu (AOP 016)</t>
  </si>
  <si>
    <t>Predujmovi i materijalna imovina u pripremi su u MSFI izvještaju iskazani kao jedna kategorija dok su u GFI-POD obrascu iskazani kao zasebne kategorije</t>
  </si>
  <si>
    <t>Materijalna imovina u pripremi (AOP 017)</t>
  </si>
  <si>
    <t>Imovina u pripremi i predujmovi</t>
  </si>
  <si>
    <t>Dugotrajna financijska imovina (AOP 020)</t>
  </si>
  <si>
    <t>Dugotrajna financijska imovina u MSFI izvještaju je iskazana unutar kategorija ulaganja u ovisno društvo, ulaganja u pridružena društva i financijska imovina po FVOSD</t>
  </si>
  <si>
    <t>Ulaganja u ovisno društvo</t>
  </si>
  <si>
    <t>Ulaganja u pridružena društva</t>
  </si>
  <si>
    <t>Financijska imovina po FVOSD</t>
  </si>
  <si>
    <t>Predujmovi za zalihe AOP (043)</t>
  </si>
  <si>
    <t>Ukalkulirani troškovi, koji se odnose na ugovornu imovinu, u MSFI izvještaju su iskazani unutar kategorije Zalihe - Dani predujmovi i ostalo, a u GFI-POD obrascu unutar kategorije plaćeni troškovi budućeg razdoblja i obračunati prihodi</t>
  </si>
  <si>
    <t>Potraživanja AOP (046)</t>
  </si>
  <si>
    <t>Plaćeni troškovi budućeg razdoblja i obračunato prihodi (AOP 064)</t>
  </si>
  <si>
    <t>Potraživanja od kupaca i ostala potraživanja</t>
  </si>
  <si>
    <t>Dani predujmovi i ostalo za zalihe</t>
  </si>
  <si>
    <t>Zadržana dobit ili preneseni gubitak (AOP 81)</t>
  </si>
  <si>
    <t>U gfi obrascu zasebno su iskazane kategorije zadržane dobiti i dobiti poslovne godine dok su u MSFI izvještaju iskazane unutar kategorije zadržane dobiti</t>
  </si>
  <si>
    <t>Dobit ili gubitak poslovne godine (AOP 084)</t>
  </si>
  <si>
    <t xml:space="preserve">Zadržana dobit   </t>
  </si>
  <si>
    <t>Rezerviranja (AOP 088)</t>
  </si>
  <si>
    <t>Rezerviranja i dugoročne obveze u gfi obrascu su izdvojena u posebna klase dok su u MSFI izvještaju iskazane unutar dugoročnih obveza</t>
  </si>
  <si>
    <t>Dugoročne obveze (AOP 095)</t>
  </si>
  <si>
    <t xml:space="preserve">Dugoročne obveze   </t>
  </si>
  <si>
    <t>Obveze prema bankama i drugim financijskim institucijama (AOP 113)</t>
  </si>
  <si>
    <t xml:space="preserve">Društvo je unutar posudbi iskazalo obveze po dugoročnim najmovima te obveze prema bankama za kratkoročni dio kredita, dok je u GFI POD obrascu iste kategoriziralo unutar stavki obveze prema bankama I drugim financijskim institucijama te ostalim kratkoročnim obvezama. </t>
  </si>
  <si>
    <t>Ostale kratkoročne obveze (AOP 121)</t>
  </si>
  <si>
    <t>Posudbe</t>
  </si>
  <si>
    <t>Obveze prema poduzetnicima unutar grupe</t>
  </si>
  <si>
    <t>Društvo je unutar ugovorne obveze iskazalo obveze po primljenim predujmovima dok je u GFI POD obrascu iste kategoriziralo unutar stavki obveze prema poduzetnicima unutar grupe (za predujmove od povezanih poduzeća) te obveze za predujmove za primljene predujmove od nepovezanih društva</t>
  </si>
  <si>
    <t>Obveze za predujmove (AOP 114)</t>
  </si>
  <si>
    <t>Ugovorne obveze</t>
  </si>
  <si>
    <t>Kratkoročne obveze (AOP 107)</t>
  </si>
  <si>
    <t>Gfi predviđa zasebnu kategoriju odgođeno plaćanje troškova I prihod budućeg razdoblja, dok je u MSFI izvještaju navedeno klasificirano unutar kratkoročnog rezerviranja ovisno o kategoriji za koju zadovoljava kriterije priznavanja.
Stavke ugovorna obveza iz ugovora s kupcima, ugovorna obveza – predujmovi primljeni od kupca sukladno MSFI 15 iskazane su unutar ugovorne obveze dok su iste u GFI POD iskazane unutar kategorija primljeni predujmovi/odgođeno plaćanje troškova i prihodi budućeg razdoblja. Dodatno, kratkoročna rezerviranja iskazana su kao zasebna stavka u MSFI izvještaju dok su u GFI-POD iskazana unutar odgođeno plaćanje troškova i prihodi budućeg razdoblja. U MSFI izvještaju sumarno su iskazane pozicije unutar kategorije obveze prema dobavljačima i ostale obveze koje su u gfi obrascu klasificirane sukladno predviđenim kategorijama.</t>
  </si>
  <si>
    <t>Odgođeno plaćanje troškova i prihod budućeg razdoblja (AOP 122)</t>
  </si>
  <si>
    <t>Kratkoročne obveze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</si>
</sst>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_(* #,##0_);_(* \(#,##0\);_(* &quot;-&quot;_);_(@_)"/>
    <numFmt numFmtId="167" formatCode="_-* #,##0_-;\-* #,##0_-;_-* &quot;-&quot;??_-;_-@_-"/>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
      <sz val="10"/>
      <name val="Arial"/>
      <charset val="238"/>
    </font>
    <font>
      <b/>
      <sz val="9"/>
      <color theme="1"/>
      <name val="Arial"/>
      <family val="2"/>
      <charset val="238"/>
    </font>
    <font>
      <sz val="9"/>
      <color theme="1"/>
      <name val="Arial"/>
      <family val="2"/>
      <charset val="238"/>
    </font>
    <font>
      <b/>
      <i/>
      <sz val="9"/>
      <color theme="1"/>
      <name val="Arial"/>
      <family val="2"/>
      <charset val="238"/>
    </font>
    <font>
      <sz val="10"/>
      <name val="Arial CE"/>
    </font>
    <font>
      <sz val="9"/>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xf numFmtId="43" fontId="37" fillId="0" borderId="0" applyFont="0" applyFill="0" applyBorder="0" applyAlignment="0" applyProtection="0"/>
    <xf numFmtId="0" fontId="41" fillId="0" borderId="0"/>
  </cellStyleXfs>
  <cellXfs count="33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48" xfId="0" applyNumberFormat="1" applyFont="1" applyFill="1" applyBorder="1" applyAlignment="1" applyProtection="1">
      <alignment vertical="center"/>
      <protection locked="0"/>
    </xf>
    <xf numFmtId="3" fontId="2" fillId="0" borderId="48"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4" xfId="0" applyFont="1" applyFill="1" applyBorder="1" applyAlignment="1">
      <alignment wrapText="1"/>
    </xf>
    <xf numFmtId="0" fontId="27" fillId="10" borderId="0" xfId="0" applyFont="1" applyFill="1" applyBorder="1" applyAlignment="1">
      <alignment wrapText="1"/>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0" xfId="0" applyFont="1" applyFill="1" applyBorder="1" applyAlignment="1">
      <alignment horizontal="center" vertical="center"/>
    </xf>
    <xf numFmtId="0" fontId="28" fillId="10" borderId="45"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5" xfId="0" applyFont="1" applyFill="1" applyBorder="1" applyAlignment="1">
      <alignment vertical="center"/>
    </xf>
    <xf numFmtId="0" fontId="30" fillId="10" borderId="45" xfId="0" applyFont="1" applyFill="1" applyBorder="1"/>
    <xf numFmtId="1" fontId="3" fillId="11" borderId="47"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7" xfId="4" applyFont="1" applyFill="1" applyBorder="1" applyAlignment="1" applyProtection="1">
      <alignment horizontal="center" vertical="center"/>
      <protection locked="0"/>
    </xf>
    <xf numFmtId="49" fontId="3" fillId="11" borderId="47" xfId="4" applyNumberFormat="1"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0" fontId="38" fillId="10" borderId="0" xfId="0" applyFont="1" applyFill="1"/>
    <xf numFmtId="43" fontId="39" fillId="10" borderId="0" xfId="5" applyFont="1" applyFill="1"/>
    <xf numFmtId="0" fontId="39" fillId="10" borderId="0" xfId="0" applyFont="1" applyFill="1"/>
    <xf numFmtId="0" fontId="40" fillId="10" borderId="0" xfId="0" applyFont="1" applyFill="1"/>
    <xf numFmtId="0" fontId="40" fillId="10" borderId="2" xfId="0" applyFont="1" applyFill="1" applyBorder="1"/>
    <xf numFmtId="43" fontId="38" fillId="10" borderId="2" xfId="5" applyFont="1" applyFill="1" applyBorder="1" applyAlignment="1">
      <alignment horizontal="center"/>
    </xf>
    <xf numFmtId="0" fontId="38" fillId="10" borderId="2" xfId="0" applyFont="1" applyFill="1" applyBorder="1" applyAlignment="1">
      <alignment horizontal="center"/>
    </xf>
    <xf numFmtId="43" fontId="38" fillId="10" borderId="0" xfId="5" applyFont="1" applyFill="1" applyAlignment="1">
      <alignment horizontal="center"/>
    </xf>
    <xf numFmtId="0" fontId="38" fillId="10" borderId="0" xfId="0" applyFont="1" applyFill="1" applyAlignment="1">
      <alignment horizontal="center"/>
    </xf>
    <xf numFmtId="0" fontId="39" fillId="10" borderId="0" xfId="0" applyFont="1" applyFill="1" applyAlignment="1">
      <alignment wrapText="1"/>
    </xf>
    <xf numFmtId="166" fontId="4" fillId="10" borderId="0" xfId="6" applyNumberFormat="1" applyFont="1" applyFill="1" applyAlignment="1" applyProtection="1">
      <alignment wrapText="1"/>
      <protection locked="0"/>
    </xf>
    <xf numFmtId="0" fontId="40" fillId="10" borderId="1" xfId="0" applyFont="1" applyFill="1" applyBorder="1" applyAlignment="1">
      <alignment horizontal="left"/>
    </xf>
    <xf numFmtId="166" fontId="20" fillId="10" borderId="1" xfId="6" applyNumberFormat="1" applyFont="1" applyFill="1" applyBorder="1" applyAlignment="1" applyProtection="1">
      <alignment wrapText="1"/>
      <protection locked="0"/>
    </xf>
    <xf numFmtId="0" fontId="40" fillId="10" borderId="0" xfId="0" applyFont="1" applyFill="1" applyAlignment="1">
      <alignment horizontal="left"/>
    </xf>
    <xf numFmtId="166" fontId="20" fillId="10" borderId="0" xfId="6" applyNumberFormat="1" applyFont="1" applyFill="1" applyAlignment="1" applyProtection="1">
      <alignment wrapText="1"/>
      <protection locked="0"/>
    </xf>
    <xf numFmtId="0" fontId="39" fillId="10" borderId="0" xfId="0" applyFont="1" applyFill="1" applyAlignment="1">
      <alignment horizontal="left"/>
    </xf>
    <xf numFmtId="43" fontId="39" fillId="10" borderId="2" xfId="5" applyFont="1" applyFill="1" applyBorder="1"/>
    <xf numFmtId="0" fontId="39" fillId="10" borderId="2" xfId="0" applyFont="1" applyFill="1" applyBorder="1" applyAlignment="1">
      <alignment horizontal="left"/>
    </xf>
    <xf numFmtId="3" fontId="42" fillId="10" borderId="0" xfId="4" applyNumberFormat="1" applyFont="1" applyFill="1" applyAlignment="1">
      <alignment horizontal="right" vertical="center"/>
    </xf>
    <xf numFmtId="167" fontId="39" fillId="10" borderId="0" xfId="5" applyNumberFormat="1" applyFont="1" applyFill="1"/>
    <xf numFmtId="43" fontId="39" fillId="10" borderId="0" xfId="5" applyFont="1" applyFill="1" applyBorder="1"/>
    <xf numFmtId="0" fontId="39" fillId="10" borderId="2" xfId="0" applyFont="1" applyFill="1" applyBorder="1"/>
    <xf numFmtId="167" fontId="39" fillId="10" borderId="2" xfId="5" applyNumberFormat="1" applyFont="1" applyFill="1" applyBorder="1"/>
    <xf numFmtId="166" fontId="4" fillId="10" borderId="2" xfId="6" applyNumberFormat="1" applyFont="1" applyFill="1" applyBorder="1" applyAlignment="1" applyProtection="1">
      <alignment wrapText="1"/>
      <protection locked="0"/>
    </xf>
    <xf numFmtId="0" fontId="42" fillId="15" borderId="0" xfId="4" applyFont="1" applyFill="1" applyAlignment="1">
      <alignment vertical="center"/>
    </xf>
    <xf numFmtId="3" fontId="42" fillId="10" borderId="2" xfId="4" applyNumberFormat="1" applyFont="1" applyFill="1" applyBorder="1" applyAlignment="1">
      <alignment horizontal="right" vertical="center"/>
    </xf>
    <xf numFmtId="0" fontId="39" fillId="10" borderId="0" xfId="0" applyFont="1" applyFill="1" applyAlignment="1">
      <alignment horizontal="left" wrapText="1"/>
    </xf>
    <xf numFmtId="0" fontId="42" fillId="10" borderId="0" xfId="4" applyFont="1" applyFill="1" applyAlignment="1">
      <alignment vertical="center"/>
    </xf>
    <xf numFmtId="0" fontId="42" fillId="0" borderId="0" xfId="4" applyFont="1" applyAlignment="1">
      <alignment vertical="center"/>
    </xf>
    <xf numFmtId="0" fontId="39" fillId="10" borderId="2" xfId="0" applyFont="1" applyFill="1" applyBorder="1" applyAlignment="1">
      <alignment horizontal="left" vertical="top"/>
    </xf>
    <xf numFmtId="166" fontId="20" fillId="10" borderId="2" xfId="6" applyNumberFormat="1" applyFont="1" applyFill="1" applyBorder="1" applyAlignment="1" applyProtection="1">
      <alignment vertical="top" wrapText="1"/>
      <protection locked="0"/>
    </xf>
    <xf numFmtId="3" fontId="42" fillId="10" borderId="2" xfId="0" applyNumberFormat="1" applyFont="1" applyFill="1" applyBorder="1" applyAlignment="1">
      <alignment vertical="top"/>
    </xf>
    <xf numFmtId="166" fontId="4" fillId="10" borderId="2" xfId="6" applyNumberFormat="1" applyFont="1" applyFill="1" applyBorder="1" applyAlignment="1" applyProtection="1">
      <alignment vertical="top" wrapText="1"/>
      <protection locked="0"/>
    </xf>
    <xf numFmtId="0" fontId="27" fillId="10" borderId="0" xfId="0" applyFont="1" applyFill="1" applyBorder="1"/>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1" borderId="3" xfId="4" applyFont="1" applyFill="1" applyBorder="1" applyAlignment="1" applyProtection="1">
      <alignment vertical="center"/>
      <protection locked="0"/>
    </xf>
    <xf numFmtId="0" fontId="27" fillId="11" borderId="2" xfId="4" applyFont="1" applyFill="1" applyBorder="1" applyAlignment="1" applyProtection="1">
      <alignment vertical="center"/>
      <protection locked="0"/>
    </xf>
    <xf numFmtId="0" fontId="27" fillId="11" borderId="4" xfId="4"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4" xfId="0" applyFont="1" applyFill="1" applyBorder="1" applyAlignment="1">
      <alignment vertical="center"/>
    </xf>
    <xf numFmtId="0" fontId="28" fillId="10" borderId="0" xfId="0" applyFont="1" applyFill="1" applyBorder="1" applyAlignment="1">
      <alignment vertical="center"/>
    </xf>
    <xf numFmtId="0" fontId="27" fillId="10" borderId="44" xfId="0" applyFont="1" applyFill="1" applyBorder="1" applyAlignment="1">
      <alignment wrapText="1"/>
    </xf>
    <xf numFmtId="0" fontId="4" fillId="10" borderId="45" xfId="0" applyFont="1" applyFill="1" applyBorder="1" applyAlignment="1">
      <alignment horizontal="right" vertical="center" wrapText="1"/>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4" xfId="0" applyFont="1" applyFill="1" applyBorder="1" applyAlignment="1">
      <alignment horizontal="center"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2" xfId="3" applyFont="1" applyBorder="1" applyAlignment="1" applyProtection="1">
      <alignment horizontal="right" vertical="top"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2" fillId="0" borderId="43" xfId="0" applyFont="1" applyBorder="1" applyProtection="1"/>
    <xf numFmtId="0" fontId="17"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39" fillId="10" borderId="0" xfId="0" applyFont="1" applyFill="1" applyAlignment="1">
      <alignment horizontal="left" vertical="center" wrapText="1"/>
    </xf>
    <xf numFmtId="0" fontId="39" fillId="10" borderId="2" xfId="0" applyFont="1" applyFill="1" applyBorder="1" applyAlignment="1">
      <alignment horizontal="left" vertical="center" wrapText="1"/>
    </xf>
    <xf numFmtId="0" fontId="39" fillId="10" borderId="0" xfId="0" applyFont="1" applyFill="1" applyAlignment="1">
      <alignment horizontal="left" wrapText="1"/>
    </xf>
    <xf numFmtId="0" fontId="39" fillId="10" borderId="2" xfId="0" applyFont="1" applyFill="1" applyBorder="1" applyAlignment="1">
      <alignment horizontal="left" wrapText="1"/>
    </xf>
  </cellXfs>
  <cellStyles count="7">
    <cellStyle name="Comma" xfId="5" builtinId="3"/>
    <cellStyle name="Hyperlink 2" xfId="2" xr:uid="{00000000-0005-0000-0000-000000000000}"/>
    <cellStyle name="Normal" xfId="0" builtinId="0"/>
    <cellStyle name="Normal 2" xfId="3" xr:uid="{00000000-0005-0000-0000-000002000000}"/>
    <cellStyle name="Normal 3" xfId="4" xr:uid="{6F82EFC0-42C7-41E8-A6A3-3B3EC8DB9E45}"/>
    <cellStyle name="Normal_Bilanca, RDG" xfId="6" xr:uid="{3A0DD198-306C-417B-AE89-27E43B38E325}"/>
    <cellStyle name="Style 1" xfId="1" xr:uid="{00000000-0005-0000-0000-000003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N32" sqref="N32"/>
    </sheetView>
  </sheetViews>
  <sheetFormatPr defaultRowHeight="12.75" x14ac:dyDescent="0.2"/>
  <cols>
    <col min="9" max="9" width="13.42578125" customWidth="1"/>
  </cols>
  <sheetData>
    <row r="1" spans="1:10" ht="15.75" x14ac:dyDescent="0.2">
      <c r="A1" s="164"/>
      <c r="B1" s="165"/>
      <c r="C1" s="165"/>
      <c r="D1" s="26"/>
      <c r="E1" s="26"/>
      <c r="F1" s="26"/>
      <c r="G1" s="26"/>
      <c r="H1" s="26"/>
      <c r="I1" s="26"/>
      <c r="J1" s="27"/>
    </row>
    <row r="2" spans="1:10" ht="14.45" customHeight="1" x14ac:dyDescent="0.2">
      <c r="A2" s="166" t="s">
        <v>354</v>
      </c>
      <c r="B2" s="167"/>
      <c r="C2" s="167"/>
      <c r="D2" s="167"/>
      <c r="E2" s="167"/>
      <c r="F2" s="167"/>
      <c r="G2" s="167"/>
      <c r="H2" s="167"/>
      <c r="I2" s="167"/>
      <c r="J2" s="168"/>
    </row>
    <row r="3" spans="1:10" ht="15" x14ac:dyDescent="0.2">
      <c r="A3" s="79"/>
      <c r="B3" s="80"/>
      <c r="C3" s="80"/>
      <c r="D3" s="80"/>
      <c r="E3" s="80"/>
      <c r="F3" s="80"/>
      <c r="G3" s="80"/>
      <c r="H3" s="80"/>
      <c r="I3" s="80"/>
      <c r="J3" s="81"/>
    </row>
    <row r="4" spans="1:10" ht="33.6" customHeight="1" x14ac:dyDescent="0.2">
      <c r="A4" s="169" t="s">
        <v>339</v>
      </c>
      <c r="B4" s="170"/>
      <c r="C4" s="170"/>
      <c r="D4" s="170"/>
      <c r="E4" s="171">
        <v>43831</v>
      </c>
      <c r="F4" s="172"/>
      <c r="G4" s="87" t="s">
        <v>0</v>
      </c>
      <c r="H4" s="171">
        <v>44196</v>
      </c>
      <c r="I4" s="172"/>
      <c r="J4" s="28"/>
    </row>
    <row r="5" spans="1:10" s="92" customFormat="1" ht="10.15" customHeight="1" x14ac:dyDescent="0.25">
      <c r="A5" s="173"/>
      <c r="B5" s="174"/>
      <c r="C5" s="174"/>
      <c r="D5" s="174"/>
      <c r="E5" s="174"/>
      <c r="F5" s="174"/>
      <c r="G5" s="174"/>
      <c r="H5" s="174"/>
      <c r="I5" s="174"/>
      <c r="J5" s="175"/>
    </row>
    <row r="6" spans="1:10" ht="20.45" customHeight="1" x14ac:dyDescent="0.2">
      <c r="A6" s="82"/>
      <c r="B6" s="93" t="s">
        <v>359</v>
      </c>
      <c r="C6" s="83"/>
      <c r="D6" s="83"/>
      <c r="E6" s="104">
        <v>2020</v>
      </c>
      <c r="F6" s="94"/>
      <c r="G6" s="87"/>
      <c r="H6" s="94"/>
      <c r="I6" s="94"/>
      <c r="J6" s="37"/>
    </row>
    <row r="7" spans="1:10" s="96" customFormat="1" ht="10.9" customHeight="1" x14ac:dyDescent="0.2">
      <c r="A7" s="82"/>
      <c r="B7" s="83"/>
      <c r="C7" s="83"/>
      <c r="D7" s="83"/>
      <c r="E7" s="95"/>
      <c r="F7" s="95"/>
      <c r="G7" s="87"/>
      <c r="H7" s="95"/>
      <c r="I7" s="95"/>
      <c r="J7" s="37"/>
    </row>
    <row r="8" spans="1:10" ht="37.9" customHeight="1" x14ac:dyDescent="0.2">
      <c r="A8" s="178" t="s">
        <v>360</v>
      </c>
      <c r="B8" s="179"/>
      <c r="C8" s="179"/>
      <c r="D8" s="179"/>
      <c r="E8" s="179"/>
      <c r="F8" s="179"/>
      <c r="G8" s="179"/>
      <c r="H8" s="179"/>
      <c r="I8" s="179"/>
      <c r="J8" s="29"/>
    </row>
    <row r="9" spans="1:10" ht="14.25" x14ac:dyDescent="0.2">
      <c r="A9" s="30"/>
      <c r="B9" s="75"/>
      <c r="C9" s="75"/>
      <c r="D9" s="75"/>
      <c r="E9" s="177"/>
      <c r="F9" s="177"/>
      <c r="G9" s="147"/>
      <c r="H9" s="147"/>
      <c r="I9" s="85"/>
      <c r="J9" s="86"/>
    </row>
    <row r="10" spans="1:10" ht="25.9" customHeight="1" x14ac:dyDescent="0.2">
      <c r="A10" s="180" t="s">
        <v>340</v>
      </c>
      <c r="B10" s="181"/>
      <c r="C10" s="182" t="s">
        <v>379</v>
      </c>
      <c r="D10" s="183"/>
      <c r="E10" s="77"/>
      <c r="F10" s="184" t="s">
        <v>361</v>
      </c>
      <c r="G10" s="185"/>
      <c r="H10" s="186" t="s">
        <v>380</v>
      </c>
      <c r="I10" s="187"/>
      <c r="J10" s="31"/>
    </row>
    <row r="11" spans="1:10" ht="15.6" customHeight="1" x14ac:dyDescent="0.2">
      <c r="A11" s="30"/>
      <c r="B11" s="75"/>
      <c r="C11" s="75"/>
      <c r="D11" s="75"/>
      <c r="E11" s="176"/>
      <c r="F11" s="176"/>
      <c r="G11" s="176"/>
      <c r="H11" s="176"/>
      <c r="I11" s="78"/>
      <c r="J11" s="31"/>
    </row>
    <row r="12" spans="1:10" ht="21" customHeight="1" x14ac:dyDescent="0.2">
      <c r="A12" s="148" t="s">
        <v>355</v>
      </c>
      <c r="B12" s="181"/>
      <c r="C12" s="182" t="s">
        <v>381</v>
      </c>
      <c r="D12" s="183"/>
      <c r="E12" s="190"/>
      <c r="F12" s="176"/>
      <c r="G12" s="176"/>
      <c r="H12" s="176"/>
      <c r="I12" s="78"/>
      <c r="J12" s="31"/>
    </row>
    <row r="13" spans="1:10" ht="10.9" customHeight="1" x14ac:dyDescent="0.2">
      <c r="A13" s="77"/>
      <c r="B13" s="78"/>
      <c r="C13" s="75"/>
      <c r="D13" s="75"/>
      <c r="E13" s="147"/>
      <c r="F13" s="147"/>
      <c r="G13" s="147"/>
      <c r="H13" s="147"/>
      <c r="I13" s="75"/>
      <c r="J13" s="32"/>
    </row>
    <row r="14" spans="1:10" ht="22.9" customHeight="1" x14ac:dyDescent="0.2">
      <c r="A14" s="148" t="s">
        <v>341</v>
      </c>
      <c r="B14" s="191"/>
      <c r="C14" s="182" t="s">
        <v>382</v>
      </c>
      <c r="D14" s="183"/>
      <c r="E14" s="188"/>
      <c r="F14" s="189"/>
      <c r="G14" s="91" t="s">
        <v>362</v>
      </c>
      <c r="H14" s="186" t="s">
        <v>383</v>
      </c>
      <c r="I14" s="187"/>
      <c r="J14" s="88"/>
    </row>
    <row r="15" spans="1:10" ht="14.45" customHeight="1" x14ac:dyDescent="0.2">
      <c r="A15" s="77"/>
      <c r="B15" s="78"/>
      <c r="C15" s="75"/>
      <c r="D15" s="75"/>
      <c r="E15" s="147"/>
      <c r="F15" s="147"/>
      <c r="G15" s="147"/>
      <c r="H15" s="147"/>
      <c r="I15" s="75"/>
      <c r="J15" s="32"/>
    </row>
    <row r="16" spans="1:10" ht="13.15" customHeight="1" x14ac:dyDescent="0.2">
      <c r="A16" s="148" t="s">
        <v>363</v>
      </c>
      <c r="B16" s="191"/>
      <c r="C16" s="182" t="s">
        <v>384</v>
      </c>
      <c r="D16" s="183"/>
      <c r="E16" s="84"/>
      <c r="F16" s="84"/>
      <c r="G16" s="84"/>
      <c r="H16" s="84"/>
      <c r="I16" s="84"/>
      <c r="J16" s="88"/>
    </row>
    <row r="17" spans="1:10" ht="14.45" customHeight="1" x14ac:dyDescent="0.2">
      <c r="A17" s="192"/>
      <c r="B17" s="193"/>
      <c r="C17" s="193"/>
      <c r="D17" s="193"/>
      <c r="E17" s="193"/>
      <c r="F17" s="193"/>
      <c r="G17" s="193"/>
      <c r="H17" s="193"/>
      <c r="I17" s="193"/>
      <c r="J17" s="194"/>
    </row>
    <row r="18" spans="1:10" ht="12.75" customHeight="1" x14ac:dyDescent="0.2">
      <c r="A18" s="180" t="s">
        <v>342</v>
      </c>
      <c r="B18" s="181"/>
      <c r="C18" s="195" t="s">
        <v>385</v>
      </c>
      <c r="D18" s="196"/>
      <c r="E18" s="196"/>
      <c r="F18" s="196"/>
      <c r="G18" s="196"/>
      <c r="H18" s="196"/>
      <c r="I18" s="196"/>
      <c r="J18" s="197"/>
    </row>
    <row r="19" spans="1:10" ht="14.25" x14ac:dyDescent="0.2">
      <c r="A19" s="30"/>
      <c r="B19" s="75"/>
      <c r="C19" s="90"/>
      <c r="D19" s="75"/>
      <c r="E19" s="147"/>
      <c r="F19" s="147"/>
      <c r="G19" s="147"/>
      <c r="H19" s="147"/>
      <c r="I19" s="75"/>
      <c r="J19" s="32"/>
    </row>
    <row r="20" spans="1:10" ht="14.25" x14ac:dyDescent="0.2">
      <c r="A20" s="180" t="s">
        <v>343</v>
      </c>
      <c r="B20" s="181"/>
      <c r="C20" s="198">
        <v>10090</v>
      </c>
      <c r="D20" s="199"/>
      <c r="E20" s="147"/>
      <c r="F20" s="147"/>
      <c r="G20" s="195" t="s">
        <v>386</v>
      </c>
      <c r="H20" s="196"/>
      <c r="I20" s="196"/>
      <c r="J20" s="197"/>
    </row>
    <row r="21" spans="1:10" ht="14.25" x14ac:dyDescent="0.2">
      <c r="A21" s="30"/>
      <c r="B21" s="75"/>
      <c r="C21" s="75"/>
      <c r="D21" s="75"/>
      <c r="E21" s="147"/>
      <c r="F21" s="147"/>
      <c r="G21" s="147"/>
      <c r="H21" s="147"/>
      <c r="I21" s="75"/>
      <c r="J21" s="32"/>
    </row>
    <row r="22" spans="1:10" x14ac:dyDescent="0.2">
      <c r="A22" s="180" t="s">
        <v>344</v>
      </c>
      <c r="B22" s="181"/>
      <c r="C22" s="195" t="s">
        <v>387</v>
      </c>
      <c r="D22" s="196"/>
      <c r="E22" s="196"/>
      <c r="F22" s="196"/>
      <c r="G22" s="196"/>
      <c r="H22" s="196"/>
      <c r="I22" s="196"/>
      <c r="J22" s="197"/>
    </row>
    <row r="23" spans="1:10" ht="14.25" x14ac:dyDescent="0.2">
      <c r="A23" s="30"/>
      <c r="B23" s="75"/>
      <c r="C23" s="75"/>
      <c r="D23" s="75"/>
      <c r="E23" s="147"/>
      <c r="F23" s="147"/>
      <c r="G23" s="147"/>
      <c r="H23" s="147"/>
      <c r="I23" s="75"/>
      <c r="J23" s="32"/>
    </row>
    <row r="24" spans="1:10" ht="14.25" x14ac:dyDescent="0.2">
      <c r="A24" s="180" t="s">
        <v>345</v>
      </c>
      <c r="B24" s="181"/>
      <c r="C24" s="200" t="s">
        <v>388</v>
      </c>
      <c r="D24" s="201"/>
      <c r="E24" s="201"/>
      <c r="F24" s="201"/>
      <c r="G24" s="201"/>
      <c r="H24" s="201"/>
      <c r="I24" s="201"/>
      <c r="J24" s="202"/>
    </row>
    <row r="25" spans="1:10" ht="14.25" x14ac:dyDescent="0.2">
      <c r="A25" s="30"/>
      <c r="B25" s="75"/>
      <c r="C25" s="90"/>
      <c r="D25" s="75"/>
      <c r="E25" s="147"/>
      <c r="F25" s="147"/>
      <c r="G25" s="147"/>
      <c r="H25" s="147"/>
      <c r="I25" s="75"/>
      <c r="J25" s="32"/>
    </row>
    <row r="26" spans="1:10" ht="14.25" x14ac:dyDescent="0.2">
      <c r="A26" s="180" t="s">
        <v>346</v>
      </c>
      <c r="B26" s="181"/>
      <c r="C26" s="200" t="s">
        <v>389</v>
      </c>
      <c r="D26" s="201"/>
      <c r="E26" s="201"/>
      <c r="F26" s="201"/>
      <c r="G26" s="201"/>
      <c r="H26" s="201"/>
      <c r="I26" s="201"/>
      <c r="J26" s="202"/>
    </row>
    <row r="27" spans="1:10" ht="13.9" customHeight="1" x14ac:dyDescent="0.2">
      <c r="A27" s="30"/>
      <c r="B27" s="75"/>
      <c r="C27" s="90"/>
      <c r="D27" s="75"/>
      <c r="E27" s="147"/>
      <c r="F27" s="147"/>
      <c r="G27" s="147"/>
      <c r="H27" s="147"/>
      <c r="I27" s="75"/>
      <c r="J27" s="32"/>
    </row>
    <row r="28" spans="1:10" ht="22.9" customHeight="1" x14ac:dyDescent="0.2">
      <c r="A28" s="148" t="s">
        <v>356</v>
      </c>
      <c r="B28" s="181"/>
      <c r="C28" s="111">
        <v>651</v>
      </c>
      <c r="D28" s="33"/>
      <c r="E28" s="155"/>
      <c r="F28" s="155"/>
      <c r="G28" s="155"/>
      <c r="H28" s="155"/>
      <c r="I28" s="203"/>
      <c r="J28" s="204"/>
    </row>
    <row r="29" spans="1:10" ht="14.25" x14ac:dyDescent="0.2">
      <c r="A29" s="30"/>
      <c r="B29" s="75"/>
      <c r="C29" s="75"/>
      <c r="D29" s="75"/>
      <c r="E29" s="147"/>
      <c r="F29" s="147"/>
      <c r="G29" s="147"/>
      <c r="H29" s="147"/>
      <c r="I29" s="75"/>
      <c r="J29" s="32"/>
    </row>
    <row r="30" spans="1:10" ht="15" x14ac:dyDescent="0.2">
      <c r="A30" s="180" t="s">
        <v>347</v>
      </c>
      <c r="B30" s="181"/>
      <c r="C30" s="112" t="s">
        <v>365</v>
      </c>
      <c r="D30" s="205" t="s">
        <v>364</v>
      </c>
      <c r="E30" s="159"/>
      <c r="F30" s="159"/>
      <c r="G30" s="159"/>
      <c r="H30" s="97" t="s">
        <v>365</v>
      </c>
      <c r="I30" s="98" t="s">
        <v>366</v>
      </c>
      <c r="J30" s="99"/>
    </row>
    <row r="31" spans="1:10" x14ac:dyDescent="0.2">
      <c r="A31" s="180"/>
      <c r="B31" s="181"/>
      <c r="C31" s="34"/>
      <c r="D31" s="87"/>
      <c r="E31" s="189"/>
      <c r="F31" s="189"/>
      <c r="G31" s="189"/>
      <c r="H31" s="189"/>
      <c r="I31" s="206"/>
      <c r="J31" s="207"/>
    </row>
    <row r="32" spans="1:10" x14ac:dyDescent="0.2">
      <c r="A32" s="180" t="s">
        <v>357</v>
      </c>
      <c r="B32" s="181"/>
      <c r="C32" s="111" t="s">
        <v>368</v>
      </c>
      <c r="D32" s="205" t="s">
        <v>367</v>
      </c>
      <c r="E32" s="159"/>
      <c r="F32" s="159"/>
      <c r="G32" s="159"/>
      <c r="H32" s="100" t="s">
        <v>368</v>
      </c>
      <c r="I32" s="101" t="s">
        <v>369</v>
      </c>
      <c r="J32" s="102"/>
    </row>
    <row r="33" spans="1:10" ht="14.25" x14ac:dyDescent="0.2">
      <c r="A33" s="30"/>
      <c r="B33" s="75"/>
      <c r="C33" s="75"/>
      <c r="D33" s="75"/>
      <c r="E33" s="147"/>
      <c r="F33" s="147"/>
      <c r="G33" s="147"/>
      <c r="H33" s="147"/>
      <c r="I33" s="75"/>
      <c r="J33" s="32"/>
    </row>
    <row r="34" spans="1:10" x14ac:dyDescent="0.2">
      <c r="A34" s="205" t="s">
        <v>358</v>
      </c>
      <c r="B34" s="159"/>
      <c r="C34" s="159"/>
      <c r="D34" s="159"/>
      <c r="E34" s="159" t="s">
        <v>348</v>
      </c>
      <c r="F34" s="159"/>
      <c r="G34" s="159"/>
      <c r="H34" s="159"/>
      <c r="I34" s="159"/>
      <c r="J34" s="35" t="s">
        <v>349</v>
      </c>
    </row>
    <row r="35" spans="1:10" ht="14.25" x14ac:dyDescent="0.2">
      <c r="A35" s="30"/>
      <c r="B35" s="75"/>
      <c r="C35" s="75"/>
      <c r="D35" s="75"/>
      <c r="E35" s="147"/>
      <c r="F35" s="147"/>
      <c r="G35" s="147"/>
      <c r="H35" s="147"/>
      <c r="I35" s="75"/>
      <c r="J35" s="86"/>
    </row>
    <row r="36" spans="1:10" x14ac:dyDescent="0.2">
      <c r="A36" s="208"/>
      <c r="B36" s="209"/>
      <c r="C36" s="209"/>
      <c r="D36" s="209"/>
      <c r="E36" s="208"/>
      <c r="F36" s="209"/>
      <c r="G36" s="209"/>
      <c r="H36" s="209"/>
      <c r="I36" s="211"/>
      <c r="J36" s="76"/>
    </row>
    <row r="37" spans="1:10" ht="14.25" x14ac:dyDescent="0.2">
      <c r="A37" s="30"/>
      <c r="B37" s="75"/>
      <c r="C37" s="90"/>
      <c r="D37" s="213"/>
      <c r="E37" s="213"/>
      <c r="F37" s="213"/>
      <c r="G37" s="213"/>
      <c r="H37" s="213"/>
      <c r="I37" s="213"/>
      <c r="J37" s="32"/>
    </row>
    <row r="38" spans="1:10" x14ac:dyDescent="0.2">
      <c r="A38" s="208"/>
      <c r="B38" s="209"/>
      <c r="C38" s="209"/>
      <c r="D38" s="211"/>
      <c r="E38" s="208"/>
      <c r="F38" s="209"/>
      <c r="G38" s="209"/>
      <c r="H38" s="209"/>
      <c r="I38" s="211"/>
      <c r="J38" s="55"/>
    </row>
    <row r="39" spans="1:10" ht="14.25" x14ac:dyDescent="0.2">
      <c r="A39" s="30"/>
      <c r="B39" s="75"/>
      <c r="C39" s="90"/>
      <c r="D39" s="89"/>
      <c r="E39" s="213"/>
      <c r="F39" s="213"/>
      <c r="G39" s="213"/>
      <c r="H39" s="213"/>
      <c r="I39" s="78"/>
      <c r="J39" s="32"/>
    </row>
    <row r="40" spans="1:10" x14ac:dyDescent="0.2">
      <c r="A40" s="208"/>
      <c r="B40" s="209"/>
      <c r="C40" s="209"/>
      <c r="D40" s="211"/>
      <c r="E40" s="208"/>
      <c r="F40" s="209"/>
      <c r="G40" s="209"/>
      <c r="H40" s="209"/>
      <c r="I40" s="211"/>
      <c r="J40" s="55"/>
    </row>
    <row r="41" spans="1:10" ht="14.25" x14ac:dyDescent="0.2">
      <c r="A41" s="30"/>
      <c r="B41" s="106"/>
      <c r="C41" s="105"/>
      <c r="D41" s="107"/>
      <c r="E41" s="107"/>
      <c r="F41" s="107"/>
      <c r="G41" s="107"/>
      <c r="H41" s="107"/>
      <c r="I41" s="108"/>
      <c r="J41" s="32"/>
    </row>
    <row r="42" spans="1:10" x14ac:dyDescent="0.2">
      <c r="A42" s="208"/>
      <c r="B42" s="209"/>
      <c r="C42" s="209"/>
      <c r="D42" s="211"/>
      <c r="E42" s="208"/>
      <c r="F42" s="209"/>
      <c r="G42" s="209"/>
      <c r="H42" s="209"/>
      <c r="I42" s="211"/>
      <c r="J42" s="55"/>
    </row>
    <row r="43" spans="1:10" ht="14.25" x14ac:dyDescent="0.2">
      <c r="A43" s="36"/>
      <c r="B43" s="90"/>
      <c r="C43" s="212"/>
      <c r="D43" s="212"/>
      <c r="E43" s="147"/>
      <c r="F43" s="147"/>
      <c r="G43" s="212"/>
      <c r="H43" s="212"/>
      <c r="I43" s="212"/>
      <c r="J43" s="32"/>
    </row>
    <row r="44" spans="1:10" x14ac:dyDescent="0.2">
      <c r="A44" s="208"/>
      <c r="B44" s="209"/>
      <c r="C44" s="209"/>
      <c r="D44" s="211"/>
      <c r="E44" s="208"/>
      <c r="F44" s="209"/>
      <c r="G44" s="209"/>
      <c r="H44" s="209"/>
      <c r="I44" s="211"/>
      <c r="J44" s="55"/>
    </row>
    <row r="45" spans="1:10" ht="14.25" x14ac:dyDescent="0.2">
      <c r="A45" s="36"/>
      <c r="B45" s="90"/>
      <c r="C45" s="90"/>
      <c r="D45" s="75"/>
      <c r="E45" s="210"/>
      <c r="F45" s="210"/>
      <c r="G45" s="212"/>
      <c r="H45" s="212"/>
      <c r="I45" s="75"/>
      <c r="J45" s="32"/>
    </row>
    <row r="46" spans="1:10" x14ac:dyDescent="0.2">
      <c r="A46" s="208"/>
      <c r="B46" s="209"/>
      <c r="C46" s="209"/>
      <c r="D46" s="211"/>
      <c r="E46" s="208"/>
      <c r="F46" s="209"/>
      <c r="G46" s="209"/>
      <c r="H46" s="209"/>
      <c r="I46" s="211"/>
      <c r="J46" s="55"/>
    </row>
    <row r="47" spans="1:10" ht="14.25" x14ac:dyDescent="0.2">
      <c r="A47" s="36"/>
      <c r="B47" s="90"/>
      <c r="C47" s="90"/>
      <c r="D47" s="75"/>
      <c r="E47" s="147"/>
      <c r="F47" s="147"/>
      <c r="G47" s="212"/>
      <c r="H47" s="212"/>
      <c r="I47" s="75"/>
      <c r="J47" s="103" t="s">
        <v>370</v>
      </c>
    </row>
    <row r="48" spans="1:10" ht="14.25" x14ac:dyDescent="0.2">
      <c r="A48" s="36"/>
      <c r="B48" s="90"/>
      <c r="C48" s="90"/>
      <c r="D48" s="75"/>
      <c r="E48" s="147"/>
      <c r="F48" s="147"/>
      <c r="G48" s="212"/>
      <c r="H48" s="212"/>
      <c r="I48" s="75"/>
      <c r="J48" s="103" t="s">
        <v>371</v>
      </c>
    </row>
    <row r="49" spans="1:10" ht="14.45" customHeight="1" x14ac:dyDescent="0.2">
      <c r="A49" s="148" t="s">
        <v>350</v>
      </c>
      <c r="B49" s="149"/>
      <c r="C49" s="198" t="s">
        <v>371</v>
      </c>
      <c r="D49" s="199"/>
      <c r="E49" s="214" t="s">
        <v>372</v>
      </c>
      <c r="F49" s="215"/>
      <c r="G49" s="216"/>
      <c r="H49" s="217"/>
      <c r="I49" s="217"/>
      <c r="J49" s="218"/>
    </row>
    <row r="50" spans="1:10" ht="14.25" x14ac:dyDescent="0.2">
      <c r="A50" s="36"/>
      <c r="B50" s="90"/>
      <c r="C50" s="212"/>
      <c r="D50" s="212"/>
      <c r="E50" s="147"/>
      <c r="F50" s="147"/>
      <c r="G50" s="153" t="s">
        <v>373</v>
      </c>
      <c r="H50" s="153"/>
      <c r="I50" s="153"/>
      <c r="J50" s="37"/>
    </row>
    <row r="51" spans="1:10" ht="13.9" customHeight="1" x14ac:dyDescent="0.2">
      <c r="A51" s="148" t="s">
        <v>351</v>
      </c>
      <c r="B51" s="149"/>
      <c r="C51" s="195" t="s">
        <v>390</v>
      </c>
      <c r="D51" s="196"/>
      <c r="E51" s="196"/>
      <c r="F51" s="196"/>
      <c r="G51" s="196"/>
      <c r="H51" s="196"/>
      <c r="I51" s="196"/>
      <c r="J51" s="197"/>
    </row>
    <row r="52" spans="1:10" ht="14.25" x14ac:dyDescent="0.2">
      <c r="A52" s="30"/>
      <c r="B52" s="75"/>
      <c r="C52" s="155" t="s">
        <v>352</v>
      </c>
      <c r="D52" s="155"/>
      <c r="E52" s="155"/>
      <c r="F52" s="155"/>
      <c r="G52" s="155"/>
      <c r="H52" s="155"/>
      <c r="I52" s="155"/>
      <c r="J52" s="32"/>
    </row>
    <row r="53" spans="1:10" ht="14.25" x14ac:dyDescent="0.2">
      <c r="A53" s="148" t="s">
        <v>353</v>
      </c>
      <c r="B53" s="149"/>
      <c r="C53" s="156" t="s">
        <v>391</v>
      </c>
      <c r="D53" s="157"/>
      <c r="E53" s="158"/>
      <c r="F53" s="147"/>
      <c r="G53" s="147"/>
      <c r="H53" s="159"/>
      <c r="I53" s="159"/>
      <c r="J53" s="160"/>
    </row>
    <row r="54" spans="1:10" ht="14.25" x14ac:dyDescent="0.2">
      <c r="A54" s="30"/>
      <c r="B54" s="75"/>
      <c r="C54" s="90"/>
      <c r="D54" s="75"/>
      <c r="E54" s="147"/>
      <c r="F54" s="147"/>
      <c r="G54" s="147"/>
      <c r="H54" s="147"/>
      <c r="I54" s="75"/>
      <c r="J54" s="32"/>
    </row>
    <row r="55" spans="1:10" ht="14.45" customHeight="1" x14ac:dyDescent="0.2">
      <c r="A55" s="148" t="s">
        <v>345</v>
      </c>
      <c r="B55" s="149"/>
      <c r="C55" s="161" t="s">
        <v>388</v>
      </c>
      <c r="D55" s="162"/>
      <c r="E55" s="162"/>
      <c r="F55" s="162"/>
      <c r="G55" s="162"/>
      <c r="H55" s="162"/>
      <c r="I55" s="162"/>
      <c r="J55" s="163"/>
    </row>
    <row r="56" spans="1:10" ht="14.25" x14ac:dyDescent="0.2">
      <c r="A56" s="30"/>
      <c r="B56" s="75"/>
      <c r="C56" s="75"/>
      <c r="D56" s="75"/>
      <c r="E56" s="147"/>
      <c r="F56" s="147"/>
      <c r="G56" s="147"/>
      <c r="H56" s="147"/>
      <c r="I56" s="75"/>
      <c r="J56" s="32"/>
    </row>
    <row r="57" spans="1:10" ht="14.25" x14ac:dyDescent="0.2">
      <c r="A57" s="148" t="s">
        <v>374</v>
      </c>
      <c r="B57" s="149"/>
      <c r="C57" s="150" t="s">
        <v>392</v>
      </c>
      <c r="D57" s="151"/>
      <c r="E57" s="151"/>
      <c r="F57" s="151"/>
      <c r="G57" s="151"/>
      <c r="H57" s="151"/>
      <c r="I57" s="151"/>
      <c r="J57" s="152"/>
    </row>
    <row r="58" spans="1:10" ht="14.45" customHeight="1" x14ac:dyDescent="0.2">
      <c r="A58" s="30"/>
      <c r="B58" s="75"/>
      <c r="C58" s="153" t="s">
        <v>375</v>
      </c>
      <c r="D58" s="153"/>
      <c r="E58" s="153"/>
      <c r="F58" s="153"/>
      <c r="G58" s="75"/>
      <c r="H58" s="75"/>
      <c r="I58" s="75"/>
      <c r="J58" s="32"/>
    </row>
    <row r="59" spans="1:10" ht="14.25" x14ac:dyDescent="0.2">
      <c r="A59" s="148" t="s">
        <v>376</v>
      </c>
      <c r="B59" s="149"/>
      <c r="C59" s="150" t="s">
        <v>393</v>
      </c>
      <c r="D59" s="151"/>
      <c r="E59" s="151"/>
      <c r="F59" s="151"/>
      <c r="G59" s="151"/>
      <c r="H59" s="151"/>
      <c r="I59" s="151"/>
      <c r="J59" s="152"/>
    </row>
    <row r="60" spans="1:10" ht="14.45" customHeight="1" x14ac:dyDescent="0.2">
      <c r="A60" s="38"/>
      <c r="B60" s="39"/>
      <c r="C60" s="154" t="s">
        <v>377</v>
      </c>
      <c r="D60" s="154"/>
      <c r="E60" s="154"/>
      <c r="F60" s="154"/>
      <c r="G60" s="154"/>
      <c r="H60" s="39"/>
      <c r="I60" s="39"/>
      <c r="J60" s="40"/>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110" zoomScaleNormal="110" zoomScaleSheetLayoutView="110" workbookViewId="0">
      <selection activeCell="L65" sqref="L65"/>
    </sheetView>
  </sheetViews>
  <sheetFormatPr defaultColWidth="8.85546875" defaultRowHeight="12.75" x14ac:dyDescent="0.2"/>
  <cols>
    <col min="1" max="7" width="8.85546875" style="22"/>
    <col min="8" max="9" width="15.7109375" style="54" customWidth="1"/>
    <col min="10" max="10" width="10.28515625" style="22" bestFit="1" customWidth="1"/>
    <col min="11" max="16384" width="8.85546875" style="22"/>
  </cols>
  <sheetData>
    <row r="1" spans="1:9" x14ac:dyDescent="0.2">
      <c r="A1" s="242" t="s">
        <v>1</v>
      </c>
      <c r="B1" s="243"/>
      <c r="C1" s="243"/>
      <c r="D1" s="243"/>
      <c r="E1" s="243"/>
      <c r="F1" s="243"/>
      <c r="G1" s="243"/>
      <c r="H1" s="243"/>
      <c r="I1" s="243"/>
    </row>
    <row r="2" spans="1:9" x14ac:dyDescent="0.2">
      <c r="A2" s="244" t="s">
        <v>394</v>
      </c>
      <c r="B2" s="245"/>
      <c r="C2" s="245"/>
      <c r="D2" s="245"/>
      <c r="E2" s="245"/>
      <c r="F2" s="245"/>
      <c r="G2" s="245"/>
      <c r="H2" s="245"/>
      <c r="I2" s="245"/>
    </row>
    <row r="3" spans="1:9" x14ac:dyDescent="0.2">
      <c r="A3" s="246" t="s">
        <v>315</v>
      </c>
      <c r="B3" s="247"/>
      <c r="C3" s="247"/>
      <c r="D3" s="247"/>
      <c r="E3" s="247"/>
      <c r="F3" s="247"/>
      <c r="G3" s="247"/>
      <c r="H3" s="247"/>
      <c r="I3" s="247"/>
    </row>
    <row r="4" spans="1:9" x14ac:dyDescent="0.2">
      <c r="A4" s="251" t="s">
        <v>395</v>
      </c>
      <c r="B4" s="252"/>
      <c r="C4" s="252"/>
      <c r="D4" s="252"/>
      <c r="E4" s="252"/>
      <c r="F4" s="252"/>
      <c r="G4" s="252"/>
      <c r="H4" s="252"/>
      <c r="I4" s="253"/>
    </row>
    <row r="5" spans="1:9" ht="34.5" thickBot="1" x14ac:dyDescent="0.25">
      <c r="A5" s="257" t="s">
        <v>2</v>
      </c>
      <c r="B5" s="258"/>
      <c r="C5" s="258"/>
      <c r="D5" s="258"/>
      <c r="E5" s="258"/>
      <c r="F5" s="259"/>
      <c r="G5" s="23" t="s">
        <v>113</v>
      </c>
      <c r="H5" s="49" t="s">
        <v>330</v>
      </c>
      <c r="I5" s="50" t="s">
        <v>338</v>
      </c>
    </row>
    <row r="6" spans="1:9" x14ac:dyDescent="0.2">
      <c r="A6" s="254">
        <v>1</v>
      </c>
      <c r="B6" s="255"/>
      <c r="C6" s="255"/>
      <c r="D6" s="255"/>
      <c r="E6" s="255"/>
      <c r="F6" s="256"/>
      <c r="G6" s="24">
        <v>2</v>
      </c>
      <c r="H6" s="25">
        <v>3</v>
      </c>
      <c r="I6" s="25">
        <v>4</v>
      </c>
    </row>
    <row r="7" spans="1:9" x14ac:dyDescent="0.2">
      <c r="A7" s="260"/>
      <c r="B7" s="260"/>
      <c r="C7" s="260"/>
      <c r="D7" s="260"/>
      <c r="E7" s="260"/>
      <c r="F7" s="260"/>
      <c r="G7" s="260"/>
      <c r="H7" s="260"/>
      <c r="I7" s="261"/>
    </row>
    <row r="8" spans="1:9" ht="12.75" customHeight="1" x14ac:dyDescent="0.2">
      <c r="A8" s="262" t="s">
        <v>4</v>
      </c>
      <c r="B8" s="263"/>
      <c r="C8" s="263"/>
      <c r="D8" s="263"/>
      <c r="E8" s="263"/>
      <c r="F8" s="264"/>
      <c r="G8" s="15">
        <v>1</v>
      </c>
      <c r="H8" s="51">
        <v>0</v>
      </c>
      <c r="I8" s="51">
        <v>0</v>
      </c>
    </row>
    <row r="9" spans="1:9" ht="12.75" customHeight="1" x14ac:dyDescent="0.2">
      <c r="A9" s="231" t="s">
        <v>5</v>
      </c>
      <c r="B9" s="232"/>
      <c r="C9" s="232"/>
      <c r="D9" s="232"/>
      <c r="E9" s="232"/>
      <c r="F9" s="233"/>
      <c r="G9" s="16">
        <v>2</v>
      </c>
      <c r="H9" s="52">
        <f>H10+H17+H27+H38+H43</f>
        <v>237767038</v>
      </c>
      <c r="I9" s="52">
        <f>I10+I17+I27+I38+I43</f>
        <v>268765762</v>
      </c>
    </row>
    <row r="10" spans="1:9" ht="12.75" customHeight="1" x14ac:dyDescent="0.2">
      <c r="A10" s="248" t="s">
        <v>6</v>
      </c>
      <c r="B10" s="249"/>
      <c r="C10" s="249"/>
      <c r="D10" s="249"/>
      <c r="E10" s="249"/>
      <c r="F10" s="250"/>
      <c r="G10" s="16">
        <v>3</v>
      </c>
      <c r="H10" s="52">
        <f>H11+H12+H13+H14+H15+H16</f>
        <v>3189605</v>
      </c>
      <c r="I10" s="52">
        <f>I11+I12+I13+I14+I15+I16</f>
        <v>1646847</v>
      </c>
    </row>
    <row r="11" spans="1:9" ht="12.75" customHeight="1" x14ac:dyDescent="0.2">
      <c r="A11" s="239" t="s">
        <v>7</v>
      </c>
      <c r="B11" s="240"/>
      <c r="C11" s="240"/>
      <c r="D11" s="240"/>
      <c r="E11" s="240"/>
      <c r="F11" s="241"/>
      <c r="G11" s="15">
        <v>4</v>
      </c>
      <c r="H11" s="51">
        <v>0</v>
      </c>
      <c r="I11" s="51">
        <v>0</v>
      </c>
    </row>
    <row r="12" spans="1:9" ht="23.45" customHeight="1" x14ac:dyDescent="0.2">
      <c r="A12" s="239" t="s">
        <v>8</v>
      </c>
      <c r="B12" s="240"/>
      <c r="C12" s="240"/>
      <c r="D12" s="240"/>
      <c r="E12" s="240"/>
      <c r="F12" s="241"/>
      <c r="G12" s="15">
        <v>5</v>
      </c>
      <c r="H12" s="51">
        <v>3189605</v>
      </c>
      <c r="I12" s="51">
        <v>1616847</v>
      </c>
    </row>
    <row r="13" spans="1:9" ht="12.75" customHeight="1" x14ac:dyDescent="0.2">
      <c r="A13" s="239" t="s">
        <v>9</v>
      </c>
      <c r="B13" s="240"/>
      <c r="C13" s="240"/>
      <c r="D13" s="240"/>
      <c r="E13" s="240"/>
      <c r="F13" s="241"/>
      <c r="G13" s="15">
        <v>6</v>
      </c>
      <c r="H13" s="51">
        <v>0</v>
      </c>
      <c r="I13" s="51">
        <v>0</v>
      </c>
    </row>
    <row r="14" spans="1:9" ht="12.75" customHeight="1" x14ac:dyDescent="0.2">
      <c r="A14" s="239" t="s">
        <v>10</v>
      </c>
      <c r="B14" s="240"/>
      <c r="C14" s="240"/>
      <c r="D14" s="240"/>
      <c r="E14" s="240"/>
      <c r="F14" s="241"/>
      <c r="G14" s="15">
        <v>7</v>
      </c>
      <c r="H14" s="51">
        <v>0</v>
      </c>
      <c r="I14" s="51">
        <v>0</v>
      </c>
    </row>
    <row r="15" spans="1:9" ht="12.75" customHeight="1" x14ac:dyDescent="0.2">
      <c r="A15" s="239" t="s">
        <v>11</v>
      </c>
      <c r="B15" s="240"/>
      <c r="C15" s="240"/>
      <c r="D15" s="240"/>
      <c r="E15" s="240"/>
      <c r="F15" s="241"/>
      <c r="G15" s="15">
        <v>8</v>
      </c>
      <c r="H15" s="51">
        <v>0</v>
      </c>
      <c r="I15" s="51">
        <v>30000</v>
      </c>
    </row>
    <row r="16" spans="1:9" ht="12.75" customHeight="1" x14ac:dyDescent="0.2">
      <c r="A16" s="239" t="s">
        <v>12</v>
      </c>
      <c r="B16" s="240"/>
      <c r="C16" s="240"/>
      <c r="D16" s="240"/>
      <c r="E16" s="240"/>
      <c r="F16" s="241"/>
      <c r="G16" s="15">
        <v>9</v>
      </c>
      <c r="H16" s="51">
        <v>0</v>
      </c>
      <c r="I16" s="51">
        <v>0</v>
      </c>
    </row>
    <row r="17" spans="1:9" ht="12.75" customHeight="1" x14ac:dyDescent="0.2">
      <c r="A17" s="248" t="s">
        <v>13</v>
      </c>
      <c r="B17" s="249"/>
      <c r="C17" s="249"/>
      <c r="D17" s="249"/>
      <c r="E17" s="249"/>
      <c r="F17" s="250"/>
      <c r="G17" s="16">
        <v>10</v>
      </c>
      <c r="H17" s="52">
        <f>H18+H19+H20+H21+H22+H23+H24+H25+H26</f>
        <v>222353334</v>
      </c>
      <c r="I17" s="52">
        <f>I18+I19+I20+I21+I22+I23+I24+I25+I26</f>
        <v>236250296</v>
      </c>
    </row>
    <row r="18" spans="1:9" ht="12.75" customHeight="1" x14ac:dyDescent="0.2">
      <c r="A18" s="239" t="s">
        <v>14</v>
      </c>
      <c r="B18" s="240"/>
      <c r="C18" s="240"/>
      <c r="D18" s="240"/>
      <c r="E18" s="240"/>
      <c r="F18" s="241"/>
      <c r="G18" s="15">
        <v>11</v>
      </c>
      <c r="H18" s="51">
        <v>16919700</v>
      </c>
      <c r="I18" s="51">
        <v>16919700</v>
      </c>
    </row>
    <row r="19" spans="1:9" ht="12.75" customHeight="1" x14ac:dyDescent="0.2">
      <c r="A19" s="239" t="s">
        <v>15</v>
      </c>
      <c r="B19" s="240"/>
      <c r="C19" s="240"/>
      <c r="D19" s="240"/>
      <c r="E19" s="240"/>
      <c r="F19" s="241"/>
      <c r="G19" s="15">
        <v>12</v>
      </c>
      <c r="H19" s="51">
        <v>104376733</v>
      </c>
      <c r="I19" s="51">
        <v>106842026</v>
      </c>
    </row>
    <row r="20" spans="1:9" ht="12.75" customHeight="1" x14ac:dyDescent="0.2">
      <c r="A20" s="239" t="s">
        <v>16</v>
      </c>
      <c r="B20" s="240"/>
      <c r="C20" s="240"/>
      <c r="D20" s="240"/>
      <c r="E20" s="240"/>
      <c r="F20" s="241"/>
      <c r="G20" s="15">
        <v>13</v>
      </c>
      <c r="H20" s="51">
        <v>79081700</v>
      </c>
      <c r="I20" s="51">
        <v>89054190</v>
      </c>
    </row>
    <row r="21" spans="1:9" ht="12.75" customHeight="1" x14ac:dyDescent="0.2">
      <c r="A21" s="239" t="s">
        <v>17</v>
      </c>
      <c r="B21" s="240"/>
      <c r="C21" s="240"/>
      <c r="D21" s="240"/>
      <c r="E21" s="240"/>
      <c r="F21" s="241"/>
      <c r="G21" s="15">
        <v>14</v>
      </c>
      <c r="H21" s="51">
        <v>11315249</v>
      </c>
      <c r="I21" s="51">
        <v>11008779</v>
      </c>
    </row>
    <row r="22" spans="1:9" ht="12.75" customHeight="1" x14ac:dyDescent="0.2">
      <c r="A22" s="239" t="s">
        <v>18</v>
      </c>
      <c r="B22" s="240"/>
      <c r="C22" s="240"/>
      <c r="D22" s="240"/>
      <c r="E22" s="240"/>
      <c r="F22" s="241"/>
      <c r="G22" s="15">
        <v>15</v>
      </c>
      <c r="H22" s="51">
        <v>0</v>
      </c>
      <c r="I22" s="51">
        <v>0</v>
      </c>
    </row>
    <row r="23" spans="1:9" ht="12.75" customHeight="1" x14ac:dyDescent="0.2">
      <c r="A23" s="239" t="s">
        <v>19</v>
      </c>
      <c r="B23" s="240"/>
      <c r="C23" s="240"/>
      <c r="D23" s="240"/>
      <c r="E23" s="240"/>
      <c r="F23" s="241"/>
      <c r="G23" s="15">
        <v>16</v>
      </c>
      <c r="H23" s="51">
        <v>5919983</v>
      </c>
      <c r="I23" s="51">
        <v>6856940</v>
      </c>
    </row>
    <row r="24" spans="1:9" ht="12.75" customHeight="1" x14ac:dyDescent="0.2">
      <c r="A24" s="239" t="s">
        <v>20</v>
      </c>
      <c r="B24" s="240"/>
      <c r="C24" s="240"/>
      <c r="D24" s="240"/>
      <c r="E24" s="240"/>
      <c r="F24" s="241"/>
      <c r="G24" s="15">
        <v>17</v>
      </c>
      <c r="H24" s="51">
        <v>1575386</v>
      </c>
      <c r="I24" s="51">
        <v>2579078</v>
      </c>
    </row>
    <row r="25" spans="1:9" ht="12.75" customHeight="1" x14ac:dyDescent="0.2">
      <c r="A25" s="239" t="s">
        <v>21</v>
      </c>
      <c r="B25" s="240"/>
      <c r="C25" s="240"/>
      <c r="D25" s="240"/>
      <c r="E25" s="240"/>
      <c r="F25" s="241"/>
      <c r="G25" s="15">
        <v>18</v>
      </c>
      <c r="H25" s="51">
        <v>0</v>
      </c>
      <c r="I25" s="51">
        <v>0</v>
      </c>
    </row>
    <row r="26" spans="1:9" ht="12.75" customHeight="1" x14ac:dyDescent="0.2">
      <c r="A26" s="239" t="s">
        <v>22</v>
      </c>
      <c r="B26" s="240"/>
      <c r="C26" s="240"/>
      <c r="D26" s="240"/>
      <c r="E26" s="240"/>
      <c r="F26" s="241"/>
      <c r="G26" s="15">
        <v>19</v>
      </c>
      <c r="H26" s="51">
        <v>3164583</v>
      </c>
      <c r="I26" s="51">
        <v>2989583</v>
      </c>
    </row>
    <row r="27" spans="1:9" ht="12.75" customHeight="1" x14ac:dyDescent="0.2">
      <c r="A27" s="248" t="s">
        <v>23</v>
      </c>
      <c r="B27" s="249"/>
      <c r="C27" s="249"/>
      <c r="D27" s="249"/>
      <c r="E27" s="249"/>
      <c r="F27" s="250"/>
      <c r="G27" s="16">
        <v>20</v>
      </c>
      <c r="H27" s="52">
        <f>SUM(H28:H37)</f>
        <v>12008391</v>
      </c>
      <c r="I27" s="52">
        <f>SUM(I28:I37)</f>
        <v>10717562</v>
      </c>
    </row>
    <row r="28" spans="1:9" ht="12.75" customHeight="1" x14ac:dyDescent="0.2">
      <c r="A28" s="239" t="s">
        <v>24</v>
      </c>
      <c r="B28" s="240"/>
      <c r="C28" s="240"/>
      <c r="D28" s="240"/>
      <c r="E28" s="240"/>
      <c r="F28" s="241"/>
      <c r="G28" s="15">
        <v>21</v>
      </c>
      <c r="H28" s="51">
        <v>7471605</v>
      </c>
      <c r="I28" s="51">
        <v>6180776</v>
      </c>
    </row>
    <row r="29" spans="1:9" ht="12.75" customHeight="1" x14ac:dyDescent="0.2">
      <c r="A29" s="239" t="s">
        <v>25</v>
      </c>
      <c r="B29" s="240"/>
      <c r="C29" s="240"/>
      <c r="D29" s="240"/>
      <c r="E29" s="240"/>
      <c r="F29" s="241"/>
      <c r="G29" s="15">
        <v>22</v>
      </c>
      <c r="H29" s="51">
        <v>0</v>
      </c>
      <c r="I29" s="51">
        <v>0</v>
      </c>
    </row>
    <row r="30" spans="1:9" ht="12.75" customHeight="1" x14ac:dyDescent="0.2">
      <c r="A30" s="239" t="s">
        <v>26</v>
      </c>
      <c r="B30" s="240"/>
      <c r="C30" s="240"/>
      <c r="D30" s="240"/>
      <c r="E30" s="240"/>
      <c r="F30" s="241"/>
      <c r="G30" s="15">
        <v>23</v>
      </c>
      <c r="H30" s="51">
        <v>0</v>
      </c>
      <c r="I30" s="51">
        <v>0</v>
      </c>
    </row>
    <row r="31" spans="1:9" ht="24.6" customHeight="1" x14ac:dyDescent="0.2">
      <c r="A31" s="239" t="s">
        <v>27</v>
      </c>
      <c r="B31" s="240"/>
      <c r="C31" s="240"/>
      <c r="D31" s="240"/>
      <c r="E31" s="240"/>
      <c r="F31" s="241"/>
      <c r="G31" s="15">
        <v>24</v>
      </c>
      <c r="H31" s="51">
        <v>1732458</v>
      </c>
      <c r="I31" s="51">
        <v>1732458</v>
      </c>
    </row>
    <row r="32" spans="1:9" ht="24" customHeight="1" x14ac:dyDescent="0.2">
      <c r="A32" s="239" t="s">
        <v>28</v>
      </c>
      <c r="B32" s="240"/>
      <c r="C32" s="240"/>
      <c r="D32" s="240"/>
      <c r="E32" s="240"/>
      <c r="F32" s="241"/>
      <c r="G32" s="15">
        <v>25</v>
      </c>
      <c r="H32" s="51">
        <v>0</v>
      </c>
      <c r="I32" s="51">
        <v>0</v>
      </c>
    </row>
    <row r="33" spans="1:9" ht="26.45" customHeight="1" x14ac:dyDescent="0.2">
      <c r="A33" s="239" t="s">
        <v>29</v>
      </c>
      <c r="B33" s="240"/>
      <c r="C33" s="240"/>
      <c r="D33" s="240"/>
      <c r="E33" s="240"/>
      <c r="F33" s="241"/>
      <c r="G33" s="15">
        <v>26</v>
      </c>
      <c r="H33" s="51">
        <v>0</v>
      </c>
      <c r="I33" s="51">
        <v>0</v>
      </c>
    </row>
    <row r="34" spans="1:9" ht="12.75" customHeight="1" x14ac:dyDescent="0.2">
      <c r="A34" s="239" t="s">
        <v>30</v>
      </c>
      <c r="B34" s="240"/>
      <c r="C34" s="240"/>
      <c r="D34" s="240"/>
      <c r="E34" s="240"/>
      <c r="F34" s="241"/>
      <c r="G34" s="15">
        <v>27</v>
      </c>
      <c r="H34" s="51">
        <v>39000</v>
      </c>
      <c r="I34" s="51">
        <v>39000</v>
      </c>
    </row>
    <row r="35" spans="1:9" ht="12.75" customHeight="1" x14ac:dyDescent="0.2">
      <c r="A35" s="239" t="s">
        <v>31</v>
      </c>
      <c r="B35" s="240"/>
      <c r="C35" s="240"/>
      <c r="D35" s="240"/>
      <c r="E35" s="240"/>
      <c r="F35" s="241"/>
      <c r="G35" s="15">
        <v>28</v>
      </c>
      <c r="H35" s="51">
        <v>0</v>
      </c>
      <c r="I35" s="51">
        <v>0</v>
      </c>
    </row>
    <row r="36" spans="1:9" ht="12.75" customHeight="1" x14ac:dyDescent="0.2">
      <c r="A36" s="239" t="s">
        <v>32</v>
      </c>
      <c r="B36" s="240"/>
      <c r="C36" s="240"/>
      <c r="D36" s="240"/>
      <c r="E36" s="240"/>
      <c r="F36" s="241"/>
      <c r="G36" s="15">
        <v>29</v>
      </c>
      <c r="H36" s="51">
        <v>0</v>
      </c>
      <c r="I36" s="51">
        <v>0</v>
      </c>
    </row>
    <row r="37" spans="1:9" ht="12.75" customHeight="1" x14ac:dyDescent="0.2">
      <c r="A37" s="239" t="s">
        <v>33</v>
      </c>
      <c r="B37" s="240"/>
      <c r="C37" s="240"/>
      <c r="D37" s="240"/>
      <c r="E37" s="240"/>
      <c r="F37" s="241"/>
      <c r="G37" s="15">
        <v>30</v>
      </c>
      <c r="H37" s="51">
        <v>2765328</v>
      </c>
      <c r="I37" s="51">
        <v>2765328</v>
      </c>
    </row>
    <row r="38" spans="1:9" ht="12.75" customHeight="1" x14ac:dyDescent="0.2">
      <c r="A38" s="248" t="s">
        <v>34</v>
      </c>
      <c r="B38" s="249"/>
      <c r="C38" s="249"/>
      <c r="D38" s="249"/>
      <c r="E38" s="249"/>
      <c r="F38" s="250"/>
      <c r="G38" s="16">
        <v>31</v>
      </c>
      <c r="H38" s="52">
        <f>H39+H40+H41+H42</f>
        <v>0</v>
      </c>
      <c r="I38" s="52">
        <f>I39+I40+I41+I42</f>
        <v>0</v>
      </c>
    </row>
    <row r="39" spans="1:9" ht="12.75" customHeight="1" x14ac:dyDescent="0.2">
      <c r="A39" s="239" t="s">
        <v>35</v>
      </c>
      <c r="B39" s="240"/>
      <c r="C39" s="240"/>
      <c r="D39" s="240"/>
      <c r="E39" s="240"/>
      <c r="F39" s="241"/>
      <c r="G39" s="15">
        <v>32</v>
      </c>
      <c r="H39" s="51">
        <v>0</v>
      </c>
      <c r="I39" s="51">
        <v>0</v>
      </c>
    </row>
    <row r="40" spans="1:9" ht="12.75" customHeight="1" x14ac:dyDescent="0.2">
      <c r="A40" s="239" t="s">
        <v>36</v>
      </c>
      <c r="B40" s="240"/>
      <c r="C40" s="240"/>
      <c r="D40" s="240"/>
      <c r="E40" s="240"/>
      <c r="F40" s="241"/>
      <c r="G40" s="15">
        <v>33</v>
      </c>
      <c r="H40" s="51">
        <v>0</v>
      </c>
      <c r="I40" s="51">
        <v>0</v>
      </c>
    </row>
    <row r="41" spans="1:9" ht="12.75" customHeight="1" x14ac:dyDescent="0.2">
      <c r="A41" s="239" t="s">
        <v>37</v>
      </c>
      <c r="B41" s="240"/>
      <c r="C41" s="240"/>
      <c r="D41" s="240"/>
      <c r="E41" s="240"/>
      <c r="F41" s="241"/>
      <c r="G41" s="15">
        <v>34</v>
      </c>
      <c r="H41" s="51">
        <v>0</v>
      </c>
      <c r="I41" s="51">
        <v>0</v>
      </c>
    </row>
    <row r="42" spans="1:9" ht="12.75" customHeight="1" x14ac:dyDescent="0.2">
      <c r="A42" s="239" t="s">
        <v>38</v>
      </c>
      <c r="B42" s="240"/>
      <c r="C42" s="240"/>
      <c r="D42" s="240"/>
      <c r="E42" s="240"/>
      <c r="F42" s="241"/>
      <c r="G42" s="15">
        <v>35</v>
      </c>
      <c r="H42" s="51">
        <v>0</v>
      </c>
      <c r="I42" s="51">
        <v>0</v>
      </c>
    </row>
    <row r="43" spans="1:9" ht="12.75" customHeight="1" x14ac:dyDescent="0.2">
      <c r="A43" s="223" t="s">
        <v>39</v>
      </c>
      <c r="B43" s="224"/>
      <c r="C43" s="224"/>
      <c r="D43" s="224"/>
      <c r="E43" s="224"/>
      <c r="F43" s="225"/>
      <c r="G43" s="15">
        <v>36</v>
      </c>
      <c r="H43" s="51">
        <v>215708</v>
      </c>
      <c r="I43" s="51">
        <v>20151057</v>
      </c>
    </row>
    <row r="44" spans="1:9" ht="12.75" customHeight="1" x14ac:dyDescent="0.2">
      <c r="A44" s="231" t="s">
        <v>40</v>
      </c>
      <c r="B44" s="232"/>
      <c r="C44" s="232"/>
      <c r="D44" s="232"/>
      <c r="E44" s="232"/>
      <c r="F44" s="233"/>
      <c r="G44" s="16">
        <v>37</v>
      </c>
      <c r="H44" s="52">
        <f>H45+H53+H60+H70</f>
        <v>548812027</v>
      </c>
      <c r="I44" s="52">
        <f>I45+I53+I60+I70</f>
        <v>607268053</v>
      </c>
    </row>
    <row r="45" spans="1:9" ht="12.75" customHeight="1" x14ac:dyDescent="0.2">
      <c r="A45" s="248" t="s">
        <v>41</v>
      </c>
      <c r="B45" s="249"/>
      <c r="C45" s="249"/>
      <c r="D45" s="249"/>
      <c r="E45" s="249"/>
      <c r="F45" s="250"/>
      <c r="G45" s="16">
        <v>38</v>
      </c>
      <c r="H45" s="52">
        <f>SUM(H46:H52)</f>
        <v>251477809</v>
      </c>
      <c r="I45" s="52">
        <f>SUM(I46:I52)</f>
        <v>334283488</v>
      </c>
    </row>
    <row r="46" spans="1:9" ht="12.75" customHeight="1" x14ac:dyDescent="0.2">
      <c r="A46" s="239" t="s">
        <v>42</v>
      </c>
      <c r="B46" s="240"/>
      <c r="C46" s="240"/>
      <c r="D46" s="240"/>
      <c r="E46" s="240"/>
      <c r="F46" s="241"/>
      <c r="G46" s="15">
        <v>39</v>
      </c>
      <c r="H46" s="51">
        <v>96440447</v>
      </c>
      <c r="I46" s="51">
        <v>114181737</v>
      </c>
    </row>
    <row r="47" spans="1:9" ht="12.75" customHeight="1" x14ac:dyDescent="0.2">
      <c r="A47" s="239" t="s">
        <v>43</v>
      </c>
      <c r="B47" s="240"/>
      <c r="C47" s="240"/>
      <c r="D47" s="240"/>
      <c r="E47" s="240"/>
      <c r="F47" s="241"/>
      <c r="G47" s="15">
        <v>40</v>
      </c>
      <c r="H47" s="51">
        <v>84649223</v>
      </c>
      <c r="I47" s="51">
        <v>140518796</v>
      </c>
    </row>
    <row r="48" spans="1:9" ht="12.75" customHeight="1" x14ac:dyDescent="0.2">
      <c r="A48" s="239" t="s">
        <v>44</v>
      </c>
      <c r="B48" s="240"/>
      <c r="C48" s="240"/>
      <c r="D48" s="240"/>
      <c r="E48" s="240"/>
      <c r="F48" s="241"/>
      <c r="G48" s="15">
        <v>41</v>
      </c>
      <c r="H48" s="51">
        <v>70370608</v>
      </c>
      <c r="I48" s="51">
        <v>79283070</v>
      </c>
    </row>
    <row r="49" spans="1:9" ht="12.75" customHeight="1" x14ac:dyDescent="0.2">
      <c r="A49" s="239" t="s">
        <v>45</v>
      </c>
      <c r="B49" s="240"/>
      <c r="C49" s="240"/>
      <c r="D49" s="240"/>
      <c r="E49" s="240"/>
      <c r="F49" s="241"/>
      <c r="G49" s="15">
        <v>42</v>
      </c>
      <c r="H49" s="51">
        <v>0</v>
      </c>
      <c r="I49" s="51">
        <v>0</v>
      </c>
    </row>
    <row r="50" spans="1:9" ht="12.75" customHeight="1" x14ac:dyDescent="0.2">
      <c r="A50" s="239" t="s">
        <v>46</v>
      </c>
      <c r="B50" s="240"/>
      <c r="C50" s="240"/>
      <c r="D50" s="240"/>
      <c r="E50" s="240"/>
      <c r="F50" s="241"/>
      <c r="G50" s="15">
        <v>43</v>
      </c>
      <c r="H50" s="51">
        <v>17531</v>
      </c>
      <c r="I50" s="51">
        <v>299885</v>
      </c>
    </row>
    <row r="51" spans="1:9" ht="12.75" customHeight="1" x14ac:dyDescent="0.2">
      <c r="A51" s="239" t="s">
        <v>47</v>
      </c>
      <c r="B51" s="240"/>
      <c r="C51" s="240"/>
      <c r="D51" s="240"/>
      <c r="E51" s="240"/>
      <c r="F51" s="241"/>
      <c r="G51" s="15">
        <v>44</v>
      </c>
      <c r="H51" s="51">
        <v>0</v>
      </c>
      <c r="I51" s="51">
        <v>0</v>
      </c>
    </row>
    <row r="52" spans="1:9" ht="12.75" customHeight="1" x14ac:dyDescent="0.2">
      <c r="A52" s="239" t="s">
        <v>48</v>
      </c>
      <c r="B52" s="240"/>
      <c r="C52" s="240"/>
      <c r="D52" s="240"/>
      <c r="E52" s="240"/>
      <c r="F52" s="241"/>
      <c r="G52" s="15">
        <v>45</v>
      </c>
      <c r="H52" s="51">
        <v>0</v>
      </c>
      <c r="I52" s="51">
        <v>0</v>
      </c>
    </row>
    <row r="53" spans="1:9" ht="12.75" customHeight="1" x14ac:dyDescent="0.2">
      <c r="A53" s="248" t="s">
        <v>49</v>
      </c>
      <c r="B53" s="249"/>
      <c r="C53" s="249"/>
      <c r="D53" s="249"/>
      <c r="E53" s="249"/>
      <c r="F53" s="250"/>
      <c r="G53" s="16">
        <v>46</v>
      </c>
      <c r="H53" s="52">
        <f>SUM(H54:H59)</f>
        <v>184475311</v>
      </c>
      <c r="I53" s="52">
        <f>SUM(I54:I59)</f>
        <v>146379086</v>
      </c>
    </row>
    <row r="54" spans="1:9" ht="12.75" customHeight="1" x14ac:dyDescent="0.2">
      <c r="A54" s="239" t="s">
        <v>50</v>
      </c>
      <c r="B54" s="240"/>
      <c r="C54" s="240"/>
      <c r="D54" s="240"/>
      <c r="E54" s="240"/>
      <c r="F54" s="241"/>
      <c r="G54" s="15">
        <v>47</v>
      </c>
      <c r="H54" s="51">
        <v>6034319</v>
      </c>
      <c r="I54" s="51">
        <v>9683269</v>
      </c>
    </row>
    <row r="55" spans="1:9" ht="12.75" customHeight="1" x14ac:dyDescent="0.2">
      <c r="A55" s="239" t="s">
        <v>51</v>
      </c>
      <c r="B55" s="240"/>
      <c r="C55" s="240"/>
      <c r="D55" s="240"/>
      <c r="E55" s="240"/>
      <c r="F55" s="241"/>
      <c r="G55" s="15">
        <v>48</v>
      </c>
      <c r="H55" s="51">
        <v>0</v>
      </c>
      <c r="I55" s="51">
        <v>0</v>
      </c>
    </row>
    <row r="56" spans="1:9" ht="12.75" customHeight="1" x14ac:dyDescent="0.2">
      <c r="A56" s="239" t="s">
        <v>52</v>
      </c>
      <c r="B56" s="240"/>
      <c r="C56" s="240"/>
      <c r="D56" s="240"/>
      <c r="E56" s="240"/>
      <c r="F56" s="241"/>
      <c r="G56" s="15">
        <v>49</v>
      </c>
      <c r="H56" s="51">
        <v>165147083</v>
      </c>
      <c r="I56" s="51">
        <v>131664623</v>
      </c>
    </row>
    <row r="57" spans="1:9" ht="12.75" customHeight="1" x14ac:dyDescent="0.2">
      <c r="A57" s="239" t="s">
        <v>53</v>
      </c>
      <c r="B57" s="240"/>
      <c r="C57" s="240"/>
      <c r="D57" s="240"/>
      <c r="E57" s="240"/>
      <c r="F57" s="241"/>
      <c r="G57" s="15">
        <v>50</v>
      </c>
      <c r="H57" s="51">
        <v>596900</v>
      </c>
      <c r="I57" s="51">
        <v>154402</v>
      </c>
    </row>
    <row r="58" spans="1:9" ht="12.75" customHeight="1" x14ac:dyDescent="0.2">
      <c r="A58" s="239" t="s">
        <v>54</v>
      </c>
      <c r="B58" s="240"/>
      <c r="C58" s="240"/>
      <c r="D58" s="240"/>
      <c r="E58" s="240"/>
      <c r="F58" s="241"/>
      <c r="G58" s="15">
        <v>51</v>
      </c>
      <c r="H58" s="51">
        <v>12577642</v>
      </c>
      <c r="I58" s="51">
        <v>4441823</v>
      </c>
    </row>
    <row r="59" spans="1:9" ht="12.75" customHeight="1" x14ac:dyDescent="0.2">
      <c r="A59" s="239" t="s">
        <v>55</v>
      </c>
      <c r="B59" s="240"/>
      <c r="C59" s="240"/>
      <c r="D59" s="240"/>
      <c r="E59" s="240"/>
      <c r="F59" s="241"/>
      <c r="G59" s="15">
        <v>52</v>
      </c>
      <c r="H59" s="51">
        <v>119367</v>
      </c>
      <c r="I59" s="51">
        <v>434969</v>
      </c>
    </row>
    <row r="60" spans="1:9" ht="12.75" customHeight="1" x14ac:dyDescent="0.2">
      <c r="A60" s="248" t="s">
        <v>56</v>
      </c>
      <c r="B60" s="249"/>
      <c r="C60" s="249"/>
      <c r="D60" s="249"/>
      <c r="E60" s="249"/>
      <c r="F60" s="250"/>
      <c r="G60" s="16">
        <v>53</v>
      </c>
      <c r="H60" s="52">
        <f>SUM(H61:H69)</f>
        <v>16623361</v>
      </c>
      <c r="I60" s="52">
        <f>SUM(I61:I69)</f>
        <v>18640633</v>
      </c>
    </row>
    <row r="61" spans="1:9" ht="12.75" customHeight="1" x14ac:dyDescent="0.2">
      <c r="A61" s="239" t="s">
        <v>24</v>
      </c>
      <c r="B61" s="240"/>
      <c r="C61" s="240"/>
      <c r="D61" s="240"/>
      <c r="E61" s="240"/>
      <c r="F61" s="241"/>
      <c r="G61" s="15">
        <v>54</v>
      </c>
      <c r="H61" s="51">
        <v>0</v>
      </c>
      <c r="I61" s="51">
        <v>0</v>
      </c>
    </row>
    <row r="62" spans="1:9" ht="12.75" customHeight="1" x14ac:dyDescent="0.2">
      <c r="A62" s="239" t="s">
        <v>25</v>
      </c>
      <c r="B62" s="240"/>
      <c r="C62" s="240"/>
      <c r="D62" s="240"/>
      <c r="E62" s="240"/>
      <c r="F62" s="241"/>
      <c r="G62" s="15">
        <v>55</v>
      </c>
      <c r="H62" s="51">
        <v>0</v>
      </c>
      <c r="I62" s="51">
        <v>0</v>
      </c>
    </row>
    <row r="63" spans="1:9" ht="12.75" customHeight="1" x14ac:dyDescent="0.2">
      <c r="A63" s="239" t="s">
        <v>26</v>
      </c>
      <c r="B63" s="240"/>
      <c r="C63" s="240"/>
      <c r="D63" s="240"/>
      <c r="E63" s="240"/>
      <c r="F63" s="241"/>
      <c r="G63" s="15">
        <v>56</v>
      </c>
      <c r="H63" s="51">
        <v>16566625</v>
      </c>
      <c r="I63" s="51">
        <v>18640633</v>
      </c>
    </row>
    <row r="64" spans="1:9" ht="23.45" customHeight="1" x14ac:dyDescent="0.2">
      <c r="A64" s="239" t="s">
        <v>57</v>
      </c>
      <c r="B64" s="240"/>
      <c r="C64" s="240"/>
      <c r="D64" s="240"/>
      <c r="E64" s="240"/>
      <c r="F64" s="241"/>
      <c r="G64" s="15">
        <v>57</v>
      </c>
      <c r="H64" s="51">
        <v>0</v>
      </c>
      <c r="I64" s="51">
        <v>0</v>
      </c>
    </row>
    <row r="65" spans="1:9" ht="21" customHeight="1" x14ac:dyDescent="0.2">
      <c r="A65" s="239" t="s">
        <v>28</v>
      </c>
      <c r="B65" s="240"/>
      <c r="C65" s="240"/>
      <c r="D65" s="240"/>
      <c r="E65" s="240"/>
      <c r="F65" s="241"/>
      <c r="G65" s="15">
        <v>58</v>
      </c>
      <c r="H65" s="51">
        <v>0</v>
      </c>
      <c r="I65" s="51">
        <v>0</v>
      </c>
    </row>
    <row r="66" spans="1:9" ht="22.9" customHeight="1" x14ac:dyDescent="0.2">
      <c r="A66" s="239" t="s">
        <v>29</v>
      </c>
      <c r="B66" s="240"/>
      <c r="C66" s="240"/>
      <c r="D66" s="240"/>
      <c r="E66" s="240"/>
      <c r="F66" s="241"/>
      <c r="G66" s="15">
        <v>59</v>
      </c>
      <c r="H66" s="51">
        <v>0</v>
      </c>
      <c r="I66" s="51">
        <v>0</v>
      </c>
    </row>
    <row r="67" spans="1:9" ht="12.75" customHeight="1" x14ac:dyDescent="0.2">
      <c r="A67" s="239" t="s">
        <v>30</v>
      </c>
      <c r="B67" s="240"/>
      <c r="C67" s="240"/>
      <c r="D67" s="240"/>
      <c r="E67" s="240"/>
      <c r="F67" s="241"/>
      <c r="G67" s="15">
        <v>60</v>
      </c>
      <c r="H67" s="51">
        <v>0</v>
      </c>
      <c r="I67" s="51">
        <v>0</v>
      </c>
    </row>
    <row r="68" spans="1:9" ht="12.75" customHeight="1" x14ac:dyDescent="0.2">
      <c r="A68" s="239" t="s">
        <v>31</v>
      </c>
      <c r="B68" s="240"/>
      <c r="C68" s="240"/>
      <c r="D68" s="240"/>
      <c r="E68" s="240"/>
      <c r="F68" s="241"/>
      <c r="G68" s="15">
        <v>61</v>
      </c>
      <c r="H68" s="51">
        <v>0</v>
      </c>
      <c r="I68" s="51">
        <v>0</v>
      </c>
    </row>
    <row r="69" spans="1:9" ht="12.75" customHeight="1" x14ac:dyDescent="0.2">
      <c r="A69" s="239" t="s">
        <v>58</v>
      </c>
      <c r="B69" s="240"/>
      <c r="C69" s="240"/>
      <c r="D69" s="240"/>
      <c r="E69" s="240"/>
      <c r="F69" s="241"/>
      <c r="G69" s="15">
        <v>62</v>
      </c>
      <c r="H69" s="51">
        <v>56736</v>
      </c>
      <c r="I69" s="51">
        <v>0</v>
      </c>
    </row>
    <row r="70" spans="1:9" ht="12.75" customHeight="1" x14ac:dyDescent="0.2">
      <c r="A70" s="223" t="s">
        <v>59</v>
      </c>
      <c r="B70" s="224"/>
      <c r="C70" s="224"/>
      <c r="D70" s="224"/>
      <c r="E70" s="224"/>
      <c r="F70" s="225"/>
      <c r="G70" s="15">
        <v>63</v>
      </c>
      <c r="H70" s="51">
        <v>96235546</v>
      </c>
      <c r="I70" s="51">
        <v>107964846</v>
      </c>
    </row>
    <row r="71" spans="1:9" ht="12.75" customHeight="1" x14ac:dyDescent="0.2">
      <c r="A71" s="226" t="s">
        <v>60</v>
      </c>
      <c r="B71" s="227"/>
      <c r="C71" s="227"/>
      <c r="D71" s="227"/>
      <c r="E71" s="227"/>
      <c r="F71" s="228"/>
      <c r="G71" s="15">
        <v>64</v>
      </c>
      <c r="H71" s="51">
        <v>9153009</v>
      </c>
      <c r="I71" s="51">
        <v>11652362</v>
      </c>
    </row>
    <row r="72" spans="1:9" ht="12.75" customHeight="1" x14ac:dyDescent="0.2">
      <c r="A72" s="231" t="s">
        <v>61</v>
      </c>
      <c r="B72" s="232"/>
      <c r="C72" s="232"/>
      <c r="D72" s="232"/>
      <c r="E72" s="232"/>
      <c r="F72" s="233"/>
      <c r="G72" s="16">
        <v>65</v>
      </c>
      <c r="H72" s="52">
        <f>H8+H9+H44+H71</f>
        <v>795732074</v>
      </c>
      <c r="I72" s="52">
        <f>I8+I9+I44+I71</f>
        <v>887686177</v>
      </c>
    </row>
    <row r="73" spans="1:9" ht="12.75" customHeight="1" x14ac:dyDescent="0.2">
      <c r="A73" s="234" t="s">
        <v>62</v>
      </c>
      <c r="B73" s="235"/>
      <c r="C73" s="235"/>
      <c r="D73" s="235"/>
      <c r="E73" s="235"/>
      <c r="F73" s="236"/>
      <c r="G73" s="18">
        <v>66</v>
      </c>
      <c r="H73" s="53">
        <v>293793360</v>
      </c>
      <c r="I73" s="53">
        <v>900477805</v>
      </c>
    </row>
    <row r="74" spans="1:9" x14ac:dyDescent="0.2">
      <c r="A74" s="237" t="s">
        <v>63</v>
      </c>
      <c r="B74" s="238"/>
      <c r="C74" s="238"/>
      <c r="D74" s="238"/>
      <c r="E74" s="238"/>
      <c r="F74" s="238"/>
      <c r="G74" s="238"/>
      <c r="H74" s="238"/>
      <c r="I74" s="238"/>
    </row>
    <row r="75" spans="1:9" ht="12.75" customHeight="1" x14ac:dyDescent="0.2">
      <c r="A75" s="221" t="s">
        <v>64</v>
      </c>
      <c r="B75" s="221"/>
      <c r="C75" s="221"/>
      <c r="D75" s="221"/>
      <c r="E75" s="221"/>
      <c r="F75" s="221"/>
      <c r="G75" s="16">
        <v>67</v>
      </c>
      <c r="H75" s="52">
        <f>H76+H77+H78+H84+H85+H89+H92+H95</f>
        <v>386681951</v>
      </c>
      <c r="I75" s="52">
        <f>I76+I77+I78+I84+I85+I89+I92+I95</f>
        <v>459519544</v>
      </c>
    </row>
    <row r="76" spans="1:9" ht="12.75" customHeight="1" x14ac:dyDescent="0.2">
      <c r="A76" s="229" t="s">
        <v>65</v>
      </c>
      <c r="B76" s="229"/>
      <c r="C76" s="229"/>
      <c r="D76" s="229"/>
      <c r="E76" s="229"/>
      <c r="F76" s="229"/>
      <c r="G76" s="15">
        <v>68</v>
      </c>
      <c r="H76" s="41">
        <v>153369600</v>
      </c>
      <c r="I76" s="41">
        <v>153369600</v>
      </c>
    </row>
    <row r="77" spans="1:9" ht="12.75" customHeight="1" x14ac:dyDescent="0.2">
      <c r="A77" s="229" t="s">
        <v>66</v>
      </c>
      <c r="B77" s="229"/>
      <c r="C77" s="229"/>
      <c r="D77" s="229"/>
      <c r="E77" s="229"/>
      <c r="F77" s="229"/>
      <c r="G77" s="15">
        <v>69</v>
      </c>
      <c r="H77" s="41">
        <v>0</v>
      </c>
      <c r="I77" s="41">
        <v>0</v>
      </c>
    </row>
    <row r="78" spans="1:9" ht="12.75" customHeight="1" x14ac:dyDescent="0.2">
      <c r="A78" s="230" t="s">
        <v>67</v>
      </c>
      <c r="B78" s="230"/>
      <c r="C78" s="230"/>
      <c r="D78" s="230"/>
      <c r="E78" s="230"/>
      <c r="F78" s="230"/>
      <c r="G78" s="16">
        <v>70</v>
      </c>
      <c r="H78" s="52">
        <f>SUM(H79:H83)</f>
        <v>153924885</v>
      </c>
      <c r="I78" s="52">
        <f>SUM(I79:I83)</f>
        <v>184166910</v>
      </c>
    </row>
    <row r="79" spans="1:9" ht="12.75" customHeight="1" x14ac:dyDescent="0.2">
      <c r="A79" s="219" t="s">
        <v>68</v>
      </c>
      <c r="B79" s="219"/>
      <c r="C79" s="219"/>
      <c r="D79" s="219"/>
      <c r="E79" s="219"/>
      <c r="F79" s="219"/>
      <c r="G79" s="15">
        <v>71</v>
      </c>
      <c r="H79" s="41">
        <v>6298720</v>
      </c>
      <c r="I79" s="41">
        <v>7668480</v>
      </c>
    </row>
    <row r="80" spans="1:9" ht="12.75" customHeight="1" x14ac:dyDescent="0.2">
      <c r="A80" s="219" t="s">
        <v>69</v>
      </c>
      <c r="B80" s="219"/>
      <c r="C80" s="219"/>
      <c r="D80" s="219"/>
      <c r="E80" s="219"/>
      <c r="F80" s="219"/>
      <c r="G80" s="15">
        <v>72</v>
      </c>
      <c r="H80" s="41">
        <v>0</v>
      </c>
      <c r="I80" s="41">
        <v>0</v>
      </c>
    </row>
    <row r="81" spans="1:9" ht="12.75" customHeight="1" x14ac:dyDescent="0.2">
      <c r="A81" s="219" t="s">
        <v>70</v>
      </c>
      <c r="B81" s="219"/>
      <c r="C81" s="219"/>
      <c r="D81" s="219"/>
      <c r="E81" s="219"/>
      <c r="F81" s="219"/>
      <c r="G81" s="15">
        <v>73</v>
      </c>
      <c r="H81" s="41">
        <v>0</v>
      </c>
      <c r="I81" s="41">
        <v>0</v>
      </c>
    </row>
    <row r="82" spans="1:9" ht="12.75" customHeight="1" x14ac:dyDescent="0.2">
      <c r="A82" s="219" t="s">
        <v>71</v>
      </c>
      <c r="B82" s="219"/>
      <c r="C82" s="219"/>
      <c r="D82" s="219"/>
      <c r="E82" s="219"/>
      <c r="F82" s="219"/>
      <c r="G82" s="15">
        <v>74</v>
      </c>
      <c r="H82" s="41">
        <v>101643174</v>
      </c>
      <c r="I82" s="41">
        <v>130515439</v>
      </c>
    </row>
    <row r="83" spans="1:9" ht="12.75" customHeight="1" x14ac:dyDescent="0.2">
      <c r="A83" s="219" t="s">
        <v>72</v>
      </c>
      <c r="B83" s="219"/>
      <c r="C83" s="219"/>
      <c r="D83" s="219"/>
      <c r="E83" s="219"/>
      <c r="F83" s="219"/>
      <c r="G83" s="15">
        <v>75</v>
      </c>
      <c r="H83" s="41">
        <v>45982991</v>
      </c>
      <c r="I83" s="41">
        <v>45982991</v>
      </c>
    </row>
    <row r="84" spans="1:9" ht="12.75" customHeight="1" x14ac:dyDescent="0.2">
      <c r="A84" s="229" t="s">
        <v>73</v>
      </c>
      <c r="B84" s="229"/>
      <c r="C84" s="229"/>
      <c r="D84" s="229"/>
      <c r="E84" s="229"/>
      <c r="F84" s="229"/>
      <c r="G84" s="15">
        <v>76</v>
      </c>
      <c r="H84" s="41">
        <v>0</v>
      </c>
      <c r="I84" s="41">
        <v>0</v>
      </c>
    </row>
    <row r="85" spans="1:9" ht="12.75" customHeight="1" x14ac:dyDescent="0.2">
      <c r="A85" s="230" t="s">
        <v>74</v>
      </c>
      <c r="B85" s="230"/>
      <c r="C85" s="230"/>
      <c r="D85" s="230"/>
      <c r="E85" s="230"/>
      <c r="F85" s="230"/>
      <c r="G85" s="16">
        <v>77</v>
      </c>
      <c r="H85" s="52">
        <f>H86+H87+H88</f>
        <v>0</v>
      </c>
      <c r="I85" s="52">
        <f>I86+I87+I88</f>
        <v>0</v>
      </c>
    </row>
    <row r="86" spans="1:9" ht="12.75" customHeight="1" x14ac:dyDescent="0.2">
      <c r="A86" s="219" t="s">
        <v>75</v>
      </c>
      <c r="B86" s="219"/>
      <c r="C86" s="219"/>
      <c r="D86" s="219"/>
      <c r="E86" s="219"/>
      <c r="F86" s="219"/>
      <c r="G86" s="15">
        <v>78</v>
      </c>
      <c r="H86" s="51">
        <v>0</v>
      </c>
      <c r="I86" s="51">
        <v>0</v>
      </c>
    </row>
    <row r="87" spans="1:9" ht="12.75" customHeight="1" x14ac:dyDescent="0.2">
      <c r="A87" s="219" t="s">
        <v>76</v>
      </c>
      <c r="B87" s="219"/>
      <c r="C87" s="219"/>
      <c r="D87" s="219"/>
      <c r="E87" s="219"/>
      <c r="F87" s="219"/>
      <c r="G87" s="15">
        <v>79</v>
      </c>
      <c r="H87" s="51">
        <v>0</v>
      </c>
      <c r="I87" s="51">
        <v>0</v>
      </c>
    </row>
    <row r="88" spans="1:9" ht="12.75" customHeight="1" x14ac:dyDescent="0.2">
      <c r="A88" s="219" t="s">
        <v>77</v>
      </c>
      <c r="B88" s="219"/>
      <c r="C88" s="219"/>
      <c r="D88" s="219"/>
      <c r="E88" s="219"/>
      <c r="F88" s="219"/>
      <c r="G88" s="15">
        <v>80</v>
      </c>
      <c r="H88" s="51">
        <v>0</v>
      </c>
      <c r="I88" s="51">
        <v>0</v>
      </c>
    </row>
    <row r="89" spans="1:9" ht="12.75" customHeight="1" x14ac:dyDescent="0.2">
      <c r="A89" s="230" t="s">
        <v>78</v>
      </c>
      <c r="B89" s="230"/>
      <c r="C89" s="230"/>
      <c r="D89" s="230"/>
      <c r="E89" s="230"/>
      <c r="F89" s="230"/>
      <c r="G89" s="16">
        <v>81</v>
      </c>
      <c r="H89" s="52">
        <f>H90-H91</f>
        <v>19692444</v>
      </c>
      <c r="I89" s="52">
        <f>I90-I91</f>
        <v>29892444</v>
      </c>
    </row>
    <row r="90" spans="1:9" ht="12.75" customHeight="1" x14ac:dyDescent="0.2">
      <c r="A90" s="219" t="s">
        <v>79</v>
      </c>
      <c r="B90" s="219"/>
      <c r="C90" s="219"/>
      <c r="D90" s="219"/>
      <c r="E90" s="219"/>
      <c r="F90" s="219"/>
      <c r="G90" s="15">
        <v>82</v>
      </c>
      <c r="H90" s="113">
        <v>19692444</v>
      </c>
      <c r="I90" s="113">
        <v>29892444</v>
      </c>
    </row>
    <row r="91" spans="1:9" ht="12.75" customHeight="1" x14ac:dyDescent="0.2">
      <c r="A91" s="219" t="s">
        <v>80</v>
      </c>
      <c r="B91" s="219"/>
      <c r="C91" s="219"/>
      <c r="D91" s="219"/>
      <c r="E91" s="219"/>
      <c r="F91" s="219"/>
      <c r="G91" s="15">
        <v>83</v>
      </c>
      <c r="H91" s="113">
        <v>0</v>
      </c>
      <c r="I91" s="113">
        <v>0</v>
      </c>
    </row>
    <row r="92" spans="1:9" ht="12.75" customHeight="1" x14ac:dyDescent="0.2">
      <c r="A92" s="230" t="s">
        <v>81</v>
      </c>
      <c r="B92" s="230"/>
      <c r="C92" s="230"/>
      <c r="D92" s="230"/>
      <c r="E92" s="230"/>
      <c r="F92" s="230"/>
      <c r="G92" s="16">
        <v>84</v>
      </c>
      <c r="H92" s="52">
        <f>H93-H94</f>
        <v>59695022</v>
      </c>
      <c r="I92" s="52">
        <f>I93-I94</f>
        <v>92090590</v>
      </c>
    </row>
    <row r="93" spans="1:9" ht="12.75" customHeight="1" x14ac:dyDescent="0.2">
      <c r="A93" s="219" t="s">
        <v>82</v>
      </c>
      <c r="B93" s="219"/>
      <c r="C93" s="219"/>
      <c r="D93" s="219"/>
      <c r="E93" s="219"/>
      <c r="F93" s="219"/>
      <c r="G93" s="15">
        <v>85</v>
      </c>
      <c r="H93" s="41">
        <v>59695022</v>
      </c>
      <c r="I93" s="41">
        <v>92090590</v>
      </c>
    </row>
    <row r="94" spans="1:9" ht="12.75" customHeight="1" x14ac:dyDescent="0.2">
      <c r="A94" s="219" t="s">
        <v>83</v>
      </c>
      <c r="B94" s="219"/>
      <c r="C94" s="219"/>
      <c r="D94" s="219"/>
      <c r="E94" s="219"/>
      <c r="F94" s="219"/>
      <c r="G94" s="15">
        <v>86</v>
      </c>
      <c r="H94" s="41">
        <v>0</v>
      </c>
      <c r="I94" s="41">
        <v>0</v>
      </c>
    </row>
    <row r="95" spans="1:9" ht="12.75" customHeight="1" x14ac:dyDescent="0.2">
      <c r="A95" s="229" t="s">
        <v>84</v>
      </c>
      <c r="B95" s="229"/>
      <c r="C95" s="229"/>
      <c r="D95" s="229"/>
      <c r="E95" s="229"/>
      <c r="F95" s="229"/>
      <c r="G95" s="15">
        <v>87</v>
      </c>
      <c r="H95" s="41">
        <v>0</v>
      </c>
      <c r="I95" s="41">
        <v>0</v>
      </c>
    </row>
    <row r="96" spans="1:9" ht="12.75" customHeight="1" x14ac:dyDescent="0.2">
      <c r="A96" s="221" t="s">
        <v>85</v>
      </c>
      <c r="B96" s="221"/>
      <c r="C96" s="221"/>
      <c r="D96" s="221"/>
      <c r="E96" s="221"/>
      <c r="F96" s="221"/>
      <c r="G96" s="16">
        <v>88</v>
      </c>
      <c r="H96" s="52">
        <f>SUM(H97:H102)</f>
        <v>90461089</v>
      </c>
      <c r="I96" s="52">
        <f>SUM(I97:I102)</f>
        <v>97509200</v>
      </c>
    </row>
    <row r="97" spans="1:9" ht="12.75" customHeight="1" x14ac:dyDescent="0.2">
      <c r="A97" s="219" t="s">
        <v>86</v>
      </c>
      <c r="B97" s="219"/>
      <c r="C97" s="219"/>
      <c r="D97" s="219"/>
      <c r="E97" s="219"/>
      <c r="F97" s="219"/>
      <c r="G97" s="15">
        <v>89</v>
      </c>
      <c r="H97" s="41">
        <v>5412908</v>
      </c>
      <c r="I97" s="41">
        <v>2732552</v>
      </c>
    </row>
    <row r="98" spans="1:9" ht="12.75" customHeight="1" x14ac:dyDescent="0.2">
      <c r="A98" s="219" t="s">
        <v>87</v>
      </c>
      <c r="B98" s="219"/>
      <c r="C98" s="219"/>
      <c r="D98" s="219"/>
      <c r="E98" s="219"/>
      <c r="F98" s="219"/>
      <c r="G98" s="15">
        <v>90</v>
      </c>
      <c r="H98" s="41">
        <v>0</v>
      </c>
      <c r="I98" s="41">
        <v>0</v>
      </c>
    </row>
    <row r="99" spans="1:9" ht="12.75" customHeight="1" x14ac:dyDescent="0.2">
      <c r="A99" s="219" t="s">
        <v>88</v>
      </c>
      <c r="B99" s="219"/>
      <c r="C99" s="219"/>
      <c r="D99" s="219"/>
      <c r="E99" s="219"/>
      <c r="F99" s="219"/>
      <c r="G99" s="15">
        <v>91</v>
      </c>
      <c r="H99" s="41">
        <v>0</v>
      </c>
      <c r="I99" s="41">
        <v>0</v>
      </c>
    </row>
    <row r="100" spans="1:9" ht="12.75" customHeight="1" x14ac:dyDescent="0.2">
      <c r="A100" s="219" t="s">
        <v>89</v>
      </c>
      <c r="B100" s="219"/>
      <c r="C100" s="219"/>
      <c r="D100" s="219"/>
      <c r="E100" s="219"/>
      <c r="F100" s="219"/>
      <c r="G100" s="15">
        <v>92</v>
      </c>
      <c r="H100" s="51">
        <v>0</v>
      </c>
      <c r="I100" s="51">
        <v>0</v>
      </c>
    </row>
    <row r="101" spans="1:9" ht="12.75" customHeight="1" x14ac:dyDescent="0.2">
      <c r="A101" s="219" t="s">
        <v>90</v>
      </c>
      <c r="B101" s="219"/>
      <c r="C101" s="219"/>
      <c r="D101" s="219"/>
      <c r="E101" s="219"/>
      <c r="F101" s="219"/>
      <c r="G101" s="15">
        <v>93</v>
      </c>
      <c r="H101" s="51">
        <v>85048181</v>
      </c>
      <c r="I101" s="51">
        <v>92096292</v>
      </c>
    </row>
    <row r="102" spans="1:9" ht="12.75" customHeight="1" x14ac:dyDescent="0.2">
      <c r="A102" s="219" t="s">
        <v>91</v>
      </c>
      <c r="B102" s="219"/>
      <c r="C102" s="219"/>
      <c r="D102" s="219"/>
      <c r="E102" s="219"/>
      <c r="F102" s="219"/>
      <c r="G102" s="15">
        <v>94</v>
      </c>
      <c r="H102" s="51">
        <v>0</v>
      </c>
      <c r="I102" s="51">
        <v>2680356</v>
      </c>
    </row>
    <row r="103" spans="1:9" ht="12.75" customHeight="1" x14ac:dyDescent="0.2">
      <c r="A103" s="221" t="s">
        <v>92</v>
      </c>
      <c r="B103" s="221"/>
      <c r="C103" s="221"/>
      <c r="D103" s="221"/>
      <c r="E103" s="221"/>
      <c r="F103" s="221"/>
      <c r="G103" s="16">
        <v>95</v>
      </c>
      <c r="H103" s="52">
        <f>SUM(H104:H114)</f>
        <v>48697260</v>
      </c>
      <c r="I103" s="52">
        <f>SUM(I104:I114)</f>
        <v>55945366</v>
      </c>
    </row>
    <row r="104" spans="1:9" ht="12.75" customHeight="1" x14ac:dyDescent="0.2">
      <c r="A104" s="219" t="s">
        <v>93</v>
      </c>
      <c r="B104" s="219"/>
      <c r="C104" s="219"/>
      <c r="D104" s="219"/>
      <c r="E104" s="219"/>
      <c r="F104" s="219"/>
      <c r="G104" s="15">
        <v>96</v>
      </c>
      <c r="H104" s="42">
        <v>196077</v>
      </c>
      <c r="I104" s="42">
        <v>140376</v>
      </c>
    </row>
    <row r="105" spans="1:9" ht="12.75" customHeight="1" x14ac:dyDescent="0.2">
      <c r="A105" s="219" t="s">
        <v>94</v>
      </c>
      <c r="B105" s="219"/>
      <c r="C105" s="219"/>
      <c r="D105" s="219"/>
      <c r="E105" s="219"/>
      <c r="F105" s="219"/>
      <c r="G105" s="15">
        <v>97</v>
      </c>
      <c r="H105" s="41">
        <v>0</v>
      </c>
      <c r="I105" s="41">
        <v>0</v>
      </c>
    </row>
    <row r="106" spans="1:9" ht="12.75" customHeight="1" x14ac:dyDescent="0.2">
      <c r="A106" s="219" t="s">
        <v>95</v>
      </c>
      <c r="B106" s="219"/>
      <c r="C106" s="219"/>
      <c r="D106" s="219"/>
      <c r="E106" s="219"/>
      <c r="F106" s="219"/>
      <c r="G106" s="15">
        <v>98</v>
      </c>
      <c r="H106" s="41">
        <v>0</v>
      </c>
      <c r="I106" s="41">
        <v>0</v>
      </c>
    </row>
    <row r="107" spans="1:9" ht="22.15" customHeight="1" x14ac:dyDescent="0.2">
      <c r="A107" s="219" t="s">
        <v>96</v>
      </c>
      <c r="B107" s="219"/>
      <c r="C107" s="219"/>
      <c r="D107" s="219"/>
      <c r="E107" s="219"/>
      <c r="F107" s="219"/>
      <c r="G107" s="15">
        <v>99</v>
      </c>
      <c r="H107" s="41">
        <v>0</v>
      </c>
      <c r="I107" s="41">
        <v>0</v>
      </c>
    </row>
    <row r="108" spans="1:9" ht="12.75" customHeight="1" x14ac:dyDescent="0.2">
      <c r="A108" s="219" t="s">
        <v>97</v>
      </c>
      <c r="B108" s="219"/>
      <c r="C108" s="219"/>
      <c r="D108" s="219"/>
      <c r="E108" s="219"/>
      <c r="F108" s="219"/>
      <c r="G108" s="15">
        <v>100</v>
      </c>
      <c r="H108" s="41">
        <v>0</v>
      </c>
      <c r="I108" s="41">
        <v>0</v>
      </c>
    </row>
    <row r="109" spans="1:9" ht="12.75" customHeight="1" x14ac:dyDescent="0.2">
      <c r="A109" s="219" t="s">
        <v>98</v>
      </c>
      <c r="B109" s="219"/>
      <c r="C109" s="219"/>
      <c r="D109" s="219"/>
      <c r="E109" s="219"/>
      <c r="F109" s="219"/>
      <c r="G109" s="15">
        <v>101</v>
      </c>
      <c r="H109" s="41">
        <v>47911609</v>
      </c>
      <c r="I109" s="41">
        <v>54642510</v>
      </c>
    </row>
    <row r="110" spans="1:9" ht="12.75" customHeight="1" x14ac:dyDescent="0.2">
      <c r="A110" s="219" t="s">
        <v>99</v>
      </c>
      <c r="B110" s="219"/>
      <c r="C110" s="219"/>
      <c r="D110" s="219"/>
      <c r="E110" s="219"/>
      <c r="F110" s="219"/>
      <c r="G110" s="15">
        <v>102</v>
      </c>
      <c r="H110" s="41">
        <v>0</v>
      </c>
      <c r="I110" s="41">
        <v>0</v>
      </c>
    </row>
    <row r="111" spans="1:9" ht="12.75" customHeight="1" x14ac:dyDescent="0.2">
      <c r="A111" s="219" t="s">
        <v>100</v>
      </c>
      <c r="B111" s="219"/>
      <c r="C111" s="219"/>
      <c r="D111" s="219"/>
      <c r="E111" s="219"/>
      <c r="F111" s="219"/>
      <c r="G111" s="15">
        <v>103</v>
      </c>
      <c r="H111" s="42">
        <v>0</v>
      </c>
      <c r="I111" s="42">
        <v>0</v>
      </c>
    </row>
    <row r="112" spans="1:9" ht="12.75" customHeight="1" x14ac:dyDescent="0.2">
      <c r="A112" s="219" t="s">
        <v>101</v>
      </c>
      <c r="B112" s="219"/>
      <c r="C112" s="219"/>
      <c r="D112" s="219"/>
      <c r="E112" s="219"/>
      <c r="F112" s="219"/>
      <c r="G112" s="15">
        <v>104</v>
      </c>
      <c r="H112" s="41">
        <v>0</v>
      </c>
      <c r="I112" s="41">
        <v>0</v>
      </c>
    </row>
    <row r="113" spans="1:9" ht="12.75" customHeight="1" x14ac:dyDescent="0.2">
      <c r="A113" s="219" t="s">
        <v>102</v>
      </c>
      <c r="B113" s="219"/>
      <c r="C113" s="219"/>
      <c r="D113" s="219"/>
      <c r="E113" s="219"/>
      <c r="F113" s="219"/>
      <c r="G113" s="15">
        <v>105</v>
      </c>
      <c r="H113" s="51">
        <v>589574</v>
      </c>
      <c r="I113" s="51">
        <v>1162480</v>
      </c>
    </row>
    <row r="114" spans="1:9" ht="12.75" customHeight="1" x14ac:dyDescent="0.2">
      <c r="A114" s="219" t="s">
        <v>103</v>
      </c>
      <c r="B114" s="219"/>
      <c r="C114" s="219"/>
      <c r="D114" s="219"/>
      <c r="E114" s="219"/>
      <c r="F114" s="219"/>
      <c r="G114" s="15">
        <v>106</v>
      </c>
      <c r="H114" s="51">
        <v>0</v>
      </c>
      <c r="I114" s="51">
        <v>0</v>
      </c>
    </row>
    <row r="115" spans="1:9" ht="12.75" customHeight="1" x14ac:dyDescent="0.2">
      <c r="A115" s="221" t="s">
        <v>104</v>
      </c>
      <c r="B115" s="221"/>
      <c r="C115" s="221"/>
      <c r="D115" s="221"/>
      <c r="E115" s="221"/>
      <c r="F115" s="221"/>
      <c r="G115" s="16">
        <v>107</v>
      </c>
      <c r="H115" s="52">
        <f>SUM(H116:H129)</f>
        <v>209332894</v>
      </c>
      <c r="I115" s="52">
        <f>SUM(I116:I129)</f>
        <v>233484844</v>
      </c>
    </row>
    <row r="116" spans="1:9" ht="12.75" customHeight="1" x14ac:dyDescent="0.2">
      <c r="A116" s="219" t="s">
        <v>93</v>
      </c>
      <c r="B116" s="219"/>
      <c r="C116" s="219"/>
      <c r="D116" s="219"/>
      <c r="E116" s="219"/>
      <c r="F116" s="219"/>
      <c r="G116" s="15">
        <v>108</v>
      </c>
      <c r="H116" s="41">
        <v>9673883</v>
      </c>
      <c r="I116" s="41">
        <v>2900865</v>
      </c>
    </row>
    <row r="117" spans="1:9" ht="12.75" customHeight="1" x14ac:dyDescent="0.2">
      <c r="A117" s="219" t="s">
        <v>94</v>
      </c>
      <c r="B117" s="219"/>
      <c r="C117" s="219"/>
      <c r="D117" s="219"/>
      <c r="E117" s="219"/>
      <c r="F117" s="219"/>
      <c r="G117" s="15">
        <v>109</v>
      </c>
      <c r="H117" s="41">
        <v>0</v>
      </c>
      <c r="I117" s="41">
        <v>0</v>
      </c>
    </row>
    <row r="118" spans="1:9" ht="12.75" customHeight="1" x14ac:dyDescent="0.2">
      <c r="A118" s="219" t="s">
        <v>95</v>
      </c>
      <c r="B118" s="219"/>
      <c r="C118" s="219"/>
      <c r="D118" s="219"/>
      <c r="E118" s="219"/>
      <c r="F118" s="219"/>
      <c r="G118" s="15">
        <v>110</v>
      </c>
      <c r="H118" s="41">
        <v>0</v>
      </c>
      <c r="I118" s="41">
        <v>0</v>
      </c>
    </row>
    <row r="119" spans="1:9" ht="25.9" customHeight="1" x14ac:dyDescent="0.2">
      <c r="A119" s="219" t="s">
        <v>96</v>
      </c>
      <c r="B119" s="219"/>
      <c r="C119" s="219"/>
      <c r="D119" s="219"/>
      <c r="E119" s="219"/>
      <c r="F119" s="219"/>
      <c r="G119" s="15">
        <v>111</v>
      </c>
      <c r="H119" s="41">
        <v>0</v>
      </c>
      <c r="I119" s="41">
        <v>0</v>
      </c>
    </row>
    <row r="120" spans="1:9" ht="12.75" customHeight="1" x14ac:dyDescent="0.2">
      <c r="A120" s="219" t="s">
        <v>97</v>
      </c>
      <c r="B120" s="219"/>
      <c r="C120" s="219"/>
      <c r="D120" s="219"/>
      <c r="E120" s="219"/>
      <c r="F120" s="219"/>
      <c r="G120" s="15">
        <v>112</v>
      </c>
      <c r="H120" s="41">
        <v>0</v>
      </c>
      <c r="I120" s="41">
        <v>3420019</v>
      </c>
    </row>
    <row r="121" spans="1:9" ht="12.75" customHeight="1" x14ac:dyDescent="0.2">
      <c r="A121" s="219" t="s">
        <v>98</v>
      </c>
      <c r="B121" s="219"/>
      <c r="C121" s="219"/>
      <c r="D121" s="219"/>
      <c r="E121" s="219"/>
      <c r="F121" s="219"/>
      <c r="G121" s="15">
        <v>113</v>
      </c>
      <c r="H121" s="41">
        <v>6976926</v>
      </c>
      <c r="I121" s="41">
        <v>6006097</v>
      </c>
    </row>
    <row r="122" spans="1:9" ht="12.75" customHeight="1" x14ac:dyDescent="0.2">
      <c r="A122" s="219" t="s">
        <v>99</v>
      </c>
      <c r="B122" s="219"/>
      <c r="C122" s="219"/>
      <c r="D122" s="219"/>
      <c r="E122" s="219"/>
      <c r="F122" s="219"/>
      <c r="G122" s="15">
        <v>114</v>
      </c>
      <c r="H122" s="41">
        <v>81140669</v>
      </c>
      <c r="I122" s="41">
        <v>102753139</v>
      </c>
    </row>
    <row r="123" spans="1:9" ht="12.75" customHeight="1" x14ac:dyDescent="0.2">
      <c r="A123" s="219" t="s">
        <v>100</v>
      </c>
      <c r="B123" s="219"/>
      <c r="C123" s="219"/>
      <c r="D123" s="219"/>
      <c r="E123" s="219"/>
      <c r="F123" s="219"/>
      <c r="G123" s="15">
        <v>115</v>
      </c>
      <c r="H123" s="41">
        <v>95121266</v>
      </c>
      <c r="I123" s="41">
        <v>99614185</v>
      </c>
    </row>
    <row r="124" spans="1:9" x14ac:dyDescent="0.2">
      <c r="A124" s="219" t="s">
        <v>101</v>
      </c>
      <c r="B124" s="219"/>
      <c r="C124" s="219"/>
      <c r="D124" s="219"/>
      <c r="E124" s="219"/>
      <c r="F124" s="219"/>
      <c r="G124" s="15">
        <v>116</v>
      </c>
      <c r="H124" s="41">
        <v>0</v>
      </c>
      <c r="I124" s="41">
        <v>0</v>
      </c>
    </row>
    <row r="125" spans="1:9" x14ac:dyDescent="0.2">
      <c r="A125" s="219" t="s">
        <v>105</v>
      </c>
      <c r="B125" s="219"/>
      <c r="C125" s="219"/>
      <c r="D125" s="219"/>
      <c r="E125" s="219"/>
      <c r="F125" s="219"/>
      <c r="G125" s="15">
        <v>117</v>
      </c>
      <c r="H125" s="41">
        <v>7980140</v>
      </c>
      <c r="I125" s="41">
        <v>9541977</v>
      </c>
    </row>
    <row r="126" spans="1:9" x14ac:dyDescent="0.2">
      <c r="A126" s="219" t="s">
        <v>106</v>
      </c>
      <c r="B126" s="219"/>
      <c r="C126" s="219"/>
      <c r="D126" s="219"/>
      <c r="E126" s="219"/>
      <c r="F126" s="219"/>
      <c r="G126" s="15">
        <v>118</v>
      </c>
      <c r="H126" s="41">
        <v>7642219</v>
      </c>
      <c r="I126" s="41">
        <v>8781139</v>
      </c>
    </row>
    <row r="127" spans="1:9" x14ac:dyDescent="0.2">
      <c r="A127" s="219" t="s">
        <v>107</v>
      </c>
      <c r="B127" s="219"/>
      <c r="C127" s="219"/>
      <c r="D127" s="219"/>
      <c r="E127" s="219"/>
      <c r="F127" s="219"/>
      <c r="G127" s="15">
        <v>119</v>
      </c>
      <c r="H127" s="41">
        <v>131703</v>
      </c>
      <c r="I127" s="41">
        <v>136776</v>
      </c>
    </row>
    <row r="128" spans="1:9" x14ac:dyDescent="0.2">
      <c r="A128" s="219" t="s">
        <v>108</v>
      </c>
      <c r="B128" s="219"/>
      <c r="C128" s="219"/>
      <c r="D128" s="219"/>
      <c r="E128" s="219"/>
      <c r="F128" s="219"/>
      <c r="G128" s="15">
        <v>120</v>
      </c>
      <c r="H128" s="51">
        <v>0</v>
      </c>
      <c r="I128" s="51">
        <v>0</v>
      </c>
    </row>
    <row r="129" spans="1:9" x14ac:dyDescent="0.2">
      <c r="A129" s="219" t="s">
        <v>109</v>
      </c>
      <c r="B129" s="219"/>
      <c r="C129" s="219"/>
      <c r="D129" s="219"/>
      <c r="E129" s="219"/>
      <c r="F129" s="219"/>
      <c r="G129" s="15">
        <v>121</v>
      </c>
      <c r="H129" s="51">
        <v>666088</v>
      </c>
      <c r="I129" s="51">
        <v>330647</v>
      </c>
    </row>
    <row r="130" spans="1:9" ht="22.15" customHeight="1" x14ac:dyDescent="0.2">
      <c r="A130" s="220" t="s">
        <v>110</v>
      </c>
      <c r="B130" s="220"/>
      <c r="C130" s="220"/>
      <c r="D130" s="220"/>
      <c r="E130" s="220"/>
      <c r="F130" s="220"/>
      <c r="G130" s="15">
        <v>122</v>
      </c>
      <c r="H130" s="51">
        <v>60558880</v>
      </c>
      <c r="I130" s="51">
        <v>41227223</v>
      </c>
    </row>
    <row r="131" spans="1:9" x14ac:dyDescent="0.2">
      <c r="A131" s="221" t="s">
        <v>111</v>
      </c>
      <c r="B131" s="221"/>
      <c r="C131" s="221"/>
      <c r="D131" s="221"/>
      <c r="E131" s="221"/>
      <c r="F131" s="221"/>
      <c r="G131" s="16">
        <v>123</v>
      </c>
      <c r="H131" s="52">
        <f>H75+H96+H103+H115+H130</f>
        <v>795732074</v>
      </c>
      <c r="I131" s="52">
        <f>I75+I96+I103+I115+I130</f>
        <v>887686177</v>
      </c>
    </row>
    <row r="132" spans="1:9" x14ac:dyDescent="0.2">
      <c r="A132" s="222" t="s">
        <v>112</v>
      </c>
      <c r="B132" s="222"/>
      <c r="C132" s="222"/>
      <c r="D132" s="222"/>
      <c r="E132" s="222"/>
      <c r="F132" s="222"/>
      <c r="G132" s="18">
        <v>124</v>
      </c>
      <c r="H132" s="53">
        <v>293793360</v>
      </c>
      <c r="I132" s="53">
        <v>900477805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90:I91">
    <cfRule type="cellIs" dxfId="1" priority="1" stopIfTrue="1" operator="notEqual">
      <formula>ROUND(H90,0)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H47" sqref="H47"/>
    </sheetView>
  </sheetViews>
  <sheetFormatPr defaultRowHeight="12.75" x14ac:dyDescent="0.2"/>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7" t="s">
        <v>114</v>
      </c>
      <c r="B1" s="243"/>
      <c r="C1" s="243"/>
      <c r="D1" s="243"/>
      <c r="E1" s="243"/>
      <c r="F1" s="243"/>
      <c r="G1" s="243"/>
      <c r="H1" s="243"/>
      <c r="I1" s="243"/>
    </row>
    <row r="2" spans="1:9" x14ac:dyDescent="0.2">
      <c r="A2" s="286" t="s">
        <v>396</v>
      </c>
      <c r="B2" s="245"/>
      <c r="C2" s="245"/>
      <c r="D2" s="245"/>
      <c r="E2" s="245"/>
      <c r="F2" s="245"/>
      <c r="G2" s="245"/>
      <c r="H2" s="245"/>
      <c r="I2" s="245"/>
    </row>
    <row r="3" spans="1:9" x14ac:dyDescent="0.2">
      <c r="A3" s="265" t="s">
        <v>315</v>
      </c>
      <c r="B3" s="266"/>
      <c r="C3" s="266"/>
      <c r="D3" s="266"/>
      <c r="E3" s="266"/>
      <c r="F3" s="266"/>
      <c r="G3" s="266"/>
      <c r="H3" s="266"/>
      <c r="I3" s="266"/>
    </row>
    <row r="4" spans="1:9" x14ac:dyDescent="0.2">
      <c r="A4" s="285" t="s">
        <v>395</v>
      </c>
      <c r="B4" s="252"/>
      <c r="C4" s="252"/>
      <c r="D4" s="252"/>
      <c r="E4" s="252"/>
      <c r="F4" s="252"/>
      <c r="G4" s="252"/>
      <c r="H4" s="252"/>
      <c r="I4" s="253"/>
    </row>
    <row r="5" spans="1:9" ht="24" thickBot="1" x14ac:dyDescent="0.25">
      <c r="A5" s="283" t="s">
        <v>2</v>
      </c>
      <c r="B5" s="258"/>
      <c r="C5" s="258"/>
      <c r="D5" s="258"/>
      <c r="E5" s="258"/>
      <c r="F5" s="259"/>
      <c r="G5" s="12" t="s">
        <v>115</v>
      </c>
      <c r="H5" s="43" t="s">
        <v>331</v>
      </c>
      <c r="I5" s="43" t="s">
        <v>307</v>
      </c>
    </row>
    <row r="6" spans="1:9" x14ac:dyDescent="0.2">
      <c r="A6" s="284">
        <v>1</v>
      </c>
      <c r="B6" s="255"/>
      <c r="C6" s="255"/>
      <c r="D6" s="255"/>
      <c r="E6" s="255"/>
      <c r="F6" s="256"/>
      <c r="G6" s="13">
        <v>2</v>
      </c>
      <c r="H6" s="19">
        <v>3</v>
      </c>
      <c r="I6" s="19">
        <v>4</v>
      </c>
    </row>
    <row r="7" spans="1:9" x14ac:dyDescent="0.2">
      <c r="A7" s="281" t="s">
        <v>128</v>
      </c>
      <c r="B7" s="281"/>
      <c r="C7" s="281"/>
      <c r="D7" s="281"/>
      <c r="E7" s="281"/>
      <c r="F7" s="281"/>
      <c r="G7" s="21">
        <v>125</v>
      </c>
      <c r="H7" s="56">
        <f>SUM(H8:H12)</f>
        <v>1043323462</v>
      </c>
      <c r="I7" s="56">
        <f>SUM(I8:I12)</f>
        <v>1109268959</v>
      </c>
    </row>
    <row r="8" spans="1:9" x14ac:dyDescent="0.2">
      <c r="A8" s="219" t="s">
        <v>129</v>
      </c>
      <c r="B8" s="219"/>
      <c r="C8" s="219"/>
      <c r="D8" s="219"/>
      <c r="E8" s="219"/>
      <c r="F8" s="219"/>
      <c r="G8" s="15">
        <v>126</v>
      </c>
      <c r="H8" s="51">
        <v>57491928</v>
      </c>
      <c r="I8" s="51">
        <v>34302319</v>
      </c>
    </row>
    <row r="9" spans="1:9" x14ac:dyDescent="0.2">
      <c r="A9" s="219" t="s">
        <v>130</v>
      </c>
      <c r="B9" s="219"/>
      <c r="C9" s="219"/>
      <c r="D9" s="219"/>
      <c r="E9" s="219"/>
      <c r="F9" s="219"/>
      <c r="G9" s="15">
        <v>127</v>
      </c>
      <c r="H9" s="51">
        <v>973383039</v>
      </c>
      <c r="I9" s="51">
        <v>1056458192</v>
      </c>
    </row>
    <row r="10" spans="1:9" x14ac:dyDescent="0.2">
      <c r="A10" s="219" t="s">
        <v>131</v>
      </c>
      <c r="B10" s="219"/>
      <c r="C10" s="219"/>
      <c r="D10" s="219"/>
      <c r="E10" s="219"/>
      <c r="F10" s="219"/>
      <c r="G10" s="15">
        <v>128</v>
      </c>
      <c r="H10" s="51">
        <v>0</v>
      </c>
      <c r="I10" s="51">
        <v>0</v>
      </c>
    </row>
    <row r="11" spans="1:9" x14ac:dyDescent="0.2">
      <c r="A11" s="219" t="s">
        <v>132</v>
      </c>
      <c r="B11" s="219"/>
      <c r="C11" s="219"/>
      <c r="D11" s="219"/>
      <c r="E11" s="219"/>
      <c r="F11" s="219"/>
      <c r="G11" s="15">
        <v>129</v>
      </c>
      <c r="H11" s="51">
        <v>327756</v>
      </c>
      <c r="I11" s="51">
        <v>193729</v>
      </c>
    </row>
    <row r="12" spans="1:9" x14ac:dyDescent="0.2">
      <c r="A12" s="219" t="s">
        <v>133</v>
      </c>
      <c r="B12" s="219"/>
      <c r="C12" s="219"/>
      <c r="D12" s="219"/>
      <c r="E12" s="219"/>
      <c r="F12" s="219"/>
      <c r="G12" s="15">
        <v>130</v>
      </c>
      <c r="H12" s="51">
        <v>12120739</v>
      </c>
      <c r="I12" s="51">
        <v>18314719</v>
      </c>
    </row>
    <row r="13" spans="1:9" x14ac:dyDescent="0.2">
      <c r="A13" s="221" t="s">
        <v>134</v>
      </c>
      <c r="B13" s="221"/>
      <c r="C13" s="221"/>
      <c r="D13" s="221"/>
      <c r="E13" s="221"/>
      <c r="F13" s="221"/>
      <c r="G13" s="16">
        <v>131</v>
      </c>
      <c r="H13" s="52">
        <f>H14+H15+H19+H23+H24+H25+H28+H35</f>
        <v>975722599</v>
      </c>
      <c r="I13" s="52">
        <f>I14+I15+I19+I23+I24+I25+I28+I35</f>
        <v>1021049100</v>
      </c>
    </row>
    <row r="14" spans="1:9" x14ac:dyDescent="0.2">
      <c r="A14" s="219" t="s">
        <v>116</v>
      </c>
      <c r="B14" s="219"/>
      <c r="C14" s="219"/>
      <c r="D14" s="219"/>
      <c r="E14" s="219"/>
      <c r="F14" s="219"/>
      <c r="G14" s="15">
        <v>132</v>
      </c>
      <c r="H14" s="51">
        <v>8304773</v>
      </c>
      <c r="I14" s="51">
        <v>-65724249</v>
      </c>
    </row>
    <row r="15" spans="1:9" x14ac:dyDescent="0.2">
      <c r="A15" s="280" t="s">
        <v>135</v>
      </c>
      <c r="B15" s="280"/>
      <c r="C15" s="280"/>
      <c r="D15" s="280"/>
      <c r="E15" s="280"/>
      <c r="F15" s="280"/>
      <c r="G15" s="16">
        <v>133</v>
      </c>
      <c r="H15" s="52">
        <f>SUM(H16:H18)</f>
        <v>762468807</v>
      </c>
      <c r="I15" s="52">
        <f>SUM(I16:I18)</f>
        <v>868480883</v>
      </c>
    </row>
    <row r="16" spans="1:9" x14ac:dyDescent="0.2">
      <c r="A16" s="279" t="s">
        <v>136</v>
      </c>
      <c r="B16" s="279"/>
      <c r="C16" s="279"/>
      <c r="D16" s="279"/>
      <c r="E16" s="279"/>
      <c r="F16" s="279"/>
      <c r="G16" s="15">
        <v>134</v>
      </c>
      <c r="H16" s="51">
        <v>648926572</v>
      </c>
      <c r="I16" s="51">
        <v>738044235</v>
      </c>
    </row>
    <row r="17" spans="1:9" x14ac:dyDescent="0.2">
      <c r="A17" s="279" t="s">
        <v>137</v>
      </c>
      <c r="B17" s="279"/>
      <c r="C17" s="279"/>
      <c r="D17" s="279"/>
      <c r="E17" s="279"/>
      <c r="F17" s="279"/>
      <c r="G17" s="15">
        <v>135</v>
      </c>
      <c r="H17" s="51">
        <v>38092316</v>
      </c>
      <c r="I17" s="51">
        <v>43425703</v>
      </c>
    </row>
    <row r="18" spans="1:9" x14ac:dyDescent="0.2">
      <c r="A18" s="279" t="s">
        <v>138</v>
      </c>
      <c r="B18" s="279"/>
      <c r="C18" s="279"/>
      <c r="D18" s="279"/>
      <c r="E18" s="279"/>
      <c r="F18" s="279"/>
      <c r="G18" s="15">
        <v>136</v>
      </c>
      <c r="H18" s="51">
        <v>75449919</v>
      </c>
      <c r="I18" s="51">
        <v>87010945</v>
      </c>
    </row>
    <row r="19" spans="1:9" x14ac:dyDescent="0.2">
      <c r="A19" s="280" t="s">
        <v>139</v>
      </c>
      <c r="B19" s="280"/>
      <c r="C19" s="280"/>
      <c r="D19" s="280"/>
      <c r="E19" s="280"/>
      <c r="F19" s="280"/>
      <c r="G19" s="16">
        <v>137</v>
      </c>
      <c r="H19" s="52">
        <f>SUM(H20:H22)</f>
        <v>140100240</v>
      </c>
      <c r="I19" s="52">
        <f>SUM(I20:I22)</f>
        <v>151636718</v>
      </c>
    </row>
    <row r="20" spans="1:9" x14ac:dyDescent="0.2">
      <c r="A20" s="279" t="s">
        <v>117</v>
      </c>
      <c r="B20" s="279"/>
      <c r="C20" s="279"/>
      <c r="D20" s="279"/>
      <c r="E20" s="279"/>
      <c r="F20" s="279"/>
      <c r="G20" s="15">
        <v>138</v>
      </c>
      <c r="H20" s="51">
        <v>81891935</v>
      </c>
      <c r="I20" s="51">
        <v>89293290</v>
      </c>
    </row>
    <row r="21" spans="1:9" x14ac:dyDescent="0.2">
      <c r="A21" s="279" t="s">
        <v>118</v>
      </c>
      <c r="B21" s="279"/>
      <c r="C21" s="279"/>
      <c r="D21" s="279"/>
      <c r="E21" s="279"/>
      <c r="F21" s="279"/>
      <c r="G21" s="15">
        <v>139</v>
      </c>
      <c r="H21" s="51">
        <v>38878229</v>
      </c>
      <c r="I21" s="51">
        <v>41521891</v>
      </c>
    </row>
    <row r="22" spans="1:9" x14ac:dyDescent="0.2">
      <c r="A22" s="279" t="s">
        <v>119</v>
      </c>
      <c r="B22" s="279"/>
      <c r="C22" s="279"/>
      <c r="D22" s="279"/>
      <c r="E22" s="279"/>
      <c r="F22" s="279"/>
      <c r="G22" s="15">
        <v>140</v>
      </c>
      <c r="H22" s="51">
        <v>19330076</v>
      </c>
      <c r="I22" s="51">
        <v>20821537</v>
      </c>
    </row>
    <row r="23" spans="1:9" x14ac:dyDescent="0.2">
      <c r="A23" s="219" t="s">
        <v>120</v>
      </c>
      <c r="B23" s="219"/>
      <c r="C23" s="219"/>
      <c r="D23" s="219"/>
      <c r="E23" s="219"/>
      <c r="F23" s="219"/>
      <c r="G23" s="15">
        <v>141</v>
      </c>
      <c r="H23" s="51">
        <v>19903784</v>
      </c>
      <c r="I23" s="51">
        <v>26125229</v>
      </c>
    </row>
    <row r="24" spans="1:9" x14ac:dyDescent="0.2">
      <c r="A24" s="219" t="s">
        <v>121</v>
      </c>
      <c r="B24" s="219"/>
      <c r="C24" s="219"/>
      <c r="D24" s="219"/>
      <c r="E24" s="219"/>
      <c r="F24" s="219"/>
      <c r="G24" s="15">
        <v>142</v>
      </c>
      <c r="H24" s="51">
        <v>39890502</v>
      </c>
      <c r="I24" s="51">
        <v>32776702</v>
      </c>
    </row>
    <row r="25" spans="1:9" x14ac:dyDescent="0.2">
      <c r="A25" s="280" t="s">
        <v>140</v>
      </c>
      <c r="B25" s="280"/>
      <c r="C25" s="280"/>
      <c r="D25" s="280"/>
      <c r="E25" s="280"/>
      <c r="F25" s="280"/>
      <c r="G25" s="16">
        <v>143</v>
      </c>
      <c r="H25" s="52">
        <f>H26+H27</f>
        <v>630</v>
      </c>
      <c r="I25" s="52">
        <f>I26+I27</f>
        <v>1092562</v>
      </c>
    </row>
    <row r="26" spans="1:9" x14ac:dyDescent="0.2">
      <c r="A26" s="279" t="s">
        <v>141</v>
      </c>
      <c r="B26" s="279"/>
      <c r="C26" s="279"/>
      <c r="D26" s="279"/>
      <c r="E26" s="279"/>
      <c r="F26" s="279"/>
      <c r="G26" s="15">
        <v>144</v>
      </c>
      <c r="H26" s="51">
        <v>0</v>
      </c>
      <c r="I26" s="51">
        <v>0</v>
      </c>
    </row>
    <row r="27" spans="1:9" x14ac:dyDescent="0.2">
      <c r="A27" s="279" t="s">
        <v>142</v>
      </c>
      <c r="B27" s="279"/>
      <c r="C27" s="279"/>
      <c r="D27" s="279"/>
      <c r="E27" s="279"/>
      <c r="F27" s="279"/>
      <c r="G27" s="15">
        <v>145</v>
      </c>
      <c r="H27" s="51">
        <v>630</v>
      </c>
      <c r="I27" s="51">
        <v>1092562</v>
      </c>
    </row>
    <row r="28" spans="1:9" x14ac:dyDescent="0.2">
      <c r="A28" s="280" t="s">
        <v>143</v>
      </c>
      <c r="B28" s="280"/>
      <c r="C28" s="280"/>
      <c r="D28" s="280"/>
      <c r="E28" s="280"/>
      <c r="F28" s="280"/>
      <c r="G28" s="16">
        <v>146</v>
      </c>
      <c r="H28" s="52">
        <f>SUM(H29:H34)</f>
        <v>3924140</v>
      </c>
      <c r="I28" s="52">
        <f>SUM(I29:I34)</f>
        <v>5378968</v>
      </c>
    </row>
    <row r="29" spans="1:9" x14ac:dyDescent="0.2">
      <c r="A29" s="279" t="s">
        <v>144</v>
      </c>
      <c r="B29" s="279"/>
      <c r="C29" s="279"/>
      <c r="D29" s="279"/>
      <c r="E29" s="279"/>
      <c r="F29" s="279"/>
      <c r="G29" s="15">
        <v>147</v>
      </c>
      <c r="H29" s="51">
        <v>83774</v>
      </c>
      <c r="I29" s="51">
        <v>866418</v>
      </c>
    </row>
    <row r="30" spans="1:9" x14ac:dyDescent="0.2">
      <c r="A30" s="279" t="s">
        <v>145</v>
      </c>
      <c r="B30" s="279"/>
      <c r="C30" s="279"/>
      <c r="D30" s="279"/>
      <c r="E30" s="279"/>
      <c r="F30" s="279"/>
      <c r="G30" s="15">
        <v>148</v>
      </c>
      <c r="H30" s="51">
        <v>0</v>
      </c>
      <c r="I30" s="51">
        <v>0</v>
      </c>
    </row>
    <row r="31" spans="1:9" x14ac:dyDescent="0.2">
      <c r="A31" s="279" t="s">
        <v>146</v>
      </c>
      <c r="B31" s="279"/>
      <c r="C31" s="279"/>
      <c r="D31" s="279"/>
      <c r="E31" s="279"/>
      <c r="F31" s="279"/>
      <c r="G31" s="15">
        <v>149</v>
      </c>
      <c r="H31" s="51">
        <v>0</v>
      </c>
      <c r="I31" s="51">
        <v>0</v>
      </c>
    </row>
    <row r="32" spans="1:9" x14ac:dyDescent="0.2">
      <c r="A32" s="279" t="s">
        <v>147</v>
      </c>
      <c r="B32" s="279"/>
      <c r="C32" s="279"/>
      <c r="D32" s="279"/>
      <c r="E32" s="279"/>
      <c r="F32" s="279"/>
      <c r="G32" s="15">
        <v>150</v>
      </c>
      <c r="H32" s="51">
        <v>0</v>
      </c>
      <c r="I32" s="51">
        <v>0</v>
      </c>
    </row>
    <row r="33" spans="1:9" x14ac:dyDescent="0.2">
      <c r="A33" s="279" t="s">
        <v>148</v>
      </c>
      <c r="B33" s="279"/>
      <c r="C33" s="279"/>
      <c r="D33" s="279"/>
      <c r="E33" s="279"/>
      <c r="F33" s="279"/>
      <c r="G33" s="15">
        <v>151</v>
      </c>
      <c r="H33" s="51">
        <v>3399382</v>
      </c>
      <c r="I33" s="51">
        <v>0</v>
      </c>
    </row>
    <row r="34" spans="1:9" x14ac:dyDescent="0.2">
      <c r="A34" s="279" t="s">
        <v>149</v>
      </c>
      <c r="B34" s="279"/>
      <c r="C34" s="279"/>
      <c r="D34" s="279"/>
      <c r="E34" s="279"/>
      <c r="F34" s="279"/>
      <c r="G34" s="15">
        <v>152</v>
      </c>
      <c r="H34" s="51">
        <v>440984</v>
      </c>
      <c r="I34" s="51">
        <v>4512550</v>
      </c>
    </row>
    <row r="35" spans="1:9" x14ac:dyDescent="0.2">
      <c r="A35" s="219" t="s">
        <v>122</v>
      </c>
      <c r="B35" s="219"/>
      <c r="C35" s="219"/>
      <c r="D35" s="219"/>
      <c r="E35" s="219"/>
      <c r="F35" s="219"/>
      <c r="G35" s="15">
        <v>153</v>
      </c>
      <c r="H35" s="51">
        <v>1129723</v>
      </c>
      <c r="I35" s="51">
        <v>1282287</v>
      </c>
    </row>
    <row r="36" spans="1:9" x14ac:dyDescent="0.2">
      <c r="A36" s="221" t="s">
        <v>150</v>
      </c>
      <c r="B36" s="221"/>
      <c r="C36" s="221"/>
      <c r="D36" s="221"/>
      <c r="E36" s="221"/>
      <c r="F36" s="221"/>
      <c r="G36" s="16">
        <v>154</v>
      </c>
      <c r="H36" s="52">
        <f>SUM(H37:H46)</f>
        <v>8623219</v>
      </c>
      <c r="I36" s="52">
        <f>SUM(I37:I46)</f>
        <v>17920689</v>
      </c>
    </row>
    <row r="37" spans="1:9" x14ac:dyDescent="0.2">
      <c r="A37" s="219" t="s">
        <v>151</v>
      </c>
      <c r="B37" s="219"/>
      <c r="C37" s="219"/>
      <c r="D37" s="219"/>
      <c r="E37" s="219"/>
      <c r="F37" s="219"/>
      <c r="G37" s="15">
        <v>155</v>
      </c>
      <c r="H37" s="51">
        <v>250000</v>
      </c>
      <c r="I37" s="51">
        <v>0</v>
      </c>
    </row>
    <row r="38" spans="1:9" ht="25.15" customHeight="1" x14ac:dyDescent="0.2">
      <c r="A38" s="219" t="s">
        <v>152</v>
      </c>
      <c r="B38" s="219"/>
      <c r="C38" s="219"/>
      <c r="D38" s="219"/>
      <c r="E38" s="219"/>
      <c r="F38" s="219"/>
      <c r="G38" s="15">
        <v>156</v>
      </c>
      <c r="H38" s="51">
        <v>810238</v>
      </c>
      <c r="I38" s="51">
        <v>200000</v>
      </c>
    </row>
    <row r="39" spans="1:9" ht="28.15" customHeight="1" x14ac:dyDescent="0.2">
      <c r="A39" s="219" t="s">
        <v>153</v>
      </c>
      <c r="B39" s="219"/>
      <c r="C39" s="219"/>
      <c r="D39" s="219"/>
      <c r="E39" s="219"/>
      <c r="F39" s="219"/>
      <c r="G39" s="15">
        <v>157</v>
      </c>
      <c r="H39" s="51">
        <v>0</v>
      </c>
      <c r="I39" s="51">
        <v>0</v>
      </c>
    </row>
    <row r="40" spans="1:9" ht="28.15" customHeight="1" x14ac:dyDescent="0.2">
      <c r="A40" s="219" t="s">
        <v>154</v>
      </c>
      <c r="B40" s="219"/>
      <c r="C40" s="219"/>
      <c r="D40" s="219"/>
      <c r="E40" s="219"/>
      <c r="F40" s="219"/>
      <c r="G40" s="15">
        <v>158</v>
      </c>
      <c r="H40" s="51">
        <v>154932</v>
      </c>
      <c r="I40" s="51">
        <v>648881</v>
      </c>
    </row>
    <row r="41" spans="1:9" ht="22.9" customHeight="1" x14ac:dyDescent="0.2">
      <c r="A41" s="219" t="s">
        <v>155</v>
      </c>
      <c r="B41" s="219"/>
      <c r="C41" s="219"/>
      <c r="D41" s="219"/>
      <c r="E41" s="219"/>
      <c r="F41" s="219"/>
      <c r="G41" s="15">
        <v>159</v>
      </c>
      <c r="H41" s="51">
        <v>52380</v>
      </c>
      <c r="I41" s="51">
        <v>244643</v>
      </c>
    </row>
    <row r="42" spans="1:9" x14ac:dyDescent="0.2">
      <c r="A42" s="219" t="s">
        <v>156</v>
      </c>
      <c r="B42" s="219"/>
      <c r="C42" s="219"/>
      <c r="D42" s="219"/>
      <c r="E42" s="219"/>
      <c r="F42" s="219"/>
      <c r="G42" s="15">
        <v>160</v>
      </c>
      <c r="H42" s="51">
        <v>0</v>
      </c>
      <c r="I42" s="51">
        <v>595283</v>
      </c>
    </row>
    <row r="43" spans="1:9" x14ac:dyDescent="0.2">
      <c r="A43" s="219" t="s">
        <v>157</v>
      </c>
      <c r="B43" s="219"/>
      <c r="C43" s="219"/>
      <c r="D43" s="219"/>
      <c r="E43" s="219"/>
      <c r="F43" s="219"/>
      <c r="G43" s="15">
        <v>161</v>
      </c>
      <c r="H43" s="51">
        <v>933</v>
      </c>
      <c r="I43" s="51">
        <v>1645</v>
      </c>
    </row>
    <row r="44" spans="1:9" x14ac:dyDescent="0.2">
      <c r="A44" s="219" t="s">
        <v>158</v>
      </c>
      <c r="B44" s="219"/>
      <c r="C44" s="219"/>
      <c r="D44" s="219"/>
      <c r="E44" s="219"/>
      <c r="F44" s="219"/>
      <c r="G44" s="15">
        <v>162</v>
      </c>
      <c r="H44" s="51">
        <v>7354543</v>
      </c>
      <c r="I44" s="51">
        <v>16199661</v>
      </c>
    </row>
    <row r="45" spans="1:9" x14ac:dyDescent="0.2">
      <c r="A45" s="219" t="s">
        <v>159</v>
      </c>
      <c r="B45" s="219"/>
      <c r="C45" s="219"/>
      <c r="D45" s="219"/>
      <c r="E45" s="219"/>
      <c r="F45" s="219"/>
      <c r="G45" s="15">
        <v>163</v>
      </c>
      <c r="H45" s="51">
        <v>193</v>
      </c>
      <c r="I45" s="51">
        <v>30576</v>
      </c>
    </row>
    <row r="46" spans="1:9" x14ac:dyDescent="0.2">
      <c r="A46" s="219" t="s">
        <v>160</v>
      </c>
      <c r="B46" s="219"/>
      <c r="C46" s="219"/>
      <c r="D46" s="219"/>
      <c r="E46" s="219"/>
      <c r="F46" s="219"/>
      <c r="G46" s="15">
        <v>164</v>
      </c>
      <c r="H46" s="51">
        <v>0</v>
      </c>
      <c r="I46" s="51">
        <v>0</v>
      </c>
    </row>
    <row r="47" spans="1:9" x14ac:dyDescent="0.2">
      <c r="A47" s="221" t="s">
        <v>161</v>
      </c>
      <c r="B47" s="221"/>
      <c r="C47" s="221"/>
      <c r="D47" s="221"/>
      <c r="E47" s="221"/>
      <c r="F47" s="221"/>
      <c r="G47" s="16">
        <v>165</v>
      </c>
      <c r="H47" s="52">
        <f>SUM(H48:H54)</f>
        <v>14933194</v>
      </c>
      <c r="I47" s="52">
        <f>SUM(I48:I54)</f>
        <v>30801555</v>
      </c>
    </row>
    <row r="48" spans="1:9" ht="23.45" customHeight="1" x14ac:dyDescent="0.2">
      <c r="A48" s="219" t="s">
        <v>162</v>
      </c>
      <c r="B48" s="219"/>
      <c r="C48" s="219"/>
      <c r="D48" s="219"/>
      <c r="E48" s="219"/>
      <c r="F48" s="219"/>
      <c r="G48" s="15">
        <v>166</v>
      </c>
      <c r="H48" s="51">
        <v>5666</v>
      </c>
      <c r="I48" s="51">
        <v>4618</v>
      </c>
    </row>
    <row r="49" spans="1:9" x14ac:dyDescent="0.2">
      <c r="A49" s="276" t="s">
        <v>163</v>
      </c>
      <c r="B49" s="276"/>
      <c r="C49" s="276"/>
      <c r="D49" s="276"/>
      <c r="E49" s="276"/>
      <c r="F49" s="276"/>
      <c r="G49" s="15">
        <v>167</v>
      </c>
      <c r="H49" s="51">
        <v>0</v>
      </c>
      <c r="I49" s="51">
        <v>16688</v>
      </c>
    </row>
    <row r="50" spans="1:9" x14ac:dyDescent="0.2">
      <c r="A50" s="276" t="s">
        <v>164</v>
      </c>
      <c r="B50" s="276"/>
      <c r="C50" s="276"/>
      <c r="D50" s="276"/>
      <c r="E50" s="276"/>
      <c r="F50" s="276"/>
      <c r="G50" s="15">
        <v>168</v>
      </c>
      <c r="H50" s="51">
        <v>825888</v>
      </c>
      <c r="I50" s="51">
        <v>1389648</v>
      </c>
    </row>
    <row r="51" spans="1:9" x14ac:dyDescent="0.2">
      <c r="A51" s="276" t="s">
        <v>165</v>
      </c>
      <c r="B51" s="276"/>
      <c r="C51" s="276"/>
      <c r="D51" s="276"/>
      <c r="E51" s="276"/>
      <c r="F51" s="276"/>
      <c r="G51" s="15">
        <v>169</v>
      </c>
      <c r="H51" s="51">
        <v>6457462</v>
      </c>
      <c r="I51" s="51">
        <v>18568169</v>
      </c>
    </row>
    <row r="52" spans="1:9" x14ac:dyDescent="0.2">
      <c r="A52" s="276" t="s">
        <v>166</v>
      </c>
      <c r="B52" s="276"/>
      <c r="C52" s="276"/>
      <c r="D52" s="276"/>
      <c r="E52" s="276"/>
      <c r="F52" s="276"/>
      <c r="G52" s="15">
        <v>170</v>
      </c>
      <c r="H52" s="51">
        <v>7644178</v>
      </c>
      <c r="I52" s="51">
        <v>10822432</v>
      </c>
    </row>
    <row r="53" spans="1:9" x14ac:dyDescent="0.2">
      <c r="A53" s="276" t="s">
        <v>167</v>
      </c>
      <c r="B53" s="276"/>
      <c r="C53" s="276"/>
      <c r="D53" s="276"/>
      <c r="E53" s="276"/>
      <c r="F53" s="276"/>
      <c r="G53" s="15">
        <v>171</v>
      </c>
      <c r="H53" s="51">
        <v>0</v>
      </c>
      <c r="I53" s="51">
        <v>0</v>
      </c>
    </row>
    <row r="54" spans="1:9" x14ac:dyDescent="0.2">
      <c r="A54" s="276" t="s">
        <v>168</v>
      </c>
      <c r="B54" s="276"/>
      <c r="C54" s="276"/>
      <c r="D54" s="276"/>
      <c r="E54" s="276"/>
      <c r="F54" s="276"/>
      <c r="G54" s="15">
        <v>172</v>
      </c>
      <c r="H54" s="51">
        <v>0</v>
      </c>
      <c r="I54" s="51">
        <v>0</v>
      </c>
    </row>
    <row r="55" spans="1:9" ht="30.6" customHeight="1" x14ac:dyDescent="0.2">
      <c r="A55" s="220" t="s">
        <v>169</v>
      </c>
      <c r="B55" s="220"/>
      <c r="C55" s="220"/>
      <c r="D55" s="220"/>
      <c r="E55" s="220"/>
      <c r="F55" s="220"/>
      <c r="G55" s="15">
        <v>173</v>
      </c>
      <c r="H55" s="51">
        <v>0</v>
      </c>
      <c r="I55" s="51">
        <v>0</v>
      </c>
    </row>
    <row r="56" spans="1:9" x14ac:dyDescent="0.2">
      <c r="A56" s="220" t="s">
        <v>170</v>
      </c>
      <c r="B56" s="220"/>
      <c r="C56" s="220"/>
      <c r="D56" s="220"/>
      <c r="E56" s="220"/>
      <c r="F56" s="220"/>
      <c r="G56" s="15">
        <v>174</v>
      </c>
      <c r="H56" s="51">
        <v>0</v>
      </c>
      <c r="I56" s="51">
        <v>0</v>
      </c>
    </row>
    <row r="57" spans="1:9" ht="28.9" customHeight="1" x14ac:dyDescent="0.2">
      <c r="A57" s="220" t="s">
        <v>171</v>
      </c>
      <c r="B57" s="220"/>
      <c r="C57" s="220"/>
      <c r="D57" s="220"/>
      <c r="E57" s="220"/>
      <c r="F57" s="220"/>
      <c r="G57" s="15">
        <v>175</v>
      </c>
      <c r="H57" s="51">
        <v>0</v>
      </c>
      <c r="I57" s="51">
        <v>0</v>
      </c>
    </row>
    <row r="58" spans="1:9" x14ac:dyDescent="0.2">
      <c r="A58" s="220" t="s">
        <v>172</v>
      </c>
      <c r="B58" s="220"/>
      <c r="C58" s="220"/>
      <c r="D58" s="220"/>
      <c r="E58" s="220"/>
      <c r="F58" s="220"/>
      <c r="G58" s="15">
        <v>176</v>
      </c>
      <c r="H58" s="51">
        <v>0</v>
      </c>
      <c r="I58" s="51">
        <v>0</v>
      </c>
    </row>
    <row r="59" spans="1:9" x14ac:dyDescent="0.2">
      <c r="A59" s="221" t="s">
        <v>173</v>
      </c>
      <c r="B59" s="221"/>
      <c r="C59" s="221"/>
      <c r="D59" s="221"/>
      <c r="E59" s="221"/>
      <c r="F59" s="221"/>
      <c r="G59" s="16">
        <v>177</v>
      </c>
      <c r="H59" s="52">
        <f>H7+H36+H55+H56</f>
        <v>1051946681</v>
      </c>
      <c r="I59" s="52">
        <f>I7+I36+I55+I56</f>
        <v>1127189648</v>
      </c>
    </row>
    <row r="60" spans="1:9" x14ac:dyDescent="0.2">
      <c r="A60" s="221" t="s">
        <v>174</v>
      </c>
      <c r="B60" s="221"/>
      <c r="C60" s="221"/>
      <c r="D60" s="221"/>
      <c r="E60" s="221"/>
      <c r="F60" s="221"/>
      <c r="G60" s="16">
        <v>178</v>
      </c>
      <c r="H60" s="52">
        <f>H13+H47+H57+H58</f>
        <v>990655793</v>
      </c>
      <c r="I60" s="52">
        <f>I13+I47+I57+I58</f>
        <v>1051850655</v>
      </c>
    </row>
    <row r="61" spans="1:9" x14ac:dyDescent="0.2">
      <c r="A61" s="221" t="s">
        <v>175</v>
      </c>
      <c r="B61" s="221"/>
      <c r="C61" s="221"/>
      <c r="D61" s="221"/>
      <c r="E61" s="221"/>
      <c r="F61" s="221"/>
      <c r="G61" s="16">
        <v>179</v>
      </c>
      <c r="H61" s="52">
        <f>H59-H60</f>
        <v>61290888</v>
      </c>
      <c r="I61" s="52">
        <f>I59-I60</f>
        <v>75338993</v>
      </c>
    </row>
    <row r="62" spans="1:9" x14ac:dyDescent="0.2">
      <c r="A62" s="278" t="s">
        <v>176</v>
      </c>
      <c r="B62" s="278"/>
      <c r="C62" s="278"/>
      <c r="D62" s="278"/>
      <c r="E62" s="278"/>
      <c r="F62" s="278"/>
      <c r="G62" s="16">
        <v>180</v>
      </c>
      <c r="H62" s="52">
        <f>+IF((H59-H60)&gt;0,(H59-H60),0)</f>
        <v>61290888</v>
      </c>
      <c r="I62" s="52">
        <f>+IF((I59-I60)&gt;0,(I59-I60),0)</f>
        <v>75338993</v>
      </c>
    </row>
    <row r="63" spans="1:9" x14ac:dyDescent="0.2">
      <c r="A63" s="278" t="s">
        <v>177</v>
      </c>
      <c r="B63" s="278"/>
      <c r="C63" s="278"/>
      <c r="D63" s="278"/>
      <c r="E63" s="278"/>
      <c r="F63" s="278"/>
      <c r="G63" s="16">
        <v>181</v>
      </c>
      <c r="H63" s="52">
        <f>+IF((H59-H60)&lt;0,(H59-H60),0)</f>
        <v>0</v>
      </c>
      <c r="I63" s="52">
        <f>+IF((I59-I60)&lt;0,(I59-I60),0)</f>
        <v>0</v>
      </c>
    </row>
    <row r="64" spans="1:9" x14ac:dyDescent="0.2">
      <c r="A64" s="220" t="s">
        <v>123</v>
      </c>
      <c r="B64" s="220"/>
      <c r="C64" s="220"/>
      <c r="D64" s="220"/>
      <c r="E64" s="220"/>
      <c r="F64" s="220"/>
      <c r="G64" s="15">
        <v>182</v>
      </c>
      <c r="H64" s="51">
        <v>1595866</v>
      </c>
      <c r="I64" s="51">
        <v>-16751597</v>
      </c>
    </row>
    <row r="65" spans="1:9" x14ac:dyDescent="0.2">
      <c r="A65" s="221" t="s">
        <v>178</v>
      </c>
      <c r="B65" s="221"/>
      <c r="C65" s="221"/>
      <c r="D65" s="221"/>
      <c r="E65" s="221"/>
      <c r="F65" s="221"/>
      <c r="G65" s="16">
        <v>183</v>
      </c>
      <c r="H65" s="52">
        <f>H61-H64</f>
        <v>59695022</v>
      </c>
      <c r="I65" s="52">
        <f>I61-I64</f>
        <v>92090590</v>
      </c>
    </row>
    <row r="66" spans="1:9" x14ac:dyDescent="0.2">
      <c r="A66" s="278" t="s">
        <v>179</v>
      </c>
      <c r="B66" s="278"/>
      <c r="C66" s="278"/>
      <c r="D66" s="278"/>
      <c r="E66" s="278"/>
      <c r="F66" s="278"/>
      <c r="G66" s="16">
        <v>184</v>
      </c>
      <c r="H66" s="52">
        <f>+IF((H61-H64)&gt;0,(H61-H64),0)</f>
        <v>59695022</v>
      </c>
      <c r="I66" s="52">
        <f>+IF((I61-I64)&gt;0,(I61-I64),0)</f>
        <v>92090590</v>
      </c>
    </row>
    <row r="67" spans="1:9" x14ac:dyDescent="0.2">
      <c r="A67" s="282" t="s">
        <v>180</v>
      </c>
      <c r="B67" s="282"/>
      <c r="C67" s="282"/>
      <c r="D67" s="282"/>
      <c r="E67" s="282"/>
      <c r="F67" s="282"/>
      <c r="G67" s="17">
        <v>185</v>
      </c>
      <c r="H67" s="57">
        <f>+IF((H61-H64)&lt;0,(H61-H64),0)</f>
        <v>0</v>
      </c>
      <c r="I67" s="57">
        <f>+IF((I61-I64)&lt;0,(I61-I64),0)</f>
        <v>0</v>
      </c>
    </row>
    <row r="68" spans="1:9" x14ac:dyDescent="0.2">
      <c r="A68" s="237" t="s">
        <v>181</v>
      </c>
      <c r="B68" s="237"/>
      <c r="C68" s="237"/>
      <c r="D68" s="237"/>
      <c r="E68" s="237"/>
      <c r="F68" s="237"/>
      <c r="G68" s="269"/>
      <c r="H68" s="269"/>
      <c r="I68" s="269"/>
    </row>
    <row r="69" spans="1:9" ht="25.9" customHeight="1" x14ac:dyDescent="0.2">
      <c r="A69" s="221" t="s">
        <v>182</v>
      </c>
      <c r="B69" s="221"/>
      <c r="C69" s="221"/>
      <c r="D69" s="221"/>
      <c r="E69" s="221"/>
      <c r="F69" s="221"/>
      <c r="G69" s="16">
        <v>186</v>
      </c>
      <c r="H69" s="52">
        <f>H70-H71</f>
        <v>0</v>
      </c>
      <c r="I69" s="52">
        <f>I70-I71</f>
        <v>0</v>
      </c>
    </row>
    <row r="70" spans="1:9" x14ac:dyDescent="0.2">
      <c r="A70" s="276" t="s">
        <v>183</v>
      </c>
      <c r="B70" s="276"/>
      <c r="C70" s="276"/>
      <c r="D70" s="276"/>
      <c r="E70" s="276"/>
      <c r="F70" s="276"/>
      <c r="G70" s="15">
        <v>187</v>
      </c>
      <c r="H70" s="51">
        <v>0</v>
      </c>
      <c r="I70" s="51">
        <v>0</v>
      </c>
    </row>
    <row r="71" spans="1:9" x14ac:dyDescent="0.2">
      <c r="A71" s="276" t="s">
        <v>184</v>
      </c>
      <c r="B71" s="276"/>
      <c r="C71" s="276"/>
      <c r="D71" s="276"/>
      <c r="E71" s="276"/>
      <c r="F71" s="276"/>
      <c r="G71" s="15">
        <v>188</v>
      </c>
      <c r="H71" s="51">
        <v>0</v>
      </c>
      <c r="I71" s="51">
        <v>0</v>
      </c>
    </row>
    <row r="72" spans="1:9" x14ac:dyDescent="0.2">
      <c r="A72" s="220" t="s">
        <v>185</v>
      </c>
      <c r="B72" s="220"/>
      <c r="C72" s="220"/>
      <c r="D72" s="220"/>
      <c r="E72" s="220"/>
      <c r="F72" s="220"/>
      <c r="G72" s="15">
        <v>189</v>
      </c>
      <c r="H72" s="51">
        <v>0</v>
      </c>
      <c r="I72" s="51">
        <v>0</v>
      </c>
    </row>
    <row r="73" spans="1:9" x14ac:dyDescent="0.2">
      <c r="A73" s="278" t="s">
        <v>186</v>
      </c>
      <c r="B73" s="278"/>
      <c r="C73" s="278"/>
      <c r="D73" s="278"/>
      <c r="E73" s="278"/>
      <c r="F73" s="278"/>
      <c r="G73" s="16">
        <v>190</v>
      </c>
      <c r="H73" s="109">
        <v>0</v>
      </c>
      <c r="I73" s="109">
        <v>0</v>
      </c>
    </row>
    <row r="74" spans="1:9" x14ac:dyDescent="0.2">
      <c r="A74" s="282" t="s">
        <v>187</v>
      </c>
      <c r="B74" s="282"/>
      <c r="C74" s="282"/>
      <c r="D74" s="282"/>
      <c r="E74" s="282"/>
      <c r="F74" s="282"/>
      <c r="G74" s="17">
        <v>191</v>
      </c>
      <c r="H74" s="110">
        <v>0</v>
      </c>
      <c r="I74" s="110">
        <v>0</v>
      </c>
    </row>
    <row r="75" spans="1:9" x14ac:dyDescent="0.2">
      <c r="A75" s="237" t="s">
        <v>188</v>
      </c>
      <c r="B75" s="237"/>
      <c r="C75" s="237"/>
      <c r="D75" s="237"/>
      <c r="E75" s="237"/>
      <c r="F75" s="237"/>
      <c r="G75" s="269"/>
      <c r="H75" s="269"/>
      <c r="I75" s="269"/>
    </row>
    <row r="76" spans="1:9" x14ac:dyDescent="0.2">
      <c r="A76" s="221" t="s">
        <v>189</v>
      </c>
      <c r="B76" s="221"/>
      <c r="C76" s="221"/>
      <c r="D76" s="221"/>
      <c r="E76" s="221"/>
      <c r="F76" s="221"/>
      <c r="G76" s="16">
        <v>192</v>
      </c>
      <c r="H76" s="109">
        <v>0</v>
      </c>
      <c r="I76" s="109">
        <v>0</v>
      </c>
    </row>
    <row r="77" spans="1:9" x14ac:dyDescent="0.2">
      <c r="A77" s="277" t="s">
        <v>190</v>
      </c>
      <c r="B77" s="277"/>
      <c r="C77" s="277"/>
      <c r="D77" s="277"/>
      <c r="E77" s="277"/>
      <c r="F77" s="277"/>
      <c r="G77" s="20">
        <v>193</v>
      </c>
      <c r="H77" s="58">
        <v>0</v>
      </c>
      <c r="I77" s="58">
        <v>0</v>
      </c>
    </row>
    <row r="78" spans="1:9" x14ac:dyDescent="0.2">
      <c r="A78" s="277" t="s">
        <v>191</v>
      </c>
      <c r="B78" s="277"/>
      <c r="C78" s="277"/>
      <c r="D78" s="277"/>
      <c r="E78" s="277"/>
      <c r="F78" s="277"/>
      <c r="G78" s="20">
        <v>194</v>
      </c>
      <c r="H78" s="58">
        <v>0</v>
      </c>
      <c r="I78" s="58">
        <v>0</v>
      </c>
    </row>
    <row r="79" spans="1:9" x14ac:dyDescent="0.2">
      <c r="A79" s="221" t="s">
        <v>192</v>
      </c>
      <c r="B79" s="221"/>
      <c r="C79" s="221"/>
      <c r="D79" s="221"/>
      <c r="E79" s="221"/>
      <c r="F79" s="221"/>
      <c r="G79" s="16">
        <v>195</v>
      </c>
      <c r="H79" s="109">
        <v>0</v>
      </c>
      <c r="I79" s="109">
        <v>0</v>
      </c>
    </row>
    <row r="80" spans="1:9" x14ac:dyDescent="0.2">
      <c r="A80" s="221" t="s">
        <v>193</v>
      </c>
      <c r="B80" s="221"/>
      <c r="C80" s="221"/>
      <c r="D80" s="221"/>
      <c r="E80" s="221"/>
      <c r="F80" s="221"/>
      <c r="G80" s="16">
        <v>196</v>
      </c>
      <c r="H80" s="109">
        <v>0</v>
      </c>
      <c r="I80" s="109">
        <v>0</v>
      </c>
    </row>
    <row r="81" spans="1:9" x14ac:dyDescent="0.2">
      <c r="A81" s="278" t="s">
        <v>194</v>
      </c>
      <c r="B81" s="278"/>
      <c r="C81" s="278"/>
      <c r="D81" s="278"/>
      <c r="E81" s="278"/>
      <c r="F81" s="278"/>
      <c r="G81" s="16">
        <v>197</v>
      </c>
      <c r="H81" s="109">
        <v>0</v>
      </c>
      <c r="I81" s="109">
        <v>0</v>
      </c>
    </row>
    <row r="82" spans="1:9" x14ac:dyDescent="0.2">
      <c r="A82" s="282" t="s">
        <v>195</v>
      </c>
      <c r="B82" s="282"/>
      <c r="C82" s="282"/>
      <c r="D82" s="282"/>
      <c r="E82" s="282"/>
      <c r="F82" s="282"/>
      <c r="G82" s="17">
        <v>198</v>
      </c>
      <c r="H82" s="110">
        <v>0</v>
      </c>
      <c r="I82" s="110">
        <v>0</v>
      </c>
    </row>
    <row r="83" spans="1:9" x14ac:dyDescent="0.2">
      <c r="A83" s="237" t="s">
        <v>124</v>
      </c>
      <c r="B83" s="237"/>
      <c r="C83" s="237"/>
      <c r="D83" s="237"/>
      <c r="E83" s="237"/>
      <c r="F83" s="237"/>
      <c r="G83" s="269"/>
      <c r="H83" s="269"/>
      <c r="I83" s="269"/>
    </row>
    <row r="84" spans="1:9" x14ac:dyDescent="0.2">
      <c r="A84" s="270" t="s">
        <v>196</v>
      </c>
      <c r="B84" s="270"/>
      <c r="C84" s="270"/>
      <c r="D84" s="270"/>
      <c r="E84" s="270"/>
      <c r="F84" s="270"/>
      <c r="G84" s="16">
        <v>199</v>
      </c>
      <c r="H84" s="46">
        <f>H85+H86</f>
        <v>0</v>
      </c>
      <c r="I84" s="46">
        <f>I85+I86</f>
        <v>0</v>
      </c>
    </row>
    <row r="85" spans="1:9" x14ac:dyDescent="0.2">
      <c r="A85" s="271" t="s">
        <v>197</v>
      </c>
      <c r="B85" s="271"/>
      <c r="C85" s="271"/>
      <c r="D85" s="271"/>
      <c r="E85" s="271"/>
      <c r="F85" s="271"/>
      <c r="G85" s="15">
        <v>200</v>
      </c>
      <c r="H85" s="45">
        <v>0</v>
      </c>
      <c r="I85" s="45">
        <v>0</v>
      </c>
    </row>
    <row r="86" spans="1:9" x14ac:dyDescent="0.2">
      <c r="A86" s="272" t="s">
        <v>198</v>
      </c>
      <c r="B86" s="272"/>
      <c r="C86" s="272"/>
      <c r="D86" s="272"/>
      <c r="E86" s="272"/>
      <c r="F86" s="272"/>
      <c r="G86" s="18">
        <v>201</v>
      </c>
      <c r="H86" s="59">
        <v>0</v>
      </c>
      <c r="I86" s="59">
        <v>0</v>
      </c>
    </row>
    <row r="87" spans="1:9" x14ac:dyDescent="0.2">
      <c r="A87" s="273" t="s">
        <v>126</v>
      </c>
      <c r="B87" s="273"/>
      <c r="C87" s="273"/>
      <c r="D87" s="273"/>
      <c r="E87" s="273"/>
      <c r="F87" s="273"/>
      <c r="G87" s="274"/>
      <c r="H87" s="274"/>
      <c r="I87" s="274"/>
    </row>
    <row r="88" spans="1:9" x14ac:dyDescent="0.2">
      <c r="A88" s="275" t="s">
        <v>199</v>
      </c>
      <c r="B88" s="275"/>
      <c r="C88" s="275"/>
      <c r="D88" s="275"/>
      <c r="E88" s="275"/>
      <c r="F88" s="275"/>
      <c r="G88" s="15">
        <v>202</v>
      </c>
      <c r="H88" s="45">
        <v>59695022</v>
      </c>
      <c r="I88" s="45">
        <v>92090590</v>
      </c>
    </row>
    <row r="89" spans="1:9" ht="24.6" customHeight="1" x14ac:dyDescent="0.2">
      <c r="A89" s="267" t="s">
        <v>200</v>
      </c>
      <c r="B89" s="267"/>
      <c r="C89" s="267"/>
      <c r="D89" s="267"/>
      <c r="E89" s="267"/>
      <c r="F89" s="267"/>
      <c r="G89" s="16">
        <v>203</v>
      </c>
      <c r="H89" s="46">
        <f>SUM(H90:H97)</f>
        <v>0</v>
      </c>
      <c r="I89" s="46">
        <f>SUM(I90:I97)</f>
        <v>0</v>
      </c>
    </row>
    <row r="90" spans="1:9" x14ac:dyDescent="0.2">
      <c r="A90" s="276" t="s">
        <v>201</v>
      </c>
      <c r="B90" s="276"/>
      <c r="C90" s="276"/>
      <c r="D90" s="276"/>
      <c r="E90" s="276"/>
      <c r="F90" s="276"/>
      <c r="G90" s="15">
        <v>204</v>
      </c>
      <c r="H90" s="45">
        <v>0</v>
      </c>
      <c r="I90" s="45">
        <v>0</v>
      </c>
    </row>
    <row r="91" spans="1:9" ht="21.6" customHeight="1" x14ac:dyDescent="0.2">
      <c r="A91" s="276" t="s">
        <v>202</v>
      </c>
      <c r="B91" s="276"/>
      <c r="C91" s="276"/>
      <c r="D91" s="276"/>
      <c r="E91" s="276"/>
      <c r="F91" s="276"/>
      <c r="G91" s="15">
        <v>205</v>
      </c>
      <c r="H91" s="45">
        <v>0</v>
      </c>
      <c r="I91" s="45">
        <v>0</v>
      </c>
    </row>
    <row r="92" spans="1:9" ht="21.6" customHeight="1" x14ac:dyDescent="0.2">
      <c r="A92" s="276" t="s">
        <v>203</v>
      </c>
      <c r="B92" s="276"/>
      <c r="C92" s="276"/>
      <c r="D92" s="276"/>
      <c r="E92" s="276"/>
      <c r="F92" s="276"/>
      <c r="G92" s="15">
        <v>206</v>
      </c>
      <c r="H92" s="45">
        <v>0</v>
      </c>
      <c r="I92" s="45">
        <v>0</v>
      </c>
    </row>
    <row r="93" spans="1:9" x14ac:dyDescent="0.2">
      <c r="A93" s="276" t="s">
        <v>204</v>
      </c>
      <c r="B93" s="276"/>
      <c r="C93" s="276"/>
      <c r="D93" s="276"/>
      <c r="E93" s="276"/>
      <c r="F93" s="276"/>
      <c r="G93" s="15">
        <v>207</v>
      </c>
      <c r="H93" s="45">
        <v>0</v>
      </c>
      <c r="I93" s="45">
        <v>0</v>
      </c>
    </row>
    <row r="94" spans="1:9" x14ac:dyDescent="0.2">
      <c r="A94" s="276" t="s">
        <v>205</v>
      </c>
      <c r="B94" s="276"/>
      <c r="C94" s="276"/>
      <c r="D94" s="276"/>
      <c r="E94" s="276"/>
      <c r="F94" s="276"/>
      <c r="G94" s="15">
        <v>208</v>
      </c>
      <c r="H94" s="45">
        <v>0</v>
      </c>
      <c r="I94" s="45">
        <v>0</v>
      </c>
    </row>
    <row r="95" spans="1:9" ht="20.45" customHeight="1" x14ac:dyDescent="0.2">
      <c r="A95" s="276" t="s">
        <v>206</v>
      </c>
      <c r="B95" s="276"/>
      <c r="C95" s="276"/>
      <c r="D95" s="276"/>
      <c r="E95" s="276"/>
      <c r="F95" s="276"/>
      <c r="G95" s="15">
        <v>209</v>
      </c>
      <c r="H95" s="45">
        <v>0</v>
      </c>
      <c r="I95" s="45">
        <v>0</v>
      </c>
    </row>
    <row r="96" spans="1:9" x14ac:dyDescent="0.2">
      <c r="A96" s="276" t="s">
        <v>207</v>
      </c>
      <c r="B96" s="276"/>
      <c r="C96" s="276"/>
      <c r="D96" s="276"/>
      <c r="E96" s="276"/>
      <c r="F96" s="276"/>
      <c r="G96" s="15">
        <v>210</v>
      </c>
      <c r="H96" s="45">
        <v>0</v>
      </c>
      <c r="I96" s="45">
        <v>0</v>
      </c>
    </row>
    <row r="97" spans="1:9" x14ac:dyDescent="0.2">
      <c r="A97" s="276" t="s">
        <v>208</v>
      </c>
      <c r="B97" s="276"/>
      <c r="C97" s="276"/>
      <c r="D97" s="276"/>
      <c r="E97" s="276"/>
      <c r="F97" s="276"/>
      <c r="G97" s="15">
        <v>211</v>
      </c>
      <c r="H97" s="45">
        <v>0</v>
      </c>
      <c r="I97" s="45">
        <v>0</v>
      </c>
    </row>
    <row r="98" spans="1:9" x14ac:dyDescent="0.2">
      <c r="A98" s="275" t="s">
        <v>127</v>
      </c>
      <c r="B98" s="275"/>
      <c r="C98" s="275"/>
      <c r="D98" s="275"/>
      <c r="E98" s="275"/>
      <c r="F98" s="275"/>
      <c r="G98" s="15">
        <v>212</v>
      </c>
      <c r="H98" s="45">
        <v>0</v>
      </c>
      <c r="I98" s="45">
        <v>0</v>
      </c>
    </row>
    <row r="99" spans="1:9" ht="27.6" customHeight="1" x14ac:dyDescent="0.2">
      <c r="A99" s="267" t="s">
        <v>209</v>
      </c>
      <c r="B99" s="267"/>
      <c r="C99" s="267"/>
      <c r="D99" s="267"/>
      <c r="E99" s="267"/>
      <c r="F99" s="267"/>
      <c r="G99" s="16">
        <v>213</v>
      </c>
      <c r="H99" s="46">
        <f>H89-H98</f>
        <v>0</v>
      </c>
      <c r="I99" s="46">
        <f>I89-I98</f>
        <v>0</v>
      </c>
    </row>
    <row r="100" spans="1:9" x14ac:dyDescent="0.2">
      <c r="A100" s="268" t="s">
        <v>210</v>
      </c>
      <c r="B100" s="268"/>
      <c r="C100" s="268"/>
      <c r="D100" s="268"/>
      <c r="E100" s="268"/>
      <c r="F100" s="268"/>
      <c r="G100" s="17">
        <v>214</v>
      </c>
      <c r="H100" s="47">
        <f>H88+H99</f>
        <v>59695022</v>
      </c>
      <c r="I100" s="47">
        <f>I88+I99</f>
        <v>92090590</v>
      </c>
    </row>
    <row r="101" spans="1:9" x14ac:dyDescent="0.2">
      <c r="A101" s="237" t="s">
        <v>211</v>
      </c>
      <c r="B101" s="237"/>
      <c r="C101" s="237"/>
      <c r="D101" s="237"/>
      <c r="E101" s="237"/>
      <c r="F101" s="237"/>
      <c r="G101" s="269"/>
      <c r="H101" s="269"/>
      <c r="I101" s="269"/>
    </row>
    <row r="102" spans="1:9" x14ac:dyDescent="0.2">
      <c r="A102" s="270" t="s">
        <v>212</v>
      </c>
      <c r="B102" s="270"/>
      <c r="C102" s="270"/>
      <c r="D102" s="270"/>
      <c r="E102" s="270"/>
      <c r="F102" s="270"/>
      <c r="G102" s="16">
        <v>215</v>
      </c>
      <c r="H102" s="46">
        <f>H103+H104</f>
        <v>0</v>
      </c>
      <c r="I102" s="46">
        <f>I103+I104</f>
        <v>0</v>
      </c>
    </row>
    <row r="103" spans="1:9" x14ac:dyDescent="0.2">
      <c r="A103" s="271" t="s">
        <v>125</v>
      </c>
      <c r="B103" s="271"/>
      <c r="C103" s="271"/>
      <c r="D103" s="271"/>
      <c r="E103" s="271"/>
      <c r="F103" s="271"/>
      <c r="G103" s="15">
        <v>216</v>
      </c>
      <c r="H103" s="45">
        <v>0</v>
      </c>
      <c r="I103" s="45">
        <v>0</v>
      </c>
    </row>
    <row r="104" spans="1:9" x14ac:dyDescent="0.2">
      <c r="A104" s="272" t="s">
        <v>213</v>
      </c>
      <c r="B104" s="272"/>
      <c r="C104" s="272"/>
      <c r="D104" s="272"/>
      <c r="E104" s="272"/>
      <c r="F104" s="272"/>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G21" sqref="G21"/>
    </sheetView>
  </sheetViews>
  <sheetFormatPr defaultRowHeight="12.75" x14ac:dyDescent="0.2"/>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7" t="s">
        <v>220</v>
      </c>
      <c r="B1" s="300"/>
      <c r="C1" s="300"/>
      <c r="D1" s="300"/>
      <c r="E1" s="300"/>
      <c r="F1" s="300"/>
      <c r="G1" s="300"/>
      <c r="H1" s="300"/>
      <c r="I1" s="300"/>
    </row>
    <row r="2" spans="1:9" ht="12.75" customHeight="1" x14ac:dyDescent="0.2">
      <c r="A2" s="286" t="s">
        <v>396</v>
      </c>
      <c r="B2" s="245"/>
      <c r="C2" s="245"/>
      <c r="D2" s="245"/>
      <c r="E2" s="245"/>
      <c r="F2" s="245"/>
      <c r="G2" s="245"/>
      <c r="H2" s="245"/>
      <c r="I2" s="245"/>
    </row>
    <row r="3" spans="1:9" x14ac:dyDescent="0.2">
      <c r="A3" s="288" t="s">
        <v>315</v>
      </c>
      <c r="B3" s="289"/>
      <c r="C3" s="289"/>
      <c r="D3" s="289"/>
      <c r="E3" s="289"/>
      <c r="F3" s="289"/>
      <c r="G3" s="289"/>
      <c r="H3" s="289"/>
      <c r="I3" s="289"/>
    </row>
    <row r="4" spans="1:9" x14ac:dyDescent="0.2">
      <c r="A4" s="301" t="s">
        <v>395</v>
      </c>
      <c r="B4" s="252"/>
      <c r="C4" s="252"/>
      <c r="D4" s="252"/>
      <c r="E4" s="252"/>
      <c r="F4" s="252"/>
      <c r="G4" s="252"/>
      <c r="H4" s="252"/>
      <c r="I4" s="253"/>
    </row>
    <row r="5" spans="1:9" ht="34.5" thickBot="1" x14ac:dyDescent="0.25">
      <c r="A5" s="302" t="s">
        <v>2</v>
      </c>
      <c r="B5" s="303"/>
      <c r="C5" s="303"/>
      <c r="D5" s="303"/>
      <c r="E5" s="303"/>
      <c r="F5" s="304"/>
      <c r="G5" s="12" t="s">
        <v>115</v>
      </c>
      <c r="H5" s="43" t="s">
        <v>331</v>
      </c>
      <c r="I5" s="43" t="s">
        <v>307</v>
      </c>
    </row>
    <row r="6" spans="1:9" x14ac:dyDescent="0.2">
      <c r="A6" s="291">
        <v>1</v>
      </c>
      <c r="B6" s="292"/>
      <c r="C6" s="292"/>
      <c r="D6" s="292"/>
      <c r="E6" s="292"/>
      <c r="F6" s="293"/>
      <c r="G6" s="13">
        <v>2</v>
      </c>
      <c r="H6" s="19" t="s">
        <v>214</v>
      </c>
      <c r="I6" s="19" t="s">
        <v>215</v>
      </c>
    </row>
    <row r="7" spans="1:9" x14ac:dyDescent="0.2">
      <c r="A7" s="296" t="s">
        <v>216</v>
      </c>
      <c r="B7" s="297"/>
      <c r="C7" s="297"/>
      <c r="D7" s="297"/>
      <c r="E7" s="297"/>
      <c r="F7" s="297"/>
      <c r="G7" s="297"/>
      <c r="H7" s="297"/>
      <c r="I7" s="298"/>
    </row>
    <row r="8" spans="1:9" x14ac:dyDescent="0.2">
      <c r="A8" s="299" t="s">
        <v>221</v>
      </c>
      <c r="B8" s="299"/>
      <c r="C8" s="299"/>
      <c r="D8" s="299"/>
      <c r="E8" s="299"/>
      <c r="F8" s="299"/>
      <c r="G8" s="14">
        <v>1</v>
      </c>
      <c r="H8" s="44">
        <v>1053609689</v>
      </c>
      <c r="I8" s="44">
        <v>1127943917</v>
      </c>
    </row>
    <row r="9" spans="1:9" x14ac:dyDescent="0.2">
      <c r="A9" s="276" t="s">
        <v>222</v>
      </c>
      <c r="B9" s="276"/>
      <c r="C9" s="276"/>
      <c r="D9" s="276"/>
      <c r="E9" s="276"/>
      <c r="F9" s="276"/>
      <c r="G9" s="15">
        <v>2</v>
      </c>
      <c r="H9" s="45">
        <v>0</v>
      </c>
      <c r="I9" s="45">
        <v>0</v>
      </c>
    </row>
    <row r="10" spans="1:9" x14ac:dyDescent="0.2">
      <c r="A10" s="276" t="s">
        <v>223</v>
      </c>
      <c r="B10" s="276"/>
      <c r="C10" s="276"/>
      <c r="D10" s="276"/>
      <c r="E10" s="276"/>
      <c r="F10" s="276"/>
      <c r="G10" s="15">
        <v>3</v>
      </c>
      <c r="H10" s="45">
        <v>583063</v>
      </c>
      <c r="I10" s="45">
        <v>487566</v>
      </c>
    </row>
    <row r="11" spans="1:9" x14ac:dyDescent="0.2">
      <c r="A11" s="276" t="s">
        <v>224</v>
      </c>
      <c r="B11" s="276"/>
      <c r="C11" s="276"/>
      <c r="D11" s="276"/>
      <c r="E11" s="276"/>
      <c r="F11" s="276"/>
      <c r="G11" s="15">
        <v>4</v>
      </c>
      <c r="H11" s="45">
        <v>53376010</v>
      </c>
      <c r="I11" s="45">
        <v>55111177</v>
      </c>
    </row>
    <row r="12" spans="1:9" x14ac:dyDescent="0.2">
      <c r="A12" s="276" t="s">
        <v>225</v>
      </c>
      <c r="B12" s="276"/>
      <c r="C12" s="276"/>
      <c r="D12" s="276"/>
      <c r="E12" s="276"/>
      <c r="F12" s="276"/>
      <c r="G12" s="15">
        <v>5</v>
      </c>
      <c r="H12" s="45">
        <v>-832904196</v>
      </c>
      <c r="I12" s="45">
        <v>-932141975</v>
      </c>
    </row>
    <row r="13" spans="1:9" x14ac:dyDescent="0.2">
      <c r="A13" s="276" t="s">
        <v>226</v>
      </c>
      <c r="B13" s="276"/>
      <c r="C13" s="276"/>
      <c r="D13" s="276"/>
      <c r="E13" s="276"/>
      <c r="F13" s="276"/>
      <c r="G13" s="15">
        <v>6</v>
      </c>
      <c r="H13" s="45">
        <v>-135944471</v>
      </c>
      <c r="I13" s="45">
        <v>-148474119</v>
      </c>
    </row>
    <row r="14" spans="1:9" x14ac:dyDescent="0.2">
      <c r="A14" s="276" t="s">
        <v>227</v>
      </c>
      <c r="B14" s="276"/>
      <c r="C14" s="276"/>
      <c r="D14" s="276"/>
      <c r="E14" s="276"/>
      <c r="F14" s="276"/>
      <c r="G14" s="15">
        <v>7</v>
      </c>
      <c r="H14" s="45">
        <v>-1823480</v>
      </c>
      <c r="I14" s="45">
        <v>-1849629</v>
      </c>
    </row>
    <row r="15" spans="1:9" x14ac:dyDescent="0.2">
      <c r="A15" s="276" t="s">
        <v>228</v>
      </c>
      <c r="B15" s="276"/>
      <c r="C15" s="276"/>
      <c r="D15" s="276"/>
      <c r="E15" s="276"/>
      <c r="F15" s="276"/>
      <c r="G15" s="15">
        <v>8</v>
      </c>
      <c r="H15" s="45">
        <v>-45016605</v>
      </c>
      <c r="I15" s="45">
        <v>-21744093</v>
      </c>
    </row>
    <row r="16" spans="1:9" x14ac:dyDescent="0.2">
      <c r="A16" s="267" t="s">
        <v>229</v>
      </c>
      <c r="B16" s="267"/>
      <c r="C16" s="267"/>
      <c r="D16" s="267"/>
      <c r="E16" s="267"/>
      <c r="F16" s="267"/>
      <c r="G16" s="16">
        <v>9</v>
      </c>
      <c r="H16" s="46">
        <f>SUM(H8:H15)</f>
        <v>91880010</v>
      </c>
      <c r="I16" s="46">
        <f>SUM(I8:I15)</f>
        <v>79332844</v>
      </c>
    </row>
    <row r="17" spans="1:9" x14ac:dyDescent="0.2">
      <c r="A17" s="276" t="s">
        <v>230</v>
      </c>
      <c r="B17" s="276"/>
      <c r="C17" s="276"/>
      <c r="D17" s="276"/>
      <c r="E17" s="276"/>
      <c r="F17" s="276"/>
      <c r="G17" s="15">
        <v>10</v>
      </c>
      <c r="H17" s="45">
        <v>-732096</v>
      </c>
      <c r="I17" s="45">
        <v>-1390973</v>
      </c>
    </row>
    <row r="18" spans="1:9" x14ac:dyDescent="0.2">
      <c r="A18" s="276" t="s">
        <v>231</v>
      </c>
      <c r="B18" s="276"/>
      <c r="C18" s="276"/>
      <c r="D18" s="276"/>
      <c r="E18" s="276"/>
      <c r="F18" s="276"/>
      <c r="G18" s="15">
        <v>11</v>
      </c>
      <c r="H18" s="45">
        <v>-1539361</v>
      </c>
      <c r="I18" s="45">
        <v>-1616377</v>
      </c>
    </row>
    <row r="19" spans="1:9" ht="25.9" customHeight="1" x14ac:dyDescent="0.2">
      <c r="A19" s="295" t="s">
        <v>232</v>
      </c>
      <c r="B19" s="295"/>
      <c r="C19" s="295"/>
      <c r="D19" s="295"/>
      <c r="E19" s="295"/>
      <c r="F19" s="295"/>
      <c r="G19" s="17">
        <v>12</v>
      </c>
      <c r="H19" s="47">
        <f>H16+H17+H18</f>
        <v>89608553</v>
      </c>
      <c r="I19" s="47">
        <f>I16+I17+I18</f>
        <v>76325494</v>
      </c>
    </row>
    <row r="20" spans="1:9" x14ac:dyDescent="0.2">
      <c r="A20" s="296" t="s">
        <v>217</v>
      </c>
      <c r="B20" s="297"/>
      <c r="C20" s="297"/>
      <c r="D20" s="297"/>
      <c r="E20" s="297"/>
      <c r="F20" s="297"/>
      <c r="G20" s="297"/>
      <c r="H20" s="297"/>
      <c r="I20" s="298"/>
    </row>
    <row r="21" spans="1:9" ht="26.45" customHeight="1" x14ac:dyDescent="0.2">
      <c r="A21" s="299" t="s">
        <v>233</v>
      </c>
      <c r="B21" s="299"/>
      <c r="C21" s="299"/>
      <c r="D21" s="299"/>
      <c r="E21" s="299"/>
      <c r="F21" s="299"/>
      <c r="G21" s="14">
        <v>13</v>
      </c>
      <c r="H21" s="44">
        <v>98332</v>
      </c>
      <c r="I21" s="44">
        <v>12251</v>
      </c>
    </row>
    <row r="22" spans="1:9" x14ac:dyDescent="0.2">
      <c r="A22" s="276" t="s">
        <v>234</v>
      </c>
      <c r="B22" s="276"/>
      <c r="C22" s="276"/>
      <c r="D22" s="276"/>
      <c r="E22" s="276"/>
      <c r="F22" s="276"/>
      <c r="G22" s="15">
        <v>14</v>
      </c>
      <c r="H22" s="45">
        <v>0</v>
      </c>
      <c r="I22" s="45">
        <v>0</v>
      </c>
    </row>
    <row r="23" spans="1:9" x14ac:dyDescent="0.2">
      <c r="A23" s="276" t="s">
        <v>235</v>
      </c>
      <c r="B23" s="276"/>
      <c r="C23" s="276"/>
      <c r="D23" s="276"/>
      <c r="E23" s="276"/>
      <c r="F23" s="276"/>
      <c r="G23" s="15">
        <v>15</v>
      </c>
      <c r="H23" s="45">
        <v>50311</v>
      </c>
      <c r="I23" s="45">
        <v>592513</v>
      </c>
    </row>
    <row r="24" spans="1:9" x14ac:dyDescent="0.2">
      <c r="A24" s="276" t="s">
        <v>236</v>
      </c>
      <c r="B24" s="276"/>
      <c r="C24" s="276"/>
      <c r="D24" s="276"/>
      <c r="E24" s="276"/>
      <c r="F24" s="276"/>
      <c r="G24" s="15">
        <v>16</v>
      </c>
      <c r="H24" s="45">
        <v>1060237</v>
      </c>
      <c r="I24" s="45">
        <v>795283</v>
      </c>
    </row>
    <row r="25" spans="1:9" x14ac:dyDescent="0.2">
      <c r="A25" s="276" t="s">
        <v>237</v>
      </c>
      <c r="B25" s="276"/>
      <c r="C25" s="276"/>
      <c r="D25" s="276"/>
      <c r="E25" s="276"/>
      <c r="F25" s="276"/>
      <c r="G25" s="15">
        <v>17</v>
      </c>
      <c r="H25" s="45">
        <v>0</v>
      </c>
      <c r="I25" s="45">
        <v>0</v>
      </c>
    </row>
    <row r="26" spans="1:9" x14ac:dyDescent="0.2">
      <c r="A26" s="276" t="s">
        <v>238</v>
      </c>
      <c r="B26" s="276"/>
      <c r="C26" s="276"/>
      <c r="D26" s="276"/>
      <c r="E26" s="276"/>
      <c r="F26" s="276"/>
      <c r="G26" s="15">
        <v>18</v>
      </c>
      <c r="H26" s="45">
        <v>0</v>
      </c>
      <c r="I26" s="45">
        <v>0</v>
      </c>
    </row>
    <row r="27" spans="1:9" ht="25.15" customHeight="1" x14ac:dyDescent="0.2">
      <c r="A27" s="267" t="s">
        <v>239</v>
      </c>
      <c r="B27" s="267"/>
      <c r="C27" s="267"/>
      <c r="D27" s="267"/>
      <c r="E27" s="267"/>
      <c r="F27" s="267"/>
      <c r="G27" s="16">
        <v>19</v>
      </c>
      <c r="H27" s="46">
        <f>SUM(H21:H26)</f>
        <v>1208880</v>
      </c>
      <c r="I27" s="46">
        <f>SUM(I21:I26)</f>
        <v>1400047</v>
      </c>
    </row>
    <row r="28" spans="1:9" ht="21" customHeight="1" x14ac:dyDescent="0.2">
      <c r="A28" s="276" t="s">
        <v>240</v>
      </c>
      <c r="B28" s="276"/>
      <c r="C28" s="276"/>
      <c r="D28" s="276"/>
      <c r="E28" s="276"/>
      <c r="F28" s="276"/>
      <c r="G28" s="15">
        <v>20</v>
      </c>
      <c r="H28" s="45">
        <v>-82781117</v>
      </c>
      <c r="I28" s="45">
        <v>-41738907</v>
      </c>
    </row>
    <row r="29" spans="1:9" x14ac:dyDescent="0.2">
      <c r="A29" s="276" t="s">
        <v>241</v>
      </c>
      <c r="B29" s="276"/>
      <c r="C29" s="276"/>
      <c r="D29" s="276"/>
      <c r="E29" s="276"/>
      <c r="F29" s="276"/>
      <c r="G29" s="15">
        <v>21</v>
      </c>
      <c r="H29" s="45">
        <v>0</v>
      </c>
      <c r="I29" s="45">
        <v>-9509171</v>
      </c>
    </row>
    <row r="30" spans="1:9" x14ac:dyDescent="0.2">
      <c r="A30" s="276" t="s">
        <v>242</v>
      </c>
      <c r="B30" s="276"/>
      <c r="C30" s="276"/>
      <c r="D30" s="276"/>
      <c r="E30" s="276"/>
      <c r="F30" s="276"/>
      <c r="G30" s="15">
        <v>22</v>
      </c>
      <c r="H30" s="45">
        <v>-16697502</v>
      </c>
      <c r="I30" s="45">
        <v>-1859477</v>
      </c>
    </row>
    <row r="31" spans="1:9" x14ac:dyDescent="0.2">
      <c r="A31" s="276" t="s">
        <v>243</v>
      </c>
      <c r="B31" s="276"/>
      <c r="C31" s="276"/>
      <c r="D31" s="276"/>
      <c r="E31" s="276"/>
      <c r="F31" s="276"/>
      <c r="G31" s="15">
        <v>23</v>
      </c>
      <c r="H31" s="45">
        <v>0</v>
      </c>
      <c r="I31" s="45">
        <v>0</v>
      </c>
    </row>
    <row r="32" spans="1:9" x14ac:dyDescent="0.2">
      <c r="A32" s="276" t="s">
        <v>244</v>
      </c>
      <c r="B32" s="276"/>
      <c r="C32" s="276"/>
      <c r="D32" s="276"/>
      <c r="E32" s="276"/>
      <c r="F32" s="276"/>
      <c r="G32" s="15">
        <v>24</v>
      </c>
      <c r="H32" s="45">
        <v>0</v>
      </c>
      <c r="I32" s="45">
        <v>0</v>
      </c>
    </row>
    <row r="33" spans="1:9" ht="28.9" customHeight="1" x14ac:dyDescent="0.2">
      <c r="A33" s="267" t="s">
        <v>245</v>
      </c>
      <c r="B33" s="267"/>
      <c r="C33" s="267"/>
      <c r="D33" s="267"/>
      <c r="E33" s="267"/>
      <c r="F33" s="267"/>
      <c r="G33" s="16">
        <v>25</v>
      </c>
      <c r="H33" s="46">
        <f>SUM(H28:H32)</f>
        <v>-99478619</v>
      </c>
      <c r="I33" s="46">
        <f>SUM(I28:I32)</f>
        <v>-53107555</v>
      </c>
    </row>
    <row r="34" spans="1:9" ht="26.45" customHeight="1" x14ac:dyDescent="0.2">
      <c r="A34" s="295" t="s">
        <v>246</v>
      </c>
      <c r="B34" s="295"/>
      <c r="C34" s="295"/>
      <c r="D34" s="295"/>
      <c r="E34" s="295"/>
      <c r="F34" s="295"/>
      <c r="G34" s="17">
        <v>26</v>
      </c>
      <c r="H34" s="47">
        <f>H27+H33</f>
        <v>-98269739</v>
      </c>
      <c r="I34" s="47">
        <f>I27+I33</f>
        <v>-51707508</v>
      </c>
    </row>
    <row r="35" spans="1:9" x14ac:dyDescent="0.2">
      <c r="A35" s="296" t="s">
        <v>218</v>
      </c>
      <c r="B35" s="297"/>
      <c r="C35" s="297"/>
      <c r="D35" s="297"/>
      <c r="E35" s="297"/>
      <c r="F35" s="297"/>
      <c r="G35" s="297">
        <v>0</v>
      </c>
      <c r="H35" s="297"/>
      <c r="I35" s="298"/>
    </row>
    <row r="36" spans="1:9" x14ac:dyDescent="0.2">
      <c r="A36" s="305" t="s">
        <v>247</v>
      </c>
      <c r="B36" s="305"/>
      <c r="C36" s="305"/>
      <c r="D36" s="305"/>
      <c r="E36" s="305"/>
      <c r="F36" s="305"/>
      <c r="G36" s="14">
        <v>27</v>
      </c>
      <c r="H36" s="44">
        <v>0</v>
      </c>
      <c r="I36" s="44">
        <v>0</v>
      </c>
    </row>
    <row r="37" spans="1:9" ht="21.6" customHeight="1" x14ac:dyDescent="0.2">
      <c r="A37" s="219" t="s">
        <v>248</v>
      </c>
      <c r="B37" s="219"/>
      <c r="C37" s="219"/>
      <c r="D37" s="219"/>
      <c r="E37" s="219"/>
      <c r="F37" s="219"/>
      <c r="G37" s="15">
        <v>28</v>
      </c>
      <c r="H37" s="45">
        <v>0</v>
      </c>
      <c r="I37" s="45">
        <v>0</v>
      </c>
    </row>
    <row r="38" spans="1:9" x14ac:dyDescent="0.2">
      <c r="A38" s="219" t="s">
        <v>249</v>
      </c>
      <c r="B38" s="219"/>
      <c r="C38" s="219"/>
      <c r="D38" s="219"/>
      <c r="E38" s="219"/>
      <c r="F38" s="219"/>
      <c r="G38" s="15">
        <v>29</v>
      </c>
      <c r="H38" s="45">
        <v>29578660</v>
      </c>
      <c r="I38" s="45">
        <v>30267840</v>
      </c>
    </row>
    <row r="39" spans="1:9" x14ac:dyDescent="0.2">
      <c r="A39" s="219" t="s">
        <v>250</v>
      </c>
      <c r="B39" s="219"/>
      <c r="C39" s="219"/>
      <c r="D39" s="219"/>
      <c r="E39" s="219"/>
      <c r="F39" s="219"/>
      <c r="G39" s="15">
        <v>30</v>
      </c>
      <c r="H39" s="45">
        <v>0</v>
      </c>
      <c r="I39" s="45">
        <v>0</v>
      </c>
    </row>
    <row r="40" spans="1:9" ht="26.45" customHeight="1" x14ac:dyDescent="0.2">
      <c r="A40" s="267" t="s">
        <v>251</v>
      </c>
      <c r="B40" s="267"/>
      <c r="C40" s="267"/>
      <c r="D40" s="267"/>
      <c r="E40" s="267"/>
      <c r="F40" s="267"/>
      <c r="G40" s="16">
        <v>31</v>
      </c>
      <c r="H40" s="46">
        <f>H39+H38+H37+H36</f>
        <v>29578660</v>
      </c>
      <c r="I40" s="46">
        <f>I39+I38+I37+I36</f>
        <v>30267840</v>
      </c>
    </row>
    <row r="41" spans="1:9" ht="22.9" customHeight="1" x14ac:dyDescent="0.2">
      <c r="A41" s="219" t="s">
        <v>252</v>
      </c>
      <c r="B41" s="219"/>
      <c r="C41" s="219"/>
      <c r="D41" s="219"/>
      <c r="E41" s="219"/>
      <c r="F41" s="219"/>
      <c r="G41" s="15">
        <v>32</v>
      </c>
      <c r="H41" s="45">
        <v>-9729622</v>
      </c>
      <c r="I41" s="45">
        <v>-25561314</v>
      </c>
    </row>
    <row r="42" spans="1:9" x14ac:dyDescent="0.2">
      <c r="A42" s="219" t="s">
        <v>253</v>
      </c>
      <c r="B42" s="219"/>
      <c r="C42" s="219"/>
      <c r="D42" s="219"/>
      <c r="E42" s="219"/>
      <c r="F42" s="219"/>
      <c r="G42" s="15">
        <v>33</v>
      </c>
      <c r="H42" s="45">
        <v>-16664085</v>
      </c>
      <c r="I42" s="45">
        <v>-19262759</v>
      </c>
    </row>
    <row r="43" spans="1:9" x14ac:dyDescent="0.2">
      <c r="A43" s="219" t="s">
        <v>254</v>
      </c>
      <c r="B43" s="219"/>
      <c r="C43" s="219"/>
      <c r="D43" s="219"/>
      <c r="E43" s="219"/>
      <c r="F43" s="219"/>
      <c r="G43" s="15">
        <v>34</v>
      </c>
      <c r="H43" s="45">
        <v>0</v>
      </c>
      <c r="I43" s="45">
        <v>-6095</v>
      </c>
    </row>
    <row r="44" spans="1:9" ht="25.15" customHeight="1" x14ac:dyDescent="0.2">
      <c r="A44" s="219" t="s">
        <v>255</v>
      </c>
      <c r="B44" s="219"/>
      <c r="C44" s="219"/>
      <c r="D44" s="219"/>
      <c r="E44" s="219"/>
      <c r="F44" s="219"/>
      <c r="G44" s="15">
        <v>35</v>
      </c>
      <c r="H44" s="45">
        <v>0</v>
      </c>
      <c r="I44" s="45">
        <v>0</v>
      </c>
    </row>
    <row r="45" spans="1:9" x14ac:dyDescent="0.2">
      <c r="A45" s="219" t="s">
        <v>256</v>
      </c>
      <c r="B45" s="219"/>
      <c r="C45" s="219"/>
      <c r="D45" s="219"/>
      <c r="E45" s="219"/>
      <c r="F45" s="219"/>
      <c r="G45" s="15">
        <v>36</v>
      </c>
      <c r="H45" s="45">
        <v>-224854</v>
      </c>
      <c r="I45" s="45">
        <v>-515448</v>
      </c>
    </row>
    <row r="46" spans="1:9" ht="25.15" customHeight="1" x14ac:dyDescent="0.2">
      <c r="A46" s="267" t="s">
        <v>257</v>
      </c>
      <c r="B46" s="267"/>
      <c r="C46" s="267"/>
      <c r="D46" s="267"/>
      <c r="E46" s="267"/>
      <c r="F46" s="267"/>
      <c r="G46" s="16">
        <v>37</v>
      </c>
      <c r="H46" s="46">
        <f>H45+H44+H43+H42+H41</f>
        <v>-26618561</v>
      </c>
      <c r="I46" s="46">
        <f>I45+I44+I43+I42+I41</f>
        <v>-45345616</v>
      </c>
    </row>
    <row r="47" spans="1:9" ht="28.15" customHeight="1" x14ac:dyDescent="0.2">
      <c r="A47" s="270" t="s">
        <v>258</v>
      </c>
      <c r="B47" s="270"/>
      <c r="C47" s="270"/>
      <c r="D47" s="270"/>
      <c r="E47" s="270"/>
      <c r="F47" s="270"/>
      <c r="G47" s="16">
        <v>38</v>
      </c>
      <c r="H47" s="46">
        <f>H46+H40</f>
        <v>2960099</v>
      </c>
      <c r="I47" s="46">
        <f>I46+I40</f>
        <v>-15077776</v>
      </c>
    </row>
    <row r="48" spans="1:9" x14ac:dyDescent="0.2">
      <c r="A48" s="276" t="s">
        <v>259</v>
      </c>
      <c r="B48" s="276"/>
      <c r="C48" s="276"/>
      <c r="D48" s="276"/>
      <c r="E48" s="276"/>
      <c r="F48" s="276"/>
      <c r="G48" s="15">
        <v>39</v>
      </c>
      <c r="H48" s="45">
        <v>0</v>
      </c>
      <c r="I48" s="45">
        <v>2189090</v>
      </c>
    </row>
    <row r="49" spans="1:9" ht="24.6" customHeight="1" x14ac:dyDescent="0.2">
      <c r="A49" s="270" t="s">
        <v>260</v>
      </c>
      <c r="B49" s="270"/>
      <c r="C49" s="270"/>
      <c r="D49" s="270"/>
      <c r="E49" s="270"/>
      <c r="F49" s="270"/>
      <c r="G49" s="16">
        <v>40</v>
      </c>
      <c r="H49" s="46">
        <f>H19+H34+H47+H48</f>
        <v>-5701087</v>
      </c>
      <c r="I49" s="46">
        <f>I19+I34+I47+I48</f>
        <v>11729300</v>
      </c>
    </row>
    <row r="50" spans="1:9" x14ac:dyDescent="0.2">
      <c r="A50" s="294" t="s">
        <v>219</v>
      </c>
      <c r="B50" s="294"/>
      <c r="C50" s="294"/>
      <c r="D50" s="294"/>
      <c r="E50" s="294"/>
      <c r="F50" s="294"/>
      <c r="G50" s="15">
        <v>41</v>
      </c>
      <c r="H50" s="45">
        <v>101936633</v>
      </c>
      <c r="I50" s="45">
        <v>96235546</v>
      </c>
    </row>
    <row r="51" spans="1:9" ht="28.9" customHeight="1" x14ac:dyDescent="0.2">
      <c r="A51" s="290" t="s">
        <v>261</v>
      </c>
      <c r="B51" s="290"/>
      <c r="C51" s="290"/>
      <c r="D51" s="290"/>
      <c r="E51" s="290"/>
      <c r="F51" s="290"/>
      <c r="G51" s="18">
        <v>42</v>
      </c>
      <c r="H51" s="60">
        <f>H50+H49</f>
        <v>96235546</v>
      </c>
      <c r="I51" s="60">
        <f>I50+I49</f>
        <v>107964846</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90" zoomScaleNormal="90" zoomScaleSheetLayoutView="110" workbookViewId="0">
      <selection activeCell="Q22" sqref="Q22"/>
    </sheetView>
  </sheetViews>
  <sheetFormatPr defaultRowHeight="12.75" x14ac:dyDescent="0.2"/>
  <cols>
    <col min="1" max="4" width="9.140625" style="2"/>
    <col min="5" max="5" width="10.140625" style="2" bestFit="1" customWidth="1"/>
    <col min="6" max="6" width="9.140625" style="2"/>
    <col min="7" max="7" width="11"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4" t="s">
        <v>262</v>
      </c>
      <c r="B1" s="325"/>
      <c r="C1" s="325"/>
      <c r="D1" s="325"/>
      <c r="E1" s="325"/>
      <c r="F1" s="325"/>
      <c r="G1" s="325"/>
      <c r="H1" s="325"/>
      <c r="I1" s="325"/>
      <c r="J1" s="325"/>
      <c r="K1" s="61"/>
    </row>
    <row r="2" spans="1:23" ht="15.75" x14ac:dyDescent="0.2">
      <c r="A2" s="3"/>
      <c r="B2" s="4"/>
      <c r="C2" s="326" t="s">
        <v>263</v>
      </c>
      <c r="D2" s="326"/>
      <c r="E2" s="5">
        <v>43831</v>
      </c>
      <c r="F2" s="6" t="s">
        <v>0</v>
      </c>
      <c r="G2" s="5">
        <v>44196</v>
      </c>
      <c r="H2" s="63"/>
      <c r="I2" s="63"/>
      <c r="J2" s="63"/>
      <c r="K2" s="64"/>
      <c r="V2" s="65" t="s">
        <v>315</v>
      </c>
    </row>
    <row r="3" spans="1:23" ht="13.5" customHeight="1" thickBot="1" x14ac:dyDescent="0.25">
      <c r="A3" s="327" t="s">
        <v>264</v>
      </c>
      <c r="B3" s="328"/>
      <c r="C3" s="328"/>
      <c r="D3" s="328"/>
      <c r="E3" s="328"/>
      <c r="F3" s="328"/>
      <c r="G3" s="331" t="s">
        <v>3</v>
      </c>
      <c r="H3" s="315" t="s">
        <v>265</v>
      </c>
      <c r="I3" s="315"/>
      <c r="J3" s="315"/>
      <c r="K3" s="315"/>
      <c r="L3" s="315"/>
      <c r="M3" s="315"/>
      <c r="N3" s="315"/>
      <c r="O3" s="315"/>
      <c r="P3" s="315"/>
      <c r="Q3" s="315"/>
      <c r="R3" s="315"/>
      <c r="S3" s="315"/>
      <c r="T3" s="315"/>
      <c r="U3" s="315"/>
      <c r="V3" s="315" t="s">
        <v>266</v>
      </c>
      <c r="W3" s="317" t="s">
        <v>267</v>
      </c>
    </row>
    <row r="4" spans="1:23" ht="57" thickBot="1" x14ac:dyDescent="0.25">
      <c r="A4" s="329"/>
      <c r="B4" s="330"/>
      <c r="C4" s="330"/>
      <c r="D4" s="330"/>
      <c r="E4" s="330"/>
      <c r="F4" s="330"/>
      <c r="G4" s="332"/>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316"/>
      <c r="W4" s="318"/>
    </row>
    <row r="5" spans="1:23" ht="22.5" x14ac:dyDescent="0.2">
      <c r="A5" s="319">
        <v>1</v>
      </c>
      <c r="B5" s="320"/>
      <c r="C5" s="320"/>
      <c r="D5" s="320"/>
      <c r="E5" s="320"/>
      <c r="F5" s="320"/>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x14ac:dyDescent="0.2">
      <c r="A6" s="321" t="s">
        <v>282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13" t="s">
        <v>332</v>
      </c>
      <c r="B7" s="313"/>
      <c r="C7" s="313"/>
      <c r="D7" s="313"/>
      <c r="E7" s="313"/>
      <c r="F7" s="313"/>
      <c r="G7" s="8">
        <v>1</v>
      </c>
      <c r="H7" s="70">
        <v>153369600</v>
      </c>
      <c r="I7" s="70">
        <v>0</v>
      </c>
      <c r="J7" s="70">
        <v>3839641</v>
      </c>
      <c r="K7" s="70">
        <v>0</v>
      </c>
      <c r="L7" s="70">
        <v>0</v>
      </c>
      <c r="M7" s="70">
        <v>76684800</v>
      </c>
      <c r="N7" s="70">
        <v>45982991</v>
      </c>
      <c r="O7" s="70">
        <v>0</v>
      </c>
      <c r="P7" s="70">
        <v>0</v>
      </c>
      <c r="Q7" s="70">
        <v>0</v>
      </c>
      <c r="R7" s="70">
        <v>0</v>
      </c>
      <c r="S7" s="70">
        <v>-5128643</v>
      </c>
      <c r="T7" s="70">
        <v>49181586</v>
      </c>
      <c r="U7" s="71">
        <f>H7+I7+J7+K7-L7+M7+N7+O7+P7+Q7+R7+S7+T7</f>
        <v>323929975</v>
      </c>
      <c r="V7" s="70">
        <v>0</v>
      </c>
      <c r="W7" s="71">
        <f>U7+V7</f>
        <v>323929975</v>
      </c>
    </row>
    <row r="8" spans="1:23" x14ac:dyDescent="0.2">
      <c r="A8" s="308" t="s">
        <v>283</v>
      </c>
      <c r="B8" s="308"/>
      <c r="C8" s="308"/>
      <c r="D8" s="308"/>
      <c r="E8" s="308"/>
      <c r="F8" s="308"/>
      <c r="G8" s="8">
        <v>2</v>
      </c>
      <c r="H8" s="70">
        <v>0</v>
      </c>
      <c r="I8" s="70">
        <v>0</v>
      </c>
      <c r="J8" s="70">
        <v>0</v>
      </c>
      <c r="K8" s="70">
        <v>0</v>
      </c>
      <c r="L8" s="70">
        <v>0</v>
      </c>
      <c r="M8" s="70">
        <v>0</v>
      </c>
      <c r="N8" s="70">
        <v>0</v>
      </c>
      <c r="O8" s="70">
        <v>0</v>
      </c>
      <c r="P8" s="70">
        <v>0</v>
      </c>
      <c r="Q8" s="70">
        <v>0</v>
      </c>
      <c r="R8" s="70">
        <v>0</v>
      </c>
      <c r="S8" s="70">
        <v>19692444</v>
      </c>
      <c r="T8" s="70">
        <v>0</v>
      </c>
      <c r="U8" s="71">
        <f t="shared" ref="U8:U9" si="0">H8+I8+J8+K8-L8+M8+N8+O8+P8+Q8+R8+S8+T8</f>
        <v>19692444</v>
      </c>
      <c r="V8" s="70">
        <v>0</v>
      </c>
      <c r="W8" s="71">
        <f t="shared" ref="W8:W9" si="1">U8+V8</f>
        <v>19692444</v>
      </c>
    </row>
    <row r="9" spans="1:23" x14ac:dyDescent="0.2">
      <c r="A9" s="308" t="s">
        <v>284</v>
      </c>
      <c r="B9" s="308"/>
      <c r="C9" s="308"/>
      <c r="D9" s="308"/>
      <c r="E9" s="308"/>
      <c r="F9" s="308"/>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x14ac:dyDescent="0.2">
      <c r="A10" s="314" t="s">
        <v>333</v>
      </c>
      <c r="B10" s="314"/>
      <c r="C10" s="314"/>
      <c r="D10" s="314"/>
      <c r="E10" s="314"/>
      <c r="F10" s="314"/>
      <c r="G10" s="9">
        <v>4</v>
      </c>
      <c r="H10" s="72">
        <f>H7+H8+H9</f>
        <v>153369600</v>
      </c>
      <c r="I10" s="72">
        <f t="shared" ref="I10:W10" si="2">I7+I8+I9</f>
        <v>0</v>
      </c>
      <c r="J10" s="72">
        <f t="shared" si="2"/>
        <v>3839641</v>
      </c>
      <c r="K10" s="72">
        <f t="shared" si="2"/>
        <v>0</v>
      </c>
      <c r="L10" s="72">
        <f t="shared" si="2"/>
        <v>0</v>
      </c>
      <c r="M10" s="72">
        <f t="shared" si="2"/>
        <v>76684800</v>
      </c>
      <c r="N10" s="72">
        <f t="shared" si="2"/>
        <v>45982991</v>
      </c>
      <c r="O10" s="72">
        <f t="shared" si="2"/>
        <v>0</v>
      </c>
      <c r="P10" s="72">
        <f t="shared" si="2"/>
        <v>0</v>
      </c>
      <c r="Q10" s="72">
        <f t="shared" si="2"/>
        <v>0</v>
      </c>
      <c r="R10" s="72">
        <f t="shared" si="2"/>
        <v>0</v>
      </c>
      <c r="S10" s="72">
        <f t="shared" si="2"/>
        <v>14563801</v>
      </c>
      <c r="T10" s="72">
        <f t="shared" si="2"/>
        <v>49181586</v>
      </c>
      <c r="U10" s="72">
        <f t="shared" si="2"/>
        <v>343622419</v>
      </c>
      <c r="V10" s="72">
        <f t="shared" si="2"/>
        <v>0</v>
      </c>
      <c r="W10" s="72">
        <f t="shared" si="2"/>
        <v>343622419</v>
      </c>
    </row>
    <row r="11" spans="1:23" x14ac:dyDescent="0.2">
      <c r="A11" s="308" t="s">
        <v>285</v>
      </c>
      <c r="B11" s="308"/>
      <c r="C11" s="308"/>
      <c r="D11" s="308"/>
      <c r="E11" s="308"/>
      <c r="F11" s="308"/>
      <c r="G11" s="8">
        <v>5</v>
      </c>
      <c r="H11" s="74">
        <v>0</v>
      </c>
      <c r="I11" s="74">
        <v>0</v>
      </c>
      <c r="J11" s="74">
        <v>0</v>
      </c>
      <c r="K11" s="74">
        <v>0</v>
      </c>
      <c r="L11" s="74">
        <v>0</v>
      </c>
      <c r="M11" s="74">
        <v>0</v>
      </c>
      <c r="N11" s="74">
        <v>0</v>
      </c>
      <c r="O11" s="74">
        <v>0</v>
      </c>
      <c r="P11" s="74">
        <v>0</v>
      </c>
      <c r="Q11" s="74">
        <v>0</v>
      </c>
      <c r="R11" s="74">
        <v>0</v>
      </c>
      <c r="S11" s="74">
        <v>0</v>
      </c>
      <c r="T11" s="70">
        <v>59695022</v>
      </c>
      <c r="U11" s="71">
        <f>H11+I11+J11+K11-L11+M11+N11+O11+P11+Q11+R11+S11+T11</f>
        <v>59695022</v>
      </c>
      <c r="V11" s="70">
        <v>0</v>
      </c>
      <c r="W11" s="71">
        <f t="shared" ref="W11:W28" si="3">U11+V11</f>
        <v>59695022</v>
      </c>
    </row>
    <row r="12" spans="1:23" x14ac:dyDescent="0.2">
      <c r="A12" s="308" t="s">
        <v>286</v>
      </c>
      <c r="B12" s="308"/>
      <c r="C12" s="308"/>
      <c r="D12" s="308"/>
      <c r="E12" s="308"/>
      <c r="F12" s="308"/>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x14ac:dyDescent="0.2">
      <c r="A13" s="308" t="s">
        <v>287</v>
      </c>
      <c r="B13" s="308"/>
      <c r="C13" s="308"/>
      <c r="D13" s="308"/>
      <c r="E13" s="308"/>
      <c r="F13" s="308"/>
      <c r="G13" s="8">
        <v>7</v>
      </c>
      <c r="H13" s="74">
        <v>0</v>
      </c>
      <c r="I13" s="74">
        <v>0</v>
      </c>
      <c r="J13" s="74">
        <v>0</v>
      </c>
      <c r="K13" s="74">
        <v>0</v>
      </c>
      <c r="L13" s="74">
        <v>0</v>
      </c>
      <c r="M13" s="74">
        <v>0</v>
      </c>
      <c r="N13" s="74">
        <v>0</v>
      </c>
      <c r="O13" s="70">
        <v>0</v>
      </c>
      <c r="P13" s="74">
        <v>0</v>
      </c>
      <c r="Q13" s="74">
        <v>0</v>
      </c>
      <c r="R13" s="74">
        <v>0</v>
      </c>
      <c r="S13" s="70">
        <v>0</v>
      </c>
      <c r="T13" s="70">
        <v>0</v>
      </c>
      <c r="U13" s="71">
        <f t="shared" si="4"/>
        <v>0</v>
      </c>
      <c r="V13" s="70">
        <v>0</v>
      </c>
      <c r="W13" s="71">
        <f t="shared" si="3"/>
        <v>0</v>
      </c>
    </row>
    <row r="14" spans="1:23" ht="29.25" customHeight="1" x14ac:dyDescent="0.2">
      <c r="A14" s="308" t="s">
        <v>288</v>
      </c>
      <c r="B14" s="308"/>
      <c r="C14" s="308"/>
      <c r="D14" s="308"/>
      <c r="E14" s="308"/>
      <c r="F14" s="308"/>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x14ac:dyDescent="0.2">
      <c r="A15" s="308" t="s">
        <v>289</v>
      </c>
      <c r="B15" s="308"/>
      <c r="C15" s="308"/>
      <c r="D15" s="308"/>
      <c r="E15" s="308"/>
      <c r="F15" s="308"/>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x14ac:dyDescent="0.2">
      <c r="A16" s="308" t="s">
        <v>290</v>
      </c>
      <c r="B16" s="308"/>
      <c r="C16" s="308"/>
      <c r="D16" s="308"/>
      <c r="E16" s="308"/>
      <c r="F16" s="308"/>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x14ac:dyDescent="0.2">
      <c r="A17" s="308" t="s">
        <v>291</v>
      </c>
      <c r="B17" s="308"/>
      <c r="C17" s="308"/>
      <c r="D17" s="308"/>
      <c r="E17" s="308"/>
      <c r="F17" s="308"/>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x14ac:dyDescent="0.2">
      <c r="A18" s="308" t="s">
        <v>292</v>
      </c>
      <c r="B18" s="308"/>
      <c r="C18" s="308"/>
      <c r="D18" s="308"/>
      <c r="E18" s="308"/>
      <c r="F18" s="308"/>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x14ac:dyDescent="0.2">
      <c r="A19" s="308" t="s">
        <v>293</v>
      </c>
      <c r="B19" s="308"/>
      <c r="C19" s="308"/>
      <c r="D19" s="308"/>
      <c r="E19" s="308"/>
      <c r="F19" s="308"/>
      <c r="G19" s="8">
        <v>13</v>
      </c>
      <c r="H19" s="70">
        <v>0</v>
      </c>
      <c r="I19" s="70">
        <v>0</v>
      </c>
      <c r="J19" s="70">
        <v>0</v>
      </c>
      <c r="K19" s="70">
        <v>0</v>
      </c>
      <c r="L19" s="70">
        <v>0</v>
      </c>
      <c r="M19" s="70">
        <v>0</v>
      </c>
      <c r="N19" s="70">
        <v>0</v>
      </c>
      <c r="O19" s="70">
        <v>0</v>
      </c>
      <c r="P19" s="70">
        <v>0</v>
      </c>
      <c r="Q19" s="70">
        <v>0</v>
      </c>
      <c r="R19" s="70">
        <v>0</v>
      </c>
      <c r="S19" s="70">
        <v>5128643</v>
      </c>
      <c r="T19" s="70">
        <v>-5128643</v>
      </c>
      <c r="U19" s="71">
        <f t="shared" si="4"/>
        <v>0</v>
      </c>
      <c r="V19" s="70">
        <v>0</v>
      </c>
      <c r="W19" s="71">
        <f t="shared" si="3"/>
        <v>0</v>
      </c>
    </row>
    <row r="20" spans="1:23" x14ac:dyDescent="0.2">
      <c r="A20" s="308" t="s">
        <v>294</v>
      </c>
      <c r="B20" s="308"/>
      <c r="C20" s="308"/>
      <c r="D20" s="308"/>
      <c r="E20" s="308"/>
      <c r="F20" s="308"/>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ht="30.75" customHeight="1" x14ac:dyDescent="0.2">
      <c r="A21" s="308" t="s">
        <v>295</v>
      </c>
      <c r="B21" s="308"/>
      <c r="C21" s="308"/>
      <c r="D21" s="308"/>
      <c r="E21" s="308"/>
      <c r="F21" s="308"/>
      <c r="G21" s="8">
        <v>15</v>
      </c>
      <c r="H21" s="70">
        <v>0</v>
      </c>
      <c r="I21" s="70">
        <v>0</v>
      </c>
      <c r="J21" s="70">
        <v>0</v>
      </c>
      <c r="K21" s="70">
        <v>0</v>
      </c>
      <c r="L21" s="70">
        <v>0</v>
      </c>
      <c r="M21" s="70">
        <v>0</v>
      </c>
      <c r="N21" s="70">
        <v>0</v>
      </c>
      <c r="O21" s="70">
        <v>0</v>
      </c>
      <c r="P21" s="70">
        <v>0</v>
      </c>
      <c r="Q21" s="70">
        <v>0</v>
      </c>
      <c r="R21" s="70">
        <v>0</v>
      </c>
      <c r="S21" s="70">
        <v>0</v>
      </c>
      <c r="T21" s="70">
        <v>0</v>
      </c>
      <c r="U21" s="71">
        <f t="shared" si="4"/>
        <v>0</v>
      </c>
      <c r="V21" s="70">
        <v>0</v>
      </c>
      <c r="W21" s="71">
        <f t="shared" si="3"/>
        <v>0</v>
      </c>
    </row>
    <row r="22" spans="1:23" ht="28.5" customHeight="1" x14ac:dyDescent="0.2">
      <c r="A22" s="308" t="s">
        <v>296</v>
      </c>
      <c r="B22" s="308"/>
      <c r="C22" s="308"/>
      <c r="D22" s="308"/>
      <c r="E22" s="308"/>
      <c r="F22" s="308"/>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x14ac:dyDescent="0.2">
      <c r="A23" s="308" t="s">
        <v>297</v>
      </c>
      <c r="B23" s="308"/>
      <c r="C23" s="308"/>
      <c r="D23" s="308"/>
      <c r="E23" s="308"/>
      <c r="F23" s="308"/>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x14ac:dyDescent="0.2">
      <c r="A24" s="308" t="s">
        <v>298</v>
      </c>
      <c r="B24" s="308"/>
      <c r="C24" s="308"/>
      <c r="D24" s="308"/>
      <c r="E24" s="308"/>
      <c r="F24" s="308"/>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x14ac:dyDescent="0.2">
      <c r="A25" s="308" t="s">
        <v>299</v>
      </c>
      <c r="B25" s="308"/>
      <c r="C25" s="308"/>
      <c r="D25" s="308"/>
      <c r="E25" s="308"/>
      <c r="F25" s="308"/>
      <c r="G25" s="8">
        <v>19</v>
      </c>
      <c r="H25" s="70">
        <v>0</v>
      </c>
      <c r="I25" s="70">
        <v>0</v>
      </c>
      <c r="J25" s="70">
        <v>0</v>
      </c>
      <c r="K25" s="70">
        <v>0</v>
      </c>
      <c r="L25" s="70">
        <v>0</v>
      </c>
      <c r="M25" s="70">
        <v>0</v>
      </c>
      <c r="N25" s="70">
        <v>0</v>
      </c>
      <c r="O25" s="70">
        <v>0</v>
      </c>
      <c r="P25" s="70">
        <v>0</v>
      </c>
      <c r="Q25" s="70">
        <v>0</v>
      </c>
      <c r="R25" s="70">
        <v>0</v>
      </c>
      <c r="S25" s="70">
        <v>0</v>
      </c>
      <c r="T25" s="70">
        <v>-16635490</v>
      </c>
      <c r="U25" s="71">
        <f t="shared" si="4"/>
        <v>-16635490</v>
      </c>
      <c r="V25" s="70">
        <v>0</v>
      </c>
      <c r="W25" s="71">
        <f t="shared" si="3"/>
        <v>-16635490</v>
      </c>
    </row>
    <row r="26" spans="1:23" x14ac:dyDescent="0.2">
      <c r="A26" s="308" t="s">
        <v>300</v>
      </c>
      <c r="B26" s="308"/>
      <c r="C26" s="308"/>
      <c r="D26" s="308"/>
      <c r="E26" s="308"/>
      <c r="F26" s="308"/>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x14ac:dyDescent="0.2">
      <c r="A27" s="308" t="s">
        <v>301</v>
      </c>
      <c r="B27" s="308"/>
      <c r="C27" s="308"/>
      <c r="D27" s="308"/>
      <c r="E27" s="308"/>
      <c r="F27" s="308"/>
      <c r="G27" s="8">
        <v>21</v>
      </c>
      <c r="H27" s="70">
        <v>0</v>
      </c>
      <c r="I27" s="70">
        <v>0</v>
      </c>
      <c r="J27" s="70">
        <v>2459079</v>
      </c>
      <c r="K27" s="70">
        <v>0</v>
      </c>
      <c r="L27" s="70">
        <v>0</v>
      </c>
      <c r="M27" s="70">
        <v>24958374</v>
      </c>
      <c r="N27" s="70">
        <v>0</v>
      </c>
      <c r="O27" s="70">
        <v>0</v>
      </c>
      <c r="P27" s="70">
        <v>0</v>
      </c>
      <c r="Q27" s="70">
        <v>0</v>
      </c>
      <c r="R27" s="70">
        <v>0</v>
      </c>
      <c r="S27" s="70">
        <v>0</v>
      </c>
      <c r="T27" s="70">
        <v>-27417453</v>
      </c>
      <c r="U27" s="71">
        <f t="shared" si="4"/>
        <v>0</v>
      </c>
      <c r="V27" s="70">
        <v>0</v>
      </c>
      <c r="W27" s="71">
        <f t="shared" si="3"/>
        <v>0</v>
      </c>
    </row>
    <row r="28" spans="1:23" x14ac:dyDescent="0.2">
      <c r="A28" s="308" t="s">
        <v>302</v>
      </c>
      <c r="B28" s="308"/>
      <c r="C28" s="308"/>
      <c r="D28" s="308"/>
      <c r="E28" s="308"/>
      <c r="F28" s="308"/>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x14ac:dyDescent="0.2">
      <c r="A29" s="309" t="s">
        <v>334</v>
      </c>
      <c r="B29" s="309"/>
      <c r="C29" s="309"/>
      <c r="D29" s="309"/>
      <c r="E29" s="309"/>
      <c r="F29" s="309"/>
      <c r="G29" s="10">
        <v>23</v>
      </c>
      <c r="H29" s="73">
        <f>SUM(H10:H28)</f>
        <v>153369600</v>
      </c>
      <c r="I29" s="73">
        <f t="shared" ref="I29:W29" si="5">SUM(I10:I28)</f>
        <v>0</v>
      </c>
      <c r="J29" s="73">
        <f t="shared" si="5"/>
        <v>6298720</v>
      </c>
      <c r="K29" s="73">
        <f t="shared" si="5"/>
        <v>0</v>
      </c>
      <c r="L29" s="73">
        <f t="shared" si="5"/>
        <v>0</v>
      </c>
      <c r="M29" s="73">
        <f t="shared" si="5"/>
        <v>101643174</v>
      </c>
      <c r="N29" s="73">
        <f t="shared" si="5"/>
        <v>45982991</v>
      </c>
      <c r="O29" s="73">
        <f t="shared" si="5"/>
        <v>0</v>
      </c>
      <c r="P29" s="73">
        <f t="shared" si="5"/>
        <v>0</v>
      </c>
      <c r="Q29" s="73">
        <f t="shared" si="5"/>
        <v>0</v>
      </c>
      <c r="R29" s="73">
        <f t="shared" si="5"/>
        <v>0</v>
      </c>
      <c r="S29" s="73">
        <f t="shared" si="5"/>
        <v>19692444</v>
      </c>
      <c r="T29" s="73">
        <f t="shared" si="5"/>
        <v>59695022</v>
      </c>
      <c r="U29" s="73">
        <f t="shared" si="5"/>
        <v>386681951</v>
      </c>
      <c r="V29" s="73">
        <f t="shared" si="5"/>
        <v>0</v>
      </c>
      <c r="W29" s="73">
        <f t="shared" si="5"/>
        <v>386681951</v>
      </c>
    </row>
    <row r="30" spans="1:23" x14ac:dyDescent="0.2">
      <c r="A30" s="310" t="s">
        <v>303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06" t="s">
        <v>304</v>
      </c>
      <c r="B31" s="306"/>
      <c r="C31" s="306"/>
      <c r="D31" s="306"/>
      <c r="E31" s="306"/>
      <c r="F31" s="306"/>
      <c r="G31" s="9">
        <v>24</v>
      </c>
      <c r="H31" s="72">
        <f>SUM(H12:H20)</f>
        <v>0</v>
      </c>
      <c r="I31" s="72">
        <f t="shared" ref="I31:W31" si="6">SUM(I12:I20)</f>
        <v>0</v>
      </c>
      <c r="J31" s="72">
        <f t="shared" si="6"/>
        <v>0</v>
      </c>
      <c r="K31" s="72">
        <f t="shared" si="6"/>
        <v>0</v>
      </c>
      <c r="L31" s="72">
        <f t="shared" si="6"/>
        <v>0</v>
      </c>
      <c r="M31" s="72">
        <f t="shared" si="6"/>
        <v>0</v>
      </c>
      <c r="N31" s="72">
        <f t="shared" si="6"/>
        <v>0</v>
      </c>
      <c r="O31" s="72">
        <f t="shared" si="6"/>
        <v>0</v>
      </c>
      <c r="P31" s="72">
        <f t="shared" si="6"/>
        <v>0</v>
      </c>
      <c r="Q31" s="72">
        <f t="shared" si="6"/>
        <v>0</v>
      </c>
      <c r="R31" s="72">
        <f t="shared" si="6"/>
        <v>0</v>
      </c>
      <c r="S31" s="72">
        <f t="shared" si="6"/>
        <v>5128643</v>
      </c>
      <c r="T31" s="72">
        <f t="shared" si="6"/>
        <v>-5128643</v>
      </c>
      <c r="U31" s="72">
        <f t="shared" si="6"/>
        <v>0</v>
      </c>
      <c r="V31" s="72">
        <f t="shared" si="6"/>
        <v>0</v>
      </c>
      <c r="W31" s="72">
        <f t="shared" si="6"/>
        <v>0</v>
      </c>
    </row>
    <row r="32" spans="1:23" ht="31.5" customHeight="1" x14ac:dyDescent="0.2">
      <c r="A32" s="306" t="s">
        <v>305</v>
      </c>
      <c r="B32" s="306"/>
      <c r="C32" s="306"/>
      <c r="D32" s="306"/>
      <c r="E32" s="306"/>
      <c r="F32" s="306"/>
      <c r="G32" s="9">
        <v>25</v>
      </c>
      <c r="H32" s="72">
        <f>H11+H31</f>
        <v>0</v>
      </c>
      <c r="I32" s="72">
        <f t="shared" ref="I32:W32" si="7">I11+I31</f>
        <v>0</v>
      </c>
      <c r="J32" s="72">
        <f t="shared" si="7"/>
        <v>0</v>
      </c>
      <c r="K32" s="72">
        <f t="shared" si="7"/>
        <v>0</v>
      </c>
      <c r="L32" s="72">
        <f t="shared" si="7"/>
        <v>0</v>
      </c>
      <c r="M32" s="72">
        <f t="shared" si="7"/>
        <v>0</v>
      </c>
      <c r="N32" s="72">
        <f t="shared" si="7"/>
        <v>0</v>
      </c>
      <c r="O32" s="72">
        <f t="shared" si="7"/>
        <v>0</v>
      </c>
      <c r="P32" s="72">
        <f t="shared" si="7"/>
        <v>0</v>
      </c>
      <c r="Q32" s="72">
        <f t="shared" si="7"/>
        <v>0</v>
      </c>
      <c r="R32" s="72">
        <f t="shared" si="7"/>
        <v>0</v>
      </c>
      <c r="S32" s="72">
        <f t="shared" si="7"/>
        <v>5128643</v>
      </c>
      <c r="T32" s="72">
        <f t="shared" si="7"/>
        <v>54566379</v>
      </c>
      <c r="U32" s="72">
        <f t="shared" si="7"/>
        <v>59695022</v>
      </c>
      <c r="V32" s="72">
        <f t="shared" si="7"/>
        <v>0</v>
      </c>
      <c r="W32" s="72">
        <f t="shared" si="7"/>
        <v>59695022</v>
      </c>
    </row>
    <row r="33" spans="1:23" ht="30.75" customHeight="1" x14ac:dyDescent="0.2">
      <c r="A33" s="307" t="s">
        <v>306</v>
      </c>
      <c r="B33" s="307"/>
      <c r="C33" s="307"/>
      <c r="D33" s="307"/>
      <c r="E33" s="307"/>
      <c r="F33" s="307"/>
      <c r="G33" s="10">
        <v>26</v>
      </c>
      <c r="H33" s="73">
        <f>SUM(H21:H28)</f>
        <v>0</v>
      </c>
      <c r="I33" s="73">
        <f t="shared" ref="I33:W33" si="8">SUM(I21:I28)</f>
        <v>0</v>
      </c>
      <c r="J33" s="73">
        <f t="shared" si="8"/>
        <v>2459079</v>
      </c>
      <c r="K33" s="73">
        <f t="shared" si="8"/>
        <v>0</v>
      </c>
      <c r="L33" s="73">
        <f t="shared" si="8"/>
        <v>0</v>
      </c>
      <c r="M33" s="73">
        <f t="shared" si="8"/>
        <v>24958374</v>
      </c>
      <c r="N33" s="73">
        <f t="shared" si="8"/>
        <v>0</v>
      </c>
      <c r="O33" s="73">
        <f t="shared" si="8"/>
        <v>0</v>
      </c>
      <c r="P33" s="73">
        <f t="shared" si="8"/>
        <v>0</v>
      </c>
      <c r="Q33" s="73">
        <f t="shared" si="8"/>
        <v>0</v>
      </c>
      <c r="R33" s="73">
        <f t="shared" si="8"/>
        <v>0</v>
      </c>
      <c r="S33" s="73">
        <f t="shared" si="8"/>
        <v>0</v>
      </c>
      <c r="T33" s="73">
        <f t="shared" si="8"/>
        <v>-44052943</v>
      </c>
      <c r="U33" s="73">
        <f t="shared" si="8"/>
        <v>-16635490</v>
      </c>
      <c r="V33" s="73">
        <f t="shared" si="8"/>
        <v>0</v>
      </c>
      <c r="W33" s="73">
        <f t="shared" si="8"/>
        <v>-16635490</v>
      </c>
    </row>
    <row r="34" spans="1:23" x14ac:dyDescent="0.2">
      <c r="A34" s="310" t="s">
        <v>307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13" t="s">
        <v>335</v>
      </c>
      <c r="B35" s="313"/>
      <c r="C35" s="313"/>
      <c r="D35" s="313"/>
      <c r="E35" s="313"/>
      <c r="F35" s="313"/>
      <c r="G35" s="8">
        <v>27</v>
      </c>
      <c r="H35" s="70">
        <v>153369600</v>
      </c>
      <c r="I35" s="70">
        <v>0</v>
      </c>
      <c r="J35" s="70">
        <v>6298720</v>
      </c>
      <c r="K35" s="70">
        <v>0</v>
      </c>
      <c r="L35" s="70">
        <v>0</v>
      </c>
      <c r="M35" s="70">
        <v>101643174</v>
      </c>
      <c r="N35" s="70">
        <v>45982991</v>
      </c>
      <c r="O35" s="70">
        <v>0</v>
      </c>
      <c r="P35" s="70">
        <v>0</v>
      </c>
      <c r="Q35" s="70">
        <v>0</v>
      </c>
      <c r="R35" s="70">
        <v>0</v>
      </c>
      <c r="S35" s="70">
        <v>19692444</v>
      </c>
      <c r="T35" s="70">
        <v>59695022</v>
      </c>
      <c r="U35" s="71">
        <f t="shared" ref="U35:U37" si="9">H35+I35+J35+K35-L35+M35+N35+O35+P35+Q35+R35+S35+T35</f>
        <v>386681951</v>
      </c>
      <c r="V35" s="70">
        <v>0</v>
      </c>
      <c r="W35" s="71">
        <f t="shared" ref="W35:W37" si="10">U35+V35</f>
        <v>386681951</v>
      </c>
    </row>
    <row r="36" spans="1:23" x14ac:dyDescent="0.2">
      <c r="A36" s="308" t="s">
        <v>283</v>
      </c>
      <c r="B36" s="308"/>
      <c r="C36" s="308"/>
      <c r="D36" s="308"/>
      <c r="E36" s="308"/>
      <c r="F36" s="308"/>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x14ac:dyDescent="0.2">
      <c r="A37" s="308" t="s">
        <v>284</v>
      </c>
      <c r="B37" s="308"/>
      <c r="C37" s="308"/>
      <c r="D37" s="308"/>
      <c r="E37" s="308"/>
      <c r="F37" s="308"/>
      <c r="G37" s="8">
        <v>29</v>
      </c>
      <c r="H37" s="70">
        <v>0</v>
      </c>
      <c r="I37" s="70">
        <v>0</v>
      </c>
      <c r="J37" s="70">
        <v>0</v>
      </c>
      <c r="K37" s="70">
        <v>0</v>
      </c>
      <c r="L37" s="70">
        <v>0</v>
      </c>
      <c r="M37" s="70">
        <v>0</v>
      </c>
      <c r="N37" s="70">
        <v>0</v>
      </c>
      <c r="O37" s="70">
        <v>0</v>
      </c>
      <c r="P37" s="70">
        <v>0</v>
      </c>
      <c r="Q37" s="70">
        <v>0</v>
      </c>
      <c r="R37" s="70">
        <v>0</v>
      </c>
      <c r="S37" s="70">
        <v>0</v>
      </c>
      <c r="T37" s="70">
        <v>0</v>
      </c>
      <c r="U37" s="71">
        <f t="shared" si="9"/>
        <v>0</v>
      </c>
      <c r="V37" s="70">
        <v>0</v>
      </c>
      <c r="W37" s="71">
        <f t="shared" si="10"/>
        <v>0</v>
      </c>
    </row>
    <row r="38" spans="1:23" ht="25.5" customHeight="1" x14ac:dyDescent="0.2">
      <c r="A38" s="314" t="s">
        <v>336</v>
      </c>
      <c r="B38" s="314"/>
      <c r="C38" s="314"/>
      <c r="D38" s="314"/>
      <c r="E38" s="314"/>
      <c r="F38" s="314"/>
      <c r="G38" s="9">
        <v>30</v>
      </c>
      <c r="H38" s="72">
        <f>H35+H36+H37</f>
        <v>153369600</v>
      </c>
      <c r="I38" s="72">
        <f t="shared" ref="I38:W38" si="11">I35+I36+I37</f>
        <v>0</v>
      </c>
      <c r="J38" s="72">
        <f t="shared" si="11"/>
        <v>6298720</v>
      </c>
      <c r="K38" s="72">
        <f t="shared" si="11"/>
        <v>0</v>
      </c>
      <c r="L38" s="72">
        <f t="shared" si="11"/>
        <v>0</v>
      </c>
      <c r="M38" s="72">
        <f t="shared" si="11"/>
        <v>101643174</v>
      </c>
      <c r="N38" s="72">
        <f t="shared" si="11"/>
        <v>45982991</v>
      </c>
      <c r="O38" s="72">
        <f t="shared" si="11"/>
        <v>0</v>
      </c>
      <c r="P38" s="72">
        <f t="shared" si="11"/>
        <v>0</v>
      </c>
      <c r="Q38" s="72">
        <f t="shared" si="11"/>
        <v>0</v>
      </c>
      <c r="R38" s="72">
        <f t="shared" si="11"/>
        <v>0</v>
      </c>
      <c r="S38" s="72">
        <f t="shared" si="11"/>
        <v>19692444</v>
      </c>
      <c r="T38" s="72">
        <f t="shared" si="11"/>
        <v>59695022</v>
      </c>
      <c r="U38" s="72">
        <f t="shared" si="11"/>
        <v>386681951</v>
      </c>
      <c r="V38" s="72">
        <f t="shared" si="11"/>
        <v>0</v>
      </c>
      <c r="W38" s="72">
        <f t="shared" si="11"/>
        <v>386681951</v>
      </c>
    </row>
    <row r="39" spans="1:23" x14ac:dyDescent="0.2">
      <c r="A39" s="308" t="s">
        <v>285</v>
      </c>
      <c r="B39" s="308"/>
      <c r="C39" s="308"/>
      <c r="D39" s="308"/>
      <c r="E39" s="308"/>
      <c r="F39" s="308"/>
      <c r="G39" s="8">
        <v>31</v>
      </c>
      <c r="H39" s="74">
        <v>0</v>
      </c>
      <c r="I39" s="74">
        <v>0</v>
      </c>
      <c r="J39" s="74">
        <v>0</v>
      </c>
      <c r="K39" s="74">
        <v>0</v>
      </c>
      <c r="L39" s="74">
        <v>0</v>
      </c>
      <c r="M39" s="74">
        <v>0</v>
      </c>
      <c r="N39" s="74">
        <v>0</v>
      </c>
      <c r="O39" s="74">
        <v>0</v>
      </c>
      <c r="P39" s="74">
        <v>0</v>
      </c>
      <c r="Q39" s="74">
        <v>0</v>
      </c>
      <c r="R39" s="74">
        <v>0</v>
      </c>
      <c r="S39" s="74">
        <v>0</v>
      </c>
      <c r="T39" s="70">
        <v>92090590</v>
      </c>
      <c r="U39" s="71">
        <f t="shared" ref="U39:U56" si="12">H39+I39+J39+K39-L39+M39+N39+O39+P39+Q39+R39+S39+T39</f>
        <v>92090590</v>
      </c>
      <c r="V39" s="70">
        <v>0</v>
      </c>
      <c r="W39" s="71">
        <f t="shared" ref="W39:W56" si="13">U39+V39</f>
        <v>92090590</v>
      </c>
    </row>
    <row r="40" spans="1:23" x14ac:dyDescent="0.2">
      <c r="A40" s="308" t="s">
        <v>286</v>
      </c>
      <c r="B40" s="308"/>
      <c r="C40" s="308"/>
      <c r="D40" s="308"/>
      <c r="E40" s="308"/>
      <c r="F40" s="308"/>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ht="27" customHeight="1" x14ac:dyDescent="0.2">
      <c r="A41" s="308" t="s">
        <v>308</v>
      </c>
      <c r="B41" s="308"/>
      <c r="C41" s="308"/>
      <c r="D41" s="308"/>
      <c r="E41" s="308"/>
      <c r="F41" s="308"/>
      <c r="G41" s="8">
        <v>33</v>
      </c>
      <c r="H41" s="74">
        <v>0</v>
      </c>
      <c r="I41" s="74">
        <v>0</v>
      </c>
      <c r="J41" s="74">
        <v>0</v>
      </c>
      <c r="K41" s="74">
        <v>0</v>
      </c>
      <c r="L41" s="74">
        <v>0</v>
      </c>
      <c r="M41" s="74">
        <v>0</v>
      </c>
      <c r="N41" s="74">
        <v>0</v>
      </c>
      <c r="O41" s="70">
        <v>0</v>
      </c>
      <c r="P41" s="74">
        <v>0</v>
      </c>
      <c r="Q41" s="74">
        <v>0</v>
      </c>
      <c r="R41" s="74">
        <v>0</v>
      </c>
      <c r="S41" s="70">
        <v>0</v>
      </c>
      <c r="T41" s="70">
        <v>0</v>
      </c>
      <c r="U41" s="71">
        <f t="shared" si="12"/>
        <v>0</v>
      </c>
      <c r="V41" s="70">
        <v>0</v>
      </c>
      <c r="W41" s="71">
        <f t="shared" si="13"/>
        <v>0</v>
      </c>
    </row>
    <row r="42" spans="1:23" ht="20.25" customHeight="1" x14ac:dyDescent="0.2">
      <c r="A42" s="308" t="s">
        <v>288</v>
      </c>
      <c r="B42" s="308"/>
      <c r="C42" s="308"/>
      <c r="D42" s="308"/>
      <c r="E42" s="308"/>
      <c r="F42" s="308"/>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ht="21" customHeight="1" x14ac:dyDescent="0.2">
      <c r="A43" s="308" t="s">
        <v>289</v>
      </c>
      <c r="B43" s="308"/>
      <c r="C43" s="308"/>
      <c r="D43" s="308"/>
      <c r="E43" s="308"/>
      <c r="F43" s="308"/>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ht="29.25" customHeight="1" x14ac:dyDescent="0.2">
      <c r="A44" s="308" t="s">
        <v>290</v>
      </c>
      <c r="B44" s="308"/>
      <c r="C44" s="308"/>
      <c r="D44" s="308"/>
      <c r="E44" s="308"/>
      <c r="F44" s="308"/>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ht="21" customHeight="1" x14ac:dyDescent="0.2">
      <c r="A45" s="308" t="s">
        <v>309</v>
      </c>
      <c r="B45" s="308"/>
      <c r="C45" s="308"/>
      <c r="D45" s="308"/>
      <c r="E45" s="308"/>
      <c r="F45" s="308"/>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x14ac:dyDescent="0.2">
      <c r="A46" s="308" t="s">
        <v>292</v>
      </c>
      <c r="B46" s="308"/>
      <c r="C46" s="308"/>
      <c r="D46" s="308"/>
      <c r="E46" s="308"/>
      <c r="F46" s="308"/>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x14ac:dyDescent="0.2">
      <c r="A47" s="308" t="s">
        <v>293</v>
      </c>
      <c r="B47" s="308"/>
      <c r="C47" s="308"/>
      <c r="D47" s="308"/>
      <c r="E47" s="308"/>
      <c r="F47" s="308"/>
      <c r="G47" s="8">
        <v>39</v>
      </c>
      <c r="H47" s="70">
        <v>0</v>
      </c>
      <c r="I47" s="70">
        <v>0</v>
      </c>
      <c r="J47" s="70">
        <v>0</v>
      </c>
      <c r="K47" s="70">
        <v>0</v>
      </c>
      <c r="L47" s="70">
        <v>0</v>
      </c>
      <c r="M47" s="70">
        <v>0</v>
      </c>
      <c r="N47" s="70">
        <v>0</v>
      </c>
      <c r="O47" s="70">
        <v>0</v>
      </c>
      <c r="P47" s="70">
        <v>0</v>
      </c>
      <c r="Q47" s="70">
        <v>0</v>
      </c>
      <c r="R47" s="70">
        <v>0</v>
      </c>
      <c r="S47" s="70">
        <v>10200000</v>
      </c>
      <c r="T47" s="70">
        <v>-10200000</v>
      </c>
      <c r="U47" s="71">
        <f t="shared" si="12"/>
        <v>0</v>
      </c>
      <c r="V47" s="70">
        <v>0</v>
      </c>
      <c r="W47" s="71">
        <f t="shared" si="13"/>
        <v>0</v>
      </c>
    </row>
    <row r="48" spans="1:23" x14ac:dyDescent="0.2">
      <c r="A48" s="308" t="s">
        <v>294</v>
      </c>
      <c r="B48" s="308"/>
      <c r="C48" s="308"/>
      <c r="D48" s="308"/>
      <c r="E48" s="308"/>
      <c r="F48" s="308"/>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ht="24" customHeight="1" x14ac:dyDescent="0.2">
      <c r="A49" s="308" t="s">
        <v>310</v>
      </c>
      <c r="B49" s="308"/>
      <c r="C49" s="308"/>
      <c r="D49" s="308"/>
      <c r="E49" s="308"/>
      <c r="F49" s="308"/>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ht="26.25" customHeight="1" x14ac:dyDescent="0.2">
      <c r="A50" s="308" t="s">
        <v>296</v>
      </c>
      <c r="B50" s="308"/>
      <c r="C50" s="308"/>
      <c r="D50" s="308"/>
      <c r="E50" s="308"/>
      <c r="F50" s="308"/>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ht="22.5" customHeight="1" x14ac:dyDescent="0.2">
      <c r="A51" s="308" t="s">
        <v>311</v>
      </c>
      <c r="B51" s="308"/>
      <c r="C51" s="308"/>
      <c r="D51" s="308"/>
      <c r="E51" s="308"/>
      <c r="F51" s="308"/>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x14ac:dyDescent="0.2">
      <c r="A52" s="308" t="s">
        <v>298</v>
      </c>
      <c r="B52" s="308"/>
      <c r="C52" s="308"/>
      <c r="D52" s="308"/>
      <c r="E52" s="308"/>
      <c r="F52" s="308"/>
      <c r="G52" s="8">
        <v>44</v>
      </c>
      <c r="H52" s="70">
        <v>0</v>
      </c>
      <c r="I52" s="70">
        <v>0</v>
      </c>
      <c r="J52" s="70">
        <v>0</v>
      </c>
      <c r="K52" s="70">
        <v>0</v>
      </c>
      <c r="L52" s="70">
        <v>0</v>
      </c>
      <c r="M52" s="70">
        <v>0</v>
      </c>
      <c r="N52" s="70">
        <v>0</v>
      </c>
      <c r="O52" s="70">
        <v>0</v>
      </c>
      <c r="P52" s="70">
        <v>0</v>
      </c>
      <c r="Q52" s="70">
        <v>0</v>
      </c>
      <c r="R52" s="70">
        <v>0</v>
      </c>
      <c r="S52" s="70">
        <v>0</v>
      </c>
      <c r="T52" s="70">
        <v>0</v>
      </c>
      <c r="U52" s="71">
        <f t="shared" si="12"/>
        <v>0</v>
      </c>
      <c r="V52" s="70">
        <v>0</v>
      </c>
      <c r="W52" s="71">
        <f t="shared" si="13"/>
        <v>0</v>
      </c>
    </row>
    <row r="53" spans="1:23" x14ac:dyDescent="0.2">
      <c r="A53" s="308" t="s">
        <v>299</v>
      </c>
      <c r="B53" s="308"/>
      <c r="C53" s="308"/>
      <c r="D53" s="308"/>
      <c r="E53" s="308"/>
      <c r="F53" s="308"/>
      <c r="G53" s="8">
        <v>45</v>
      </c>
      <c r="H53" s="70">
        <v>0</v>
      </c>
      <c r="I53" s="70">
        <v>0</v>
      </c>
      <c r="J53" s="70">
        <v>0</v>
      </c>
      <c r="K53" s="70">
        <v>0</v>
      </c>
      <c r="L53" s="70">
        <v>0</v>
      </c>
      <c r="M53" s="70">
        <v>0</v>
      </c>
      <c r="N53" s="70">
        <v>0</v>
      </c>
      <c r="O53" s="70">
        <v>0</v>
      </c>
      <c r="P53" s="70">
        <v>0</v>
      </c>
      <c r="Q53" s="70">
        <v>0</v>
      </c>
      <c r="R53" s="70">
        <v>0</v>
      </c>
      <c r="S53" s="70">
        <v>0</v>
      </c>
      <c r="T53" s="70">
        <v>-19252997</v>
      </c>
      <c r="U53" s="71">
        <f t="shared" si="12"/>
        <v>-19252997</v>
      </c>
      <c r="V53" s="70">
        <v>0</v>
      </c>
      <c r="W53" s="71">
        <f t="shared" si="13"/>
        <v>-19252997</v>
      </c>
    </row>
    <row r="54" spans="1:23" x14ac:dyDescent="0.2">
      <c r="A54" s="308" t="s">
        <v>300</v>
      </c>
      <c r="B54" s="308"/>
      <c r="C54" s="308"/>
      <c r="D54" s="308"/>
      <c r="E54" s="308"/>
      <c r="F54" s="308"/>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x14ac:dyDescent="0.2">
      <c r="A55" s="308" t="s">
        <v>301</v>
      </c>
      <c r="B55" s="308"/>
      <c r="C55" s="308"/>
      <c r="D55" s="308"/>
      <c r="E55" s="308"/>
      <c r="F55" s="308"/>
      <c r="G55" s="8">
        <v>47</v>
      </c>
      <c r="H55" s="70">
        <v>0</v>
      </c>
      <c r="I55" s="70">
        <v>0</v>
      </c>
      <c r="J55" s="70">
        <v>1369760</v>
      </c>
      <c r="K55" s="70">
        <v>0</v>
      </c>
      <c r="L55" s="70">
        <v>0</v>
      </c>
      <c r="M55" s="70">
        <v>28872265</v>
      </c>
      <c r="N55" s="70">
        <v>0</v>
      </c>
      <c r="O55" s="70">
        <v>0</v>
      </c>
      <c r="P55" s="70">
        <v>0</v>
      </c>
      <c r="Q55" s="70">
        <v>0</v>
      </c>
      <c r="R55" s="70">
        <v>0</v>
      </c>
      <c r="S55" s="70">
        <v>0</v>
      </c>
      <c r="T55" s="70">
        <v>-30242025</v>
      </c>
      <c r="U55" s="71">
        <f t="shared" si="12"/>
        <v>0</v>
      </c>
      <c r="V55" s="70">
        <v>0</v>
      </c>
      <c r="W55" s="71">
        <f t="shared" si="13"/>
        <v>0</v>
      </c>
    </row>
    <row r="56" spans="1:23" x14ac:dyDescent="0.2">
      <c r="A56" s="308" t="s">
        <v>302</v>
      </c>
      <c r="B56" s="308"/>
      <c r="C56" s="308"/>
      <c r="D56" s="308"/>
      <c r="E56" s="308"/>
      <c r="F56" s="308"/>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ht="24" customHeight="1" x14ac:dyDescent="0.2">
      <c r="A57" s="309" t="s">
        <v>337</v>
      </c>
      <c r="B57" s="309"/>
      <c r="C57" s="309"/>
      <c r="D57" s="309"/>
      <c r="E57" s="309"/>
      <c r="F57" s="309"/>
      <c r="G57" s="10">
        <v>49</v>
      </c>
      <c r="H57" s="73">
        <f>SUM(H38:H56)</f>
        <v>153369600</v>
      </c>
      <c r="I57" s="73">
        <f t="shared" ref="I57:W57" si="14">SUM(I38:I56)</f>
        <v>0</v>
      </c>
      <c r="J57" s="73">
        <f t="shared" si="14"/>
        <v>7668480</v>
      </c>
      <c r="K57" s="73">
        <f t="shared" si="14"/>
        <v>0</v>
      </c>
      <c r="L57" s="73">
        <f t="shared" si="14"/>
        <v>0</v>
      </c>
      <c r="M57" s="73">
        <f t="shared" si="14"/>
        <v>130515439</v>
      </c>
      <c r="N57" s="73">
        <f t="shared" si="14"/>
        <v>45982991</v>
      </c>
      <c r="O57" s="73">
        <f t="shared" si="14"/>
        <v>0</v>
      </c>
      <c r="P57" s="73">
        <f t="shared" si="14"/>
        <v>0</v>
      </c>
      <c r="Q57" s="73">
        <f t="shared" si="14"/>
        <v>0</v>
      </c>
      <c r="R57" s="73">
        <f t="shared" si="14"/>
        <v>0</v>
      </c>
      <c r="S57" s="73">
        <f t="shared" si="14"/>
        <v>29892444</v>
      </c>
      <c r="T57" s="73">
        <f t="shared" si="14"/>
        <v>92090590</v>
      </c>
      <c r="U57" s="73">
        <f t="shared" si="14"/>
        <v>459519544</v>
      </c>
      <c r="V57" s="73">
        <f t="shared" si="14"/>
        <v>0</v>
      </c>
      <c r="W57" s="73">
        <f t="shared" si="14"/>
        <v>459519544</v>
      </c>
    </row>
    <row r="58" spans="1:23" x14ac:dyDescent="0.2">
      <c r="A58" s="310" t="s">
        <v>303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312</v>
      </c>
      <c r="B59" s="306"/>
      <c r="C59" s="306"/>
      <c r="D59" s="306"/>
      <c r="E59" s="306"/>
      <c r="F59" s="306"/>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10200000</v>
      </c>
      <c r="T59" s="72">
        <f t="shared" si="15"/>
        <v>-10200000</v>
      </c>
      <c r="U59" s="72">
        <f t="shared" si="15"/>
        <v>0</v>
      </c>
      <c r="V59" s="72">
        <f t="shared" si="15"/>
        <v>0</v>
      </c>
      <c r="W59" s="72">
        <f t="shared" si="15"/>
        <v>0</v>
      </c>
    </row>
    <row r="60" spans="1:23" ht="27.75" customHeight="1" x14ac:dyDescent="0.2">
      <c r="A60" s="306" t="s">
        <v>313</v>
      </c>
      <c r="B60" s="306"/>
      <c r="C60" s="306"/>
      <c r="D60" s="306"/>
      <c r="E60" s="306"/>
      <c r="F60" s="306"/>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10200000</v>
      </c>
      <c r="T60" s="72">
        <f t="shared" si="16"/>
        <v>81890590</v>
      </c>
      <c r="U60" s="72">
        <f t="shared" si="16"/>
        <v>92090590</v>
      </c>
      <c r="V60" s="72">
        <f t="shared" si="16"/>
        <v>0</v>
      </c>
      <c r="W60" s="72">
        <f t="shared" si="16"/>
        <v>92090590</v>
      </c>
    </row>
    <row r="61" spans="1:23" ht="29.25" customHeight="1" x14ac:dyDescent="0.2">
      <c r="A61" s="307" t="s">
        <v>314</v>
      </c>
      <c r="B61" s="307"/>
      <c r="C61" s="307"/>
      <c r="D61" s="307"/>
      <c r="E61" s="307"/>
      <c r="F61" s="307"/>
      <c r="G61" s="10">
        <v>52</v>
      </c>
      <c r="H61" s="73">
        <f>SUM(H49:H56)</f>
        <v>0</v>
      </c>
      <c r="I61" s="73">
        <f t="shared" ref="I61:W61" si="17">SUM(I49:I56)</f>
        <v>0</v>
      </c>
      <c r="J61" s="73">
        <f t="shared" si="17"/>
        <v>1369760</v>
      </c>
      <c r="K61" s="73">
        <f t="shared" si="17"/>
        <v>0</v>
      </c>
      <c r="L61" s="73">
        <f t="shared" si="17"/>
        <v>0</v>
      </c>
      <c r="M61" s="73">
        <f t="shared" si="17"/>
        <v>28872265</v>
      </c>
      <c r="N61" s="73">
        <f t="shared" si="17"/>
        <v>0</v>
      </c>
      <c r="O61" s="73">
        <f t="shared" si="17"/>
        <v>0</v>
      </c>
      <c r="P61" s="73">
        <f t="shared" si="17"/>
        <v>0</v>
      </c>
      <c r="Q61" s="73">
        <f t="shared" si="17"/>
        <v>0</v>
      </c>
      <c r="R61" s="73">
        <f t="shared" si="17"/>
        <v>0</v>
      </c>
      <c r="S61" s="73">
        <f t="shared" si="17"/>
        <v>0</v>
      </c>
      <c r="T61" s="73">
        <f t="shared" si="17"/>
        <v>-49495022</v>
      </c>
      <c r="U61" s="73">
        <f t="shared" si="17"/>
        <v>-19252997</v>
      </c>
      <c r="V61" s="73">
        <f t="shared" si="17"/>
        <v>0</v>
      </c>
      <c r="W61" s="73">
        <f t="shared" si="17"/>
        <v>-19252997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33" t="s">
        <v>378</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ht="119.25" customHeight="1" x14ac:dyDescent="0.2">
      <c r="A25" s="334"/>
      <c r="B25" s="334"/>
      <c r="C25" s="334"/>
      <c r="D25" s="334"/>
      <c r="E25" s="334"/>
      <c r="F25" s="334"/>
      <c r="G25" s="334"/>
      <c r="H25" s="334"/>
      <c r="I25" s="334"/>
      <c r="J25" s="334"/>
    </row>
    <row r="26" spans="1:10" ht="90" customHeight="1" x14ac:dyDescent="0.2">
      <c r="A26" s="334"/>
      <c r="B26" s="334"/>
      <c r="C26" s="334"/>
      <c r="D26" s="334"/>
      <c r="E26" s="334"/>
      <c r="F26" s="334"/>
      <c r="G26" s="334"/>
      <c r="H26" s="334"/>
      <c r="I26" s="334"/>
      <c r="J26" s="334"/>
    </row>
    <row r="27" spans="1:10" ht="87" customHeight="1" x14ac:dyDescent="0.2">
      <c r="A27" s="334"/>
      <c r="B27" s="334"/>
      <c r="C27" s="334"/>
      <c r="D27" s="334"/>
      <c r="E27" s="334"/>
      <c r="F27" s="334"/>
      <c r="G27" s="334"/>
      <c r="H27" s="334"/>
      <c r="I27" s="334"/>
      <c r="J27" s="334"/>
    </row>
    <row r="28" spans="1:10" ht="84" customHeight="1" x14ac:dyDescent="0.2">
      <c r="A28" s="334"/>
      <c r="B28" s="334"/>
      <c r="C28" s="334"/>
      <c r="D28" s="334"/>
      <c r="E28" s="334"/>
      <c r="F28" s="334"/>
      <c r="G28" s="334"/>
      <c r="H28" s="334"/>
      <c r="I28" s="334"/>
      <c r="J28" s="334"/>
    </row>
    <row r="29" spans="1:10" ht="148.5" customHeight="1" x14ac:dyDescent="0.2">
      <c r="A29" s="334"/>
      <c r="B29" s="334"/>
      <c r="C29" s="334"/>
      <c r="D29" s="334"/>
      <c r="E29" s="334"/>
      <c r="F29" s="334"/>
      <c r="G29" s="334"/>
      <c r="H29" s="334"/>
      <c r="I29" s="334"/>
      <c r="J29" s="334"/>
    </row>
    <row r="30" spans="1:10" ht="140.25" customHeight="1" x14ac:dyDescent="0.2">
      <c r="A30" s="334"/>
      <c r="B30" s="334"/>
      <c r="C30" s="334"/>
      <c r="D30" s="334"/>
      <c r="E30" s="334"/>
      <c r="F30" s="334"/>
      <c r="G30" s="334"/>
      <c r="H30" s="334"/>
      <c r="I30" s="334"/>
      <c r="J30" s="334"/>
    </row>
  </sheetData>
  <mergeCells count="1">
    <mergeCell ref="A1:J3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57FF-F432-4EFA-BF7E-CD0580367FA6}">
  <dimension ref="B2:I11"/>
  <sheetViews>
    <sheetView workbookViewId="0">
      <selection activeCell="H49" sqref="H49"/>
    </sheetView>
  </sheetViews>
  <sheetFormatPr defaultColWidth="9.140625" defaultRowHeight="12" x14ac:dyDescent="0.2"/>
  <cols>
    <col min="1" max="1" width="9.140625" style="116"/>
    <col min="2" max="2" width="46.85546875" style="116" bestFit="1" customWidth="1"/>
    <col min="3" max="3" width="15.28515625" style="115" customWidth="1"/>
    <col min="4" max="4" width="1.140625" style="115" customWidth="1"/>
    <col min="5" max="5" width="17.5703125" style="115" bestFit="1" customWidth="1"/>
    <col min="6" max="6" width="2.140625" style="115" customWidth="1"/>
    <col min="7" max="7" width="16.85546875" style="115" bestFit="1" customWidth="1"/>
    <col min="8" max="8" width="56.85546875" style="116" customWidth="1"/>
    <col min="9" max="9" width="3.42578125" style="116" customWidth="1"/>
    <col min="10" max="16384" width="9.140625" style="116"/>
  </cols>
  <sheetData>
    <row r="2" spans="2:9" x14ac:dyDescent="0.2">
      <c r="B2" s="114"/>
    </row>
    <row r="3" spans="2:9" x14ac:dyDescent="0.2">
      <c r="B3" s="117" t="s">
        <v>114</v>
      </c>
    </row>
    <row r="4" spans="2:9" x14ac:dyDescent="0.2">
      <c r="B4" s="118" t="s">
        <v>397</v>
      </c>
      <c r="C4" s="119" t="s">
        <v>398</v>
      </c>
      <c r="D4" s="119"/>
      <c r="E4" s="119" t="s">
        <v>399</v>
      </c>
      <c r="F4" s="119"/>
      <c r="G4" s="119" t="s">
        <v>400</v>
      </c>
      <c r="H4" s="120" t="s">
        <v>401</v>
      </c>
    </row>
    <row r="5" spans="2:9" x14ac:dyDescent="0.2">
      <c r="B5" s="117"/>
      <c r="C5" s="121"/>
      <c r="D5" s="121"/>
      <c r="E5" s="121"/>
      <c r="F5" s="121"/>
      <c r="G5" s="121"/>
      <c r="H5" s="122"/>
    </row>
    <row r="6" spans="2:9" x14ac:dyDescent="0.2">
      <c r="B6" s="123" t="s">
        <v>402</v>
      </c>
      <c r="C6" s="124">
        <v>17921</v>
      </c>
      <c r="D6" s="124"/>
      <c r="E6" s="124">
        <v>0</v>
      </c>
      <c r="F6" s="124"/>
      <c r="G6" s="124">
        <f t="shared" ref="G6:G10" si="0">+C6-E6</f>
        <v>17921</v>
      </c>
      <c r="H6" s="335" t="s">
        <v>403</v>
      </c>
      <c r="I6" s="123"/>
    </row>
    <row r="7" spans="2:9" x14ac:dyDescent="0.2">
      <c r="B7" s="123" t="s">
        <v>404</v>
      </c>
      <c r="C7" s="124">
        <v>-30802</v>
      </c>
      <c r="D7" s="124"/>
      <c r="E7" s="124"/>
      <c r="F7" s="124"/>
      <c r="G7" s="124">
        <f t="shared" si="0"/>
        <v>-30802</v>
      </c>
      <c r="H7" s="335"/>
      <c r="I7" s="123"/>
    </row>
    <row r="8" spans="2:9" x14ac:dyDescent="0.2">
      <c r="B8" s="123" t="s">
        <v>405</v>
      </c>
      <c r="C8" s="124"/>
      <c r="D8" s="124"/>
      <c r="E8" s="124">
        <v>1477</v>
      </c>
      <c r="F8" s="124"/>
      <c r="G8" s="124">
        <f t="shared" si="0"/>
        <v>-1477</v>
      </c>
      <c r="H8" s="335"/>
      <c r="I8" s="123"/>
    </row>
    <row r="9" spans="2:9" x14ac:dyDescent="0.2">
      <c r="B9" s="123" t="s">
        <v>406</v>
      </c>
      <c r="C9" s="124">
        <v>0</v>
      </c>
      <c r="D9" s="124"/>
      <c r="E9" s="124">
        <v>-14335</v>
      </c>
      <c r="F9" s="124"/>
      <c r="G9" s="124">
        <f t="shared" si="0"/>
        <v>14335</v>
      </c>
      <c r="H9" s="336"/>
    </row>
    <row r="10" spans="2:9" s="127" customFormat="1" x14ac:dyDescent="0.2">
      <c r="B10" s="125"/>
      <c r="C10" s="126">
        <f>SUM(C6:C9)</f>
        <v>-12881</v>
      </c>
      <c r="D10" s="126"/>
      <c r="E10" s="126">
        <f>SUM(E6:E9)</f>
        <v>-12858</v>
      </c>
      <c r="F10" s="126"/>
      <c r="G10" s="126">
        <f t="shared" si="0"/>
        <v>-23</v>
      </c>
      <c r="H10" s="125"/>
    </row>
    <row r="11" spans="2:9" s="127" customFormat="1" x14ac:dyDescent="0.2">
      <c r="C11" s="128"/>
      <c r="D11" s="128"/>
      <c r="E11" s="128"/>
      <c r="F11" s="128"/>
      <c r="G11" s="128"/>
    </row>
  </sheetData>
  <mergeCells count="1">
    <mergeCell ref="H6:H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7508-21DC-4CB2-B9C6-31E442A358D9}">
  <dimension ref="B2:J53"/>
  <sheetViews>
    <sheetView workbookViewId="0">
      <selection activeCell="G58" sqref="G58"/>
    </sheetView>
  </sheetViews>
  <sheetFormatPr defaultColWidth="9.140625" defaultRowHeight="12" x14ac:dyDescent="0.2"/>
  <cols>
    <col min="1" max="1" width="9.140625" style="116"/>
    <col min="2" max="2" width="46.85546875" style="116" bestFit="1" customWidth="1"/>
    <col min="3" max="3" width="15.28515625" style="115" customWidth="1"/>
    <col min="4" max="4" width="1.140625" style="115" customWidth="1"/>
    <col min="5" max="5" width="17.5703125" style="115" bestFit="1" customWidth="1"/>
    <col min="6" max="6" width="1" style="115" customWidth="1"/>
    <col min="7" max="7" width="16.85546875" style="115" bestFit="1" customWidth="1"/>
    <col min="8" max="8" width="64.42578125" style="129" customWidth="1"/>
    <col min="9" max="9" width="3.42578125" style="116" customWidth="1"/>
    <col min="10" max="10" width="59" style="116" customWidth="1"/>
    <col min="11" max="16384" width="9.140625" style="116"/>
  </cols>
  <sheetData>
    <row r="2" spans="2:8" x14ac:dyDescent="0.2">
      <c r="B2" s="114"/>
    </row>
    <row r="3" spans="2:8" x14ac:dyDescent="0.2">
      <c r="B3" s="117" t="s">
        <v>1</v>
      </c>
      <c r="C3" s="121" t="s">
        <v>398</v>
      </c>
      <c r="D3" s="121"/>
      <c r="E3" s="121" t="s">
        <v>399</v>
      </c>
      <c r="F3" s="121"/>
      <c r="G3" s="121" t="s">
        <v>400</v>
      </c>
      <c r="H3" s="122" t="s">
        <v>401</v>
      </c>
    </row>
    <row r="4" spans="2:8" x14ac:dyDescent="0.2">
      <c r="B4" s="118" t="s">
        <v>407</v>
      </c>
      <c r="C4" s="130"/>
      <c r="D4" s="130"/>
      <c r="E4" s="130"/>
      <c r="F4" s="130"/>
      <c r="G4" s="130"/>
      <c r="H4" s="131"/>
    </row>
    <row r="5" spans="2:8" x14ac:dyDescent="0.2">
      <c r="B5" s="117"/>
    </row>
    <row r="6" spans="2:8" x14ac:dyDescent="0.2">
      <c r="B6" s="116" t="s">
        <v>408</v>
      </c>
      <c r="C6" s="124">
        <v>236250</v>
      </c>
      <c r="D6" s="124"/>
      <c r="E6" s="132">
        <v>232440</v>
      </c>
      <c r="F6" s="124"/>
      <c r="G6" s="124">
        <f>+C6-E6</f>
        <v>3810</v>
      </c>
      <c r="H6" s="335" t="s">
        <v>409</v>
      </c>
    </row>
    <row r="7" spans="2:8" x14ac:dyDescent="0.2">
      <c r="B7" s="116" t="s">
        <v>410</v>
      </c>
      <c r="C7" s="124">
        <v>0</v>
      </c>
      <c r="D7" s="124"/>
      <c r="E7" s="132">
        <v>2989</v>
      </c>
      <c r="F7" s="124"/>
      <c r="G7" s="124">
        <f>+C7-E7</f>
        <v>-2989</v>
      </c>
      <c r="H7" s="335"/>
    </row>
    <row r="8" spans="2:8" x14ac:dyDescent="0.2">
      <c r="B8" s="116" t="s">
        <v>411</v>
      </c>
      <c r="C8" s="124">
        <v>0</v>
      </c>
      <c r="D8" s="124"/>
      <c r="E8" s="132">
        <v>821</v>
      </c>
      <c r="F8" s="124"/>
      <c r="G8" s="124">
        <f>+C8-E8</f>
        <v>-821</v>
      </c>
      <c r="H8" s="336"/>
    </row>
    <row r="9" spans="2:8" s="127" customFormat="1" x14ac:dyDescent="0.2">
      <c r="B9" s="125" t="s">
        <v>412</v>
      </c>
      <c r="C9" s="126">
        <f>SUM(C6:C8)</f>
        <v>236250</v>
      </c>
      <c r="D9" s="126"/>
      <c r="E9" s="126">
        <f>SUM(E6:E8)</f>
        <v>236250</v>
      </c>
      <c r="F9" s="126"/>
      <c r="G9" s="126">
        <f>SUM(G6:G8)</f>
        <v>0</v>
      </c>
      <c r="H9" s="125"/>
    </row>
    <row r="10" spans="2:8" s="127" customFormat="1" x14ac:dyDescent="0.2">
      <c r="C10" s="128"/>
      <c r="D10" s="128"/>
      <c r="E10" s="128"/>
      <c r="F10" s="128"/>
      <c r="G10" s="128"/>
    </row>
    <row r="11" spans="2:8" x14ac:dyDescent="0.2">
      <c r="B11" s="116" t="s">
        <v>413</v>
      </c>
      <c r="C11" s="133">
        <v>6857</v>
      </c>
      <c r="E11" s="133">
        <v>0</v>
      </c>
      <c r="G11" s="124">
        <f>+C11-E11</f>
        <v>6857</v>
      </c>
      <c r="H11" s="337" t="s">
        <v>414</v>
      </c>
    </row>
    <row r="12" spans="2:8" x14ac:dyDescent="0.2">
      <c r="B12" s="116" t="s">
        <v>415</v>
      </c>
      <c r="C12" s="133">
        <v>2580</v>
      </c>
      <c r="E12" s="133">
        <v>0</v>
      </c>
      <c r="F12" s="134"/>
      <c r="G12" s="124">
        <f>+C12-E12</f>
        <v>2580</v>
      </c>
      <c r="H12" s="337"/>
    </row>
    <row r="13" spans="2:8" x14ac:dyDescent="0.2">
      <c r="B13" s="135" t="s">
        <v>416</v>
      </c>
      <c r="C13" s="130">
        <v>0</v>
      </c>
      <c r="D13" s="130"/>
      <c r="E13" s="136">
        <v>9437</v>
      </c>
      <c r="F13" s="130"/>
      <c r="G13" s="137">
        <f>+C13-E13</f>
        <v>-9437</v>
      </c>
      <c r="H13" s="338"/>
    </row>
    <row r="14" spans="2:8" x14ac:dyDescent="0.2">
      <c r="B14" s="125" t="s">
        <v>412</v>
      </c>
      <c r="C14" s="133">
        <f>SUM(C11:C13)</f>
        <v>9437</v>
      </c>
      <c r="E14" s="133">
        <f>SUM(E11:E13)</f>
        <v>9437</v>
      </c>
      <c r="G14" s="133">
        <f>C14-E14</f>
        <v>0</v>
      </c>
    </row>
    <row r="16" spans="2:8" x14ac:dyDescent="0.2">
      <c r="B16" s="116" t="s">
        <v>417</v>
      </c>
      <c r="C16" s="133">
        <v>10717</v>
      </c>
      <c r="E16" s="133"/>
      <c r="G16" s="124">
        <f>+C16-E16</f>
        <v>10717</v>
      </c>
      <c r="H16" s="337" t="s">
        <v>418</v>
      </c>
    </row>
    <row r="17" spans="2:10" x14ac:dyDescent="0.2">
      <c r="B17" s="138" t="s">
        <v>419</v>
      </c>
      <c r="C17" s="133">
        <v>0</v>
      </c>
      <c r="E17" s="132">
        <v>6181</v>
      </c>
      <c r="F17" s="134"/>
      <c r="G17" s="124">
        <f>+C17-E17</f>
        <v>-6181</v>
      </c>
      <c r="H17" s="337"/>
    </row>
    <row r="18" spans="2:10" x14ac:dyDescent="0.2">
      <c r="B18" s="138" t="s">
        <v>420</v>
      </c>
      <c r="C18" s="133">
        <v>0</v>
      </c>
      <c r="E18" s="132">
        <v>1732</v>
      </c>
      <c r="F18" s="134"/>
      <c r="G18" s="124">
        <f>+C18-E18</f>
        <v>-1732</v>
      </c>
      <c r="H18" s="337"/>
    </row>
    <row r="19" spans="2:10" x14ac:dyDescent="0.2">
      <c r="B19" s="138" t="s">
        <v>421</v>
      </c>
      <c r="C19" s="130">
        <v>0</v>
      </c>
      <c r="D19" s="130"/>
      <c r="E19" s="139">
        <v>2804</v>
      </c>
      <c r="F19" s="130"/>
      <c r="G19" s="137">
        <f>+C19-E19</f>
        <v>-2804</v>
      </c>
      <c r="H19" s="338"/>
    </row>
    <row r="20" spans="2:10" x14ac:dyDescent="0.2">
      <c r="B20" s="125" t="s">
        <v>412</v>
      </c>
      <c r="C20" s="133">
        <f>SUM(C16:C19)</f>
        <v>10717</v>
      </c>
      <c r="E20" s="133">
        <f>SUM(E16:E19)</f>
        <v>10717</v>
      </c>
      <c r="G20" s="133">
        <f>C20-E20</f>
        <v>0</v>
      </c>
    </row>
    <row r="23" spans="2:10" x14ac:dyDescent="0.2">
      <c r="B23" s="116" t="s">
        <v>422</v>
      </c>
      <c r="C23" s="124">
        <v>299</v>
      </c>
      <c r="D23" s="124"/>
      <c r="E23" s="124">
        <v>0</v>
      </c>
      <c r="F23" s="124"/>
      <c r="G23" s="124">
        <f t="shared" ref="G23:G27" si="0">+C23-E23</f>
        <v>299</v>
      </c>
      <c r="H23" s="335" t="s">
        <v>423</v>
      </c>
      <c r="J23" s="337"/>
    </row>
    <row r="24" spans="2:10" x14ac:dyDescent="0.2">
      <c r="B24" s="116" t="s">
        <v>424</v>
      </c>
      <c r="C24" s="124">
        <v>146379</v>
      </c>
      <c r="D24" s="124"/>
      <c r="E24" s="124"/>
      <c r="F24" s="124"/>
      <c r="G24" s="124">
        <f t="shared" si="0"/>
        <v>146379</v>
      </c>
      <c r="H24" s="335"/>
      <c r="J24" s="337"/>
    </row>
    <row r="25" spans="2:10" ht="24" x14ac:dyDescent="0.2">
      <c r="B25" s="140" t="s">
        <v>425</v>
      </c>
      <c r="C25" s="124">
        <v>11652</v>
      </c>
      <c r="D25" s="124"/>
      <c r="E25" s="124">
        <v>0</v>
      </c>
      <c r="F25" s="124"/>
      <c r="G25" s="124">
        <f t="shared" si="0"/>
        <v>11652</v>
      </c>
      <c r="H25" s="335"/>
      <c r="J25" s="337"/>
    </row>
    <row r="26" spans="2:10" x14ac:dyDescent="0.2">
      <c r="B26" s="141" t="s">
        <v>426</v>
      </c>
      <c r="C26" s="124">
        <v>0</v>
      </c>
      <c r="D26" s="124"/>
      <c r="E26" s="132">
        <v>147497</v>
      </c>
      <c r="F26" s="124"/>
      <c r="G26" s="124">
        <f t="shared" si="0"/>
        <v>-147497</v>
      </c>
      <c r="H26" s="335"/>
      <c r="J26" s="337"/>
    </row>
    <row r="27" spans="2:10" x14ac:dyDescent="0.2">
      <c r="B27" s="142" t="s">
        <v>427</v>
      </c>
      <c r="C27" s="124">
        <v>0</v>
      </c>
      <c r="D27" s="124"/>
      <c r="E27" s="132">
        <v>10833</v>
      </c>
      <c r="F27" s="124"/>
      <c r="G27" s="124">
        <f t="shared" si="0"/>
        <v>-10833</v>
      </c>
      <c r="H27" s="335"/>
      <c r="J27" s="337"/>
    </row>
    <row r="28" spans="2:10" s="127" customFormat="1" x14ac:dyDescent="0.2">
      <c r="B28" s="125" t="s">
        <v>412</v>
      </c>
      <c r="C28" s="126">
        <f>SUM(C23:C27)</f>
        <v>158330</v>
      </c>
      <c r="D28" s="126"/>
      <c r="E28" s="126">
        <f>SUM(E23:E27)</f>
        <v>158330</v>
      </c>
      <c r="F28" s="126"/>
      <c r="G28" s="126">
        <f>SUM(G23:G27)</f>
        <v>0</v>
      </c>
      <c r="H28" s="125"/>
    </row>
    <row r="29" spans="2:10" s="127" customFormat="1" x14ac:dyDescent="0.2">
      <c r="C29" s="128"/>
      <c r="D29" s="128"/>
      <c r="E29" s="128"/>
      <c r="F29" s="128"/>
      <c r="G29" s="128"/>
    </row>
    <row r="30" spans="2:10" s="127" customFormat="1" x14ac:dyDescent="0.2">
      <c r="B30" s="129" t="s">
        <v>428</v>
      </c>
      <c r="C30" s="124">
        <v>29892</v>
      </c>
      <c r="D30" s="124"/>
      <c r="E30" s="124">
        <v>0</v>
      </c>
      <c r="F30" s="128"/>
      <c r="G30" s="124">
        <f>C30-E30</f>
        <v>29892</v>
      </c>
      <c r="H30" s="337" t="s">
        <v>429</v>
      </c>
    </row>
    <row r="31" spans="2:10" s="127" customFormat="1" x14ac:dyDescent="0.2">
      <c r="B31" s="129" t="s">
        <v>430</v>
      </c>
      <c r="C31" s="124">
        <v>92090</v>
      </c>
      <c r="D31" s="124"/>
      <c r="E31" s="124">
        <v>0</v>
      </c>
      <c r="F31" s="128"/>
      <c r="G31" s="124">
        <f>C31-E31</f>
        <v>92090</v>
      </c>
      <c r="H31" s="337"/>
    </row>
    <row r="32" spans="2:10" s="127" customFormat="1" x14ac:dyDescent="0.2">
      <c r="B32" s="143" t="s">
        <v>431</v>
      </c>
      <c r="C32" s="137">
        <v>0</v>
      </c>
      <c r="D32" s="144"/>
      <c r="E32" s="145">
        <v>121982</v>
      </c>
      <c r="F32" s="144"/>
      <c r="G32" s="137">
        <f>C32-E32</f>
        <v>-121982</v>
      </c>
      <c r="H32" s="338"/>
    </row>
    <row r="33" spans="2:8" s="127" customFormat="1" x14ac:dyDescent="0.2">
      <c r="B33" s="125" t="s">
        <v>412</v>
      </c>
      <c r="C33" s="128">
        <f>SUM(C30:C32)</f>
        <v>121982</v>
      </c>
      <c r="D33" s="128"/>
      <c r="E33" s="128">
        <f>SUM(E30:E32)</f>
        <v>121982</v>
      </c>
      <c r="F33" s="128"/>
      <c r="G33" s="124">
        <f t="shared" ref="G33" si="1">+C33-E33</f>
        <v>0</v>
      </c>
    </row>
    <row r="34" spans="2:8" s="127" customFormat="1" x14ac:dyDescent="0.2">
      <c r="C34" s="128"/>
      <c r="D34" s="128"/>
      <c r="E34" s="128"/>
      <c r="F34" s="128"/>
      <c r="G34" s="124"/>
    </row>
    <row r="35" spans="2:8" s="127" customFormat="1" x14ac:dyDescent="0.2">
      <c r="B35" s="129" t="s">
        <v>432</v>
      </c>
      <c r="C35" s="124">
        <v>97509</v>
      </c>
      <c r="D35" s="124"/>
      <c r="E35" s="124">
        <v>0</v>
      </c>
      <c r="F35" s="128"/>
      <c r="G35" s="124">
        <f t="shared" ref="G35:G37" si="2">+C35-E35</f>
        <v>97509</v>
      </c>
      <c r="H35" s="337" t="s">
        <v>433</v>
      </c>
    </row>
    <row r="36" spans="2:8" s="127" customFormat="1" x14ac:dyDescent="0.2">
      <c r="B36" s="129" t="s">
        <v>434</v>
      </c>
      <c r="C36" s="124">
        <v>55946</v>
      </c>
      <c r="D36" s="124"/>
      <c r="E36" s="124">
        <v>0</v>
      </c>
      <c r="F36" s="128"/>
      <c r="G36" s="124">
        <f t="shared" si="2"/>
        <v>55946</v>
      </c>
      <c r="H36" s="337"/>
    </row>
    <row r="37" spans="2:8" s="127" customFormat="1" x14ac:dyDescent="0.2">
      <c r="B37" s="143" t="s">
        <v>435</v>
      </c>
      <c r="C37" s="144">
        <v>0</v>
      </c>
      <c r="D37" s="144"/>
      <c r="E37" s="145">
        <v>153455</v>
      </c>
      <c r="F37" s="144"/>
      <c r="G37" s="137">
        <f t="shared" si="2"/>
        <v>-153455</v>
      </c>
      <c r="H37" s="338"/>
    </row>
    <row r="38" spans="2:8" s="127" customFormat="1" x14ac:dyDescent="0.2">
      <c r="B38" s="125" t="s">
        <v>412</v>
      </c>
      <c r="C38" s="128">
        <f>SUM(C35:C37)</f>
        <v>153455</v>
      </c>
      <c r="D38" s="128"/>
      <c r="E38" s="128">
        <f>SUM(E35:E37)</f>
        <v>153455</v>
      </c>
      <c r="F38" s="128"/>
      <c r="G38" s="124">
        <f>+C38-E38</f>
        <v>0</v>
      </c>
    </row>
    <row r="39" spans="2:8" s="127" customFormat="1" x14ac:dyDescent="0.2">
      <c r="C39" s="128"/>
      <c r="D39" s="128"/>
      <c r="E39" s="128"/>
      <c r="F39" s="128"/>
      <c r="G39" s="124"/>
    </row>
    <row r="40" spans="2:8" s="127" customFormat="1" ht="24" x14ac:dyDescent="0.2">
      <c r="B40" s="140" t="s">
        <v>436</v>
      </c>
      <c r="C40" s="124">
        <v>6006</v>
      </c>
      <c r="D40" s="124"/>
      <c r="E40" s="124">
        <v>0</v>
      </c>
      <c r="F40" s="128"/>
      <c r="G40" s="124">
        <f t="shared" ref="G40:G43" si="3">+C40-E40</f>
        <v>6006</v>
      </c>
      <c r="H40" s="337" t="s">
        <v>437</v>
      </c>
    </row>
    <row r="41" spans="2:8" s="127" customFormat="1" x14ac:dyDescent="0.2">
      <c r="B41" s="129" t="s">
        <v>438</v>
      </c>
      <c r="C41" s="124">
        <v>280</v>
      </c>
      <c r="D41" s="124"/>
      <c r="E41" s="124">
        <v>0</v>
      </c>
      <c r="F41" s="128"/>
      <c r="G41" s="124">
        <f t="shared" si="3"/>
        <v>280</v>
      </c>
      <c r="H41" s="337"/>
    </row>
    <row r="42" spans="2:8" s="127" customFormat="1" x14ac:dyDescent="0.2">
      <c r="B42" s="143" t="s">
        <v>439</v>
      </c>
      <c r="C42" s="144">
        <v>0</v>
      </c>
      <c r="D42" s="144"/>
      <c r="E42" s="145">
        <v>5926</v>
      </c>
      <c r="F42" s="144"/>
      <c r="G42" s="146">
        <v>-5926</v>
      </c>
      <c r="H42" s="338"/>
    </row>
    <row r="43" spans="2:8" s="127" customFormat="1" x14ac:dyDescent="0.2">
      <c r="B43" s="125" t="s">
        <v>412</v>
      </c>
      <c r="C43" s="128">
        <f>SUM(C40:C42)</f>
        <v>6286</v>
      </c>
      <c r="D43" s="128"/>
      <c r="E43" s="128">
        <f>SUM(E40:E42)</f>
        <v>5926</v>
      </c>
      <c r="F43" s="128"/>
      <c r="G43" s="124">
        <f t="shared" si="3"/>
        <v>360</v>
      </c>
    </row>
    <row r="44" spans="2:8" s="127" customFormat="1" x14ac:dyDescent="0.2">
      <c r="C44" s="128"/>
      <c r="D44" s="128"/>
      <c r="E44" s="128"/>
      <c r="F44" s="128"/>
      <c r="G44" s="124"/>
    </row>
    <row r="45" spans="2:8" s="127" customFormat="1" x14ac:dyDescent="0.2">
      <c r="B45" s="140" t="s">
        <v>440</v>
      </c>
      <c r="C45" s="124">
        <v>2982</v>
      </c>
      <c r="D45" s="124"/>
      <c r="E45" s="124">
        <v>0</v>
      </c>
      <c r="F45" s="128"/>
      <c r="G45" s="124">
        <f t="shared" ref="G45:G46" si="4">+C45-E45</f>
        <v>2982</v>
      </c>
      <c r="H45" s="337" t="s">
        <v>441</v>
      </c>
    </row>
    <row r="46" spans="2:8" s="127" customFormat="1" x14ac:dyDescent="0.2">
      <c r="B46" s="129" t="s">
        <v>442</v>
      </c>
      <c r="C46" s="124">
        <v>102672</v>
      </c>
      <c r="D46" s="124"/>
      <c r="E46" s="124">
        <v>0</v>
      </c>
      <c r="F46" s="128"/>
      <c r="G46" s="124">
        <f t="shared" si="4"/>
        <v>102672</v>
      </c>
      <c r="H46" s="337"/>
    </row>
    <row r="47" spans="2:8" s="127" customFormat="1" x14ac:dyDescent="0.2">
      <c r="B47" s="143" t="s">
        <v>443</v>
      </c>
      <c r="C47" s="144">
        <v>0</v>
      </c>
      <c r="D47" s="144"/>
      <c r="E47" s="145">
        <v>102753</v>
      </c>
      <c r="F47" s="144"/>
      <c r="G47" s="146">
        <v>-5926</v>
      </c>
      <c r="H47" s="338"/>
    </row>
    <row r="48" spans="2:8" s="127" customFormat="1" x14ac:dyDescent="0.2">
      <c r="B48" s="125" t="s">
        <v>412</v>
      </c>
      <c r="C48" s="128">
        <f>SUM(C45:C47)</f>
        <v>105654</v>
      </c>
      <c r="D48" s="128"/>
      <c r="E48" s="128">
        <f>SUM(E45:E47)</f>
        <v>102753</v>
      </c>
      <c r="F48" s="128"/>
      <c r="G48" s="124">
        <f t="shared" ref="G48" si="5">+C48-E48</f>
        <v>2901</v>
      </c>
    </row>
    <row r="49" spans="2:8" s="127" customFormat="1" x14ac:dyDescent="0.2">
      <c r="C49" s="128"/>
      <c r="D49" s="128"/>
      <c r="E49" s="128"/>
      <c r="F49" s="128"/>
      <c r="G49" s="124"/>
    </row>
    <row r="50" spans="2:8" s="127" customFormat="1" x14ac:dyDescent="0.2">
      <c r="B50" s="129" t="s">
        <v>444</v>
      </c>
      <c r="C50" s="124">
        <v>233486</v>
      </c>
      <c r="D50" s="124"/>
      <c r="E50" s="124">
        <v>0</v>
      </c>
      <c r="F50" s="128"/>
      <c r="G50" s="124">
        <f t="shared" ref="G50:G53" si="6">+C50-E50</f>
        <v>233486</v>
      </c>
      <c r="H50" s="337" t="s">
        <v>445</v>
      </c>
    </row>
    <row r="51" spans="2:8" s="127" customFormat="1" ht="24" x14ac:dyDescent="0.2">
      <c r="B51" s="140" t="s">
        <v>446</v>
      </c>
      <c r="C51" s="124">
        <v>41227</v>
      </c>
      <c r="D51" s="124"/>
      <c r="E51" s="124">
        <v>0</v>
      </c>
      <c r="F51" s="128"/>
      <c r="G51" s="124">
        <f t="shared" si="6"/>
        <v>41227</v>
      </c>
      <c r="H51" s="337"/>
    </row>
    <row r="52" spans="2:8" s="127" customFormat="1" x14ac:dyDescent="0.2">
      <c r="B52" s="143" t="s">
        <v>447</v>
      </c>
      <c r="C52" s="144"/>
      <c r="D52" s="144"/>
      <c r="E52" s="145">
        <v>274713</v>
      </c>
      <c r="F52" s="144"/>
      <c r="G52" s="137">
        <f t="shared" si="6"/>
        <v>-274713</v>
      </c>
      <c r="H52" s="338"/>
    </row>
    <row r="53" spans="2:8" s="127" customFormat="1" x14ac:dyDescent="0.2">
      <c r="B53" s="125" t="s">
        <v>412</v>
      </c>
      <c r="C53" s="128">
        <f>SUM(C50:C52)</f>
        <v>274713</v>
      </c>
      <c r="D53" s="128"/>
      <c r="E53" s="128">
        <f>SUM(E50:E52)</f>
        <v>274713</v>
      </c>
      <c r="F53" s="128"/>
      <c r="G53" s="124">
        <f t="shared" si="6"/>
        <v>0</v>
      </c>
    </row>
  </sheetData>
  <mergeCells count="10">
    <mergeCell ref="J23:J27"/>
    <mergeCell ref="H30:H32"/>
    <mergeCell ref="H35:H37"/>
    <mergeCell ref="H40:H42"/>
    <mergeCell ref="H45:H47"/>
    <mergeCell ref="H50:H52"/>
    <mergeCell ref="H6:H8"/>
    <mergeCell ref="H11:H13"/>
    <mergeCell ref="H16:H19"/>
    <mergeCell ref="H23:H27"/>
  </mergeCells>
  <dataValidations count="1">
    <dataValidation type="whole" operator="greaterThanOrEqual" allowBlank="1" showInputMessage="1" showErrorMessage="1" errorTitle="Pogrešan upis" error="Dopušten je upis samo pozitivnih cjelobrojnih vrijednosti ili nule" sqref="C23:D27" xr:uid="{BB910EDA-0AAE-43B7-BCBF-87F17726627D}">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Bilanca</vt:lpstr>
      <vt:lpstr>RDG</vt:lpstr>
      <vt:lpstr>NT_D</vt:lpstr>
      <vt:lpstr>PK</vt:lpstr>
      <vt:lpstr>Bilješke</vt:lpstr>
      <vt:lpstr>Bilješke razlike RDG</vt:lpstr>
      <vt:lpstr>Bilješke razlike Bilanca</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2021-04-14T13:51:37Z</cp:lastPrinted>
  <dcterms:created xsi:type="dcterms:W3CDTF">2008-10-17T11:51:54Z</dcterms:created>
  <dcterms:modified xsi:type="dcterms:W3CDTF">2021-04-29T09:34:42Z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