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'Bilanca'!$A$1:$I$134</definedName>
    <definedName name="_xlnm.Print_Area" localSheetId="4">'NT_D'!$A$1:$I$53</definedName>
    <definedName name="_xlnm.Print_Area" localSheetId="3">'NT_I'!$A$1:$I$59</definedName>
    <definedName name="_xlnm.Print_Area" localSheetId="0">'Opći podaci'!$A$1:$J$62</definedName>
    <definedName name="_xlnm.Print_Area" localSheetId="5">'PK'!$A$1:$Y$63</definedName>
  </definedNames>
  <calcPr fullCalcOnLoad="1"/>
</workbook>
</file>

<file path=xl/sharedStrings.xml><?xml version="1.0" encoding="utf-8"?>
<sst xmlns="http://schemas.openxmlformats.org/spreadsheetml/2006/main" count="590" uniqueCount="515">
  <si>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</si>
  <si>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</si>
  <si>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</si>
  <si>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</si>
  <si>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</si>
  <si>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</si>
  <si>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</si>
  <si>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</si>
  <si>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</si>
  <si>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</si>
  <si>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</si>
  <si>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</si>
  <si>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</si>
  <si>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</si>
  <si>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</si>
  <si>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</si>
  <si>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</si>
  <si>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</si>
  <si>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</si>
  <si>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</si>
  <si>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</si>
  <si>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</si>
  <si>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</si>
  <si>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</si>
  <si>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</si>
  <si>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</si>
  <si>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</si>
  <si>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</si>
  <si>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</si>
  <si>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</si>
  <si>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</si>
  <si>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</si>
  <si>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</si>
  <si>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</si>
  <si>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</si>
  <si>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</si>
  <si>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</si>
  <si>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</si>
  <si>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</si>
  <si>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</si>
  <si>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</si>
  <si>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</si>
  <si>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</si>
  <si>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</si>
  <si>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</si>
  <si>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</si>
  <si>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</si>
  <si>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</si>
  <si>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</si>
  <si>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</si>
  <si>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</si>
  <si>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</si>
  <si>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</si>
  <si>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</si>
  <si>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</si>
  <si>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</si>
  <si>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</si>
  <si>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</si>
  <si>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</si>
  <si>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</si>
  <si>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</si>
  <si>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</si>
  <si>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</si>
  <si>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</si>
  <si>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</si>
  <si>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</si>
  <si>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</si>
  <si>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</si>
  <si>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</si>
  <si>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</si>
  <si>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 xml:space="preserve">     2. Učinkoviti dio zaštite novčanih tokova</t>
  </si>
  <si>
    <t xml:space="preserve">     3. Učinkoviti dio zaštite neto ulaganja u inozemstvu</t>
  </si>
  <si>
    <t xml:space="preserve">     1. Zadržana dobit</t>
  </si>
  <si>
    <t xml:space="preserve">     2. Preneseni gubitak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</si>
  <si>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</si>
  <si>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</si>
  <si>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</si>
  <si>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</si>
  <si>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</si>
  <si>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</si>
  <si>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</si>
  <si>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</si>
  <si>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</si>
  <si>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</si>
  <si>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</si>
  <si>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</si>
  <si>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</si>
  <si>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</si>
  <si>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</si>
  <si>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</si>
  <si>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</si>
  <si>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</si>
  <si>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</si>
  <si>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</si>
  <si>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</si>
  <si>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</si>
  <si>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</si>
  <si>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</si>
  <si>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</si>
  <si>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</si>
  <si>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</si>
  <si>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</si>
  <si>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</si>
  <si>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</si>
  <si>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</si>
  <si>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</si>
  <si>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</si>
  <si>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</si>
  <si>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</si>
  <si>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</si>
  <si>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</si>
  <si>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</si>
  <si>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</si>
  <si>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</si>
  <si>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</si>
  <si>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</si>
  <si>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</si>
  <si>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</si>
  <si>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</si>
  <si>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</si>
  <si>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</si>
  <si>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</si>
  <si>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</si>
  <si>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    a) dugotrajne imovine osim financijske imovine</t>
  </si>
  <si>
    <t xml:space="preserve">       b) kratkotrajne imovine osim financijske imovine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</si>
  <si>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</si>
  <si>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</si>
  <si>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</si>
  <si>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</si>
  <si>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</si>
  <si>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</si>
  <si>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</si>
  <si>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</si>
  <si>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</si>
  <si>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</si>
  <si>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</si>
  <si>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</si>
  <si>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</si>
  <si>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</si>
  <si>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</si>
  <si>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</si>
  <si>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</si>
  <si>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</si>
  <si>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</si>
  <si>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</si>
  <si>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</si>
  <si>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</si>
  <si>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</si>
  <si>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</si>
  <si>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</si>
  <si>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</si>
  <si>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</si>
  <si>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t>PREKINUTO POSLOVANJE (popunjava poduzetnik obveznika MSFI-a samo ako ima prekinuto poslovanje)</t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</si>
  <si>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</si>
  <si>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</si>
  <si>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</si>
  <si>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>UKUPNO POSLOVANJE (popunjava samo poduzetnik obveznik MSFI-a koji ima prekinuto poslovanje)</t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</si>
  <si>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</si>
  <si>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</si>
  <si>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</si>
  <si>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t>1. Tečajne razlike iz preračuna inozemnog poslovanja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</si>
  <si>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</si>
  <si>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</si>
  <si>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</si>
  <si>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DODATAK Izvještaju o  ostaloj sveobuhvatnoj dobiti (popunjava poduzetnik koji sastavlja konsolidirani izvještaj)</t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</si>
  <si>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</si>
  <si>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</si>
  <si>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</si>
  <si>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</si>
  <si>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</si>
  <si>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</si>
  <si>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</si>
  <si>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</si>
  <si>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</si>
  <si>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</si>
  <si>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</si>
  <si>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</si>
  <si>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</si>
  <si>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</si>
  <si>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</si>
  <si>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</si>
  <si>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</si>
  <si>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</si>
  <si>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</si>
  <si>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</si>
  <si>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</si>
  <si>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</si>
  <si>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</si>
  <si>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</si>
  <si>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</si>
  <si>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</si>
  <si>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</si>
  <si>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</si>
  <si>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</si>
  <si>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</si>
  <si>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</si>
  <si>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</si>
  <si>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</si>
  <si>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</si>
  <si>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</si>
  <si>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</si>
  <si>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</si>
  <si>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</si>
  <si>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</si>
  <si>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</si>
  <si>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</si>
  <si>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</si>
  <si>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</si>
  <si>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</si>
  <si>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</si>
  <si>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</si>
  <si>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</si>
  <si>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</si>
  <si>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</si>
  <si>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</si>
  <si>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</si>
  <si>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</si>
  <si>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</si>
  <si>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</si>
  <si>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</si>
  <si>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</si>
  <si>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</si>
  <si>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</si>
  <si>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</si>
  <si>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</si>
  <si>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</si>
  <si>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</si>
  <si>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</si>
  <si>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</si>
  <si>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</si>
  <si>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</si>
  <si>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t xml:space="preserve"> 1. Novčani izdaci za kupnju dugotrajne materijalne i nematerijalne imovine</t>
  </si>
  <si>
    <t xml:space="preserve"> 2. Novčani izdaci za stjecanje financijskih instrumenata</t>
  </si>
  <si>
    <t xml:space="preserve"> 4. Stjecanje ovisnog društva, umanjeno za stečeni novac</t>
  </si>
  <si>
    <t xml:space="preserve"> 5. Ostali novčani izdaci od investicijskih aktivnosti</t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</si>
  <si>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</si>
  <si>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</si>
  <si>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</si>
  <si>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</si>
  <si>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</si>
  <si>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</si>
  <si>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</si>
  <si>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</si>
  <si>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</si>
  <si>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t xml:space="preserve">  1. Nerealizirane tečajne razlike po novcu i novčanim ekvivalentima</t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</si>
  <si>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</si>
  <si>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</si>
  <si>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</si>
  <si>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</si>
  <si>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</si>
  <si>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</si>
  <si>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</si>
  <si>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</si>
  <si>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</si>
  <si>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</si>
  <si>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</si>
  <si>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</si>
  <si>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</si>
  <si>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</si>
  <si>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</si>
  <si>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</si>
  <si>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</si>
  <si>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</si>
  <si>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</si>
  <si>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</si>
  <si>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</si>
  <si>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</si>
  <si>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</si>
  <si>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</si>
  <si>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</si>
  <si>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</si>
  <si>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</si>
  <si>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</si>
  <si>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</si>
  <si>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</si>
  <si>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</si>
  <si>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18. Otkup vlastitih dionica/udjela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</si>
  <si>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</si>
  <si>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</si>
  <si>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</si>
  <si>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</si>
  <si>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</si>
  <si>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</si>
  <si>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</si>
  <si>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</si>
  <si>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</si>
  <si>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</si>
  <si>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</si>
  <si>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</si>
  <si>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</si>
  <si>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</si>
  <si>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</si>
  <si>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</si>
  <si>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</si>
  <si>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</si>
  <si>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</si>
  <si>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</si>
  <si>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</si>
  <si>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</si>
  <si>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</si>
  <si>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</si>
  <si>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t>1. Stanje na dan početka tekuće poslovne godine</t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</si>
  <si>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</si>
  <si>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</si>
  <si>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</si>
  <si>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</si>
  <si>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</si>
  <si>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</si>
  <si>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</si>
  <si>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</si>
  <si>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</si>
  <si>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</si>
  <si>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</si>
  <si>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</si>
  <si>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</si>
  <si>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</si>
  <si>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</si>
  <si>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</si>
  <si>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</si>
  <si>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</si>
  <si>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</si>
  <si>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</si>
  <si>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</si>
  <si>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</si>
  <si>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</si>
  <si>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</si>
  <si>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</si>
  <si>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</si>
  <si>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</si>
  <si>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</si>
  <si>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</si>
  <si>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</si>
  <si>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</si>
  <si>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</si>
  <si>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</si>
  <si>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</si>
  <si>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</si>
  <si>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</si>
  <si>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</si>
  <si>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</si>
  <si>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</si>
  <si>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</si>
  <si>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</si>
  <si>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</si>
  <si>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</si>
  <si>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</si>
  <si>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</si>
  <si>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</si>
  <si>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</si>
  <si>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 xml:space="preserve">     4. Ostale rezerve fer vrijednosti</t>
  </si>
  <si>
    <t xml:space="preserve">     5. Tečajne razlike iz preračuna inozemnog poslovanja (konsolidacija)</t>
  </si>
  <si>
    <t>VI. ZADRŽANA DOBIT ILI PRENESENI GUBITAK (AOP 084-085)</t>
  </si>
  <si>
    <t>VII. DOBIT ILI GUBITAK POSLOVNE GODINE (AOP 087-088)</t>
  </si>
  <si>
    <r>
      <t xml:space="preserve">A)  KAPITAL I REZERVE </t>
    </r>
    <r>
      <rPr>
        <sz val="9"/>
        <rFont val="Arial"/>
        <family val="2"/>
      </rPr>
      <t>(AOP 068 do 070+076+077+083+086+089)</t>
    </r>
  </si>
  <si>
    <r>
      <t xml:space="preserve">B)  REZERVIRANJA </t>
    </r>
    <r>
      <rPr>
        <sz val="9"/>
        <rFont val="Arial"/>
        <family val="2"/>
      </rPr>
      <t>(AOP 091 do 096)</t>
    </r>
  </si>
  <si>
    <r>
      <t xml:space="preserve">C)  DUGOROČNE OBVEZE </t>
    </r>
    <r>
      <rPr>
        <sz val="9"/>
        <rFont val="Arial"/>
        <family val="2"/>
      </rPr>
      <t>(AOP 098 do 108)</t>
    </r>
  </si>
  <si>
    <r>
      <t xml:space="preserve">D)  KRATKOROČNE OBVEZE </t>
    </r>
    <r>
      <rPr>
        <sz val="9"/>
        <rFont val="Arial"/>
        <family val="2"/>
      </rPr>
      <t>(AOP 110 do 123)</t>
    </r>
  </si>
  <si>
    <r>
      <t xml:space="preserve">F) UKUPNO – PASIVA </t>
    </r>
    <r>
      <rPr>
        <sz val="9"/>
        <rFont val="Arial"/>
        <family val="2"/>
      </rPr>
      <t>(AOP 067+090+097+109+124)</t>
    </r>
  </si>
  <si>
    <r>
      <t xml:space="preserve">I. POSLOVNI PRIHODI </t>
    </r>
    <r>
      <rPr>
        <sz val="9"/>
        <color indexed="62"/>
        <rFont val="Arial"/>
        <family val="2"/>
      </rPr>
      <t>(AOP 002 do 006)</t>
    </r>
  </si>
  <si>
    <r>
      <t xml:space="preserve">II. POSLOVNI RASHODI </t>
    </r>
    <r>
      <rPr>
        <sz val="9"/>
        <color indexed="62"/>
        <rFont val="Arial"/>
        <family val="2"/>
      </rPr>
      <t>(AOP 08+009+013+017+018+019+022+029)</t>
    </r>
  </si>
  <si>
    <r>
      <t xml:space="preserve">III. FINANCIJSKI PRIHODI </t>
    </r>
    <r>
      <rPr>
        <sz val="9"/>
        <color indexed="62"/>
        <rFont val="Arial"/>
        <family val="2"/>
      </rPr>
      <t>(AOP 031 do 040)</t>
    </r>
  </si>
  <si>
    <r>
      <t xml:space="preserve">IV. FINANCIJSKI RASHODI </t>
    </r>
    <r>
      <rPr>
        <sz val="9"/>
        <color indexed="62"/>
        <rFont val="Arial"/>
        <family val="2"/>
      </rPr>
      <t>(AOP 042 do 048)</t>
    </r>
  </si>
  <si>
    <r>
      <t xml:space="preserve">IX.   UKUPNI PRIHODI </t>
    </r>
    <r>
      <rPr>
        <sz val="9"/>
        <color indexed="62"/>
        <rFont val="Arial"/>
        <family val="2"/>
      </rPr>
      <t>(AOP 001+030+049 +050)</t>
    </r>
  </si>
  <si>
    <r>
      <t xml:space="preserve">X.    UKUPNI RASHODI </t>
    </r>
    <r>
      <rPr>
        <sz val="9"/>
        <color indexed="62"/>
        <rFont val="Arial"/>
        <family val="2"/>
      </rPr>
      <t>(AOP 007+041+051 + 052)</t>
    </r>
  </si>
  <si>
    <r>
      <t xml:space="preserve">XI.   DOBIT ILI GUBITAK PRIJE OPOREZIVANJA </t>
    </r>
    <r>
      <rPr>
        <sz val="9"/>
        <color indexed="62"/>
        <rFont val="Arial"/>
        <family val="2"/>
      </rPr>
      <t>(AOP 053-054)</t>
    </r>
  </si>
  <si>
    <t xml:space="preserve">   1. Dobit prije oporezivanja (AOP 053-054)</t>
  </si>
  <si>
    <t xml:space="preserve">   2. Gubitak prije oporezivanja (AOP 054-053)</t>
  </si>
  <si>
    <r>
      <t xml:space="preserve">XIII. DOBIT ILI GUBITAK RAZDOBLJA </t>
    </r>
    <r>
      <rPr>
        <sz val="9"/>
        <color indexed="62"/>
        <rFont val="Arial"/>
        <family val="2"/>
      </rPr>
      <t>(AOP 055-059)</t>
    </r>
  </si>
  <si>
    <t xml:space="preserve">  1. Dobit razdoblja (AOP 055-059)</t>
  </si>
  <si>
    <t xml:space="preserve">  2. Gubitak razdoblja (AOP 059-055)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</si>
  <si>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063-064)</t>
    </r>
  </si>
  <si>
    <t xml:space="preserve"> 1. Dobit prekinutog poslovanja za razdoblje (AOP 062-065)</t>
  </si>
  <si>
    <t xml:space="preserve"> 2. Gubitak prekinutog poslovanja za razdoblje (AOP 065-062)</t>
  </si>
  <si>
    <r>
      <t xml:space="preserve">XVI. DOBIT ILI GUBITAK PRIJE OPOREZIVANJA </t>
    </r>
    <r>
      <rPr>
        <sz val="9"/>
        <color indexed="62"/>
        <rFont val="Arial"/>
        <family val="2"/>
      </rPr>
      <t>(AOP 055+062)</t>
    </r>
  </si>
  <si>
    <t xml:space="preserve"> 1. Dobit prije oporezivanja (AOP 068)</t>
  </si>
  <si>
    <t xml:space="preserve"> 2. Gubitak prije oporezivanja (AOP 068)</t>
  </si>
  <si>
    <r>
      <t xml:space="preserve">XVII. POREZ NA DOBIT </t>
    </r>
    <r>
      <rPr>
        <sz val="9"/>
        <color indexed="62"/>
        <rFont val="Arial"/>
        <family val="2"/>
      </rPr>
      <t>(AOP 058+065)</t>
    </r>
  </si>
  <si>
    <r>
      <t xml:space="preserve">XVIII. DOBIT ILI GUBITAK RAZDOBLJA </t>
    </r>
    <r>
      <rPr>
        <sz val="9"/>
        <color indexed="62"/>
        <rFont val="Arial"/>
        <family val="2"/>
      </rPr>
      <t>(AOP 068-071)</t>
    </r>
  </si>
  <si>
    <t xml:space="preserve"> 1. Dobit razdoblja (AOP 068-071)</t>
  </si>
  <si>
    <t xml:space="preserve"> 2. Gubitak razdoblja (AOP 071-068)</t>
  </si>
  <si>
    <r>
      <t xml:space="preserve">XIX. DOBIT ILI GUBITAK RAZDOBLJA </t>
    </r>
    <r>
      <rPr>
        <sz val="9"/>
        <color indexed="18"/>
        <rFont val="Arial"/>
        <family val="2"/>
      </rPr>
      <t>(AOP 076+077)</t>
    </r>
  </si>
  <si>
    <t>1. Promjene revalorizacijskih rezervi dugotrajne materijalne i nematerijalne imovine</t>
  </si>
  <si>
    <t>2. Dobitak ili gubitak s osnove naknadnog vrednovanja vlasničkih vrijednosnih papira po fer vrijednosti kroz ostalu sveobuhvatnu dobit</t>
  </si>
  <si>
    <t>3. Promjene fer vrijednosti financijske obveze po fer vrijednosti kroz račun dobiti i gubitka koja se može pripisati promjenama kreditnog rizika obveze</t>
  </si>
  <si>
    <t>4. Aktuarski dobici/gubici po planovima definiranih primanja</t>
  </si>
  <si>
    <t>5. Ostale stavke koje neće biti reklasificirane</t>
  </si>
  <si>
    <t>6. Porez na dobit koji se odnosi na stavke koje neće biti reklasificirane</t>
  </si>
  <si>
    <t>2. Dobitak ili gubitak s osnove naknadnog vrednovanja dužničkih vrijednosnih papira po fer vrijednosti kroz ostalu sveobuhvatnu dobit</t>
  </si>
  <si>
    <t>6. Promjene fer vrijednosti vremenske vrijednosti opcije</t>
  </si>
  <si>
    <t>7. Promjene fer vrijednosti terminskih elemenata terminskih ugovora</t>
  </si>
  <si>
    <t>8. Ostale stavke koje je moguće reklasificirati u dobit ili gubitak</t>
  </si>
  <si>
    <t>9. Porez na dobit koji se odnosi na stavke koje je moguće reklasificirati u dobit ili gubitak</t>
  </si>
  <si>
    <r>
      <t xml:space="preserve">VI. SVEOBUHVATNA DOBIT ILI GUBITAK RAZDOBLJA </t>
    </r>
    <r>
      <rPr>
        <sz val="9"/>
        <rFont val="Arial"/>
        <family val="2"/>
      </rPr>
      <t>(AOP 078+097)</t>
    </r>
  </si>
  <si>
    <r>
      <t xml:space="preserve">VI. SVEOBUHVATNA DOBIT ILI GUBITAK RAZDOBLJA </t>
    </r>
    <r>
      <rPr>
        <sz val="9"/>
        <color indexed="18"/>
        <rFont val="Arial"/>
        <family val="2"/>
      </rPr>
      <t>(AOP 100+101)</t>
    </r>
  </si>
  <si>
    <t xml:space="preserve">  5. Ostali novčani primici od poslovnih aktivnosti</t>
  </si>
  <si>
    <t xml:space="preserve">  I. Ukupno novčani primici od poslovnih aktivnosti (AOP 001 do 005)</t>
  </si>
  <si>
    <t xml:space="preserve">  1. Novčani izdaci dobavljačima</t>
  </si>
  <si>
    <t xml:space="preserve">  2. Novčani izdaci za zaposlene</t>
  </si>
  <si>
    <t xml:space="preserve">  3. Novčani izdaci za osiguranje za naknade šteta</t>
  </si>
  <si>
    <t xml:space="preserve">  4. Novčani izdaci za kamate</t>
  </si>
  <si>
    <t xml:space="preserve">  5. Plaćeni porez na dobit</t>
  </si>
  <si>
    <t xml:space="preserve">  6. Ostali novčani izdaci od poslovnih aktivnosti</t>
  </si>
  <si>
    <t xml:space="preserve">  II. Ukupno novčani izdaci od poslovnih aktivnosti (AOP 007 do 012)</t>
  </si>
  <si>
    <r>
      <t xml:space="preserve">A) NETO NOVČANI TOKOVI OD POSLOVNIH AKTIVNOSTI </t>
    </r>
    <r>
      <rPr>
        <sz val="9"/>
        <color indexed="18"/>
        <rFont val="Arial"/>
        <family val="2"/>
      </rPr>
      <t>(AOP 006  + 013)</t>
    </r>
  </si>
  <si>
    <r>
      <t xml:space="preserve">III. Ukupno novčani primici od investicijskih aktivnosti </t>
    </r>
    <r>
      <rPr>
        <sz val="9"/>
        <rFont val="Arial"/>
        <family val="2"/>
      </rPr>
      <t>(AOP 015 do 020)</t>
    </r>
  </si>
  <si>
    <t xml:space="preserve"> 3. Novčani izdaci s osnove danih zajmova i štednih uloga</t>
  </si>
  <si>
    <r>
      <t xml:space="preserve">IV. Ukupno novčani izdaci od investicijskih aktivnosti </t>
    </r>
    <r>
      <rPr>
        <sz val="9"/>
        <rFont val="Arial"/>
        <family val="2"/>
      </rPr>
      <t>(AOP 022 do 026)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</si>
  <si>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021 + 027)</t>
    </r>
  </si>
  <si>
    <r>
      <t xml:space="preserve">V. Ukupno novčani primici od financijskih aktivnosti </t>
    </r>
    <r>
      <rPr>
        <sz val="9"/>
        <rFont val="Arial"/>
        <family val="2"/>
      </rPr>
      <t>(AOP 029 do 032)</t>
    </r>
  </si>
  <si>
    <r>
      <t xml:space="preserve">VI. Ukupno novčani izdaci od financijskih aktivnosti </t>
    </r>
    <r>
      <rPr>
        <sz val="9"/>
        <rFont val="Arial"/>
        <family val="2"/>
      </rPr>
      <t>(AOP 034 do 038)</t>
    </r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</si>
  <si>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014 + 028 + 040 + 041)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</si>
  <si>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042+043)</t>
    </r>
  </si>
  <si>
    <t>Fer vrijednost financijske imovine kroz ostalu sveobuhvatnu dobit (raspoloživa za prodaju)</t>
  </si>
  <si>
    <t>Ostale rezerve fer vrijednosti</t>
  </si>
  <si>
    <t>Tečajne razlike iz preračuna inozemnog poslovanja</t>
  </si>
  <si>
    <t>16</t>
  </si>
  <si>
    <t>18 (3 do 6 - 7
 + 8 do 17)</t>
  </si>
  <si>
    <t>20 (18+19)</t>
  </si>
  <si>
    <t>8. Dobitak ili gubitak s osnove naknadnog vrednovanja financijske imovine prema fer vrijednosti kroz ostalu sveobuhvatnu dobit (raspoloživa za prodaju)</t>
  </si>
  <si>
    <t>15. Smanjenje temeljnog (upisanog) kapitala (osim u postupku predstečajne nagodbe i nastalog reinvestiranjem dobiti)</t>
  </si>
  <si>
    <t>16. Smanjenje temeljnog (upisanog) kapitala u postupku predstečajne nagodbe</t>
  </si>
  <si>
    <t>17. Smanjenje temeljnog (upisanog) kapitala nastalog reinvestiranjem dobiti</t>
  </si>
  <si>
    <t>19. Uplate članova/dioničara</t>
  </si>
  <si>
    <t>21. Ostale raspodjele i isplate članovima/dioničarima</t>
  </si>
  <si>
    <t>22. Prijenos u pozicije rezervi po godišnjem rasporedu</t>
  </si>
  <si>
    <t>23. Povećanje rezervi u postupku predstečajne nagodbe</t>
  </si>
  <si>
    <r>
      <t xml:space="preserve">24. Stanje na zadnji dan izvještajnog razdoblja prethodne poslovne godine </t>
    </r>
    <r>
      <rPr>
        <sz val="8"/>
        <rFont val="Arial"/>
        <family val="2"/>
      </rPr>
      <t>(04 do 23)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</si>
  <si>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05+25)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</si>
  <si>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23)</t>
    </r>
  </si>
  <si>
    <r>
      <t xml:space="preserve">4. Stanje na dan početka  tekuće poslovne godine (prepravljeno) </t>
    </r>
    <r>
      <rPr>
        <sz val="8"/>
        <rFont val="Arial"/>
        <family val="2"/>
      </rPr>
      <t>(AOP 28 do 30)</t>
    </r>
  </si>
  <si>
    <t>20. Isplata udjela u dobiti/dividende</t>
  </si>
  <si>
    <t>22. Prijenos po godišnjem rasporedu</t>
  </si>
  <si>
    <r>
      <t xml:space="preserve">24. Stanje na zadnji dan izvještajnog razdoblja tekuće poslovne godine </t>
    </r>
    <r>
      <rPr>
        <sz val="8"/>
        <rFont val="Arial"/>
        <family val="2"/>
      </rPr>
      <t>(AOP 31 do 50)</t>
    </r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</si>
  <si>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33 do 41)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</si>
  <si>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32 + 52)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</si>
  <si>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42 do 50)</t>
    </r>
  </si>
  <si>
    <t xml:space="preserve">II. OSTALA SVEOBUHVATNA DOBIT/GUBITAK PRIJE POREZA (AOP 80 +  87)   </t>
  </si>
  <si>
    <t>IV. Stavke koje je moguće reklasificirati u dobit ili gubitak (AOP 088 do 095)</t>
  </si>
  <si>
    <t>V. NETO OSTALA SVEOBUHVATNA DOBIT ILI GUBITAK (AOP 080+087 - 086 - 096)</t>
  </si>
  <si>
    <t xml:space="preserve">    2. Materijalni troškovi (AOP 010 do 012)</t>
  </si>
  <si>
    <t xml:space="preserve">   3. Troškovi osoblja (AOP 014 do 016)</t>
  </si>
  <si>
    <t xml:space="preserve">   6. Vrijednosna usklađenja (AOP 020+021)</t>
  </si>
  <si>
    <t xml:space="preserve">   7. Rezerviranja (AOP 023 do 028)</t>
  </si>
  <si>
    <t>III. Stavke koje neće biti reklasificirane u dobit ili gubitak (AOP 081 do 085)</t>
  </si>
  <si>
    <r>
      <t xml:space="preserve">C) NETO NOVČANI TOKOVI OD FINANCIJSKIH AKTIVNOSTI </t>
    </r>
    <r>
      <rPr>
        <sz val="9"/>
        <color indexed="18"/>
        <rFont val="Arial"/>
        <family val="2"/>
      </rPr>
      <t>(AOP 033+039)</t>
    </r>
  </si>
  <si>
    <t>V. REZERVE FER VRIJEDNOSTI I OSTALO (AOP 078 do 082)</t>
  </si>
  <si>
    <t xml:space="preserve">     1. Fer vrijednost financijske imovine kroz ostalu sveobuhvatnu dobit (odnosno raspoložive za prodaju)</t>
  </si>
  <si>
    <t xml:space="preserve">BILJEŠKE UZ FINANCIJSKE IZVJEŠTAJE - TFI
(koji se sastavljaju za tromjesečna razdoblja)
Naziv izdavatelja:   ______________________________________________
OIB:   ________________________________________________________
Izvještajno razdoblje: _____________________________________________
Bilješke uz financijske izvještaje za tromjesečna razdoblja uključuju:
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
b) informacije gdje je omogućen pristup posljednjim godišnjim financijskim izvještajima, radi razumijevanja informacija objavljenih u bilješkama uz financijske izvještaje sastavljene za izvještajno tromjesečno razdoblje, 
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
d) objašnjenje poslovnih rezultata u slučaju da izdavatelj obavlja djelatnost sezonske prirode (točke 37. i 38. MRS 34- Financijsko izvještavanje za razdoblja tijekom godine) 
e) ostale objave koje propisuje MRS 34- Financijsko izvještavanje za razdoblja tijekom godine te
f) u bilješkama uz financijske izvještaje za tromjesečna razdoblja, osim gore navedenih informacija, objavljuju se i sljedeće informacije:
1. naziv, sjedište poduzetnika (adresa), pravni oblik poduzetnika, državu osnivanja, matični broj subjekta, osobni identifikacijski broj te, ako je primjenjivo, da je poduzetnik u likvidaciji, stečaju, skraćenom postupku prestanka ili izvanrednoj upravi
2. usvojene računovodstvene politike (samo naznaku je li došlo do promjene u odnosu na prethodno razdoblje)
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
4. iznos i prirodu pojedinih stavki prihoda ili rashoda izuzetne veličine ili pojave
5. iznose koje poduzetnik duguje i koji dospijevaju nakon više od pet godina, kao i ukupna dugovanja poduzetnika pokrivena vrijednim osiguranjem koje je dao poduzetnik, uz naznaku vrste i oblika osiguranja
6. prosječan broj zaposlenih tijekom tekućeg razdoblja
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
8. ako su u bilanci priznata rezerviranja za odgođeni porez, stanja odgođenog poreza na kraju poslovne godine i kretanja tih stanja tijekom poslovne godine
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
10. broj i nominalnu vrijednost, ili ako ne postoji nominalna vrijednost, knjigovodstvenu vrijednost dionica ili udjela upisanih tijekom poslovne godine u okviru odobrenog kapitala
11. postojanje bilo kakvih potvrda o sudjelovanju, konvertibilnih zadužnica, jamstava, opcija ili sličnih vrijednosnica ili prava, s naznakom njihovog broja i prava koja daju
12. naziv, sjedište te pravni oblik svakog poduzetnika u kojemu poduzetnik ima neograničenu odgovornost
13. naziv i sjedište poduzetnika koji sastavlja tromjesečni konsolidirani financijski izvještaj najveće grupe poduzetnika u kojoj poduzetnik sudjeluje kao kontrolirani član grupe
14. naziv i sjedište poduzetnika koji sastavlja tromjesečni konsolidirani financijski izvještaj najmanje grupe poduzetnika u kojoj poduzetnik sudjeluje kao kontrolirani član i koji je također uključen u grupu poduzetnika iz točke 13. 
15. mjesto na kojem je moguće dobiti primjerke tromjesečnih konsolidiranih financijskih izvještaja iz točaka 13. i 14., pod uvjetom da su dostupni
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
17. prirodu i financijski učinak značajnih događaja koji su nastupili nakon datuma bilance i nisu odraženi u računu dobiti i gubitka ili bilanci
</t>
  </si>
  <si>
    <t>03334171</t>
  </si>
  <si>
    <t>HR</t>
  </si>
  <si>
    <t>08011818427</t>
  </si>
  <si>
    <t>89018712265</t>
  </si>
  <si>
    <t>568</t>
  </si>
  <si>
    <t>JANAF  GRUPA</t>
  </si>
  <si>
    <t>ZAGREB</t>
  </si>
  <si>
    <t>MIRAMARSKA CESTA 24</t>
  </si>
  <si>
    <t>janaf@janaf.hr</t>
  </si>
  <si>
    <t>www.janaf.hr</t>
  </si>
  <si>
    <t>JANAF-upravljanje  projektima  d.o.o.</t>
  </si>
  <si>
    <t>Zagreb</t>
  </si>
  <si>
    <t>JANAF-Terminal  Brod d.o.o.</t>
  </si>
  <si>
    <t>Brod, Bosna i Hercegovina</t>
  </si>
  <si>
    <t>u razdoblju01.01.2022 do 31.03.2022</t>
  </si>
  <si>
    <t>Obveznik: JANAF GRUPA</t>
  </si>
  <si>
    <t>u razdoblju 01.01.2022 do 31.03.2022</t>
  </si>
  <si>
    <t>stanje na dan 31.03.2022</t>
  </si>
  <si>
    <t>DANIJELA KROG</t>
  </si>
  <si>
    <t>+38513039337</t>
  </si>
  <si>
    <t>danijela.krog@janaf.hr</t>
  </si>
  <si>
    <r>
      <t>OIB:   _</t>
    </r>
    <r>
      <rPr>
        <u val="single"/>
        <sz val="10"/>
        <color indexed="12"/>
        <rFont val="Arial"/>
        <family val="2"/>
      </rPr>
      <t>89018712265</t>
    </r>
    <r>
      <rPr>
        <sz val="10"/>
        <color indexed="12"/>
        <rFont val="Calibri"/>
        <family val="2"/>
      </rPr>
      <t>___________________________________________</t>
    </r>
  </si>
  <si>
    <r>
      <t>Izvještajno razdoblje: _</t>
    </r>
    <r>
      <rPr>
        <u val="single"/>
        <sz val="10"/>
        <color indexed="12"/>
        <rFont val="Calibri"/>
        <family val="2"/>
      </rPr>
      <t>01.01.-31.03.2022.</t>
    </r>
    <r>
      <rPr>
        <sz val="10"/>
        <color indexed="12"/>
        <rFont val="Calibri"/>
        <family val="2"/>
      </rPr>
      <t>__________________________</t>
    </r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</si>
  <si>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</si>
  <si>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Ukupni prihodi Društva u iznosu od 194,3 mil. kuna manji su za 2,1% od  ostvarenja prethodne godine, a od planiranih vrijednosti veći su za 13,9%. Poslovni prihodi čine 99,4% ukupnih prihoda u tekućem razdoblju.</t>
  </si>
  <si>
    <t>Bruto dobit razdoblja iznosi 82,9 mil. kuna i manja je za 11,0% od ostvarene u istom razdoblju prethodne godine.</t>
  </si>
  <si>
    <t>Neto dobit u iznosu od 68,0 mil. kuna također je manja za 11,0% od ostvarene u istom razdoblju prethodne godine.</t>
  </si>
  <si>
    <t xml:space="preserve">b) informacije gdje je omogućen pristup posljednjim godišnjim financijskim izvještajima, radi razumijevanja informacija objavljenih u bilješkama uz financijske izvještaje sastavljene za izvještajno tromjesečno razdoblje, </t>
  </si>
  <si>
    <t>Društvo je objavilo revidirane konsolidirane i nekonsolidirane financijske izvještaje na službenim web stranicama Društva kao i na službenim stranicama Zagrebačke burze.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</si>
  <si>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</si>
  <si>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>Načela priznavanja i vrednovanja poslovnih transakcija u skladu su s temeljnim odredbama Međunarodnih standarda financijskog izvještavanja i Računovodstvenom politikom Društva, koja se primjenjuje i na sastavljanje godišnjih financijskih izvještaja. Odstupanje od Računovodstvene politike učinjeno je kod priznavanja nerealiziranih tečajnih razlika, koje su u izvještajima za ispod godišnja razdoblja priznate u odgođene prihode i odgođene rashode. Privremena promjena računovodstvene politike za obračunska razdoblja tijekom godine temelji se na neizvjesnosti kretanja tečaja inozemnih valuta. Na dan 31. ožujka nerealizirane neto tečajne razlike su pozitivne i iznose 1,6 mil. kuna..</t>
  </si>
  <si>
    <t xml:space="preserve">d) objašnjenje poslovnih rezultata u slučaju da izdavatelj obavlja djelatnost sezonske prirode (točke 37. i 38. MRS 34- Financijsko izvještavanje za razdoblja tijekom godine) </t>
  </si>
  <si>
    <t>NEMA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</si>
  <si>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</si>
  <si>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</si>
  <si>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</si>
  <si>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Jadranski naftovod dioničko društvo, Miramarska cesta 24 („Društvo”), Zagreb, Republika Hrvatska, Registarski broj: 080118427, OIB: 89018712265, MB: 03334171.</t>
  </si>
  <si>
    <t>2. usvojene računovodstvene politike (samo naznaku je li došlo do promjene u odnosu na prethodno razdoblje)</t>
  </si>
  <si>
    <t>Nije došlo do promjene računovodstvenih politika u izvještajnom razdoblju.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</si>
  <si>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</si>
  <si>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r>
      <t>Društvo je izdalo instrumente osiguranja plaćanja obveza. Društvo svoje obveze podmiruje sukladno rokovima dospijeća te se ne očekuje mogućnost nastanka obveza po izdanim zadužnicama</t>
    </r>
    <r>
      <rPr>
        <b/>
        <sz val="10"/>
        <color indexed="12"/>
        <rFont val="Arial"/>
        <family val="2"/>
      </rPr>
      <t xml:space="preserve">. </t>
    </r>
  </si>
  <si>
    <t>4. iznos i prirodu pojedinih stavki prihoda ili rashoda izuzetne veličine ili pojave</t>
  </si>
  <si>
    <t xml:space="preserve">Prihodi od temeljne djelatnosti Društva – transporta nafte i skladištenja nafte i naftnih derivata, iznose 191,4 mil. kuna i manji su za 1,9% od ostvarenja prethodne godine a u odnosu na planirane iznose veći su za 13,7%. </t>
  </si>
  <si>
    <t>Poslovanjem s inozemnim kupcima ostvareno je 127,4 mil. kuna ili 66,6% prihoda od temeljne djelatnosti, što je za 4,7% više u usporedbi s prethodnom godinom i za 14,2% više u odnosu na plan. Na domaćem tržištu ostvareno je 63,9 mil. kuna ili 33,4% prihoda od temeljne djelatnosti Društva, što je za 12,8% manje od ostvarenja prethodne godine i za 12,6% više od planiranog.</t>
  </si>
  <si>
    <t xml:space="preserve">Ukupni rashodi iznose 111,4 mil. kuna i veći su za 5,8% od ostvarenih u istom razdoblju prethodne godine najvećim dijelom zbog rasta iznosa amortizacije koja je rezultat završenih investicijskih projekata i stavljanja istih u funkciju, a od planiranih rashoda manji su za 11,2%. Poslovni rashodi čine 99,6% ukupnih rashoda u tekućem razdoblju. 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</si>
  <si>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</si>
  <si>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</si>
  <si>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Prosječni broj zaposlenih na bazi sati rada iznosio je 396 radnika za Društvo i 403 radnika za Grupu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</si>
  <si>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</si>
  <si>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 xml:space="preserve">Od iskazanih iznosa troškova osoblja kapitalizirano je 770,4 tisuća kuna, te su u izvještaju o sveobuhvatnoj dobiti troškovi osoblja umanjeni za navedene iznose, a priznati su kao ulaganja u investicije. </t>
  </si>
  <si>
    <t>8. ako su u bilanci priznata rezerviranja za odgođeni porez, stanja odgođenog poreza na kraju poslovne godine i kretanja tih stanja tijekom poslovne godine</t>
  </si>
  <si>
    <t>Tijekom izvještajnog razdoblja nije bilo promjena na odgođenoj poreznoj imovini.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</si>
  <si>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</si>
  <si>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Ostala dugotrajna financijska imovina Društva u iznosu od 50.000 tisuća kuna odnosi se na uplatu uloga za dokapitalizaciju društva Petrokemija d.d., tvornica gnojiva iz Kutine u iznosu od 50.000 tisuća kuna.
Društvo je  u postupku povećanja temeljnog kapitala društva Petrokemije d.d na temelju upisa i uplate 5.000.000 redovnih dionica steklo 9,09% udjela u temeljnom kapitalu društva Petrokemija d.d. Temeljni kapital društva Petrokemija d.d. povećan je uplatom uloga u novcu, s iznosa od 100.287 tisuća kuna za iznos od 450.000 tisuća kuna na iznos od 550.287 tisuća kuna, izdavanjem novih nematerijaliziranih redovnih dionica pojedinačnog nominalnog iznosa od 10,00 kn.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</si>
  <si>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</si>
  <si>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</si>
  <si>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</si>
  <si>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JANAF – upravljanje projektima d.o.o., Miramarska cesta 24, Zagreb,  Republika Hrvatska, registrirano je kod Trgovačkog suda u Zagrebu, Registarski broj: 080720869, OIB: 06731774966, MB: 02608987.</t>
  </si>
  <si>
    <t xml:space="preserve">JANAF-TERMINAL BROD d.o.o. Brod, Zmaj Jove Jovanovića bb, Brod, Bosna i Hercegovina, JIB: 4403201480002, MB: 11068235. </t>
  </si>
  <si>
    <t>13. naziv i sjedište poduzetnika koji sastavlja tromjesečni konsolidirani financijski izvještaj najveće grupe poduzetnika u kojoj poduzetnik sudjeluje kao kontrolirani član grupe</t>
  </si>
  <si>
    <t xml:space="preserve">14. naziv i sjedište poduzetnika koji sastavlja tromjesečni konsolidirani financijski izvještaj najmanje grupe poduzetnika u kojoj poduzetnik sudjeluje kao kontrolirani član i koji je također uključen u grupu poduzetnika iz točke 13. </t>
  </si>
  <si>
    <t>15. mjesto na kojem je moguće dobiti primjerke tromjesečnih konsolidiranih financijskih izvještaja iz točaka 13. i 14., pod uvjetom da su dostupni</t>
  </si>
  <si>
    <t>Društvo će financijske izvještaje objaviti na službenim web stranicama Društva kao i na službenim stranicama Zagrebačke burze.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</si>
  <si>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</si>
  <si>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</si>
  <si>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Nije bilo značajnih poslovnih događaja nakon proteka obračunskog razdoblja.</t>
  </si>
  <si>
    <r>
      <t>Naziv izdavatelja:   _JADRANSKI NAFTOVOD D.D. - JANAF GRUPA</t>
    </r>
    <r>
      <rPr>
        <sz val="10"/>
        <color indexed="12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</si>
</sst>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00"/>
    <numFmt numFmtId="165" formatCode="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color indexed="12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Rounded MT Bold"/>
      <family val="2"/>
    </font>
    <font>
      <sz val="10.5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rgb="FF0000FF"/>
      <name val="Calibri"/>
      <family val="2"/>
    </font>
    <font>
      <sz val="10"/>
      <color rgb="FF0000FF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</font>
    <font>
      <sz val="10.5"/>
      <color rgb="FF0000F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8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2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2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9" fillId="37" borderId="21" xfId="58" applyFont="1" applyFill="1" applyBorder="1">
      <alignment/>
      <protection/>
    </xf>
    <xf numFmtId="0" fontId="51" fillId="37" borderId="22" xfId="58" applyFill="1" applyBorder="1">
      <alignment/>
      <protection/>
    </xf>
    <xf numFmtId="0" fontId="51" fillId="0" borderId="0" xfId="58">
      <alignment/>
      <protection/>
    </xf>
    <xf numFmtId="0" fontId="22" fillId="37" borderId="23" xfId="58" applyFont="1" applyFill="1" applyBorder="1" applyAlignment="1">
      <alignment horizontal="center" vertical="center"/>
      <protection/>
    </xf>
    <xf numFmtId="0" fontId="22" fillId="37" borderId="0" xfId="58" applyFont="1" applyFill="1" applyBorder="1" applyAlignment="1">
      <alignment horizontal="center" vertical="center"/>
      <protection/>
    </xf>
    <xf numFmtId="0" fontId="22" fillId="37" borderId="24" xfId="58" applyFont="1" applyFill="1" applyBorder="1" applyAlignment="1">
      <alignment horizontal="center" vertical="center"/>
      <protection/>
    </xf>
    <xf numFmtId="0" fontId="4" fillId="37" borderId="0" xfId="58" applyFont="1" applyFill="1" applyBorder="1" applyAlignment="1">
      <alignment horizontal="center" vertical="center"/>
      <protection/>
    </xf>
    <xf numFmtId="0" fontId="4" fillId="37" borderId="25" xfId="58" applyFont="1" applyFill="1" applyBorder="1" applyAlignment="1">
      <alignment vertical="center"/>
      <protection/>
    </xf>
    <xf numFmtId="0" fontId="29" fillId="0" borderId="0" xfId="58" applyFont="1" applyFill="1">
      <alignment/>
      <protection/>
    </xf>
    <xf numFmtId="0" fontId="3" fillId="37" borderId="23" xfId="58" applyFont="1" applyFill="1" applyBorder="1" applyAlignment="1">
      <alignment vertical="center" wrapText="1"/>
      <protection/>
    </xf>
    <xf numFmtId="0" fontId="3" fillId="37" borderId="0" xfId="58" applyFont="1" applyFill="1" applyBorder="1" applyAlignment="1">
      <alignment horizontal="right" vertical="center" wrapText="1"/>
      <protection/>
    </xf>
    <xf numFmtId="0" fontId="3" fillId="37" borderId="0" xfId="58" applyFont="1" applyFill="1" applyBorder="1" applyAlignment="1">
      <alignment vertical="center" wrapText="1"/>
      <protection/>
    </xf>
    <xf numFmtId="14" fontId="3" fillId="37" borderId="0" xfId="58" applyNumberFormat="1" applyFont="1" applyFill="1" applyBorder="1" applyAlignment="1" applyProtection="1">
      <alignment horizontal="center" vertical="center"/>
      <protection locked="0"/>
    </xf>
    <xf numFmtId="1" fontId="3" fillId="37" borderId="0" xfId="58" applyNumberFormat="1" applyFont="1" applyFill="1" applyBorder="1" applyAlignment="1" applyProtection="1">
      <alignment horizontal="center" vertical="center"/>
      <protection locked="0"/>
    </xf>
    <xf numFmtId="0" fontId="4" fillId="37" borderId="24" xfId="58" applyFont="1" applyFill="1" applyBorder="1" applyAlignment="1">
      <alignment vertical="center"/>
      <protection/>
    </xf>
    <xf numFmtId="14" fontId="3" fillId="38" borderId="0" xfId="58" applyNumberFormat="1" applyFont="1" applyFill="1" applyBorder="1" applyAlignment="1" applyProtection="1">
      <alignment horizontal="center" vertical="center"/>
      <protection locked="0"/>
    </xf>
    <xf numFmtId="0" fontId="51" fillId="39" borderId="0" xfId="58" applyFill="1">
      <alignment/>
      <protection/>
    </xf>
    <xf numFmtId="1" fontId="3" fillId="40" borderId="26" xfId="58" applyNumberFormat="1" applyFont="1" applyFill="1" applyBorder="1" applyAlignment="1" applyProtection="1">
      <alignment horizontal="center" vertical="center"/>
      <protection locked="0"/>
    </xf>
    <xf numFmtId="1" fontId="3" fillId="38" borderId="0" xfId="58" applyNumberFormat="1" applyFont="1" applyFill="1" applyBorder="1" applyAlignment="1" applyProtection="1">
      <alignment horizontal="center" vertical="center"/>
      <protection locked="0"/>
    </xf>
    <xf numFmtId="0" fontId="51" fillId="37" borderId="24" xfId="58" applyFill="1" applyBorder="1">
      <alignment/>
      <protection/>
    </xf>
    <xf numFmtId="0" fontId="23" fillId="37" borderId="23" xfId="58" applyFont="1" applyFill="1" applyBorder="1" applyAlignment="1">
      <alignment wrapText="1"/>
      <protection/>
    </xf>
    <xf numFmtId="0" fontId="23" fillId="37" borderId="24" xfId="58" applyFont="1" applyFill="1" applyBorder="1" applyAlignment="1">
      <alignment wrapText="1"/>
      <protection/>
    </xf>
    <xf numFmtId="0" fontId="23" fillId="37" borderId="23" xfId="58" applyFont="1" applyFill="1" applyBorder="1">
      <alignment/>
      <protection/>
    </xf>
    <xf numFmtId="0" fontId="23" fillId="37" borderId="0" xfId="58" applyFont="1" applyFill="1" applyBorder="1">
      <alignment/>
      <protection/>
    </xf>
    <xf numFmtId="0" fontId="23" fillId="37" borderId="0" xfId="58" applyFont="1" applyFill="1" applyBorder="1" applyAlignment="1">
      <alignment wrapText="1"/>
      <protection/>
    </xf>
    <xf numFmtId="0" fontId="23" fillId="37" borderId="24" xfId="58" applyFont="1" applyFill="1" applyBorder="1">
      <alignment/>
      <protection/>
    </xf>
    <xf numFmtId="0" fontId="4" fillId="37" borderId="0" xfId="58" applyFont="1" applyFill="1" applyBorder="1" applyAlignment="1">
      <alignment horizontal="right" vertical="center" wrapText="1"/>
      <protection/>
    </xf>
    <xf numFmtId="0" fontId="24" fillId="37" borderId="24" xfId="58" applyFont="1" applyFill="1" applyBorder="1" applyAlignment="1">
      <alignment vertical="center"/>
      <protection/>
    </xf>
    <xf numFmtId="0" fontId="4" fillId="37" borderId="23" xfId="58" applyFont="1" applyFill="1" applyBorder="1" applyAlignment="1">
      <alignment horizontal="right" vertical="center" wrapText="1"/>
      <protection/>
    </xf>
    <xf numFmtId="0" fontId="24" fillId="37" borderId="0" xfId="58" applyFont="1" applyFill="1" applyBorder="1" applyAlignment="1">
      <alignment vertical="center"/>
      <protection/>
    </xf>
    <xf numFmtId="0" fontId="23" fillId="37" borderId="0" xfId="58" applyFont="1" applyFill="1" applyBorder="1" applyAlignment="1">
      <alignment vertical="top"/>
      <protection/>
    </xf>
    <xf numFmtId="0" fontId="3" fillId="40" borderId="26" xfId="58" applyFont="1" applyFill="1" applyBorder="1" applyAlignment="1" applyProtection="1">
      <alignment horizontal="center" vertical="center"/>
      <protection locked="0"/>
    </xf>
    <xf numFmtId="0" fontId="3" fillId="37" borderId="0" xfId="58" applyFont="1" applyFill="1" applyBorder="1" applyAlignment="1">
      <alignment vertical="center"/>
      <protection/>
    </xf>
    <xf numFmtId="0" fontId="23" fillId="37" borderId="0" xfId="58" applyFont="1" applyFill="1" applyBorder="1" applyAlignment="1">
      <alignment vertical="center"/>
      <protection/>
    </xf>
    <xf numFmtId="0" fontId="23" fillId="37" borderId="24" xfId="58" applyFont="1" applyFill="1" applyBorder="1" applyAlignment="1">
      <alignment vertical="center"/>
      <protection/>
    </xf>
    <xf numFmtId="0" fontId="23" fillId="37" borderId="0" xfId="58" applyFont="1" applyFill="1" applyBorder="1" applyAlignment="1">
      <alignment/>
      <protection/>
    </xf>
    <xf numFmtId="0" fontId="70" fillId="37" borderId="0" xfId="58" applyFont="1" applyFill="1" applyBorder="1" applyAlignment="1">
      <alignment vertical="center"/>
      <protection/>
    </xf>
    <xf numFmtId="0" fontId="70" fillId="37" borderId="24" xfId="58" applyFont="1" applyFill="1" applyBorder="1" applyAlignment="1">
      <alignment vertical="center"/>
      <protection/>
    </xf>
    <xf numFmtId="0" fontId="3" fillId="37" borderId="0" xfId="58" applyFont="1" applyFill="1" applyBorder="1" applyAlignment="1">
      <alignment horizontal="center" vertical="center"/>
      <protection/>
    </xf>
    <xf numFmtId="0" fontId="4" fillId="37" borderId="24" xfId="58" applyFont="1" applyFill="1" applyBorder="1" applyAlignment="1">
      <alignment horizontal="center" vertical="center"/>
      <protection/>
    </xf>
    <xf numFmtId="0" fontId="3" fillId="40" borderId="27" xfId="58" applyFont="1" applyFill="1" applyBorder="1" applyAlignment="1" applyProtection="1">
      <alignment horizontal="center" vertical="center"/>
      <protection locked="0"/>
    </xf>
    <xf numFmtId="0" fontId="23" fillId="37" borderId="0" xfId="58" applyFont="1" applyFill="1" applyBorder="1" applyAlignment="1">
      <alignment vertical="top" wrapText="1"/>
      <protection/>
    </xf>
    <xf numFmtId="0" fontId="23" fillId="37" borderId="23" xfId="58" applyFont="1" applyFill="1" applyBorder="1" applyAlignment="1">
      <alignment vertical="top"/>
      <protection/>
    </xf>
    <xf numFmtId="0" fontId="70" fillId="37" borderId="24" xfId="58" applyFont="1" applyFill="1" applyBorder="1">
      <alignment/>
      <protection/>
    </xf>
    <xf numFmtId="0" fontId="51" fillId="37" borderId="28" xfId="58" applyFill="1" applyBorder="1">
      <alignment/>
      <protection/>
    </xf>
    <xf numFmtId="0" fontId="51" fillId="37" borderId="29" xfId="58" applyFill="1" applyBorder="1">
      <alignment/>
      <protection/>
    </xf>
    <xf numFmtId="0" fontId="51" fillId="37" borderId="27" xfId="58" applyFill="1" applyBorder="1">
      <alignment/>
      <protection/>
    </xf>
    <xf numFmtId="49" fontId="3" fillId="40" borderId="26" xfId="58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0" fontId="52" fillId="0" borderId="0" xfId="58" applyFont="1">
      <alignment/>
      <protection/>
    </xf>
    <xf numFmtId="0" fontId="52" fillId="0" borderId="0" xfId="58" applyFont="1" applyFill="1">
      <alignment/>
      <protection/>
    </xf>
    <xf numFmtId="0" fontId="29" fillId="0" borderId="0" xfId="58" applyFont="1">
      <alignment/>
      <protection/>
    </xf>
    <xf numFmtId="0" fontId="29" fillId="39" borderId="0" xfId="58" applyFont="1" applyFill="1">
      <alignment/>
      <protection/>
    </xf>
    <xf numFmtId="0" fontId="52" fillId="39" borderId="0" xfId="58" applyFont="1" applyFill="1">
      <alignment/>
      <protection/>
    </xf>
    <xf numFmtId="3" fontId="4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57" applyNumberFormat="1" applyProtection="1">
      <alignment/>
      <protection/>
    </xf>
    <xf numFmtId="0" fontId="0" fillId="0" borderId="0" xfId="57" applyProtection="1">
      <alignment/>
      <protection/>
    </xf>
    <xf numFmtId="3" fontId="16" fillId="33" borderId="13" xfId="57" applyNumberFormat="1" applyFont="1" applyFill="1" applyBorder="1" applyAlignment="1" applyProtection="1">
      <alignment horizontal="center" vertical="center" wrapText="1"/>
      <protection/>
    </xf>
    <xf numFmtId="0" fontId="16" fillId="33" borderId="13" xfId="57" applyFont="1" applyFill="1" applyBorder="1" applyAlignment="1" applyProtection="1">
      <alignment horizontal="center" vertical="center"/>
      <protection/>
    </xf>
    <xf numFmtId="3" fontId="15" fillId="35" borderId="13" xfId="57" applyNumberFormat="1" applyFont="1" applyFill="1" applyBorder="1" applyAlignment="1" applyProtection="1">
      <alignment horizontal="right" vertical="center" shrinkToFit="1"/>
      <protection/>
    </xf>
    <xf numFmtId="3" fontId="4" fillId="0" borderId="13" xfId="57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57" applyNumberFormat="1" applyFont="1" applyFill="1" applyBorder="1" applyAlignment="1" applyProtection="1">
      <alignment vertical="center"/>
      <protection/>
    </xf>
    <xf numFmtId="3" fontId="4" fillId="0" borderId="13" xfId="57" applyNumberFormat="1" applyFont="1" applyFill="1" applyBorder="1" applyAlignment="1" applyProtection="1">
      <alignment vertical="center"/>
      <protection locked="0"/>
    </xf>
    <xf numFmtId="164" fontId="3" fillId="2" borderId="17" xfId="0" applyNumberFormat="1" applyFont="1" applyFill="1" applyBorder="1" applyAlignment="1" applyProtection="1">
      <alignment horizontal="center" vertical="center"/>
      <protection/>
    </xf>
    <xf numFmtId="164" fontId="3" fillId="2" borderId="18" xfId="0" applyNumberFormat="1" applyFont="1" applyFill="1" applyBorder="1" applyAlignment="1" applyProtection="1">
      <alignment horizontal="center" vertical="center"/>
      <protection/>
    </xf>
    <xf numFmtId="164" fontId="3" fillId="0" borderId="18" xfId="0" applyNumberFormat="1" applyFont="1" applyFill="1" applyBorder="1" applyAlignment="1" applyProtection="1">
      <alignment horizontal="center" vertical="center"/>
      <protection/>
    </xf>
    <xf numFmtId="3" fontId="4" fillId="2" borderId="17" xfId="0" applyNumberFormat="1" applyFont="1" applyFill="1" applyBorder="1" applyAlignment="1" applyProtection="1">
      <alignment vertical="center"/>
      <protection locked="0"/>
    </xf>
    <xf numFmtId="3" fontId="15" fillId="2" borderId="17" xfId="0" applyNumberFormat="1" applyFont="1" applyFill="1" applyBorder="1" applyAlignment="1" applyProtection="1">
      <alignment vertical="center"/>
      <protection/>
    </xf>
    <xf numFmtId="3" fontId="15" fillId="2" borderId="18" xfId="0" applyNumberFormat="1" applyFont="1" applyFill="1" applyBorder="1" applyAlignment="1" applyProtection="1">
      <alignment vertical="center"/>
      <protection/>
    </xf>
    <xf numFmtId="3" fontId="15" fillId="0" borderId="18" xfId="0" applyNumberFormat="1" applyFont="1" applyFill="1" applyBorder="1" applyAlignment="1" applyProtection="1">
      <alignment vertical="center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0" fontId="16" fillId="33" borderId="13" xfId="56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" fillId="35" borderId="13" xfId="0" applyNumberFormat="1" applyFont="1" applyFill="1" applyBorder="1" applyAlignment="1" applyProtection="1">
      <alignment horizontal="center" vertical="center" wrapText="1"/>
      <protection/>
    </xf>
    <xf numFmtId="3" fontId="15" fillId="35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 locked="0"/>
    </xf>
    <xf numFmtId="3" fontId="15" fillId="35" borderId="13" xfId="0" applyNumberFormat="1" applyFont="1" applyFill="1" applyBorder="1" applyAlignment="1" applyProtection="1">
      <alignment vertical="center" wrapText="1"/>
      <protection/>
    </xf>
    <xf numFmtId="3" fontId="4" fillId="2" borderId="13" xfId="0" applyNumberFormat="1" applyFont="1" applyFill="1" applyBorder="1" applyAlignment="1" applyProtection="1">
      <alignment vertical="center"/>
      <protection/>
    </xf>
    <xf numFmtId="3" fontId="71" fillId="33" borderId="19" xfId="0" applyNumberFormat="1" applyFont="1" applyFill="1" applyBorder="1" applyAlignment="1" applyProtection="1">
      <alignment horizontal="center" vertical="center" wrapText="1"/>
      <protection/>
    </xf>
    <xf numFmtId="3" fontId="15" fillId="35" borderId="13" xfId="57" applyNumberFormat="1" applyFont="1" applyFill="1" applyBorder="1" applyAlignment="1" applyProtection="1">
      <alignment horizontal="right" vertical="center" shrinkToFit="1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hidden="1" locked="0"/>
    </xf>
    <xf numFmtId="0" fontId="72" fillId="0" borderId="0" xfId="0" applyFont="1" applyAlignment="1">
      <alignment vertic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4" fillId="37" borderId="23" xfId="58" applyFont="1" applyFill="1" applyBorder="1" applyAlignment="1">
      <alignment horizontal="right" vertical="center" wrapText="1"/>
      <protection/>
    </xf>
    <xf numFmtId="0" fontId="4" fillId="37" borderId="0" xfId="58" applyFont="1" applyFill="1" applyBorder="1" applyAlignment="1">
      <alignment horizontal="right" vertical="center" wrapText="1"/>
      <protection/>
    </xf>
    <xf numFmtId="0" fontId="23" fillId="40" borderId="28" xfId="58" applyFont="1" applyFill="1" applyBorder="1" applyAlignment="1" applyProtection="1">
      <alignment vertical="center"/>
      <protection locked="0"/>
    </xf>
    <xf numFmtId="0" fontId="23" fillId="40" borderId="29" xfId="58" applyFont="1" applyFill="1" applyBorder="1" applyAlignment="1" applyProtection="1">
      <alignment vertical="center"/>
      <protection locked="0"/>
    </xf>
    <xf numFmtId="0" fontId="23" fillId="40" borderId="27" xfId="58" applyFont="1" applyFill="1" applyBorder="1" applyAlignment="1" applyProtection="1">
      <alignment vertical="center"/>
      <protection locked="0"/>
    </xf>
    <xf numFmtId="0" fontId="4" fillId="37" borderId="21" xfId="58" applyFont="1" applyFill="1" applyBorder="1" applyAlignment="1">
      <alignment horizontal="left" vertical="center" wrapText="1"/>
      <protection/>
    </xf>
    <xf numFmtId="0" fontId="4" fillId="37" borderId="30" xfId="58" applyFont="1" applyFill="1" applyBorder="1" applyAlignment="1">
      <alignment horizontal="left" vertical="center" wrapText="1"/>
      <protection/>
    </xf>
    <xf numFmtId="0" fontId="23" fillId="37" borderId="0" xfId="58" applyFont="1" applyFill="1" applyBorder="1">
      <alignment/>
      <protection/>
    </xf>
    <xf numFmtId="0" fontId="3" fillId="40" borderId="28" xfId="58" applyFont="1" applyFill="1" applyBorder="1" applyAlignment="1" applyProtection="1">
      <alignment vertical="center"/>
      <protection locked="0"/>
    </xf>
    <xf numFmtId="0" fontId="3" fillId="40" borderId="29" xfId="58" applyFont="1" applyFill="1" applyBorder="1" applyAlignment="1" applyProtection="1">
      <alignment vertical="center"/>
      <protection locked="0"/>
    </xf>
    <xf numFmtId="0" fontId="3" fillId="40" borderId="27" xfId="58" applyFont="1" applyFill="1" applyBorder="1" applyAlignment="1" applyProtection="1">
      <alignment vertical="center"/>
      <protection locked="0"/>
    </xf>
    <xf numFmtId="0" fontId="4" fillId="37" borderId="0" xfId="58" applyFont="1" applyFill="1" applyBorder="1" applyAlignment="1">
      <alignment vertical="center"/>
      <protection/>
    </xf>
    <xf numFmtId="49" fontId="3" fillId="40" borderId="28" xfId="58" applyNumberFormat="1" applyFont="1" applyFill="1" applyBorder="1" applyAlignment="1" applyProtection="1">
      <alignment vertical="center"/>
      <protection locked="0"/>
    </xf>
    <xf numFmtId="49" fontId="3" fillId="40" borderId="29" xfId="58" applyNumberFormat="1" applyFont="1" applyFill="1" applyBorder="1" applyAlignment="1" applyProtection="1">
      <alignment vertical="center"/>
      <protection locked="0"/>
    </xf>
    <xf numFmtId="49" fontId="3" fillId="40" borderId="27" xfId="58" applyNumberFormat="1" applyFont="1" applyFill="1" applyBorder="1" applyAlignment="1" applyProtection="1">
      <alignment vertical="center"/>
      <protection locked="0"/>
    </xf>
    <xf numFmtId="0" fontId="4" fillId="37" borderId="0" xfId="58" applyFont="1" applyFill="1" applyBorder="1" applyAlignment="1">
      <alignment horizontal="center" vertical="center"/>
      <protection/>
    </xf>
    <xf numFmtId="0" fontId="4" fillId="37" borderId="24" xfId="58" applyFont="1" applyFill="1" applyBorder="1" applyAlignment="1">
      <alignment horizontal="center" vertical="center"/>
      <protection/>
    </xf>
    <xf numFmtId="0" fontId="3" fillId="40" borderId="28" xfId="58" applyFont="1" applyFill="1" applyBorder="1" applyAlignment="1" applyProtection="1">
      <alignment horizontal="center" vertical="center"/>
      <protection locked="0"/>
    </xf>
    <xf numFmtId="0" fontId="3" fillId="40" borderId="27" xfId="58" applyFont="1" applyFill="1" applyBorder="1" applyAlignment="1" applyProtection="1">
      <alignment horizontal="center" vertical="center"/>
      <protection locked="0"/>
    </xf>
    <xf numFmtId="0" fontId="4" fillId="37" borderId="23" xfId="58" applyFont="1" applyFill="1" applyBorder="1" applyAlignment="1">
      <alignment horizontal="left" vertical="center"/>
      <protection/>
    </xf>
    <xf numFmtId="0" fontId="4" fillId="37" borderId="0" xfId="58" applyFont="1" applyFill="1" applyBorder="1" applyAlignment="1">
      <alignment horizontal="left" vertical="center"/>
      <protection/>
    </xf>
    <xf numFmtId="0" fontId="23" fillId="37" borderId="0" xfId="58" applyFont="1" applyFill="1" applyBorder="1" applyAlignment="1">
      <alignment vertical="top"/>
      <protection/>
    </xf>
    <xf numFmtId="0" fontId="4" fillId="37" borderId="0" xfId="58" applyFont="1" applyFill="1" applyBorder="1" applyAlignment="1">
      <alignment vertical="top"/>
      <protection/>
    </xf>
    <xf numFmtId="0" fontId="3" fillId="40" borderId="28" xfId="58" applyFont="1" applyFill="1" applyBorder="1" applyAlignment="1" applyProtection="1">
      <alignment horizontal="right" vertical="center"/>
      <protection locked="0"/>
    </xf>
    <xf numFmtId="0" fontId="3" fillId="40" borderId="29" xfId="58" applyFont="1" applyFill="1" applyBorder="1" applyAlignment="1" applyProtection="1">
      <alignment horizontal="right" vertical="center"/>
      <protection locked="0"/>
    </xf>
    <xf numFmtId="0" fontId="3" fillId="40" borderId="27" xfId="58" applyFont="1" applyFill="1" applyBorder="1" applyAlignment="1" applyProtection="1">
      <alignment horizontal="right" vertical="center"/>
      <protection locked="0"/>
    </xf>
    <xf numFmtId="0" fontId="23" fillId="37" borderId="0" xfId="58" applyFont="1" applyFill="1" applyBorder="1" applyProtection="1">
      <alignment/>
      <protection locked="0"/>
    </xf>
    <xf numFmtId="0" fontId="23" fillId="37" borderId="0" xfId="58" applyFont="1" applyFill="1" applyBorder="1" applyAlignment="1">
      <alignment vertical="top" wrapText="1"/>
      <protection/>
    </xf>
    <xf numFmtId="0" fontId="4" fillId="37" borderId="23" xfId="58" applyFont="1" applyFill="1" applyBorder="1" applyAlignment="1">
      <alignment horizontal="center" vertical="center"/>
      <protection/>
    </xf>
    <xf numFmtId="0" fontId="4" fillId="37" borderId="23" xfId="58" applyFont="1" applyFill="1" applyBorder="1" applyAlignment="1">
      <alignment horizontal="right" vertical="center"/>
      <protection/>
    </xf>
    <xf numFmtId="0" fontId="4" fillId="37" borderId="0" xfId="58" applyFont="1" applyFill="1" applyBorder="1" applyAlignment="1">
      <alignment horizontal="right" vertical="center"/>
      <protection/>
    </xf>
    <xf numFmtId="0" fontId="24" fillId="37" borderId="0" xfId="58" applyFont="1" applyFill="1" applyBorder="1" applyAlignment="1">
      <alignment vertical="center"/>
      <protection/>
    </xf>
    <xf numFmtId="0" fontId="23" fillId="40" borderId="28" xfId="58" applyFont="1" applyFill="1" applyBorder="1" applyProtection="1">
      <alignment/>
      <protection locked="0"/>
    </xf>
    <xf numFmtId="0" fontId="23" fillId="40" borderId="29" xfId="58" applyFont="1" applyFill="1" applyBorder="1" applyProtection="1">
      <alignment/>
      <protection locked="0"/>
    </xf>
    <xf numFmtId="0" fontId="23" fillId="40" borderId="27" xfId="58" applyFont="1" applyFill="1" applyBorder="1" applyProtection="1">
      <alignment/>
      <protection locked="0"/>
    </xf>
    <xf numFmtId="49" fontId="3" fillId="40" borderId="28" xfId="58" applyNumberFormat="1" applyFont="1" applyFill="1" applyBorder="1" applyAlignment="1" applyProtection="1">
      <alignment horizontal="center" vertical="center"/>
      <protection locked="0"/>
    </xf>
    <xf numFmtId="49" fontId="3" fillId="40" borderId="27" xfId="58" applyNumberFormat="1" applyFont="1" applyFill="1" applyBorder="1" applyAlignment="1" applyProtection="1">
      <alignment horizontal="center" vertical="center"/>
      <protection locked="0"/>
    </xf>
    <xf numFmtId="0" fontId="23" fillId="37" borderId="23" xfId="58" applyFont="1" applyFill="1" applyBorder="1" applyAlignment="1">
      <alignment vertical="center" wrapText="1"/>
      <protection/>
    </xf>
    <xf numFmtId="0" fontId="23" fillId="37" borderId="0" xfId="58" applyFont="1" applyFill="1" applyBorder="1" applyAlignment="1">
      <alignment vertical="center" wrapText="1"/>
      <protection/>
    </xf>
    <xf numFmtId="0" fontId="4" fillId="37" borderId="24" xfId="58" applyFont="1" applyFill="1" applyBorder="1" applyAlignment="1">
      <alignment horizontal="right" vertical="center" wrapText="1"/>
      <protection/>
    </xf>
    <xf numFmtId="0" fontId="24" fillId="37" borderId="23" xfId="58" applyFont="1" applyFill="1" applyBorder="1" applyAlignment="1">
      <alignment vertical="center"/>
      <protection/>
    </xf>
    <xf numFmtId="0" fontId="74" fillId="37" borderId="23" xfId="58" applyFont="1" applyFill="1" applyBorder="1" applyAlignment="1">
      <alignment horizontal="center" vertical="center" wrapText="1"/>
      <protection/>
    </xf>
    <xf numFmtId="0" fontId="74" fillId="37" borderId="0" xfId="58" applyFont="1" applyFill="1" applyBorder="1" applyAlignment="1">
      <alignment horizontal="center" vertical="center" wrapText="1"/>
      <protection/>
    </xf>
    <xf numFmtId="0" fontId="4" fillId="37" borderId="24" xfId="58" applyFont="1" applyFill="1" applyBorder="1" applyAlignment="1">
      <alignment horizontal="right" vertical="center"/>
      <protection/>
    </xf>
    <xf numFmtId="0" fontId="23" fillId="37" borderId="0" xfId="58" applyFont="1" applyFill="1" applyBorder="1" applyAlignment="1">
      <alignment wrapText="1"/>
      <protection/>
    </xf>
    <xf numFmtId="0" fontId="75" fillId="37" borderId="31" xfId="58" applyFont="1" applyFill="1" applyBorder="1" applyAlignment="1">
      <alignment vertical="center"/>
      <protection/>
    </xf>
    <xf numFmtId="0" fontId="75" fillId="37" borderId="21" xfId="58" applyFont="1" applyFill="1" applyBorder="1" applyAlignment="1">
      <alignment vertical="center"/>
      <protection/>
    </xf>
    <xf numFmtId="0" fontId="22" fillId="37" borderId="23" xfId="58" applyFont="1" applyFill="1" applyBorder="1" applyAlignment="1">
      <alignment horizontal="center" vertical="center"/>
      <protection/>
    </xf>
    <xf numFmtId="0" fontId="22" fillId="37" borderId="0" xfId="58" applyFont="1" applyFill="1" applyBorder="1" applyAlignment="1">
      <alignment horizontal="center" vertical="center"/>
      <protection/>
    </xf>
    <xf numFmtId="0" fontId="22" fillId="37" borderId="24" xfId="58" applyFont="1" applyFill="1" applyBorder="1" applyAlignment="1">
      <alignment horizontal="center" vertical="center"/>
      <protection/>
    </xf>
    <xf numFmtId="0" fontId="3" fillId="37" borderId="23" xfId="58" applyFont="1" applyFill="1" applyBorder="1" applyAlignment="1">
      <alignment vertical="center" wrapText="1"/>
      <protection/>
    </xf>
    <xf numFmtId="0" fontId="3" fillId="37" borderId="0" xfId="58" applyFont="1" applyFill="1" applyBorder="1" applyAlignment="1">
      <alignment vertical="center" wrapText="1"/>
      <protection/>
    </xf>
    <xf numFmtId="14" fontId="3" fillId="40" borderId="28" xfId="58" applyNumberFormat="1" applyFont="1" applyFill="1" applyBorder="1" applyAlignment="1" applyProtection="1">
      <alignment horizontal="center" vertical="center"/>
      <protection locked="0"/>
    </xf>
    <xf numFmtId="14" fontId="3" fillId="40" borderId="27" xfId="58" applyNumberFormat="1" applyFont="1" applyFill="1" applyBorder="1" applyAlignment="1" applyProtection="1">
      <alignment horizontal="center" vertical="center"/>
      <protection locked="0"/>
    </xf>
    <xf numFmtId="0" fontId="3" fillId="0" borderId="23" xfId="58" applyFont="1" applyFill="1" applyBorder="1" applyAlignment="1">
      <alignment horizontal="center" vertical="center"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0" borderId="24" xfId="58" applyFont="1" applyFill="1" applyBorder="1" applyAlignment="1">
      <alignment horizontal="center" vertical="center" wrapText="1"/>
      <protection/>
    </xf>
    <xf numFmtId="0" fontId="23" fillId="37" borderId="23" xfId="58" applyFont="1" applyFill="1" applyBorder="1" applyAlignment="1">
      <alignment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4" fillId="41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10" fillId="2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3" fillId="2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57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0" fillId="41" borderId="13" xfId="57" applyFont="1" applyFill="1" applyBorder="1" applyAlignment="1" applyProtection="1">
      <alignment horizontal="left" vertical="center" wrapText="1"/>
      <protection/>
    </xf>
    <xf numFmtId="0" fontId="10" fillId="41" borderId="13" xfId="57" applyFont="1" applyFill="1" applyBorder="1" applyAlignment="1" applyProtection="1">
      <alignment vertical="center" wrapText="1"/>
      <protection/>
    </xf>
    <xf numFmtId="0" fontId="0" fillId="0" borderId="13" xfId="57" applyBorder="1" applyAlignment="1" applyProtection="1">
      <alignment/>
      <protection/>
    </xf>
    <xf numFmtId="0" fontId="3" fillId="41" borderId="13" xfId="57" applyFont="1" applyFill="1" applyBorder="1" applyAlignment="1" applyProtection="1">
      <alignment horizontal="left" vertical="center" wrapText="1"/>
      <protection/>
    </xf>
    <xf numFmtId="0" fontId="3" fillId="41" borderId="13" xfId="57" applyFont="1" applyFill="1" applyBorder="1" applyAlignment="1" applyProtection="1">
      <alignment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 indent="1"/>
      <protection/>
    </xf>
    <xf numFmtId="0" fontId="13" fillId="2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6" fillId="33" borderId="13" xfId="57" applyFont="1" applyFill="1" applyBorder="1" applyAlignment="1" applyProtection="1">
      <alignment horizontal="center" vertical="center"/>
      <protection/>
    </xf>
    <xf numFmtId="0" fontId="0" fillId="0" borderId="13" xfId="57" applyBorder="1" applyAlignment="1" applyProtection="1">
      <alignment horizontal="center" vertical="center"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0" fillId="0" borderId="0" xfId="57" applyAlignment="1" applyProtection="1">
      <alignment horizontal="center" vertical="center" wrapText="1"/>
      <protection/>
    </xf>
    <xf numFmtId="0" fontId="5" fillId="0" borderId="0" xfId="57" applyFont="1" applyFill="1" applyBorder="1" applyAlignment="1" applyProtection="1">
      <alignment horizontal="center" vertical="top" wrapText="1"/>
      <protection locked="0"/>
    </xf>
    <xf numFmtId="0" fontId="0" fillId="0" borderId="0" xfId="57" applyAlignment="1" applyProtection="1">
      <alignment horizontal="center" wrapText="1"/>
      <protection locked="0"/>
    </xf>
    <xf numFmtId="0" fontId="0" fillId="0" borderId="0" xfId="57" applyFont="1" applyFill="1" applyBorder="1" applyAlignment="1" applyProtection="1">
      <alignment horizontal="right" vertical="top" wrapText="1"/>
      <protection/>
    </xf>
    <xf numFmtId="0" fontId="0" fillId="0" borderId="0" xfId="57" applyBorder="1" applyAlignment="1" applyProtection="1">
      <alignment horizontal="right" wrapText="1"/>
      <protection/>
    </xf>
    <xf numFmtId="0" fontId="0" fillId="0" borderId="0" xfId="57" applyAlignment="1" applyProtection="1">
      <alignment/>
      <protection/>
    </xf>
    <xf numFmtId="0" fontId="5" fillId="42" borderId="28" xfId="57" applyFont="1" applyFill="1" applyBorder="1" applyAlignment="1" applyProtection="1">
      <alignment vertical="center" wrapText="1"/>
      <protection locked="0"/>
    </xf>
    <xf numFmtId="0" fontId="0" fillId="0" borderId="29" xfId="57" applyBorder="1" applyAlignment="1" applyProtection="1">
      <alignment vertical="center" wrapText="1"/>
      <protection locked="0"/>
    </xf>
    <xf numFmtId="0" fontId="0" fillId="0" borderId="29" xfId="57" applyBorder="1" applyAlignment="1" applyProtection="1">
      <alignment/>
      <protection locked="0"/>
    </xf>
    <xf numFmtId="0" fontId="3" fillId="33" borderId="13" xfId="57" applyFont="1" applyFill="1" applyBorder="1" applyAlignment="1" applyProtection="1">
      <alignment horizontal="center" vertical="center" wrapText="1"/>
      <protection/>
    </xf>
    <xf numFmtId="0" fontId="0" fillId="0" borderId="13" xfId="57" applyBorder="1" applyAlignment="1" applyProtection="1">
      <alignment horizontal="center" vertical="center" wrapText="1"/>
      <protection/>
    </xf>
    <xf numFmtId="3" fontId="16" fillId="33" borderId="13" xfId="57" applyNumberFormat="1" applyFont="1" applyFill="1" applyBorder="1" applyAlignment="1" applyProtection="1">
      <alignment horizontal="center" vertical="center" wrapText="1"/>
      <protection/>
    </xf>
    <xf numFmtId="3" fontId="0" fillId="0" borderId="13" xfId="57" applyNumberFormat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43" borderId="13" xfId="0" applyFont="1" applyFill="1" applyBorder="1" applyAlignment="1" applyProtection="1">
      <alignment horizontal="left" vertical="center" wrapText="1" shrinkToFit="1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0" fontId="16" fillId="33" borderId="13" xfId="56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3" fillId="2" borderId="17" xfId="0" applyFont="1" applyFill="1" applyBorder="1" applyAlignment="1" applyProtection="1">
      <alignment horizontal="left" vertical="center" wrapText="1" inden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3" fillId="2" borderId="17" xfId="0" applyFont="1" applyFill="1" applyBorder="1" applyAlignment="1" applyProtection="1">
      <alignment horizontal="left" vertical="center" wrapText="1"/>
      <protection/>
    </xf>
    <xf numFmtId="0" fontId="10" fillId="2" borderId="17" xfId="0" applyFont="1" applyFill="1" applyBorder="1" applyAlignment="1" applyProtection="1">
      <alignment horizontal="left" vertical="center" wrapText="1"/>
      <protection/>
    </xf>
    <xf numFmtId="0" fontId="16" fillId="33" borderId="34" xfId="56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2" borderId="18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3" fillId="33" borderId="37" xfId="56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4" borderId="40" xfId="0" applyFont="1" applyFill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3" fontId="8" fillId="33" borderId="41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42" xfId="0" applyNumberFormat="1" applyFont="1" applyFill="1" applyBorder="1" applyAlignment="1" applyProtection="1">
      <alignment horizontal="center" vertical="center" wrapText="1"/>
      <protection/>
    </xf>
    <xf numFmtId="3" fontId="2" fillId="0" borderId="43" xfId="0" applyNumberFormat="1" applyFont="1" applyBorder="1" applyAlignment="1" applyProtection="1">
      <alignment/>
      <protection/>
    </xf>
    <xf numFmtId="49" fontId="8" fillId="33" borderId="44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45" xfId="0" applyFont="1" applyFill="1" applyBorder="1" applyAlignment="1" applyProtection="1">
      <alignment horizontal="left" vertical="center"/>
      <protection/>
    </xf>
    <xf numFmtId="0" fontId="20" fillId="44" borderId="45" xfId="0" applyFont="1" applyFill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0" fontId="8" fillId="33" borderId="46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41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73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204">
            <xs:annotation>
              <xs:documentation>
						Kutjevo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78">
            <xs:annotation>
              <xs:documentation>
						RIZ - Odašiljači d.d. u stečaju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13">
            <xs:annotation>
              <xs:documentation>
						Uljanik d.d. - u stečaju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44">
            <xs:annotation>
              <xs:documentation>
						MODRA ŠPILJA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928">
            <xs:annotation>
              <xs:documentation>
						Vis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d.o.o.
					</xs:documentation>
            </xs:annotation>
          </xs:enumeration>
          <xs:enumeration value="2338">
            <xs:annotation>
              <xs:documentation>
						ALPHA ADRIATIC pomorski promet dioničko društvo
					</xs:documentation>
            </xs:annotation>
          </xs:enumeration>
          <xs:enumeration value="2410">
            <xs:annotation>
              <xs:documentation>
						Imperial Riviera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709">
            <xs:annotation>
              <xs:documentation>
						Terra Firma d.d.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817">
            <xs:annotation>
              <xs:documentation>
						Terra Mediterranea d.d.
					</xs:documentation>
            </xs:annotation>
          </xs:enumeration>
          <xs:enumeration value="3983">
            <xs:annotation>
              <xs:documentation>
						HELIOS FAROS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158">
            <xs:annotation>
              <xs:documentation>
						SUNCE HOTELI d.d. za turizam i ugostiteljstvo
					</xs:documentation>
            </xs:annotation>
          </xs:enumeration>
          <xs:enumeration value="5579">
            <xs:annotation>
              <xs:documentation>
						Quaestus nekretnine d.d. zatvoreni investicijski fond s javnom ponudom za ulaganje u nekretnine - u likvidaciji
					</xs:documentation>
            </xs:annotation>
          </xs:enumeration>
          <xs:enumeration value="15268">
            <xs:annotation>
              <xs:documentation>
						PROFESSIO ENERGIA d.d.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  <xs:enumeration value="97643">
            <xs:annotation>
              <xs:documentation>
						Meritus ulaganja d.d.
					</xs:documentation>
            </xs:annotation>
          </xs:enumeration>
          <xs:enumeration value="99445">
            <xs:annotation>
              <xs:documentation>
						THE GARDEN BREWERY d.d.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123422" type="decimal_18_2" nillable="false"/>
          <xs:element name="P1123423" type="decimal_18_2" nillable="false"/>
          <xs:element name="P1123424" type="decimal_18_2" nillable="false"/>
          <xs:element name="P112342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123798" type="decimal_18_2" nillable="false"/>
          <xs:element name="P1123799" type="decimal_18_2" nillable="false"/>
          <xs:element name="P1123800" type="decimal_18_2" nillable="false"/>
          <xs:element name="P1123801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123802" type="decimal_18_2" nillable="false"/>
          <xs:element name="P1123803" type="decimal_18_2" nillable="false"/>
          <xs:element name="P1123804" type="decimal_18_2" nillable="false"/>
          <xs:element name="P1123805" type="decimal_18_2" nillable="false"/>
          <xs:element name="P1123806" type="decimal_18_2" nillable="false"/>
          <xs:element name="P1123807" type="decimal_18_2" nillable="false"/>
          <xs:element name="P1123808" type="decimal_18_2" nillable="false"/>
          <xs:element name="P1123809" type="decimal_18_2" nillable="false"/>
          <xs:element name="P1123810" type="decimal_18_2" nillable="false"/>
          <xs:element name="P1123811" type="decimal_18_2" nillable="false"/>
          <xs:element name="P1123812" type="decimal_18_2" nillable="false"/>
          <xs:element name="P1123813" type="decimal_18_2" nillable="false"/>
          <xs:element name="P1123814" type="decimal_18_2" nillable="false"/>
          <xs:element name="P1123815" type="decimal_18_2" nillable="false"/>
          <xs:element name="P1123816" type="decimal_18_2" nillable="false"/>
          <xs:element name="P1123817" type="decimal_18_2" nillable="false"/>
          <xs:element name="P1123818" type="decimal_18_2" nillable="false"/>
          <xs:element name="P1123819" type="decimal_18_2" nillable="false"/>
          <xs:element name="P1123820" type="decimal_18_2" nillable="false"/>
          <xs:element name="P1123821" type="decimal_18_2" nillable="false"/>
          <xs:element name="P1123822" type="decimal_18_2" nillable="false"/>
          <xs:element name="P1123823" type="decimal_18_2" nillable="false"/>
          <xs:element name="P1123824" type="decimal_18_2" nillable="false"/>
          <xs:element name="P1123825" type="decimal_18_2" nillable="false"/>
          <xs:element name="P1123826" type="decimal_18_2" nillable="false"/>
          <xs:element name="P1123827" type="decimal_18_2" nillable="false"/>
          <xs:element name="P1123828" type="decimal_18_2" nillable="false"/>
          <xs:element name="P1123829" type="decimal_18_2" nillable="false"/>
          <xs:element name="P1123830" type="decimal_18_2" nillable="false"/>
          <xs:element name="P1123831" type="decimal_18_2" nillable="false"/>
          <xs:element name="P1123832" type="decimal_18_2" nillable="false"/>
          <xs:element name="P1123833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123834" type="decimal_18_2" nillable="false"/>
          <xs:element name="P1123835" type="decimal_18_2" nillable="false"/>
          <xs:element name="P1123836" type="decimal_18_2" nillable="false"/>
          <xs:element name="P1123837" type="decimal_18_2" nillable="false"/>
          <xs:element name="P1123838" type="decimal_18_2" nillable="false"/>
          <xs:element name="P1123839" type="decimal_18_2" nillable="false"/>
          <xs:element name="P1123840" type="decimal_18_2" nillable="false"/>
          <xs:element name="P1123841" type="decimal_18_2" nillable="false"/>
          <xs:element name="P1123842" type="decimal_18_2" nillable="false"/>
          <xs:element name="P1123843" type="decimal_18_2" nillable="false"/>
          <xs:element name="P1123844" type="decimal_18_2" nillable="false"/>
          <xs:element name="P1123845" type="decimal_18_2" nillable="false"/>
          <xs:element name="P1123846" type="decimal_18_2" nillable="false"/>
          <xs:element name="P1123847" type="decimal_18_2" nillable="false"/>
          <xs:element name="P1123848" type="decimal_18_2" nillable="false"/>
          <xs:element name="P1123849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123934" type="decimal_18_2" nillable="false"/>
          <xs:element name="P1123935" type="decimal_18_2" nillable="false"/>
          <xs:element name="P1123936" type="decimal_18_2" nillable="false"/>
          <xs:element name="P1123937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123938" type="decimal_18_2" nillable="false"/>
          <xs:element name="P1123939" type="decimal_18_2" nillable="false"/>
          <xs:element name="P1123940" type="decimal_18_2" nillable="false"/>
          <xs:element name="P1123941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124774" type="decimal_18_2" nillable="false"/>
          <xs:element name="P1124775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124776" type="decimal_18_2" nillable="false"/>
          <xs:element name="P1124777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124778" type="decimal_18_2" nillable="false"/>
          <xs:element name="P1124779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124780" type="decimal_18_2" nillable="false"/>
          <xs:element name="P1124781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124782" type="decimal_18_2" nillable="false"/>
          <xs:element name="P1124783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124784" type="decimal_18_2" nillable="false"/>
          <xs:element name="P1124785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124786" type="decimal_18_2" nillable="false"/>
          <xs:element name="P1124787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124788" type="decimal_18_2" nillable="false"/>
          <xs:element name="P1124789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124790" type="decimal_18_2" nillable="false"/>
          <xs:element name="P1124791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124792" type="decimal_18_2" nillable="false"/>
          <xs:element name="P1124793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124794" type="decimal_18_2" nillable="false"/>
          <xs:element name="P112479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124796" type="decimal_18_2" nillable="false"/>
          <xs:element name="P1124797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124798" type="decimal_18_2" nillable="false"/>
          <xs:element name="P1124799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124800" type="decimal_18_2" nillable="false"/>
          <xs:element name="P1124801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124802" type="decimal_18_2" nillable="false"/>
          <xs:element name="P1124803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124882" type="decimal_18_2" nillable="false"/>
          <xs:element name="P1124883" type="decimal_18_2" nillable="false"/>
          <xs:element name="P1124884" type="decimal_18_2" nillable="false"/>
          <xs:element name="P1124885" type="decimal_18_2" nillable="false"/>
          <xs:element name="P1124886" type="decimal_18_2" nillable="false"/>
          <xs:element name="P1124887" type="decimal_18_2" nillable="false"/>
          <xs:element name="P1124894" type="decimal_18_2" nillable="false"/>
          <xs:element name="P1124895" type="decimal_18_2" nillable="false"/>
          <xs:element name="P1124896" type="decimal_18_2" nillable="false"/>
          <xs:element name="P1124897" type="decimal_18_2" nillable="false"/>
          <xs:element name="P1124898" type="decimal_18_2" nillable="false"/>
          <xs:element name="P1124804" type="decimal_18_2" nillable="false"/>
          <xs:element name="P1124805" type="decimal_18_2" nillable="false"/>
          <xs:element name="P1124904" type="decimal_18_2" nillable="false"/>
          <xs:element name="P1124905" type="decimal_18_2" nillable="false"/>
          <xs:element name="P1124906" type="decimal_18_2" nillable="false"/>
          <xs:element name="P1124908" type="decimal_18_2" nillable="false"/>
          <xs:element name="P1124907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124806" type="decimal_18_2" nillable="false"/>
          <xs:element name="P1124807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124809" type="decimal_18_2" nillable="false"/>
          <xs:element name="P1124808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124888" type="decimal_18_2" nillable="false"/>
          <xs:element name="P1124889" type="decimal_18_2" nillable="false"/>
          <xs:element name="P1124890" type="decimal_18_2" nillable="false"/>
          <xs:element name="P1124891" type="decimal_18_2" nillable="false"/>
          <xs:element name="P1124892" type="decimal_18_2" nillable="false"/>
          <xs:element name="P1124893" type="decimal_18_2" nillable="false"/>
          <xs:element name="P1124899" type="decimal_18_2" nillable="false"/>
          <xs:element name="P1124900" type="decimal_18_2" nillable="false"/>
          <xs:element name="P1124901" type="decimal_18_2" nillable="false"/>
          <xs:element name="P1124902" type="decimal_18_2" nillable="false"/>
          <xs:element name="P1124903" type="decimal_18_2" nillable="false"/>
          <xs:element name="P1124810" type="decimal_18_2" nillable="false"/>
          <xs:element name="P1124811" type="decimal_18_2" nillable="false"/>
          <xs:element name="P1124909" type="decimal_18_2" nillable="false"/>
          <xs:element name="P1124910" type="decimal_18_2" nillable="false"/>
          <xs:element name="P1124911" type="decimal_18_2" nillable="false"/>
          <xs:element name="P1124912" type="decimal_18_2" nillable="false"/>
          <xs:element name="P1124913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124812" type="decimal_18_2" nillable="false"/>
          <xs:element name="P1124813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124814" type="decimal_18_2" nillable="false"/>
          <xs:element name="P11248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124816" type="decimal_18_2" nillable="false"/>
          <xs:element name="P112481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124818" type="decimal_18_2" nillable="false"/>
          <xs:element name="P1124819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124820" type="decimal_18_2" nillable="false"/>
          <xs:element name="P1124821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124822" type="decimal_18_2" nillable="false"/>
          <xs:element name="P1124823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124824" type="decimal_18_2" nillable="false"/>
          <xs:element name="P1124825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124826" type="decimal_18_2" nillable="false"/>
          <xs:element name="P1124827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124829" type="decimal_18_2" nillable="false"/>
          <xs:element name="P1124830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124828" type="decimal_18_2" nillable="false"/>
          <xs:element name="P1124831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124832" type="decimal_18_2" nillable="false"/>
          <xs:element name="P1124833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124834" type="decimal_18_2" nillable="false"/>
          <xs:element name="P1124835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124836" type="decimal_18_2" nillable="false"/>
          <xs:element name="P1124837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124838" type="decimal_18_2" nillable="false"/>
          <xs:element name="P1124839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124840" type="decimal_18_2" nillable="false"/>
          <xs:element name="P1124841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124842" type="decimal_18_2" nillable="false"/>
          <xs:element name="P1124843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124844" type="decimal_18_2" nillable="false"/>
          <xs:element name="P1124845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124846" type="decimal_18_2" nillable="false"/>
          <xs:element name="P1124847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124848" type="decimal_18_2" nillable="false"/>
          <xs:element name="P1124849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124850" type="decimal_18_2" nillable="false"/>
          <xs:element name="P1124851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124852" type="decimal_18_2" nillable="false"/>
          <xs:element name="P1124853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124854" type="decimal_18_2" nillable="false"/>
          <xs:element name="P1124855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124856" type="decimal_18_2" nillable="false"/>
          <xs:element name="P1124857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124914" type="decimal_18_2" nillable="false"/>
          <xs:element name="P1124915" type="decimal_18_2" nillable="false"/>
          <xs:element name="P1124916" type="decimal_18_2" nillable="false"/>
          <xs:element name="P1124917" type="decimal_18_2" nillable="false"/>
          <xs:element name="P1124918" type="decimal_18_2" nillable="false"/>
          <xs:element name="P1124919" type="decimal_18_2" nillable="false"/>
          <xs:element name="P1124926" type="decimal_18_2" nillable="false"/>
          <xs:element name="P1124927" type="decimal_18_2" nillable="false"/>
          <xs:element name="P1124928" type="decimal_18_2" nillable="false"/>
          <xs:element name="P1124929" type="decimal_18_2" nillable="false"/>
          <xs:element name="P1124930" type="decimal_18_2" nillable="false"/>
          <xs:element name="P1124858" type="decimal_18_2" nillable="false"/>
          <xs:element name="P1124859" type="decimal_18_2" nillable="false"/>
          <xs:element name="P1124936" type="decimal_18_2" nillable="false"/>
          <xs:element name="P1124937" type="decimal_18_2" nillable="false"/>
          <xs:element name="P1124938" type="decimal_18_2" nillable="false"/>
          <xs:element name="P1124939" type="decimal_18_2" nillable="false"/>
          <xs:element name="P1124940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124860" type="decimal_18_2" nillable="false"/>
          <xs:element name="P1124861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124862" type="decimal_18_2" nillable="false"/>
          <xs:element name="P1124863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124920" type="decimal_18_2" nillable="false"/>
          <xs:element name="P1124921" type="decimal_18_2" nillable="false"/>
          <xs:element name="P1124922" type="decimal_18_2" nillable="false"/>
          <xs:element name="P1124923" type="decimal_18_2" nillable="false"/>
          <xs:element name="P1124924" type="decimal_18_2" nillable="false"/>
          <xs:element name="P1124925" type="decimal_18_2" nillable="false"/>
          <xs:element name="P1124931" type="decimal_18_2" nillable="false"/>
          <xs:element name="P1124932" type="decimal_18_2" nillable="false"/>
          <xs:element name="P1124933" type="decimal_18_2" nillable="false"/>
          <xs:element name="P1124934" type="decimal_18_2" nillable="false"/>
          <xs:element name="P1124935" type="decimal_18_2" nillable="false"/>
          <xs:element name="P1124864" type="decimal_18_2" nillable="false"/>
          <xs:element name="P1124865" type="decimal_18_2" nillable="false"/>
          <xs:element name="P1124941" type="decimal_18_2" nillable="false"/>
          <xs:element name="P1124942" type="decimal_18_2" nillable="false"/>
          <xs:element name="P1124943" type="decimal_18_2" nillable="false"/>
          <xs:element name="P1124944" type="decimal_18_2" nillable="false"/>
          <xs:element name="P1124945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124866" type="decimal_18_2" nillable="false"/>
          <xs:element name="P1124867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124868" type="decimal_18_2" nillable="false"/>
          <xs:element name="P1124869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124870" type="decimal_18_2" nillable="false"/>
          <xs:element name="P1124871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124872" type="decimal_18_2" nillable="false"/>
          <xs:element name="P1124873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124874" type="decimal_18_2" nillable="false"/>
          <xs:element name="P1124875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124876" type="decimal_18_2" nillable="false"/>
          <xs:element name="P1124877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124878" type="decimal_18_2" nillable="false"/>
          <xs:element name="P1124879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124880" type="decimal_18_2" nillable="false"/>
          <xs:element name="P1124881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2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8" width="9.140625" style="48" customWidth="1"/>
    <col min="9" max="9" width="15.28125" style="48" customWidth="1"/>
    <col min="10" max="10" width="9.140625" style="48" customWidth="1"/>
    <col min="11" max="13" width="9.140625" style="98" customWidth="1"/>
    <col min="14" max="14" width="9.140625" style="96" customWidth="1"/>
    <col min="15" max="20" width="9.140625" style="98" customWidth="1"/>
    <col min="21" max="16384" width="9.140625" style="48" customWidth="1"/>
  </cols>
  <sheetData>
    <row r="1" spans="1:10" ht="15.75">
      <c r="A1" s="180" t="s">
        <v>308</v>
      </c>
      <c r="B1" s="181"/>
      <c r="C1" s="181"/>
      <c r="D1" s="46"/>
      <c r="E1" s="46"/>
      <c r="F1" s="46"/>
      <c r="G1" s="46"/>
      <c r="H1" s="46"/>
      <c r="I1" s="46"/>
      <c r="J1" s="47"/>
    </row>
    <row r="2" spans="1:14" ht="14.25" customHeight="1">
      <c r="A2" s="182" t="s">
        <v>324</v>
      </c>
      <c r="B2" s="183"/>
      <c r="C2" s="183"/>
      <c r="D2" s="183"/>
      <c r="E2" s="183"/>
      <c r="F2" s="183"/>
      <c r="G2" s="183"/>
      <c r="H2" s="183"/>
      <c r="I2" s="183"/>
      <c r="J2" s="184"/>
      <c r="N2" s="96">
        <v>1</v>
      </c>
    </row>
    <row r="3" spans="1:14" ht="15">
      <c r="A3" s="49"/>
      <c r="B3" s="50"/>
      <c r="C3" s="50"/>
      <c r="D3" s="50"/>
      <c r="E3" s="50"/>
      <c r="F3" s="50"/>
      <c r="G3" s="50"/>
      <c r="H3" s="50"/>
      <c r="I3" s="50"/>
      <c r="J3" s="51"/>
      <c r="N3" s="96">
        <v>2</v>
      </c>
    </row>
    <row r="4" spans="1:14" ht="33" customHeight="1">
      <c r="A4" s="185" t="s">
        <v>309</v>
      </c>
      <c r="B4" s="186"/>
      <c r="C4" s="186"/>
      <c r="D4" s="186"/>
      <c r="E4" s="187">
        <v>44562</v>
      </c>
      <c r="F4" s="188"/>
      <c r="G4" s="52" t="s">
        <v>0</v>
      </c>
      <c r="H4" s="187">
        <v>44651</v>
      </c>
      <c r="I4" s="188"/>
      <c r="J4" s="53"/>
      <c r="N4" s="96">
        <v>3</v>
      </c>
    </row>
    <row r="5" spans="1:14" s="54" customFormat="1" ht="9.75" customHeight="1">
      <c r="A5" s="189"/>
      <c r="B5" s="190"/>
      <c r="C5" s="190"/>
      <c r="D5" s="190"/>
      <c r="E5" s="190"/>
      <c r="F5" s="190"/>
      <c r="G5" s="190"/>
      <c r="H5" s="190"/>
      <c r="I5" s="190"/>
      <c r="J5" s="191"/>
      <c r="N5" s="97">
        <v>4</v>
      </c>
    </row>
    <row r="6" spans="1:10" ht="20.25" customHeight="1">
      <c r="A6" s="55"/>
      <c r="B6" s="56" t="s">
        <v>329</v>
      </c>
      <c r="C6" s="57"/>
      <c r="D6" s="57"/>
      <c r="E6" s="63">
        <v>2022</v>
      </c>
      <c r="F6" s="58"/>
      <c r="G6" s="52"/>
      <c r="H6" s="58"/>
      <c r="I6" s="59"/>
      <c r="J6" s="60"/>
    </row>
    <row r="7" spans="1:20" s="62" customFormat="1" ht="10.5" customHeight="1">
      <c r="A7" s="55"/>
      <c r="B7" s="57"/>
      <c r="C7" s="57"/>
      <c r="D7" s="57"/>
      <c r="E7" s="61"/>
      <c r="F7" s="61"/>
      <c r="G7" s="52"/>
      <c r="H7" s="58"/>
      <c r="I7" s="59"/>
      <c r="J7" s="60"/>
      <c r="K7" s="99"/>
      <c r="L7" s="99"/>
      <c r="M7" s="99"/>
      <c r="N7" s="100"/>
      <c r="O7" s="99"/>
      <c r="P7" s="99"/>
      <c r="Q7" s="99"/>
      <c r="R7" s="99"/>
      <c r="S7" s="99"/>
      <c r="T7" s="99"/>
    </row>
    <row r="8" spans="1:10" ht="20.25" customHeight="1">
      <c r="A8" s="55"/>
      <c r="B8" s="56" t="s">
        <v>330</v>
      </c>
      <c r="C8" s="57"/>
      <c r="D8" s="57"/>
      <c r="E8" s="63">
        <v>1</v>
      </c>
      <c r="F8" s="58"/>
      <c r="G8" s="52"/>
      <c r="H8" s="58"/>
      <c r="I8" s="59"/>
      <c r="J8" s="60"/>
    </row>
    <row r="9" spans="1:20" s="62" customFormat="1" ht="10.5" customHeight="1">
      <c r="A9" s="55"/>
      <c r="B9" s="57"/>
      <c r="C9" s="57"/>
      <c r="D9" s="57"/>
      <c r="E9" s="61"/>
      <c r="F9" s="61"/>
      <c r="G9" s="52"/>
      <c r="H9" s="61"/>
      <c r="I9" s="64"/>
      <c r="J9" s="60"/>
      <c r="K9" s="99"/>
      <c r="L9" s="99"/>
      <c r="M9" s="99"/>
      <c r="N9" s="100"/>
      <c r="O9" s="99"/>
      <c r="P9" s="99"/>
      <c r="Q9" s="99"/>
      <c r="R9" s="99"/>
      <c r="S9" s="99"/>
      <c r="T9" s="99"/>
    </row>
    <row r="10" spans="1:10" ht="37.5" customHeight="1">
      <c r="A10" s="176" t="s">
        <v>331</v>
      </c>
      <c r="B10" s="177"/>
      <c r="C10" s="177"/>
      <c r="D10" s="177"/>
      <c r="E10" s="177"/>
      <c r="F10" s="177"/>
      <c r="G10" s="177"/>
      <c r="H10" s="177"/>
      <c r="I10" s="177"/>
      <c r="J10" s="65"/>
    </row>
    <row r="11" spans="1:10" ht="24" customHeight="1">
      <c r="A11" s="164" t="s">
        <v>310</v>
      </c>
      <c r="B11" s="178"/>
      <c r="C11" s="170" t="s">
        <v>448</v>
      </c>
      <c r="D11" s="171"/>
      <c r="E11" s="66"/>
      <c r="F11" s="136" t="s">
        <v>332</v>
      </c>
      <c r="G11" s="174"/>
      <c r="H11" s="152" t="s">
        <v>449</v>
      </c>
      <c r="I11" s="153"/>
      <c r="J11" s="67"/>
    </row>
    <row r="12" spans="1:10" ht="14.25" customHeight="1">
      <c r="A12" s="68"/>
      <c r="B12" s="69"/>
      <c r="C12" s="69"/>
      <c r="D12" s="69"/>
      <c r="E12" s="179"/>
      <c r="F12" s="179"/>
      <c r="G12" s="179"/>
      <c r="H12" s="179"/>
      <c r="I12" s="70"/>
      <c r="J12" s="67"/>
    </row>
    <row r="13" spans="1:10" ht="21" customHeight="1">
      <c r="A13" s="135" t="s">
        <v>325</v>
      </c>
      <c r="B13" s="174"/>
      <c r="C13" s="170" t="s">
        <v>450</v>
      </c>
      <c r="D13" s="171"/>
      <c r="E13" s="192"/>
      <c r="F13" s="179"/>
      <c r="G13" s="179"/>
      <c r="H13" s="179"/>
      <c r="I13" s="70"/>
      <c r="J13" s="67"/>
    </row>
    <row r="14" spans="1:10" ht="10.5" customHeight="1">
      <c r="A14" s="66"/>
      <c r="B14" s="70"/>
      <c r="C14" s="69"/>
      <c r="D14" s="69"/>
      <c r="E14" s="142"/>
      <c r="F14" s="142"/>
      <c r="G14" s="142"/>
      <c r="H14" s="142"/>
      <c r="I14" s="69"/>
      <c r="J14" s="71"/>
    </row>
    <row r="15" spans="1:10" ht="22.5" customHeight="1">
      <c r="A15" s="135" t="s">
        <v>311</v>
      </c>
      <c r="B15" s="174"/>
      <c r="C15" s="170" t="s">
        <v>451</v>
      </c>
      <c r="D15" s="171"/>
      <c r="E15" s="175"/>
      <c r="F15" s="166"/>
      <c r="G15" s="72" t="s">
        <v>333</v>
      </c>
      <c r="H15" s="152"/>
      <c r="I15" s="153"/>
      <c r="J15" s="73"/>
    </row>
    <row r="16" spans="1:10" ht="10.5" customHeight="1">
      <c r="A16" s="66"/>
      <c r="B16" s="70"/>
      <c r="C16" s="69"/>
      <c r="D16" s="69"/>
      <c r="E16" s="142"/>
      <c r="F16" s="142"/>
      <c r="G16" s="142"/>
      <c r="H16" s="142"/>
      <c r="I16" s="69"/>
      <c r="J16" s="71"/>
    </row>
    <row r="17" spans="1:10" ht="22.5" customHeight="1">
      <c r="A17" s="74"/>
      <c r="B17" s="72" t="s">
        <v>334</v>
      </c>
      <c r="C17" s="170" t="s">
        <v>452</v>
      </c>
      <c r="D17" s="171"/>
      <c r="E17" s="75"/>
      <c r="F17" s="75"/>
      <c r="G17" s="75"/>
      <c r="H17" s="75"/>
      <c r="I17" s="75"/>
      <c r="J17" s="73"/>
    </row>
    <row r="18" spans="1:10" ht="15">
      <c r="A18" s="172"/>
      <c r="B18" s="173"/>
      <c r="C18" s="142"/>
      <c r="D18" s="142"/>
      <c r="E18" s="142"/>
      <c r="F18" s="142"/>
      <c r="G18" s="142"/>
      <c r="H18" s="142"/>
      <c r="I18" s="69"/>
      <c r="J18" s="71"/>
    </row>
    <row r="19" spans="1:10" ht="15">
      <c r="A19" s="164" t="s">
        <v>312</v>
      </c>
      <c r="B19" s="165"/>
      <c r="C19" s="143" t="s">
        <v>453</v>
      </c>
      <c r="D19" s="144"/>
      <c r="E19" s="144"/>
      <c r="F19" s="144"/>
      <c r="G19" s="144"/>
      <c r="H19" s="144"/>
      <c r="I19" s="144"/>
      <c r="J19" s="145"/>
    </row>
    <row r="20" spans="1:10" ht="15">
      <c r="A20" s="68"/>
      <c r="B20" s="69"/>
      <c r="C20" s="76"/>
      <c r="D20" s="69"/>
      <c r="E20" s="142"/>
      <c r="F20" s="142"/>
      <c r="G20" s="142"/>
      <c r="H20" s="142"/>
      <c r="I20" s="69"/>
      <c r="J20" s="71"/>
    </row>
    <row r="21" spans="1:10" ht="15">
      <c r="A21" s="164" t="s">
        <v>313</v>
      </c>
      <c r="B21" s="165"/>
      <c r="C21" s="152">
        <v>10000</v>
      </c>
      <c r="D21" s="153"/>
      <c r="E21" s="142"/>
      <c r="F21" s="142"/>
      <c r="G21" s="143" t="s">
        <v>454</v>
      </c>
      <c r="H21" s="144"/>
      <c r="I21" s="144"/>
      <c r="J21" s="145"/>
    </row>
    <row r="22" spans="1:10" ht="15">
      <c r="A22" s="68"/>
      <c r="B22" s="69"/>
      <c r="C22" s="69"/>
      <c r="D22" s="69"/>
      <c r="E22" s="142"/>
      <c r="F22" s="142"/>
      <c r="G22" s="142"/>
      <c r="H22" s="142"/>
      <c r="I22" s="69"/>
      <c r="J22" s="71"/>
    </row>
    <row r="23" spans="1:10" ht="15">
      <c r="A23" s="164" t="s">
        <v>314</v>
      </c>
      <c r="B23" s="165"/>
      <c r="C23" s="143" t="s">
        <v>455</v>
      </c>
      <c r="D23" s="144"/>
      <c r="E23" s="144"/>
      <c r="F23" s="144"/>
      <c r="G23" s="144"/>
      <c r="H23" s="144"/>
      <c r="I23" s="144"/>
      <c r="J23" s="145"/>
    </row>
    <row r="24" spans="1:10" ht="15">
      <c r="A24" s="68"/>
      <c r="B24" s="69"/>
      <c r="C24" s="69"/>
      <c r="D24" s="69"/>
      <c r="E24" s="142"/>
      <c r="F24" s="142"/>
      <c r="G24" s="142"/>
      <c r="H24" s="142"/>
      <c r="I24" s="69"/>
      <c r="J24" s="71"/>
    </row>
    <row r="25" spans="1:10" ht="15">
      <c r="A25" s="164" t="s">
        <v>315</v>
      </c>
      <c r="B25" s="165"/>
      <c r="C25" s="167" t="s">
        <v>456</v>
      </c>
      <c r="D25" s="168"/>
      <c r="E25" s="168"/>
      <c r="F25" s="168"/>
      <c r="G25" s="168"/>
      <c r="H25" s="168"/>
      <c r="I25" s="168"/>
      <c r="J25" s="169"/>
    </row>
    <row r="26" spans="1:10" ht="15">
      <c r="A26" s="68"/>
      <c r="B26" s="69"/>
      <c r="C26" s="76"/>
      <c r="D26" s="69"/>
      <c r="E26" s="142"/>
      <c r="F26" s="142"/>
      <c r="G26" s="142"/>
      <c r="H26" s="142"/>
      <c r="I26" s="69"/>
      <c r="J26" s="71"/>
    </row>
    <row r="27" spans="1:10" ht="15">
      <c r="A27" s="164" t="s">
        <v>316</v>
      </c>
      <c r="B27" s="165"/>
      <c r="C27" s="167" t="s">
        <v>457</v>
      </c>
      <c r="D27" s="168"/>
      <c r="E27" s="168"/>
      <c r="F27" s="168"/>
      <c r="G27" s="168"/>
      <c r="H27" s="168"/>
      <c r="I27" s="168"/>
      <c r="J27" s="169"/>
    </row>
    <row r="28" spans="1:10" ht="13.5" customHeight="1">
      <c r="A28" s="68"/>
      <c r="B28" s="69"/>
      <c r="C28" s="76"/>
      <c r="D28" s="69"/>
      <c r="E28" s="142"/>
      <c r="F28" s="142"/>
      <c r="G28" s="142"/>
      <c r="H28" s="142"/>
      <c r="I28" s="69"/>
      <c r="J28" s="71"/>
    </row>
    <row r="29" spans="1:10" ht="22.5" customHeight="1">
      <c r="A29" s="135" t="s">
        <v>326</v>
      </c>
      <c r="B29" s="165"/>
      <c r="C29" s="77">
        <v>415</v>
      </c>
      <c r="D29" s="78"/>
      <c r="E29" s="146"/>
      <c r="F29" s="146"/>
      <c r="G29" s="146"/>
      <c r="H29" s="146"/>
      <c r="I29" s="79"/>
      <c r="J29" s="80"/>
    </row>
    <row r="30" spans="1:10" ht="15">
      <c r="A30" s="68"/>
      <c r="B30" s="69"/>
      <c r="C30" s="69"/>
      <c r="D30" s="69"/>
      <c r="E30" s="142"/>
      <c r="F30" s="142"/>
      <c r="G30" s="142"/>
      <c r="H30" s="142"/>
      <c r="I30" s="79"/>
      <c r="J30" s="80"/>
    </row>
    <row r="31" spans="1:10" ht="15">
      <c r="A31" s="164" t="s">
        <v>317</v>
      </c>
      <c r="B31" s="165"/>
      <c r="C31" s="93" t="s">
        <v>337</v>
      </c>
      <c r="D31" s="163" t="s">
        <v>335</v>
      </c>
      <c r="E31" s="150"/>
      <c r="F31" s="150"/>
      <c r="G31" s="150"/>
      <c r="H31" s="81"/>
      <c r="I31" s="82" t="s">
        <v>336</v>
      </c>
      <c r="J31" s="83" t="s">
        <v>337</v>
      </c>
    </row>
    <row r="32" spans="1:10" ht="15">
      <c r="A32" s="164"/>
      <c r="B32" s="165"/>
      <c r="C32" s="84"/>
      <c r="D32" s="52"/>
      <c r="E32" s="166"/>
      <c r="F32" s="166"/>
      <c r="G32" s="166"/>
      <c r="H32" s="166"/>
      <c r="I32" s="79"/>
      <c r="J32" s="80"/>
    </row>
    <row r="33" spans="1:10" ht="15">
      <c r="A33" s="164" t="s">
        <v>327</v>
      </c>
      <c r="B33" s="165"/>
      <c r="C33" s="77" t="s">
        <v>339</v>
      </c>
      <c r="D33" s="163" t="s">
        <v>338</v>
      </c>
      <c r="E33" s="150"/>
      <c r="F33" s="150"/>
      <c r="G33" s="150"/>
      <c r="H33" s="75"/>
      <c r="I33" s="82" t="s">
        <v>339</v>
      </c>
      <c r="J33" s="83" t="s">
        <v>340</v>
      </c>
    </row>
    <row r="34" spans="1:10" ht="15">
      <c r="A34" s="68"/>
      <c r="B34" s="69"/>
      <c r="C34" s="69"/>
      <c r="D34" s="69"/>
      <c r="E34" s="142"/>
      <c r="F34" s="142"/>
      <c r="G34" s="142"/>
      <c r="H34" s="142"/>
      <c r="I34" s="69"/>
      <c r="J34" s="71"/>
    </row>
    <row r="35" spans="1:10" ht="15">
      <c r="A35" s="163" t="s">
        <v>328</v>
      </c>
      <c r="B35" s="150"/>
      <c r="C35" s="150"/>
      <c r="D35" s="150"/>
      <c r="E35" s="150" t="s">
        <v>318</v>
      </c>
      <c r="F35" s="150"/>
      <c r="G35" s="150"/>
      <c r="H35" s="150"/>
      <c r="I35" s="150"/>
      <c r="J35" s="85" t="s">
        <v>319</v>
      </c>
    </row>
    <row r="36" spans="1:10" ht="15">
      <c r="A36" s="68"/>
      <c r="B36" s="69"/>
      <c r="C36" s="69"/>
      <c r="D36" s="69"/>
      <c r="E36" s="142"/>
      <c r="F36" s="142"/>
      <c r="G36" s="142"/>
      <c r="H36" s="142"/>
      <c r="I36" s="69"/>
      <c r="J36" s="80"/>
    </row>
    <row r="37" spans="1:10" ht="15">
      <c r="A37" s="158" t="s">
        <v>458</v>
      </c>
      <c r="B37" s="159"/>
      <c r="C37" s="159"/>
      <c r="D37" s="159"/>
      <c r="E37" s="158" t="s">
        <v>459</v>
      </c>
      <c r="F37" s="159"/>
      <c r="G37" s="159"/>
      <c r="H37" s="159"/>
      <c r="I37" s="160"/>
      <c r="J37" s="86">
        <v>2608987</v>
      </c>
    </row>
    <row r="38" spans="1:10" ht="15">
      <c r="A38" s="68"/>
      <c r="B38" s="69"/>
      <c r="C38" s="76"/>
      <c r="D38" s="162"/>
      <c r="E38" s="162"/>
      <c r="F38" s="162"/>
      <c r="G38" s="162"/>
      <c r="H38" s="162"/>
      <c r="I38" s="162"/>
      <c r="J38" s="71"/>
    </row>
    <row r="39" spans="1:10" ht="15">
      <c r="A39" s="158" t="s">
        <v>460</v>
      </c>
      <c r="B39" s="159"/>
      <c r="C39" s="159"/>
      <c r="D39" s="160"/>
      <c r="E39" s="158" t="s">
        <v>461</v>
      </c>
      <c r="F39" s="159"/>
      <c r="G39" s="159"/>
      <c r="H39" s="159"/>
      <c r="I39" s="160"/>
      <c r="J39" s="77">
        <v>11068235</v>
      </c>
    </row>
    <row r="40" spans="1:10" ht="15">
      <c r="A40" s="68"/>
      <c r="B40" s="69"/>
      <c r="C40" s="76"/>
      <c r="D40" s="87"/>
      <c r="E40" s="162"/>
      <c r="F40" s="162"/>
      <c r="G40" s="162"/>
      <c r="H40" s="162"/>
      <c r="I40" s="70"/>
      <c r="J40" s="71"/>
    </row>
    <row r="41" spans="1:10" ht="15">
      <c r="A41" s="158"/>
      <c r="B41" s="159"/>
      <c r="C41" s="159"/>
      <c r="D41" s="160"/>
      <c r="E41" s="158"/>
      <c r="F41" s="159"/>
      <c r="G41" s="159"/>
      <c r="H41" s="159"/>
      <c r="I41" s="160"/>
      <c r="J41" s="77"/>
    </row>
    <row r="42" spans="1:10" ht="15">
      <c r="A42" s="68"/>
      <c r="B42" s="69"/>
      <c r="C42" s="76"/>
      <c r="D42" s="87"/>
      <c r="E42" s="162"/>
      <c r="F42" s="162"/>
      <c r="G42" s="162"/>
      <c r="H42" s="162"/>
      <c r="I42" s="70"/>
      <c r="J42" s="71"/>
    </row>
    <row r="43" spans="1:10" ht="15">
      <c r="A43" s="158"/>
      <c r="B43" s="159"/>
      <c r="C43" s="159"/>
      <c r="D43" s="160"/>
      <c r="E43" s="158"/>
      <c r="F43" s="159"/>
      <c r="G43" s="159"/>
      <c r="H43" s="159"/>
      <c r="I43" s="160"/>
      <c r="J43" s="77"/>
    </row>
    <row r="44" spans="1:10" ht="15">
      <c r="A44" s="88"/>
      <c r="B44" s="76"/>
      <c r="C44" s="156"/>
      <c r="D44" s="156"/>
      <c r="E44" s="142"/>
      <c r="F44" s="142"/>
      <c r="G44" s="156"/>
      <c r="H44" s="156"/>
      <c r="I44" s="156"/>
      <c r="J44" s="71"/>
    </row>
    <row r="45" spans="1:10" ht="15">
      <c r="A45" s="158"/>
      <c r="B45" s="159"/>
      <c r="C45" s="159"/>
      <c r="D45" s="160"/>
      <c r="E45" s="158"/>
      <c r="F45" s="159"/>
      <c r="G45" s="159"/>
      <c r="H45" s="159"/>
      <c r="I45" s="160"/>
      <c r="J45" s="77"/>
    </row>
    <row r="46" spans="1:10" ht="15">
      <c r="A46" s="88"/>
      <c r="B46" s="76"/>
      <c r="C46" s="76"/>
      <c r="D46" s="69"/>
      <c r="E46" s="161"/>
      <c r="F46" s="161"/>
      <c r="G46" s="156"/>
      <c r="H46" s="156"/>
      <c r="I46" s="69"/>
      <c r="J46" s="71"/>
    </row>
    <row r="47" spans="1:10" ht="15">
      <c r="A47" s="158"/>
      <c r="B47" s="159"/>
      <c r="C47" s="159"/>
      <c r="D47" s="160"/>
      <c r="E47" s="158"/>
      <c r="F47" s="159"/>
      <c r="G47" s="159"/>
      <c r="H47" s="159"/>
      <c r="I47" s="160"/>
      <c r="J47" s="77"/>
    </row>
    <row r="48" spans="1:10" ht="15">
      <c r="A48" s="88"/>
      <c r="B48" s="76"/>
      <c r="C48" s="76"/>
      <c r="D48" s="69"/>
      <c r="E48" s="142"/>
      <c r="F48" s="142"/>
      <c r="G48" s="156"/>
      <c r="H48" s="156"/>
      <c r="I48" s="69"/>
      <c r="J48" s="89" t="s">
        <v>341</v>
      </c>
    </row>
    <row r="49" spans="1:10" ht="15">
      <c r="A49" s="88"/>
      <c r="B49" s="76"/>
      <c r="C49" s="76"/>
      <c r="D49" s="69"/>
      <c r="E49" s="142"/>
      <c r="F49" s="142"/>
      <c r="G49" s="156"/>
      <c r="H49" s="156"/>
      <c r="I49" s="69"/>
      <c r="J49" s="89" t="s">
        <v>342</v>
      </c>
    </row>
    <row r="50" spans="1:10" ht="14.25" customHeight="1">
      <c r="A50" s="135" t="s">
        <v>320</v>
      </c>
      <c r="B50" s="136"/>
      <c r="C50" s="152" t="s">
        <v>342</v>
      </c>
      <c r="D50" s="153"/>
      <c r="E50" s="154" t="s">
        <v>343</v>
      </c>
      <c r="F50" s="155"/>
      <c r="G50" s="143"/>
      <c r="H50" s="144"/>
      <c r="I50" s="144"/>
      <c r="J50" s="145"/>
    </row>
    <row r="51" spans="1:10" ht="15">
      <c r="A51" s="88"/>
      <c r="B51" s="76"/>
      <c r="C51" s="156"/>
      <c r="D51" s="156"/>
      <c r="E51" s="142"/>
      <c r="F51" s="142"/>
      <c r="G51" s="157" t="s">
        <v>344</v>
      </c>
      <c r="H51" s="157"/>
      <c r="I51" s="157"/>
      <c r="J51" s="60"/>
    </row>
    <row r="52" spans="1:10" ht="13.5" customHeight="1">
      <c r="A52" s="135" t="s">
        <v>321</v>
      </c>
      <c r="B52" s="136"/>
      <c r="C52" s="143" t="s">
        <v>466</v>
      </c>
      <c r="D52" s="144"/>
      <c r="E52" s="144"/>
      <c r="F52" s="144"/>
      <c r="G52" s="144"/>
      <c r="H52" s="144"/>
      <c r="I52" s="144"/>
      <c r="J52" s="145"/>
    </row>
    <row r="53" spans="1:10" ht="15">
      <c r="A53" s="68"/>
      <c r="B53" s="69"/>
      <c r="C53" s="146" t="s">
        <v>322</v>
      </c>
      <c r="D53" s="146"/>
      <c r="E53" s="146"/>
      <c r="F53" s="146"/>
      <c r="G53" s="146"/>
      <c r="H53" s="146"/>
      <c r="I53" s="146"/>
      <c r="J53" s="71"/>
    </row>
    <row r="54" spans="1:10" ht="15">
      <c r="A54" s="135" t="s">
        <v>323</v>
      </c>
      <c r="B54" s="136"/>
      <c r="C54" s="147" t="s">
        <v>467</v>
      </c>
      <c r="D54" s="148"/>
      <c r="E54" s="149"/>
      <c r="F54" s="142"/>
      <c r="G54" s="142"/>
      <c r="H54" s="150"/>
      <c r="I54" s="150"/>
      <c r="J54" s="151"/>
    </row>
    <row r="55" spans="1:10" ht="15">
      <c r="A55" s="68"/>
      <c r="B55" s="69"/>
      <c r="C55" s="76"/>
      <c r="D55" s="69"/>
      <c r="E55" s="142"/>
      <c r="F55" s="142"/>
      <c r="G55" s="142"/>
      <c r="H55" s="142"/>
      <c r="I55" s="69"/>
      <c r="J55" s="71"/>
    </row>
    <row r="56" spans="1:10" ht="14.25" customHeight="1">
      <c r="A56" s="135" t="s">
        <v>315</v>
      </c>
      <c r="B56" s="136"/>
      <c r="C56" s="137" t="s">
        <v>468</v>
      </c>
      <c r="D56" s="138"/>
      <c r="E56" s="138"/>
      <c r="F56" s="138"/>
      <c r="G56" s="138"/>
      <c r="H56" s="138"/>
      <c r="I56" s="138"/>
      <c r="J56" s="139"/>
    </row>
    <row r="57" spans="1:10" ht="15">
      <c r="A57" s="68"/>
      <c r="B57" s="69"/>
      <c r="C57" s="69"/>
      <c r="D57" s="69"/>
      <c r="E57" s="142"/>
      <c r="F57" s="142"/>
      <c r="G57" s="142"/>
      <c r="H57" s="142"/>
      <c r="I57" s="69"/>
      <c r="J57" s="71"/>
    </row>
    <row r="58" spans="1:10" ht="15">
      <c r="A58" s="135" t="s">
        <v>345</v>
      </c>
      <c r="B58" s="136"/>
      <c r="C58" s="137"/>
      <c r="D58" s="138"/>
      <c r="E58" s="138"/>
      <c r="F58" s="138"/>
      <c r="G58" s="138"/>
      <c r="H58" s="138"/>
      <c r="I58" s="138"/>
      <c r="J58" s="139"/>
    </row>
    <row r="59" spans="1:10" ht="14.25" customHeight="1">
      <c r="A59" s="68"/>
      <c r="B59" s="69"/>
      <c r="C59" s="140" t="s">
        <v>346</v>
      </c>
      <c r="D59" s="140"/>
      <c r="E59" s="140"/>
      <c r="F59" s="140"/>
      <c r="G59" s="69"/>
      <c r="H59" s="69"/>
      <c r="I59" s="69"/>
      <c r="J59" s="71"/>
    </row>
    <row r="60" spans="1:10" ht="15">
      <c r="A60" s="135" t="s">
        <v>347</v>
      </c>
      <c r="B60" s="136"/>
      <c r="C60" s="137"/>
      <c r="D60" s="138"/>
      <c r="E60" s="138"/>
      <c r="F60" s="138"/>
      <c r="G60" s="138"/>
      <c r="H60" s="138"/>
      <c r="I60" s="138"/>
      <c r="J60" s="139"/>
    </row>
    <row r="61" spans="1:10" ht="14.25" customHeight="1">
      <c r="A61" s="90"/>
      <c r="B61" s="91"/>
      <c r="C61" s="141" t="s">
        <v>348</v>
      </c>
      <c r="D61" s="141"/>
      <c r="E61" s="141"/>
      <c r="F61" s="141"/>
      <c r="G61" s="141"/>
      <c r="H61" s="91"/>
      <c r="I61" s="91"/>
      <c r="J61" s="92"/>
    </row>
    <row r="68" ht="27" customHeight="1"/>
    <row r="72" ht="38.25" customHeight="1"/>
  </sheetData>
  <sheetProtection sheet="1" formatCells="0" insertRows="0"/>
  <mergeCells count="122">
    <mergeCell ref="C13:D13"/>
    <mergeCell ref="E13:F13"/>
    <mergeCell ref="G13:H13"/>
    <mergeCell ref="A1:C1"/>
    <mergeCell ref="A2:J2"/>
    <mergeCell ref="A4:D4"/>
    <mergeCell ref="E4:F4"/>
    <mergeCell ref="H4:I4"/>
    <mergeCell ref="A5:J5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3:B13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view="pageBreakPreview" zoomScale="110" zoomScaleSheetLayoutView="110" zoomScalePageLayoutView="0" workbookViewId="0" topLeftCell="A1">
      <selection activeCell="J1" sqref="J1"/>
    </sheetView>
  </sheetViews>
  <sheetFormatPr defaultColWidth="8.8515625" defaultRowHeight="12.75"/>
  <cols>
    <col min="1" max="7" width="8.8515625" style="10" customWidth="1"/>
    <col min="8" max="9" width="16.421875" style="24" customWidth="1"/>
    <col min="10" max="10" width="10.28125" style="10" bestFit="1" customWidth="1"/>
    <col min="11" max="16384" width="8.8515625" style="10" customWidth="1"/>
  </cols>
  <sheetData>
    <row r="1" spans="1:9" ht="12.75">
      <c r="A1" s="200" t="s">
        <v>1</v>
      </c>
      <c r="B1" s="201"/>
      <c r="C1" s="201"/>
      <c r="D1" s="201"/>
      <c r="E1" s="201"/>
      <c r="F1" s="201"/>
      <c r="G1" s="201"/>
      <c r="H1" s="201"/>
      <c r="I1" s="201"/>
    </row>
    <row r="2" spans="1:9" ht="12.75">
      <c r="A2" s="202" t="s">
        <v>465</v>
      </c>
      <c r="B2" s="203"/>
      <c r="C2" s="203"/>
      <c r="D2" s="203"/>
      <c r="E2" s="203"/>
      <c r="F2" s="203"/>
      <c r="G2" s="203"/>
      <c r="H2" s="203"/>
      <c r="I2" s="203"/>
    </row>
    <row r="3" spans="1:9" ht="12.75">
      <c r="A3" s="204" t="s">
        <v>282</v>
      </c>
      <c r="B3" s="205"/>
      <c r="C3" s="205"/>
      <c r="D3" s="205"/>
      <c r="E3" s="205"/>
      <c r="F3" s="205"/>
      <c r="G3" s="205"/>
      <c r="H3" s="205"/>
      <c r="I3" s="205"/>
    </row>
    <row r="4" spans="1:9" ht="12.75">
      <c r="A4" s="206" t="s">
        <v>463</v>
      </c>
      <c r="B4" s="207"/>
      <c r="C4" s="207"/>
      <c r="D4" s="207"/>
      <c r="E4" s="207"/>
      <c r="F4" s="207"/>
      <c r="G4" s="207"/>
      <c r="H4" s="207"/>
      <c r="I4" s="208"/>
    </row>
    <row r="5" spans="1:9" ht="45">
      <c r="A5" s="211" t="s">
        <v>2</v>
      </c>
      <c r="B5" s="212"/>
      <c r="C5" s="212"/>
      <c r="D5" s="212"/>
      <c r="E5" s="212"/>
      <c r="F5" s="212"/>
      <c r="G5" s="11" t="s">
        <v>101</v>
      </c>
      <c r="H5" s="13" t="s">
        <v>297</v>
      </c>
      <c r="I5" s="13" t="s">
        <v>298</v>
      </c>
    </row>
    <row r="6" spans="1:9" ht="12.75">
      <c r="A6" s="209">
        <v>1</v>
      </c>
      <c r="B6" s="210"/>
      <c r="C6" s="210"/>
      <c r="D6" s="210"/>
      <c r="E6" s="210"/>
      <c r="F6" s="210"/>
      <c r="G6" s="12">
        <v>2</v>
      </c>
      <c r="H6" s="13">
        <v>3</v>
      </c>
      <c r="I6" s="13">
        <v>4</v>
      </c>
    </row>
    <row r="7" spans="1:9" ht="12.75">
      <c r="A7" s="213"/>
      <c r="B7" s="213"/>
      <c r="C7" s="213"/>
      <c r="D7" s="213"/>
      <c r="E7" s="213"/>
      <c r="F7" s="213"/>
      <c r="G7" s="213"/>
      <c r="H7" s="213"/>
      <c r="I7" s="213"/>
    </row>
    <row r="8" spans="1:9" ht="12.75" customHeight="1">
      <c r="A8" s="194" t="s">
        <v>4</v>
      </c>
      <c r="B8" s="194"/>
      <c r="C8" s="194"/>
      <c r="D8" s="194"/>
      <c r="E8" s="194"/>
      <c r="F8" s="194"/>
      <c r="G8" s="14">
        <v>1</v>
      </c>
      <c r="H8" s="22">
        <v>0</v>
      </c>
      <c r="I8" s="22">
        <v>0</v>
      </c>
    </row>
    <row r="9" spans="1:9" ht="12.75" customHeight="1">
      <c r="A9" s="195" t="s">
        <v>303</v>
      </c>
      <c r="B9" s="195"/>
      <c r="C9" s="195"/>
      <c r="D9" s="195"/>
      <c r="E9" s="195"/>
      <c r="F9" s="195"/>
      <c r="G9" s="15">
        <v>2</v>
      </c>
      <c r="H9" s="23">
        <f>H10+H17+H27+H38+H43</f>
        <v>4199696462</v>
      </c>
      <c r="I9" s="23">
        <f>I10+I17+I27+I38+I43</f>
        <v>4152567426</v>
      </c>
    </row>
    <row r="10" spans="1:9" ht="12.75" customHeight="1">
      <c r="A10" s="197" t="s">
        <v>5</v>
      </c>
      <c r="B10" s="197"/>
      <c r="C10" s="197"/>
      <c r="D10" s="197"/>
      <c r="E10" s="197"/>
      <c r="F10" s="197"/>
      <c r="G10" s="15">
        <v>3</v>
      </c>
      <c r="H10" s="23">
        <f>H11+H12+H13+H14+H15+H16</f>
        <v>184968996</v>
      </c>
      <c r="I10" s="23">
        <f>I11+I12+I13+I14+I15+I16</f>
        <v>177100397</v>
      </c>
    </row>
    <row r="11" spans="1:9" ht="12.75" customHeight="1">
      <c r="A11" s="193" t="s">
        <v>6</v>
      </c>
      <c r="B11" s="193"/>
      <c r="C11" s="193"/>
      <c r="D11" s="193"/>
      <c r="E11" s="193"/>
      <c r="F11" s="193"/>
      <c r="G11" s="14">
        <v>4</v>
      </c>
      <c r="H11" s="22">
        <v>0</v>
      </c>
      <c r="I11" s="22">
        <v>0</v>
      </c>
    </row>
    <row r="12" spans="1:9" ht="22.5" customHeight="1">
      <c r="A12" s="193" t="s">
        <v>7</v>
      </c>
      <c r="B12" s="193"/>
      <c r="C12" s="193"/>
      <c r="D12" s="193"/>
      <c r="E12" s="193"/>
      <c r="F12" s="193"/>
      <c r="G12" s="14">
        <v>5</v>
      </c>
      <c r="H12" s="22">
        <v>176293795</v>
      </c>
      <c r="I12" s="22">
        <v>168677927</v>
      </c>
    </row>
    <row r="13" spans="1:9" ht="12.75" customHeight="1">
      <c r="A13" s="193" t="s">
        <v>8</v>
      </c>
      <c r="B13" s="193"/>
      <c r="C13" s="193"/>
      <c r="D13" s="193"/>
      <c r="E13" s="193"/>
      <c r="F13" s="193"/>
      <c r="G13" s="14">
        <v>6</v>
      </c>
      <c r="H13" s="22">
        <v>0</v>
      </c>
      <c r="I13" s="22">
        <v>0</v>
      </c>
    </row>
    <row r="14" spans="1:9" ht="12.75" customHeight="1">
      <c r="A14" s="193" t="s">
        <v>9</v>
      </c>
      <c r="B14" s="193"/>
      <c r="C14" s="193"/>
      <c r="D14" s="193"/>
      <c r="E14" s="193"/>
      <c r="F14" s="193"/>
      <c r="G14" s="14">
        <v>7</v>
      </c>
      <c r="H14" s="22">
        <v>0</v>
      </c>
      <c r="I14" s="22">
        <v>0</v>
      </c>
    </row>
    <row r="15" spans="1:9" ht="12.75" customHeight="1">
      <c r="A15" s="193" t="s">
        <v>10</v>
      </c>
      <c r="B15" s="193"/>
      <c r="C15" s="193"/>
      <c r="D15" s="193"/>
      <c r="E15" s="193"/>
      <c r="F15" s="193"/>
      <c r="G15" s="14">
        <v>8</v>
      </c>
      <c r="H15" s="22">
        <v>3063776</v>
      </c>
      <c r="I15" s="22">
        <v>3302276</v>
      </c>
    </row>
    <row r="16" spans="1:9" ht="12.75" customHeight="1">
      <c r="A16" s="193" t="s">
        <v>11</v>
      </c>
      <c r="B16" s="193"/>
      <c r="C16" s="193"/>
      <c r="D16" s="193"/>
      <c r="E16" s="193"/>
      <c r="F16" s="193"/>
      <c r="G16" s="14">
        <v>9</v>
      </c>
      <c r="H16" s="22">
        <v>5611425</v>
      </c>
      <c r="I16" s="22">
        <v>5120194</v>
      </c>
    </row>
    <row r="17" spans="1:9" ht="12.75" customHeight="1">
      <c r="A17" s="197" t="s">
        <v>12</v>
      </c>
      <c r="B17" s="197"/>
      <c r="C17" s="197"/>
      <c r="D17" s="197"/>
      <c r="E17" s="197"/>
      <c r="F17" s="197"/>
      <c r="G17" s="15">
        <v>10</v>
      </c>
      <c r="H17" s="23">
        <f>H18+H19+H20+H21+H22+H23+H24+H25+H26</f>
        <v>3959877645</v>
      </c>
      <c r="I17" s="23">
        <f>I18+I19+I20+I21+I22+I23+I24+I25+I26</f>
        <v>3920621508</v>
      </c>
    </row>
    <row r="18" spans="1:9" ht="12.75" customHeight="1">
      <c r="A18" s="193" t="s">
        <v>13</v>
      </c>
      <c r="B18" s="193"/>
      <c r="C18" s="193"/>
      <c r="D18" s="193"/>
      <c r="E18" s="193"/>
      <c r="F18" s="193"/>
      <c r="G18" s="14">
        <v>11</v>
      </c>
      <c r="H18" s="22">
        <v>377899636</v>
      </c>
      <c r="I18" s="22">
        <v>377899636</v>
      </c>
    </row>
    <row r="19" spans="1:9" ht="12.75" customHeight="1">
      <c r="A19" s="193" t="s">
        <v>14</v>
      </c>
      <c r="B19" s="193"/>
      <c r="C19" s="193"/>
      <c r="D19" s="193"/>
      <c r="E19" s="193"/>
      <c r="F19" s="193"/>
      <c r="G19" s="14">
        <v>12</v>
      </c>
      <c r="H19" s="22">
        <v>2239315375</v>
      </c>
      <c r="I19" s="22">
        <v>2222115343</v>
      </c>
    </row>
    <row r="20" spans="1:9" ht="12.75" customHeight="1">
      <c r="A20" s="193" t="s">
        <v>15</v>
      </c>
      <c r="B20" s="193"/>
      <c r="C20" s="193"/>
      <c r="D20" s="193"/>
      <c r="E20" s="193"/>
      <c r="F20" s="193"/>
      <c r="G20" s="14">
        <v>13</v>
      </c>
      <c r="H20" s="22">
        <v>932877373</v>
      </c>
      <c r="I20" s="22">
        <v>909928790</v>
      </c>
    </row>
    <row r="21" spans="1:9" ht="12.75" customHeight="1">
      <c r="A21" s="193" t="s">
        <v>16</v>
      </c>
      <c r="B21" s="193"/>
      <c r="C21" s="193"/>
      <c r="D21" s="193"/>
      <c r="E21" s="193"/>
      <c r="F21" s="193"/>
      <c r="G21" s="14">
        <v>14</v>
      </c>
      <c r="H21" s="22">
        <v>31920679</v>
      </c>
      <c r="I21" s="22">
        <v>29735033</v>
      </c>
    </row>
    <row r="22" spans="1:9" ht="12.75" customHeight="1">
      <c r="A22" s="193" t="s">
        <v>17</v>
      </c>
      <c r="B22" s="193"/>
      <c r="C22" s="193"/>
      <c r="D22" s="193"/>
      <c r="E22" s="193"/>
      <c r="F22" s="193"/>
      <c r="G22" s="14">
        <v>15</v>
      </c>
      <c r="H22" s="22">
        <v>0</v>
      </c>
      <c r="I22" s="22">
        <v>0</v>
      </c>
    </row>
    <row r="23" spans="1:9" ht="12.75" customHeight="1">
      <c r="A23" s="193" t="s">
        <v>18</v>
      </c>
      <c r="B23" s="193"/>
      <c r="C23" s="193"/>
      <c r="D23" s="193"/>
      <c r="E23" s="193"/>
      <c r="F23" s="193"/>
      <c r="G23" s="14">
        <v>16</v>
      </c>
      <c r="H23" s="22">
        <v>2334141</v>
      </c>
      <c r="I23" s="22">
        <v>697875</v>
      </c>
    </row>
    <row r="24" spans="1:9" ht="12.75" customHeight="1">
      <c r="A24" s="193" t="s">
        <v>19</v>
      </c>
      <c r="B24" s="193"/>
      <c r="C24" s="193"/>
      <c r="D24" s="193"/>
      <c r="E24" s="193"/>
      <c r="F24" s="193"/>
      <c r="G24" s="14">
        <v>17</v>
      </c>
      <c r="H24" s="22">
        <v>115700698</v>
      </c>
      <c r="I24" s="22">
        <v>120415088</v>
      </c>
    </row>
    <row r="25" spans="1:9" ht="12.75" customHeight="1">
      <c r="A25" s="193" t="s">
        <v>20</v>
      </c>
      <c r="B25" s="193"/>
      <c r="C25" s="193"/>
      <c r="D25" s="193"/>
      <c r="E25" s="193"/>
      <c r="F25" s="193"/>
      <c r="G25" s="14">
        <v>18</v>
      </c>
      <c r="H25" s="22">
        <v>259829743</v>
      </c>
      <c r="I25" s="22">
        <v>259829743</v>
      </c>
    </row>
    <row r="26" spans="1:9" ht="12.75" customHeight="1">
      <c r="A26" s="193" t="s">
        <v>21</v>
      </c>
      <c r="B26" s="193"/>
      <c r="C26" s="193"/>
      <c r="D26" s="193"/>
      <c r="E26" s="193"/>
      <c r="F26" s="193"/>
      <c r="G26" s="14">
        <v>19</v>
      </c>
      <c r="H26" s="22">
        <v>0</v>
      </c>
      <c r="I26" s="22">
        <v>0</v>
      </c>
    </row>
    <row r="27" spans="1:9" ht="12.75" customHeight="1">
      <c r="A27" s="197" t="s">
        <v>22</v>
      </c>
      <c r="B27" s="197"/>
      <c r="C27" s="197"/>
      <c r="D27" s="197"/>
      <c r="E27" s="197"/>
      <c r="F27" s="197"/>
      <c r="G27" s="15">
        <v>20</v>
      </c>
      <c r="H27" s="23">
        <f>SUM(H28:H37)</f>
        <v>50000000</v>
      </c>
      <c r="I27" s="23">
        <f>SUM(I28:I37)</f>
        <v>50000000</v>
      </c>
    </row>
    <row r="28" spans="1:9" ht="12.75" customHeight="1">
      <c r="A28" s="193" t="s">
        <v>23</v>
      </c>
      <c r="B28" s="193"/>
      <c r="C28" s="193"/>
      <c r="D28" s="193"/>
      <c r="E28" s="193"/>
      <c r="F28" s="193"/>
      <c r="G28" s="14">
        <v>21</v>
      </c>
      <c r="H28" s="22">
        <v>0</v>
      </c>
      <c r="I28" s="22">
        <v>0</v>
      </c>
    </row>
    <row r="29" spans="1:9" ht="12.75" customHeight="1">
      <c r="A29" s="193" t="s">
        <v>24</v>
      </c>
      <c r="B29" s="193"/>
      <c r="C29" s="193"/>
      <c r="D29" s="193"/>
      <c r="E29" s="193"/>
      <c r="F29" s="193"/>
      <c r="G29" s="14">
        <v>22</v>
      </c>
      <c r="H29" s="22">
        <v>0</v>
      </c>
      <c r="I29" s="22">
        <v>0</v>
      </c>
    </row>
    <row r="30" spans="1:9" ht="12.75" customHeight="1">
      <c r="A30" s="193" t="s">
        <v>25</v>
      </c>
      <c r="B30" s="193"/>
      <c r="C30" s="193"/>
      <c r="D30" s="193"/>
      <c r="E30" s="193"/>
      <c r="F30" s="193"/>
      <c r="G30" s="14">
        <v>23</v>
      </c>
      <c r="H30" s="22">
        <v>0</v>
      </c>
      <c r="I30" s="22">
        <v>0</v>
      </c>
    </row>
    <row r="31" spans="1:9" ht="24" customHeight="1">
      <c r="A31" s="193" t="s">
        <v>26</v>
      </c>
      <c r="B31" s="193"/>
      <c r="C31" s="193"/>
      <c r="D31" s="193"/>
      <c r="E31" s="193"/>
      <c r="F31" s="193"/>
      <c r="G31" s="14">
        <v>24</v>
      </c>
      <c r="H31" s="22">
        <v>0</v>
      </c>
      <c r="I31" s="22">
        <v>0</v>
      </c>
    </row>
    <row r="32" spans="1:9" ht="23.25" customHeight="1">
      <c r="A32" s="193" t="s">
        <v>27</v>
      </c>
      <c r="B32" s="193"/>
      <c r="C32" s="193"/>
      <c r="D32" s="193"/>
      <c r="E32" s="193"/>
      <c r="F32" s="193"/>
      <c r="G32" s="14">
        <v>25</v>
      </c>
      <c r="H32" s="22">
        <v>0</v>
      </c>
      <c r="I32" s="22">
        <v>0</v>
      </c>
    </row>
    <row r="33" spans="1:9" ht="21" customHeight="1">
      <c r="A33" s="193" t="s">
        <v>28</v>
      </c>
      <c r="B33" s="193"/>
      <c r="C33" s="193"/>
      <c r="D33" s="193"/>
      <c r="E33" s="193"/>
      <c r="F33" s="193"/>
      <c r="G33" s="14">
        <v>26</v>
      </c>
      <c r="H33" s="22">
        <v>0</v>
      </c>
      <c r="I33" s="22">
        <v>0</v>
      </c>
    </row>
    <row r="34" spans="1:9" ht="12.75" customHeight="1">
      <c r="A34" s="193" t="s">
        <v>29</v>
      </c>
      <c r="B34" s="193"/>
      <c r="C34" s="193"/>
      <c r="D34" s="193"/>
      <c r="E34" s="193"/>
      <c r="F34" s="193"/>
      <c r="G34" s="14">
        <v>27</v>
      </c>
      <c r="H34" s="22">
        <v>0</v>
      </c>
      <c r="I34" s="22">
        <v>0</v>
      </c>
    </row>
    <row r="35" spans="1:9" ht="12.75" customHeight="1">
      <c r="A35" s="193" t="s">
        <v>30</v>
      </c>
      <c r="B35" s="193"/>
      <c r="C35" s="193"/>
      <c r="D35" s="193"/>
      <c r="E35" s="193"/>
      <c r="F35" s="193"/>
      <c r="G35" s="14">
        <v>28</v>
      </c>
      <c r="H35" s="22">
        <v>0</v>
      </c>
      <c r="I35" s="22">
        <v>0</v>
      </c>
    </row>
    <row r="36" spans="1:9" ht="12.75" customHeight="1">
      <c r="A36" s="193" t="s">
        <v>31</v>
      </c>
      <c r="B36" s="193"/>
      <c r="C36" s="193"/>
      <c r="D36" s="193"/>
      <c r="E36" s="193"/>
      <c r="F36" s="193"/>
      <c r="G36" s="14">
        <v>29</v>
      </c>
      <c r="H36" s="22">
        <v>0</v>
      </c>
      <c r="I36" s="22">
        <v>0</v>
      </c>
    </row>
    <row r="37" spans="1:9" ht="12.75" customHeight="1">
      <c r="A37" s="193" t="s">
        <v>32</v>
      </c>
      <c r="B37" s="193"/>
      <c r="C37" s="193"/>
      <c r="D37" s="193"/>
      <c r="E37" s="193"/>
      <c r="F37" s="193"/>
      <c r="G37" s="14">
        <v>30</v>
      </c>
      <c r="H37" s="22">
        <v>50000000</v>
      </c>
      <c r="I37" s="22">
        <v>50000000</v>
      </c>
    </row>
    <row r="38" spans="1:9" ht="12.75" customHeight="1">
      <c r="A38" s="197" t="s">
        <v>33</v>
      </c>
      <c r="B38" s="197"/>
      <c r="C38" s="197"/>
      <c r="D38" s="197"/>
      <c r="E38" s="197"/>
      <c r="F38" s="197"/>
      <c r="G38" s="15">
        <v>31</v>
      </c>
      <c r="H38" s="23">
        <f>H39+H40+H41+H42</f>
        <v>56822</v>
      </c>
      <c r="I38" s="23">
        <f>I39+I40+I41+I42</f>
        <v>52522</v>
      </c>
    </row>
    <row r="39" spans="1:9" ht="12.75" customHeight="1">
      <c r="A39" s="193" t="s">
        <v>34</v>
      </c>
      <c r="B39" s="193"/>
      <c r="C39" s="193"/>
      <c r="D39" s="193"/>
      <c r="E39" s="193"/>
      <c r="F39" s="193"/>
      <c r="G39" s="14">
        <v>32</v>
      </c>
      <c r="H39" s="22">
        <v>0</v>
      </c>
      <c r="I39" s="22">
        <v>0</v>
      </c>
    </row>
    <row r="40" spans="1:9" ht="12.75" customHeight="1">
      <c r="A40" s="193" t="s">
        <v>35</v>
      </c>
      <c r="B40" s="193"/>
      <c r="C40" s="193"/>
      <c r="D40" s="193"/>
      <c r="E40" s="193"/>
      <c r="F40" s="193"/>
      <c r="G40" s="14">
        <v>33</v>
      </c>
      <c r="H40" s="22">
        <v>0</v>
      </c>
      <c r="I40" s="22">
        <v>0</v>
      </c>
    </row>
    <row r="41" spans="1:9" ht="12.75" customHeight="1">
      <c r="A41" s="193" t="s">
        <v>36</v>
      </c>
      <c r="B41" s="193"/>
      <c r="C41" s="193"/>
      <c r="D41" s="193"/>
      <c r="E41" s="193"/>
      <c r="F41" s="193"/>
      <c r="G41" s="14">
        <v>34</v>
      </c>
      <c r="H41" s="22">
        <v>0</v>
      </c>
      <c r="I41" s="22">
        <v>0</v>
      </c>
    </row>
    <row r="42" spans="1:9" ht="12.75" customHeight="1">
      <c r="A42" s="193" t="s">
        <v>37</v>
      </c>
      <c r="B42" s="193"/>
      <c r="C42" s="193"/>
      <c r="D42" s="193"/>
      <c r="E42" s="193"/>
      <c r="F42" s="193"/>
      <c r="G42" s="14">
        <v>35</v>
      </c>
      <c r="H42" s="22">
        <v>56822</v>
      </c>
      <c r="I42" s="22">
        <v>52522</v>
      </c>
    </row>
    <row r="43" spans="1:9" ht="12.75" customHeight="1">
      <c r="A43" s="193" t="s">
        <v>38</v>
      </c>
      <c r="B43" s="193"/>
      <c r="C43" s="193"/>
      <c r="D43" s="193"/>
      <c r="E43" s="193"/>
      <c r="F43" s="193"/>
      <c r="G43" s="14">
        <v>36</v>
      </c>
      <c r="H43" s="22">
        <v>4792999</v>
      </c>
      <c r="I43" s="22">
        <v>4792999</v>
      </c>
    </row>
    <row r="44" spans="1:9" ht="12.75" customHeight="1">
      <c r="A44" s="195" t="s">
        <v>304</v>
      </c>
      <c r="B44" s="195"/>
      <c r="C44" s="195"/>
      <c r="D44" s="195"/>
      <c r="E44" s="195"/>
      <c r="F44" s="195"/>
      <c r="G44" s="15">
        <v>37</v>
      </c>
      <c r="H44" s="23">
        <f>H45+H53+H60+H70</f>
        <v>704824290</v>
      </c>
      <c r="I44" s="23">
        <f>I45+I53+I60+I70</f>
        <v>795547891</v>
      </c>
    </row>
    <row r="45" spans="1:9" ht="12.75" customHeight="1">
      <c r="A45" s="197" t="s">
        <v>39</v>
      </c>
      <c r="B45" s="197"/>
      <c r="C45" s="197"/>
      <c r="D45" s="197"/>
      <c r="E45" s="197"/>
      <c r="F45" s="197"/>
      <c r="G45" s="15">
        <v>38</v>
      </c>
      <c r="H45" s="23">
        <f>SUM(H46:H52)</f>
        <v>21202745</v>
      </c>
      <c r="I45" s="23">
        <f>SUM(I46:I52)</f>
        <v>20855821</v>
      </c>
    </row>
    <row r="46" spans="1:9" ht="12.75" customHeight="1">
      <c r="A46" s="193" t="s">
        <v>40</v>
      </c>
      <c r="B46" s="193"/>
      <c r="C46" s="193"/>
      <c r="D46" s="193"/>
      <c r="E46" s="193"/>
      <c r="F46" s="193"/>
      <c r="G46" s="14">
        <v>39</v>
      </c>
      <c r="H46" s="22">
        <v>21202745</v>
      </c>
      <c r="I46" s="22">
        <v>20855821</v>
      </c>
    </row>
    <row r="47" spans="1:9" ht="12.75" customHeight="1">
      <c r="A47" s="193" t="s">
        <v>41</v>
      </c>
      <c r="B47" s="193"/>
      <c r="C47" s="193"/>
      <c r="D47" s="193"/>
      <c r="E47" s="193"/>
      <c r="F47" s="193"/>
      <c r="G47" s="14">
        <v>40</v>
      </c>
      <c r="H47" s="22">
        <v>0</v>
      </c>
      <c r="I47" s="22">
        <v>0</v>
      </c>
    </row>
    <row r="48" spans="1:9" ht="12.75" customHeight="1">
      <c r="A48" s="193" t="s">
        <v>42</v>
      </c>
      <c r="B48" s="193"/>
      <c r="C48" s="193"/>
      <c r="D48" s="193"/>
      <c r="E48" s="193"/>
      <c r="F48" s="193"/>
      <c r="G48" s="14">
        <v>41</v>
      </c>
      <c r="H48" s="22">
        <v>0</v>
      </c>
      <c r="I48" s="22">
        <v>0</v>
      </c>
    </row>
    <row r="49" spans="1:9" ht="12.75" customHeight="1">
      <c r="A49" s="193" t="s">
        <v>43</v>
      </c>
      <c r="B49" s="193"/>
      <c r="C49" s="193"/>
      <c r="D49" s="193"/>
      <c r="E49" s="193"/>
      <c r="F49" s="193"/>
      <c r="G49" s="14">
        <v>42</v>
      </c>
      <c r="H49" s="22">
        <v>0</v>
      </c>
      <c r="I49" s="22">
        <v>0</v>
      </c>
    </row>
    <row r="50" spans="1:9" ht="12.75" customHeight="1">
      <c r="A50" s="193" t="s">
        <v>44</v>
      </c>
      <c r="B50" s="193"/>
      <c r="C50" s="193"/>
      <c r="D50" s="193"/>
      <c r="E50" s="193"/>
      <c r="F50" s="193"/>
      <c r="G50" s="14">
        <v>43</v>
      </c>
      <c r="H50" s="22">
        <v>0</v>
      </c>
      <c r="I50" s="22">
        <v>0</v>
      </c>
    </row>
    <row r="51" spans="1:9" ht="12.75" customHeight="1">
      <c r="A51" s="193" t="s">
        <v>45</v>
      </c>
      <c r="B51" s="193"/>
      <c r="C51" s="193"/>
      <c r="D51" s="193"/>
      <c r="E51" s="193"/>
      <c r="F51" s="193"/>
      <c r="G51" s="14">
        <v>44</v>
      </c>
      <c r="H51" s="22">
        <v>0</v>
      </c>
      <c r="I51" s="22">
        <v>0</v>
      </c>
    </row>
    <row r="52" spans="1:9" ht="12.75" customHeight="1">
      <c r="A52" s="193" t="s">
        <v>46</v>
      </c>
      <c r="B52" s="193"/>
      <c r="C52" s="193"/>
      <c r="D52" s="193"/>
      <c r="E52" s="193"/>
      <c r="F52" s="193"/>
      <c r="G52" s="14">
        <v>45</v>
      </c>
      <c r="H52" s="22">
        <v>0</v>
      </c>
      <c r="I52" s="22">
        <v>0</v>
      </c>
    </row>
    <row r="53" spans="1:9" ht="12.75" customHeight="1">
      <c r="A53" s="197" t="s">
        <v>47</v>
      </c>
      <c r="B53" s="197"/>
      <c r="C53" s="197"/>
      <c r="D53" s="197"/>
      <c r="E53" s="197"/>
      <c r="F53" s="197"/>
      <c r="G53" s="15">
        <v>46</v>
      </c>
      <c r="H53" s="23">
        <f>SUM(H54:H59)</f>
        <v>80946699</v>
      </c>
      <c r="I53" s="23">
        <f>SUM(I54:I59)</f>
        <v>76352138</v>
      </c>
    </row>
    <row r="54" spans="1:9" ht="12.75" customHeight="1">
      <c r="A54" s="193" t="s">
        <v>48</v>
      </c>
      <c r="B54" s="193"/>
      <c r="C54" s="193"/>
      <c r="D54" s="193"/>
      <c r="E54" s="193"/>
      <c r="F54" s="193"/>
      <c r="G54" s="14">
        <v>47</v>
      </c>
      <c r="H54" s="22">
        <v>0</v>
      </c>
      <c r="I54" s="22">
        <v>0</v>
      </c>
    </row>
    <row r="55" spans="1:9" ht="12.75" customHeight="1">
      <c r="A55" s="193" t="s">
        <v>49</v>
      </c>
      <c r="B55" s="193"/>
      <c r="C55" s="193"/>
      <c r="D55" s="193"/>
      <c r="E55" s="193"/>
      <c r="F55" s="193"/>
      <c r="G55" s="14">
        <v>48</v>
      </c>
      <c r="H55" s="22">
        <v>0</v>
      </c>
      <c r="I55" s="22">
        <v>0</v>
      </c>
    </row>
    <row r="56" spans="1:9" ht="12.75" customHeight="1">
      <c r="A56" s="193" t="s">
        <v>50</v>
      </c>
      <c r="B56" s="193"/>
      <c r="C56" s="193"/>
      <c r="D56" s="193"/>
      <c r="E56" s="193"/>
      <c r="F56" s="193"/>
      <c r="G56" s="14">
        <v>49</v>
      </c>
      <c r="H56" s="22">
        <v>79427579</v>
      </c>
      <c r="I56" s="22">
        <v>70747105</v>
      </c>
    </row>
    <row r="57" spans="1:9" ht="12.75" customHeight="1">
      <c r="A57" s="193" t="s">
        <v>51</v>
      </c>
      <c r="B57" s="193"/>
      <c r="C57" s="193"/>
      <c r="D57" s="193"/>
      <c r="E57" s="193"/>
      <c r="F57" s="193"/>
      <c r="G57" s="14">
        <v>50</v>
      </c>
      <c r="H57" s="22">
        <v>7119</v>
      </c>
      <c r="I57" s="22">
        <v>13528</v>
      </c>
    </row>
    <row r="58" spans="1:9" ht="12.75" customHeight="1">
      <c r="A58" s="193" t="s">
        <v>52</v>
      </c>
      <c r="B58" s="193"/>
      <c r="C58" s="193"/>
      <c r="D58" s="193"/>
      <c r="E58" s="193"/>
      <c r="F58" s="193"/>
      <c r="G58" s="14">
        <v>51</v>
      </c>
      <c r="H58" s="22">
        <v>35679</v>
      </c>
      <c r="I58" s="22">
        <v>13708</v>
      </c>
    </row>
    <row r="59" spans="1:9" ht="12.75" customHeight="1">
      <c r="A59" s="193" t="s">
        <v>53</v>
      </c>
      <c r="B59" s="193"/>
      <c r="C59" s="193"/>
      <c r="D59" s="193"/>
      <c r="E59" s="193"/>
      <c r="F59" s="193"/>
      <c r="G59" s="14">
        <v>52</v>
      </c>
      <c r="H59" s="22">
        <v>1476322</v>
      </c>
      <c r="I59" s="22">
        <v>5577797</v>
      </c>
    </row>
    <row r="60" spans="1:9" ht="12.75" customHeight="1">
      <c r="A60" s="197" t="s">
        <v>54</v>
      </c>
      <c r="B60" s="197"/>
      <c r="C60" s="197"/>
      <c r="D60" s="197"/>
      <c r="E60" s="197"/>
      <c r="F60" s="197"/>
      <c r="G60" s="15">
        <v>53</v>
      </c>
      <c r="H60" s="23">
        <f>SUM(H61:H69)</f>
        <v>39861288</v>
      </c>
      <c r="I60" s="23">
        <f>SUM(I61:I69)</f>
        <v>40837314</v>
      </c>
    </row>
    <row r="61" spans="1:9" ht="12.75" customHeight="1">
      <c r="A61" s="193" t="s">
        <v>23</v>
      </c>
      <c r="B61" s="193"/>
      <c r="C61" s="193"/>
      <c r="D61" s="193"/>
      <c r="E61" s="193"/>
      <c r="F61" s="193"/>
      <c r="G61" s="14">
        <v>54</v>
      </c>
      <c r="H61" s="22">
        <v>0</v>
      </c>
      <c r="I61" s="22">
        <v>0</v>
      </c>
    </row>
    <row r="62" spans="1:9" ht="27" customHeight="1">
      <c r="A62" s="193" t="s">
        <v>24</v>
      </c>
      <c r="B62" s="193"/>
      <c r="C62" s="193"/>
      <c r="D62" s="193"/>
      <c r="E62" s="193"/>
      <c r="F62" s="193"/>
      <c r="G62" s="14">
        <v>55</v>
      </c>
      <c r="H62" s="22">
        <v>0</v>
      </c>
      <c r="I62" s="22">
        <v>0</v>
      </c>
    </row>
    <row r="63" spans="1:9" ht="12.75" customHeight="1">
      <c r="A63" s="193" t="s">
        <v>25</v>
      </c>
      <c r="B63" s="193"/>
      <c r="C63" s="193"/>
      <c r="D63" s="193"/>
      <c r="E63" s="193"/>
      <c r="F63" s="193"/>
      <c r="G63" s="14">
        <v>56</v>
      </c>
      <c r="H63" s="22">
        <v>0</v>
      </c>
      <c r="I63" s="22">
        <v>0</v>
      </c>
    </row>
    <row r="64" spans="1:9" ht="25.5" customHeight="1">
      <c r="A64" s="193" t="s">
        <v>55</v>
      </c>
      <c r="B64" s="193"/>
      <c r="C64" s="193"/>
      <c r="D64" s="193"/>
      <c r="E64" s="193"/>
      <c r="F64" s="193"/>
      <c r="G64" s="14">
        <v>57</v>
      </c>
      <c r="H64" s="22">
        <v>0</v>
      </c>
      <c r="I64" s="22">
        <v>0</v>
      </c>
    </row>
    <row r="65" spans="1:9" ht="21" customHeight="1">
      <c r="A65" s="193" t="s">
        <v>27</v>
      </c>
      <c r="B65" s="193"/>
      <c r="C65" s="193"/>
      <c r="D65" s="193"/>
      <c r="E65" s="193"/>
      <c r="F65" s="193"/>
      <c r="G65" s="14">
        <v>58</v>
      </c>
      <c r="H65" s="22">
        <v>0</v>
      </c>
      <c r="I65" s="22">
        <v>0</v>
      </c>
    </row>
    <row r="66" spans="1:9" ht="21" customHeight="1">
      <c r="A66" s="193" t="s">
        <v>28</v>
      </c>
      <c r="B66" s="193"/>
      <c r="C66" s="193"/>
      <c r="D66" s="193"/>
      <c r="E66" s="193"/>
      <c r="F66" s="193"/>
      <c r="G66" s="14">
        <v>59</v>
      </c>
      <c r="H66" s="22">
        <v>0</v>
      </c>
      <c r="I66" s="22">
        <v>0</v>
      </c>
    </row>
    <row r="67" spans="1:9" ht="12.75" customHeight="1">
      <c r="A67" s="193" t="s">
        <v>29</v>
      </c>
      <c r="B67" s="193"/>
      <c r="C67" s="193"/>
      <c r="D67" s="193"/>
      <c r="E67" s="193"/>
      <c r="F67" s="193"/>
      <c r="G67" s="14">
        <v>60</v>
      </c>
      <c r="H67" s="22">
        <v>0</v>
      </c>
      <c r="I67" s="22">
        <v>0</v>
      </c>
    </row>
    <row r="68" spans="1:9" ht="12.75" customHeight="1">
      <c r="A68" s="193" t="s">
        <v>30</v>
      </c>
      <c r="B68" s="193"/>
      <c r="C68" s="193"/>
      <c r="D68" s="193"/>
      <c r="E68" s="193"/>
      <c r="F68" s="193"/>
      <c r="G68" s="14">
        <v>61</v>
      </c>
      <c r="H68" s="22">
        <v>39861288</v>
      </c>
      <c r="I68" s="22">
        <v>40837314</v>
      </c>
    </row>
    <row r="69" spans="1:9" ht="12.75" customHeight="1">
      <c r="A69" s="193" t="s">
        <v>56</v>
      </c>
      <c r="B69" s="193"/>
      <c r="C69" s="193"/>
      <c r="D69" s="193"/>
      <c r="E69" s="193"/>
      <c r="F69" s="193"/>
      <c r="G69" s="14">
        <v>62</v>
      </c>
      <c r="H69" s="22">
        <v>0</v>
      </c>
      <c r="I69" s="22">
        <v>0</v>
      </c>
    </row>
    <row r="70" spans="1:9" ht="12.75" customHeight="1">
      <c r="A70" s="193" t="s">
        <v>57</v>
      </c>
      <c r="B70" s="193"/>
      <c r="C70" s="193"/>
      <c r="D70" s="193"/>
      <c r="E70" s="193"/>
      <c r="F70" s="193"/>
      <c r="G70" s="14">
        <v>63</v>
      </c>
      <c r="H70" s="22">
        <v>562813558</v>
      </c>
      <c r="I70" s="22">
        <v>657502618</v>
      </c>
    </row>
    <row r="71" spans="1:9" ht="12.75" customHeight="1">
      <c r="A71" s="194" t="s">
        <v>58</v>
      </c>
      <c r="B71" s="194"/>
      <c r="C71" s="194"/>
      <c r="D71" s="194"/>
      <c r="E71" s="194"/>
      <c r="F71" s="194"/>
      <c r="G71" s="14">
        <v>64</v>
      </c>
      <c r="H71" s="22">
        <v>758058</v>
      </c>
      <c r="I71" s="22">
        <v>22404989</v>
      </c>
    </row>
    <row r="72" spans="1:9" ht="12.75" customHeight="1">
      <c r="A72" s="195" t="s">
        <v>305</v>
      </c>
      <c r="B72" s="195"/>
      <c r="C72" s="195"/>
      <c r="D72" s="195"/>
      <c r="E72" s="195"/>
      <c r="F72" s="195"/>
      <c r="G72" s="15">
        <v>65</v>
      </c>
      <c r="H72" s="23">
        <f>H8+H9+H44+H71</f>
        <v>4905278810</v>
      </c>
      <c r="I72" s="23">
        <f>I8+I9+I44+I71</f>
        <v>4970520306</v>
      </c>
    </row>
    <row r="73" spans="1:9" ht="12.75" customHeight="1">
      <c r="A73" s="194" t="s">
        <v>59</v>
      </c>
      <c r="B73" s="194"/>
      <c r="C73" s="194"/>
      <c r="D73" s="194"/>
      <c r="E73" s="194"/>
      <c r="F73" s="194"/>
      <c r="G73" s="14">
        <v>66</v>
      </c>
      <c r="H73" s="22">
        <v>2990373114</v>
      </c>
      <c r="I73" s="22">
        <v>2990370044</v>
      </c>
    </row>
    <row r="74" spans="1:9" ht="12.75">
      <c r="A74" s="198" t="s">
        <v>60</v>
      </c>
      <c r="B74" s="199"/>
      <c r="C74" s="199"/>
      <c r="D74" s="199"/>
      <c r="E74" s="199"/>
      <c r="F74" s="199"/>
      <c r="G74" s="199"/>
      <c r="H74" s="199"/>
      <c r="I74" s="199"/>
    </row>
    <row r="75" spans="1:9" ht="12.75" customHeight="1">
      <c r="A75" s="195" t="s">
        <v>353</v>
      </c>
      <c r="B75" s="195"/>
      <c r="C75" s="195"/>
      <c r="D75" s="195"/>
      <c r="E75" s="195"/>
      <c r="F75" s="195"/>
      <c r="G75" s="15">
        <v>67</v>
      </c>
      <c r="H75" s="101">
        <f>H76+H77+H78+H84+H85+H91+H94+H97</f>
        <v>4750909635</v>
      </c>
      <c r="I75" s="101">
        <f>I76+I77+I78+I84+I85+I91+I94+I97</f>
        <v>4818876955</v>
      </c>
    </row>
    <row r="76" spans="1:9" ht="12.75" customHeight="1">
      <c r="A76" s="193" t="s">
        <v>61</v>
      </c>
      <c r="B76" s="193"/>
      <c r="C76" s="193"/>
      <c r="D76" s="193"/>
      <c r="E76" s="193"/>
      <c r="F76" s="193"/>
      <c r="G76" s="14">
        <v>68</v>
      </c>
      <c r="H76" s="129">
        <v>2952437940</v>
      </c>
      <c r="I76" s="22">
        <v>2952437940</v>
      </c>
    </row>
    <row r="77" spans="1:9" ht="12.75" customHeight="1">
      <c r="A77" s="193" t="s">
        <v>62</v>
      </c>
      <c r="B77" s="193"/>
      <c r="C77" s="193"/>
      <c r="D77" s="193"/>
      <c r="E77" s="193"/>
      <c r="F77" s="193"/>
      <c r="G77" s="14">
        <v>69</v>
      </c>
      <c r="H77" s="129">
        <v>53585</v>
      </c>
      <c r="I77" s="22">
        <v>53585</v>
      </c>
    </row>
    <row r="78" spans="1:9" ht="12.75" customHeight="1">
      <c r="A78" s="197" t="s">
        <v>63</v>
      </c>
      <c r="B78" s="197"/>
      <c r="C78" s="197"/>
      <c r="D78" s="197"/>
      <c r="E78" s="197"/>
      <c r="F78" s="197"/>
      <c r="G78" s="15">
        <v>70</v>
      </c>
      <c r="H78" s="101">
        <f>SUM(H79:H83)</f>
        <v>905498598</v>
      </c>
      <c r="I78" s="101">
        <f>SUM(I79:I83)</f>
        <v>905497778</v>
      </c>
    </row>
    <row r="79" spans="1:9" ht="12.75" customHeight="1">
      <c r="A79" s="193" t="s">
        <v>64</v>
      </c>
      <c r="B79" s="193"/>
      <c r="C79" s="193"/>
      <c r="D79" s="193"/>
      <c r="E79" s="193"/>
      <c r="F79" s="193"/>
      <c r="G79" s="14">
        <v>71</v>
      </c>
      <c r="H79" s="129">
        <v>124704482</v>
      </c>
      <c r="I79" s="22">
        <v>124704482</v>
      </c>
    </row>
    <row r="80" spans="1:9" ht="12.75" customHeight="1">
      <c r="A80" s="193" t="s">
        <v>65</v>
      </c>
      <c r="B80" s="193"/>
      <c r="C80" s="193"/>
      <c r="D80" s="193"/>
      <c r="E80" s="193"/>
      <c r="F80" s="193"/>
      <c r="G80" s="14">
        <v>72</v>
      </c>
      <c r="H80" s="129">
        <v>0</v>
      </c>
      <c r="I80" s="22">
        <v>0</v>
      </c>
    </row>
    <row r="81" spans="1:9" ht="12.75" customHeight="1">
      <c r="A81" s="193" t="s">
        <v>66</v>
      </c>
      <c r="B81" s="193"/>
      <c r="C81" s="193"/>
      <c r="D81" s="193"/>
      <c r="E81" s="193"/>
      <c r="F81" s="193"/>
      <c r="G81" s="14">
        <v>73</v>
      </c>
      <c r="H81" s="129">
        <v>0</v>
      </c>
      <c r="I81" s="22">
        <v>0</v>
      </c>
    </row>
    <row r="82" spans="1:9" ht="12.75" customHeight="1">
      <c r="A82" s="193" t="s">
        <v>67</v>
      </c>
      <c r="B82" s="193"/>
      <c r="C82" s="193"/>
      <c r="D82" s="193"/>
      <c r="E82" s="193"/>
      <c r="F82" s="193"/>
      <c r="G82" s="14">
        <v>74</v>
      </c>
      <c r="H82" s="129">
        <v>0</v>
      </c>
      <c r="I82" s="22">
        <v>0</v>
      </c>
    </row>
    <row r="83" spans="1:9" ht="12.75" customHeight="1">
      <c r="A83" s="193" t="s">
        <v>68</v>
      </c>
      <c r="B83" s="193"/>
      <c r="C83" s="193"/>
      <c r="D83" s="193"/>
      <c r="E83" s="193"/>
      <c r="F83" s="193"/>
      <c r="G83" s="14">
        <v>75</v>
      </c>
      <c r="H83" s="129">
        <v>780794116</v>
      </c>
      <c r="I83" s="22">
        <v>780793296</v>
      </c>
    </row>
    <row r="84" spans="1:9" ht="12.75" customHeight="1">
      <c r="A84" s="196" t="s">
        <v>69</v>
      </c>
      <c r="B84" s="196"/>
      <c r="C84" s="196"/>
      <c r="D84" s="196"/>
      <c r="E84" s="196"/>
      <c r="F84" s="196"/>
      <c r="G84" s="94">
        <v>76</v>
      </c>
      <c r="H84" s="129">
        <v>0</v>
      </c>
      <c r="I84" s="95">
        <v>0</v>
      </c>
    </row>
    <row r="85" spans="1:9" ht="12.75" customHeight="1">
      <c r="A85" s="197" t="s">
        <v>445</v>
      </c>
      <c r="B85" s="197"/>
      <c r="C85" s="197"/>
      <c r="D85" s="197"/>
      <c r="E85" s="197"/>
      <c r="F85" s="197"/>
      <c r="G85" s="15">
        <v>77</v>
      </c>
      <c r="H85" s="23">
        <f>H86+H87+H88+H89+H90</f>
        <v>0</v>
      </c>
      <c r="I85" s="23">
        <f>I86+I87+I88+I89+I90</f>
        <v>0</v>
      </c>
    </row>
    <row r="86" spans="1:9" ht="25.5" customHeight="1">
      <c r="A86" s="193" t="s">
        <v>446</v>
      </c>
      <c r="B86" s="193"/>
      <c r="C86" s="193"/>
      <c r="D86" s="193"/>
      <c r="E86" s="193"/>
      <c r="F86" s="193"/>
      <c r="G86" s="14">
        <v>78</v>
      </c>
      <c r="H86" s="22">
        <v>0</v>
      </c>
      <c r="I86" s="22">
        <v>0</v>
      </c>
    </row>
    <row r="87" spans="1:9" ht="12.75" customHeight="1">
      <c r="A87" s="193" t="s">
        <v>70</v>
      </c>
      <c r="B87" s="193"/>
      <c r="C87" s="193"/>
      <c r="D87" s="193"/>
      <c r="E87" s="193"/>
      <c r="F87" s="193"/>
      <c r="G87" s="14">
        <v>79</v>
      </c>
      <c r="H87" s="22">
        <v>0</v>
      </c>
      <c r="I87" s="22">
        <v>0</v>
      </c>
    </row>
    <row r="88" spans="1:9" ht="12.75" customHeight="1">
      <c r="A88" s="193" t="s">
        <v>71</v>
      </c>
      <c r="B88" s="193"/>
      <c r="C88" s="193"/>
      <c r="D88" s="193"/>
      <c r="E88" s="193"/>
      <c r="F88" s="193"/>
      <c r="G88" s="14">
        <v>80</v>
      </c>
      <c r="H88" s="22">
        <v>0</v>
      </c>
      <c r="I88" s="22">
        <v>0</v>
      </c>
    </row>
    <row r="89" spans="1:9" ht="12.75" customHeight="1">
      <c r="A89" s="193" t="s">
        <v>349</v>
      </c>
      <c r="B89" s="193"/>
      <c r="C89" s="193"/>
      <c r="D89" s="193"/>
      <c r="E89" s="193"/>
      <c r="F89" s="193"/>
      <c r="G89" s="14">
        <v>81</v>
      </c>
      <c r="H89" s="22">
        <v>0</v>
      </c>
      <c r="I89" s="22">
        <v>0</v>
      </c>
    </row>
    <row r="90" spans="1:9" ht="12.75" customHeight="1">
      <c r="A90" s="193" t="s">
        <v>350</v>
      </c>
      <c r="B90" s="193"/>
      <c r="C90" s="193"/>
      <c r="D90" s="193"/>
      <c r="E90" s="193"/>
      <c r="F90" s="193"/>
      <c r="G90" s="14">
        <v>82</v>
      </c>
      <c r="H90" s="22">
        <v>0</v>
      </c>
      <c r="I90" s="22">
        <v>0</v>
      </c>
    </row>
    <row r="91" spans="1:9" ht="12.75" customHeight="1">
      <c r="A91" s="197" t="s">
        <v>351</v>
      </c>
      <c r="B91" s="197"/>
      <c r="C91" s="197"/>
      <c r="D91" s="197"/>
      <c r="E91" s="197"/>
      <c r="F91" s="197"/>
      <c r="G91" s="15">
        <v>83</v>
      </c>
      <c r="H91" s="23">
        <f>H92-H93</f>
        <v>626926235</v>
      </c>
      <c r="I91" s="23">
        <f>I92-I93</f>
        <v>892916500</v>
      </c>
    </row>
    <row r="92" spans="1:9" ht="12.75" customHeight="1">
      <c r="A92" s="193" t="s">
        <v>72</v>
      </c>
      <c r="B92" s="193"/>
      <c r="C92" s="193"/>
      <c r="D92" s="193"/>
      <c r="E92" s="193"/>
      <c r="F92" s="193"/>
      <c r="G92" s="14">
        <v>84</v>
      </c>
      <c r="H92" s="129">
        <v>626926235</v>
      </c>
      <c r="I92" s="22">
        <v>892916500</v>
      </c>
    </row>
    <row r="93" spans="1:9" ht="12.75" customHeight="1">
      <c r="A93" s="193" t="s">
        <v>73</v>
      </c>
      <c r="B93" s="193"/>
      <c r="C93" s="193"/>
      <c r="D93" s="193"/>
      <c r="E93" s="193"/>
      <c r="F93" s="193"/>
      <c r="G93" s="14">
        <v>85</v>
      </c>
      <c r="H93" s="129">
        <v>0</v>
      </c>
      <c r="I93" s="22">
        <v>0</v>
      </c>
    </row>
    <row r="94" spans="1:9" ht="12.75" customHeight="1">
      <c r="A94" s="197" t="s">
        <v>352</v>
      </c>
      <c r="B94" s="197"/>
      <c r="C94" s="197"/>
      <c r="D94" s="197"/>
      <c r="E94" s="197"/>
      <c r="F94" s="197"/>
      <c r="G94" s="15">
        <v>86</v>
      </c>
      <c r="H94" s="23">
        <f>H95-H96</f>
        <v>265993277</v>
      </c>
      <c r="I94" s="23">
        <f>I95-I96</f>
        <v>67971152</v>
      </c>
    </row>
    <row r="95" spans="1:9" ht="12.75" customHeight="1">
      <c r="A95" s="193" t="s">
        <v>74</v>
      </c>
      <c r="B95" s="193"/>
      <c r="C95" s="193"/>
      <c r="D95" s="193"/>
      <c r="E95" s="193"/>
      <c r="F95" s="193"/>
      <c r="G95" s="14">
        <v>87</v>
      </c>
      <c r="H95" s="129">
        <v>265993277</v>
      </c>
      <c r="I95" s="22">
        <v>67971152</v>
      </c>
    </row>
    <row r="96" spans="1:9" ht="12.75" customHeight="1">
      <c r="A96" s="193" t="s">
        <v>75</v>
      </c>
      <c r="B96" s="193"/>
      <c r="C96" s="193"/>
      <c r="D96" s="193"/>
      <c r="E96" s="193"/>
      <c r="F96" s="193"/>
      <c r="G96" s="14">
        <v>88</v>
      </c>
      <c r="H96" s="129">
        <v>0</v>
      </c>
      <c r="I96" s="22">
        <v>0</v>
      </c>
    </row>
    <row r="97" spans="1:9" ht="12.75" customHeight="1">
      <c r="A97" s="193" t="s">
        <v>76</v>
      </c>
      <c r="B97" s="193"/>
      <c r="C97" s="193"/>
      <c r="D97" s="193"/>
      <c r="E97" s="193"/>
      <c r="F97" s="193"/>
      <c r="G97" s="14">
        <v>89</v>
      </c>
      <c r="H97" s="129">
        <v>0</v>
      </c>
      <c r="I97" s="22">
        <v>0</v>
      </c>
    </row>
    <row r="98" spans="1:9" ht="12.75" customHeight="1">
      <c r="A98" s="195" t="s">
        <v>354</v>
      </c>
      <c r="B98" s="195"/>
      <c r="C98" s="195"/>
      <c r="D98" s="195"/>
      <c r="E98" s="195"/>
      <c r="F98" s="195"/>
      <c r="G98" s="15">
        <v>90</v>
      </c>
      <c r="H98" s="23">
        <f>SUM(H99:H104)</f>
        <v>20215783</v>
      </c>
      <c r="I98" s="23">
        <f>SUM(I99:I104)</f>
        <v>19087340</v>
      </c>
    </row>
    <row r="99" spans="1:9" ht="12.75" customHeight="1">
      <c r="A99" s="193" t="s">
        <v>77</v>
      </c>
      <c r="B99" s="193"/>
      <c r="C99" s="193"/>
      <c r="D99" s="193"/>
      <c r="E99" s="193"/>
      <c r="F99" s="193"/>
      <c r="G99" s="14">
        <v>91</v>
      </c>
      <c r="H99" s="129">
        <v>17059647</v>
      </c>
      <c r="I99" s="22">
        <v>15931204</v>
      </c>
    </row>
    <row r="100" spans="1:9" ht="12.75" customHeight="1">
      <c r="A100" s="193" t="s">
        <v>78</v>
      </c>
      <c r="B100" s="193"/>
      <c r="C100" s="193"/>
      <c r="D100" s="193"/>
      <c r="E100" s="193"/>
      <c r="F100" s="193"/>
      <c r="G100" s="14">
        <v>92</v>
      </c>
      <c r="H100" s="129">
        <v>0</v>
      </c>
      <c r="I100" s="22">
        <v>0</v>
      </c>
    </row>
    <row r="101" spans="1:9" ht="12.75" customHeight="1">
      <c r="A101" s="193" t="s">
        <v>79</v>
      </c>
      <c r="B101" s="193"/>
      <c r="C101" s="193"/>
      <c r="D101" s="193"/>
      <c r="E101" s="193"/>
      <c r="F101" s="193"/>
      <c r="G101" s="14">
        <v>93</v>
      </c>
      <c r="H101" s="129">
        <v>3156136</v>
      </c>
      <c r="I101" s="22">
        <v>3156136</v>
      </c>
    </row>
    <row r="102" spans="1:9" ht="12.75" customHeight="1">
      <c r="A102" s="193" t="s">
        <v>80</v>
      </c>
      <c r="B102" s="193"/>
      <c r="C102" s="193"/>
      <c r="D102" s="193"/>
      <c r="E102" s="193"/>
      <c r="F102" s="193"/>
      <c r="G102" s="14">
        <v>94</v>
      </c>
      <c r="H102" s="22">
        <v>0</v>
      </c>
      <c r="I102" s="22">
        <v>0</v>
      </c>
    </row>
    <row r="103" spans="1:9" ht="12.75" customHeight="1">
      <c r="A103" s="193" t="s">
        <v>81</v>
      </c>
      <c r="B103" s="193"/>
      <c r="C103" s="193"/>
      <c r="D103" s="193"/>
      <c r="E103" s="193"/>
      <c r="F103" s="193"/>
      <c r="G103" s="14">
        <v>95</v>
      </c>
      <c r="H103" s="22">
        <v>0</v>
      </c>
      <c r="I103" s="22">
        <v>0</v>
      </c>
    </row>
    <row r="104" spans="1:9" ht="12.75" customHeight="1">
      <c r="A104" s="193" t="s">
        <v>82</v>
      </c>
      <c r="B104" s="193"/>
      <c r="C104" s="193"/>
      <c r="D104" s="193"/>
      <c r="E104" s="193"/>
      <c r="F104" s="193"/>
      <c r="G104" s="14">
        <v>96</v>
      </c>
      <c r="H104" s="22">
        <v>0</v>
      </c>
      <c r="I104" s="22">
        <v>0</v>
      </c>
    </row>
    <row r="105" spans="1:9" ht="12.75" customHeight="1">
      <c r="A105" s="195" t="s">
        <v>355</v>
      </c>
      <c r="B105" s="195"/>
      <c r="C105" s="195"/>
      <c r="D105" s="195"/>
      <c r="E105" s="195"/>
      <c r="F105" s="195"/>
      <c r="G105" s="15">
        <v>97</v>
      </c>
      <c r="H105" s="23">
        <f>SUM(H106:H116)</f>
        <v>88708155</v>
      </c>
      <c r="I105" s="23">
        <f>SUM(I106:I116)</f>
        <v>90786337</v>
      </c>
    </row>
    <row r="106" spans="1:9" ht="12.75" customHeight="1">
      <c r="A106" s="193" t="s">
        <v>83</v>
      </c>
      <c r="B106" s="193"/>
      <c r="C106" s="193"/>
      <c r="D106" s="193"/>
      <c r="E106" s="193"/>
      <c r="F106" s="193"/>
      <c r="G106" s="14">
        <v>98</v>
      </c>
      <c r="H106" s="130">
        <v>0</v>
      </c>
      <c r="I106" s="129">
        <v>0</v>
      </c>
    </row>
    <row r="107" spans="1:9" ht="24" customHeight="1">
      <c r="A107" s="193" t="s">
        <v>84</v>
      </c>
      <c r="B107" s="193"/>
      <c r="C107" s="193"/>
      <c r="D107" s="193"/>
      <c r="E107" s="193"/>
      <c r="F107" s="193"/>
      <c r="G107" s="14">
        <v>99</v>
      </c>
      <c r="H107" s="129">
        <v>0</v>
      </c>
      <c r="I107" s="129">
        <v>0</v>
      </c>
    </row>
    <row r="108" spans="1:9" ht="12.75" customHeight="1">
      <c r="A108" s="193" t="s">
        <v>85</v>
      </c>
      <c r="B108" s="193"/>
      <c r="C108" s="193"/>
      <c r="D108" s="193"/>
      <c r="E108" s="193"/>
      <c r="F108" s="193"/>
      <c r="G108" s="14">
        <v>100</v>
      </c>
      <c r="H108" s="129">
        <v>0</v>
      </c>
      <c r="I108" s="129">
        <v>0</v>
      </c>
    </row>
    <row r="109" spans="1:9" ht="21" customHeight="1">
      <c r="A109" s="193" t="s">
        <v>86</v>
      </c>
      <c r="B109" s="193"/>
      <c r="C109" s="193"/>
      <c r="D109" s="193"/>
      <c r="E109" s="193"/>
      <c r="F109" s="193"/>
      <c r="G109" s="14">
        <v>101</v>
      </c>
      <c r="H109" s="129">
        <v>0</v>
      </c>
      <c r="I109" s="129">
        <v>0</v>
      </c>
    </row>
    <row r="110" spans="1:9" ht="12.75" customHeight="1">
      <c r="A110" s="193" t="s">
        <v>87</v>
      </c>
      <c r="B110" s="193"/>
      <c r="C110" s="193"/>
      <c r="D110" s="193"/>
      <c r="E110" s="193"/>
      <c r="F110" s="193"/>
      <c r="G110" s="14">
        <v>102</v>
      </c>
      <c r="H110" s="129">
        <v>0</v>
      </c>
      <c r="I110" s="129">
        <v>0</v>
      </c>
    </row>
    <row r="111" spans="1:9" ht="12.75" customHeight="1">
      <c r="A111" s="193" t="s">
        <v>88</v>
      </c>
      <c r="B111" s="193"/>
      <c r="C111" s="193"/>
      <c r="D111" s="193"/>
      <c r="E111" s="193"/>
      <c r="F111" s="193"/>
      <c r="G111" s="14">
        <v>103</v>
      </c>
      <c r="H111" s="129">
        <v>3834380</v>
      </c>
      <c r="I111" s="22">
        <v>3834380</v>
      </c>
    </row>
    <row r="112" spans="1:9" ht="12.75" customHeight="1">
      <c r="A112" s="193" t="s">
        <v>89</v>
      </c>
      <c r="B112" s="193"/>
      <c r="C112" s="193"/>
      <c r="D112" s="193"/>
      <c r="E112" s="193"/>
      <c r="F112" s="193"/>
      <c r="G112" s="14">
        <v>104</v>
      </c>
      <c r="H112" s="129">
        <v>0</v>
      </c>
      <c r="I112" s="129">
        <v>0</v>
      </c>
    </row>
    <row r="113" spans="1:9" ht="12.75" customHeight="1">
      <c r="A113" s="193" t="s">
        <v>90</v>
      </c>
      <c r="B113" s="193"/>
      <c r="C113" s="193"/>
      <c r="D113" s="193"/>
      <c r="E113" s="193"/>
      <c r="F113" s="193"/>
      <c r="G113" s="14">
        <v>105</v>
      </c>
      <c r="H113" s="130">
        <v>0</v>
      </c>
      <c r="I113" s="129">
        <v>0</v>
      </c>
    </row>
    <row r="114" spans="1:9" ht="12.75" customHeight="1">
      <c r="A114" s="193" t="s">
        <v>91</v>
      </c>
      <c r="B114" s="193"/>
      <c r="C114" s="193"/>
      <c r="D114" s="193"/>
      <c r="E114" s="193"/>
      <c r="F114" s="193"/>
      <c r="G114" s="14">
        <v>106</v>
      </c>
      <c r="H114" s="129">
        <v>0</v>
      </c>
      <c r="I114" s="129">
        <v>0</v>
      </c>
    </row>
    <row r="115" spans="1:9" ht="12.75" customHeight="1">
      <c r="A115" s="193" t="s">
        <v>92</v>
      </c>
      <c r="B115" s="193"/>
      <c r="C115" s="193"/>
      <c r="D115" s="193"/>
      <c r="E115" s="193"/>
      <c r="F115" s="193"/>
      <c r="G115" s="14">
        <v>107</v>
      </c>
      <c r="H115" s="22">
        <v>84873775</v>
      </c>
      <c r="I115" s="22">
        <v>86951957</v>
      </c>
    </row>
    <row r="116" spans="1:9" ht="12.75" customHeight="1">
      <c r="A116" s="193" t="s">
        <v>93</v>
      </c>
      <c r="B116" s="193"/>
      <c r="C116" s="193"/>
      <c r="D116" s="193"/>
      <c r="E116" s="193"/>
      <c r="F116" s="193"/>
      <c r="G116" s="14">
        <v>108</v>
      </c>
      <c r="H116" s="22">
        <v>0</v>
      </c>
      <c r="I116" s="129">
        <v>0</v>
      </c>
    </row>
    <row r="117" spans="1:9" ht="12.75" customHeight="1">
      <c r="A117" s="195" t="s">
        <v>356</v>
      </c>
      <c r="B117" s="195"/>
      <c r="C117" s="195"/>
      <c r="D117" s="195"/>
      <c r="E117" s="195"/>
      <c r="F117" s="195"/>
      <c r="G117" s="15">
        <v>109</v>
      </c>
      <c r="H117" s="23">
        <f>SUM(H118:H131)</f>
        <v>42130738</v>
      </c>
      <c r="I117" s="23">
        <f>SUM(I118:I131)</f>
        <v>36862947</v>
      </c>
    </row>
    <row r="118" spans="1:9" ht="12.75" customHeight="1">
      <c r="A118" s="193" t="s">
        <v>83</v>
      </c>
      <c r="B118" s="193"/>
      <c r="C118" s="193"/>
      <c r="D118" s="193"/>
      <c r="E118" s="193"/>
      <c r="F118" s="193"/>
      <c r="G118" s="14">
        <v>110</v>
      </c>
      <c r="H118" s="129">
        <v>0</v>
      </c>
      <c r="I118" s="129">
        <v>0</v>
      </c>
    </row>
    <row r="119" spans="1:9" ht="21.75" customHeight="1">
      <c r="A119" s="193" t="s">
        <v>84</v>
      </c>
      <c r="B119" s="193"/>
      <c r="C119" s="193"/>
      <c r="D119" s="193"/>
      <c r="E119" s="193"/>
      <c r="F119" s="193"/>
      <c r="G119" s="14">
        <v>111</v>
      </c>
      <c r="H119" s="129">
        <v>0</v>
      </c>
      <c r="I119" s="129">
        <v>0</v>
      </c>
    </row>
    <row r="120" spans="1:9" ht="12.75" customHeight="1">
      <c r="A120" s="193" t="s">
        <v>85</v>
      </c>
      <c r="B120" s="193"/>
      <c r="C120" s="193"/>
      <c r="D120" s="193"/>
      <c r="E120" s="193"/>
      <c r="F120" s="193"/>
      <c r="G120" s="14">
        <v>112</v>
      </c>
      <c r="H120" s="129">
        <v>0</v>
      </c>
      <c r="I120" s="129">
        <v>0</v>
      </c>
    </row>
    <row r="121" spans="1:9" ht="23.25" customHeight="1">
      <c r="A121" s="193" t="s">
        <v>86</v>
      </c>
      <c r="B121" s="193"/>
      <c r="C121" s="193"/>
      <c r="D121" s="193"/>
      <c r="E121" s="193"/>
      <c r="F121" s="193"/>
      <c r="G121" s="14">
        <v>113</v>
      </c>
      <c r="H121" s="129">
        <v>0</v>
      </c>
      <c r="I121" s="129">
        <v>0</v>
      </c>
    </row>
    <row r="122" spans="1:9" ht="12.75" customHeight="1">
      <c r="A122" s="193" t="s">
        <v>87</v>
      </c>
      <c r="B122" s="193"/>
      <c r="C122" s="193"/>
      <c r="D122" s="193"/>
      <c r="E122" s="193"/>
      <c r="F122" s="193"/>
      <c r="G122" s="14">
        <v>114</v>
      </c>
      <c r="H122" s="129">
        <v>0</v>
      </c>
      <c r="I122" s="129">
        <v>0</v>
      </c>
    </row>
    <row r="123" spans="1:9" ht="12.75" customHeight="1">
      <c r="A123" s="193" t="s">
        <v>88</v>
      </c>
      <c r="B123" s="193"/>
      <c r="C123" s="193"/>
      <c r="D123" s="193"/>
      <c r="E123" s="193"/>
      <c r="F123" s="193"/>
      <c r="G123" s="14">
        <v>115</v>
      </c>
      <c r="H123" s="129">
        <v>1971382</v>
      </c>
      <c r="I123" s="22">
        <v>1485617</v>
      </c>
    </row>
    <row r="124" spans="1:9" ht="12.75" customHeight="1">
      <c r="A124" s="193" t="s">
        <v>89</v>
      </c>
      <c r="B124" s="193"/>
      <c r="C124" s="193"/>
      <c r="D124" s="193"/>
      <c r="E124" s="193"/>
      <c r="F124" s="193"/>
      <c r="G124" s="14">
        <v>116</v>
      </c>
      <c r="H124" s="129">
        <v>36459</v>
      </c>
      <c r="I124" s="22">
        <v>38459</v>
      </c>
    </row>
    <row r="125" spans="1:9" ht="12.75" customHeight="1">
      <c r="A125" s="193" t="s">
        <v>90</v>
      </c>
      <c r="B125" s="193"/>
      <c r="C125" s="193"/>
      <c r="D125" s="193"/>
      <c r="E125" s="193"/>
      <c r="F125" s="193"/>
      <c r="G125" s="14">
        <v>117</v>
      </c>
      <c r="H125" s="129">
        <v>27602310</v>
      </c>
      <c r="I125" s="22">
        <v>22060731</v>
      </c>
    </row>
    <row r="126" spans="1:9" ht="12.75">
      <c r="A126" s="193" t="s">
        <v>91</v>
      </c>
      <c r="B126" s="193"/>
      <c r="C126" s="193"/>
      <c r="D126" s="193"/>
      <c r="E126" s="193"/>
      <c r="F126" s="193"/>
      <c r="G126" s="14">
        <v>118</v>
      </c>
      <c r="H126" s="129">
        <v>0</v>
      </c>
      <c r="I126" s="22">
        <v>0</v>
      </c>
    </row>
    <row r="127" spans="1:9" ht="12.75">
      <c r="A127" s="193" t="s">
        <v>94</v>
      </c>
      <c r="B127" s="193"/>
      <c r="C127" s="193"/>
      <c r="D127" s="193"/>
      <c r="E127" s="193"/>
      <c r="F127" s="193"/>
      <c r="G127" s="14">
        <v>119</v>
      </c>
      <c r="H127" s="129">
        <v>4793582</v>
      </c>
      <c r="I127" s="22">
        <v>4996879</v>
      </c>
    </row>
    <row r="128" spans="1:9" ht="12.75">
      <c r="A128" s="193" t="s">
        <v>95</v>
      </c>
      <c r="B128" s="193"/>
      <c r="C128" s="193"/>
      <c r="D128" s="193"/>
      <c r="E128" s="193"/>
      <c r="F128" s="193"/>
      <c r="G128" s="14">
        <v>120</v>
      </c>
      <c r="H128" s="129">
        <v>7324972</v>
      </c>
      <c r="I128" s="22">
        <v>7406986</v>
      </c>
    </row>
    <row r="129" spans="1:9" ht="12.75">
      <c r="A129" s="193" t="s">
        <v>96</v>
      </c>
      <c r="B129" s="193"/>
      <c r="C129" s="193"/>
      <c r="D129" s="193"/>
      <c r="E129" s="193"/>
      <c r="F129" s="193"/>
      <c r="G129" s="14">
        <v>121</v>
      </c>
      <c r="H129" s="129">
        <v>191238</v>
      </c>
      <c r="I129" s="22">
        <v>216597</v>
      </c>
    </row>
    <row r="130" spans="1:9" ht="12.75">
      <c r="A130" s="193" t="s">
        <v>97</v>
      </c>
      <c r="B130" s="193"/>
      <c r="C130" s="193"/>
      <c r="D130" s="193"/>
      <c r="E130" s="193"/>
      <c r="F130" s="193"/>
      <c r="G130" s="14">
        <v>122</v>
      </c>
      <c r="H130" s="22">
        <v>0</v>
      </c>
      <c r="I130" s="22">
        <v>0</v>
      </c>
    </row>
    <row r="131" spans="1:9" ht="12.75">
      <c r="A131" s="193" t="s">
        <v>98</v>
      </c>
      <c r="B131" s="193"/>
      <c r="C131" s="193"/>
      <c r="D131" s="193"/>
      <c r="E131" s="193"/>
      <c r="F131" s="193"/>
      <c r="G131" s="14">
        <v>123</v>
      </c>
      <c r="H131" s="22">
        <v>210795</v>
      </c>
      <c r="I131" s="22">
        <v>657678</v>
      </c>
    </row>
    <row r="132" spans="1:9" ht="21.75" customHeight="1">
      <c r="A132" s="194" t="s">
        <v>99</v>
      </c>
      <c r="B132" s="194"/>
      <c r="C132" s="194"/>
      <c r="D132" s="194"/>
      <c r="E132" s="194"/>
      <c r="F132" s="194"/>
      <c r="G132" s="14">
        <v>124</v>
      </c>
      <c r="H132" s="22">
        <v>3314499</v>
      </c>
      <c r="I132" s="22">
        <v>4906727</v>
      </c>
    </row>
    <row r="133" spans="1:9" ht="12.75" customHeight="1">
      <c r="A133" s="195" t="s">
        <v>357</v>
      </c>
      <c r="B133" s="195"/>
      <c r="C133" s="195"/>
      <c r="D133" s="195"/>
      <c r="E133" s="195"/>
      <c r="F133" s="195"/>
      <c r="G133" s="15">
        <v>125</v>
      </c>
      <c r="H133" s="23">
        <f>H75+H98+H105+H117+H132</f>
        <v>4905278810</v>
      </c>
      <c r="I133" s="23">
        <f>I75+I98+I105+I117+I132</f>
        <v>4970520306</v>
      </c>
    </row>
    <row r="134" spans="1:9" ht="12.75">
      <c r="A134" s="194" t="s">
        <v>100</v>
      </c>
      <c r="B134" s="194"/>
      <c r="C134" s="194"/>
      <c r="D134" s="194"/>
      <c r="E134" s="194"/>
      <c r="F134" s="194"/>
      <c r="G134" s="14">
        <v>126</v>
      </c>
      <c r="H134" s="22">
        <v>2990373114</v>
      </c>
      <c r="I134" s="22">
        <v>2990370044</v>
      </c>
    </row>
  </sheetData>
  <sheetProtection sheet="1" objects="1" scenarios="1"/>
  <mergeCells count="134">
    <mergeCell ref="A86:F86"/>
    <mergeCell ref="A87:F87"/>
    <mergeCell ref="A57:F57"/>
    <mergeCell ref="A58:F58"/>
    <mergeCell ref="A59:F59"/>
    <mergeCell ref="A68:F68"/>
    <mergeCell ref="A69:F69"/>
    <mergeCell ref="A60:F60"/>
    <mergeCell ref="A61:F61"/>
    <mergeCell ref="A62:F62"/>
    <mergeCell ref="A63:F63"/>
    <mergeCell ref="A93:F93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18:F18"/>
    <mergeCell ref="A19:F19"/>
    <mergeCell ref="A20:F20"/>
    <mergeCell ref="A21:F21"/>
    <mergeCell ref="A40:F40"/>
    <mergeCell ref="A41:F41"/>
    <mergeCell ref="A47:F47"/>
    <mergeCell ref="A38:F38"/>
    <mergeCell ref="A39:F39"/>
    <mergeCell ref="A28:F28"/>
    <mergeCell ref="A29:F29"/>
    <mergeCell ref="A30:F30"/>
    <mergeCell ref="A31:F31"/>
    <mergeCell ref="A44:F44"/>
    <mergeCell ref="A45:F45"/>
    <mergeCell ref="A46:F46"/>
    <mergeCell ref="A51:F51"/>
    <mergeCell ref="A52:F52"/>
    <mergeCell ref="A34:F34"/>
    <mergeCell ref="A35:F35"/>
    <mergeCell ref="A36:F36"/>
    <mergeCell ref="A37:F37"/>
    <mergeCell ref="A50:F50"/>
    <mergeCell ref="A127:F127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15:F115"/>
    <mergeCell ref="A116:F116"/>
    <mergeCell ref="A117:F117"/>
    <mergeCell ref="A118:F118"/>
    <mergeCell ref="A106:F106"/>
    <mergeCell ref="A107:F107"/>
    <mergeCell ref="A108:F108"/>
    <mergeCell ref="A109:F109"/>
    <mergeCell ref="A110:F110"/>
    <mergeCell ref="A111:F111"/>
    <mergeCell ref="A96:F96"/>
    <mergeCell ref="A97:F97"/>
    <mergeCell ref="A100:F100"/>
    <mergeCell ref="A101:F101"/>
    <mergeCell ref="A102:F102"/>
    <mergeCell ref="A103:F103"/>
    <mergeCell ref="A98:F98"/>
    <mergeCell ref="A99:F99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1:F11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64:F64"/>
    <mergeCell ref="A65:F65"/>
    <mergeCell ref="A66:F66"/>
    <mergeCell ref="A89:F89"/>
    <mergeCell ref="A90:F90"/>
    <mergeCell ref="A1:I1"/>
    <mergeCell ref="A2:I2"/>
    <mergeCell ref="A3:I3"/>
    <mergeCell ref="A25:F25"/>
    <mergeCell ref="A26:F26"/>
    <mergeCell ref="A104:F104"/>
    <mergeCell ref="A105:F105"/>
    <mergeCell ref="A94:F94"/>
    <mergeCell ref="A95:F95"/>
    <mergeCell ref="A42:F42"/>
    <mergeCell ref="A43:F43"/>
    <mergeCell ref="A48:F48"/>
    <mergeCell ref="A49:F49"/>
    <mergeCell ref="A91:F91"/>
    <mergeCell ref="A92:F92"/>
    <mergeCell ref="A84:F84"/>
    <mergeCell ref="A85:F85"/>
    <mergeCell ref="A78:F78"/>
    <mergeCell ref="A79:F79"/>
    <mergeCell ref="A72:F72"/>
    <mergeCell ref="A73:F73"/>
    <mergeCell ref="A74:I74"/>
    <mergeCell ref="A80:F80"/>
    <mergeCell ref="A81:F81"/>
    <mergeCell ref="A70:F70"/>
    <mergeCell ref="A71:F71"/>
    <mergeCell ref="A82:F82"/>
    <mergeCell ref="A83:F83"/>
    <mergeCell ref="A131:F131"/>
    <mergeCell ref="A132:F132"/>
    <mergeCell ref="A133:F133"/>
    <mergeCell ref="A134:F134"/>
    <mergeCell ref="A112:F112"/>
    <mergeCell ref="A113:F113"/>
    <mergeCell ref="A114:F114"/>
    <mergeCell ref="A128:F128"/>
    <mergeCell ref="A129:F129"/>
    <mergeCell ref="A130:F130"/>
  </mergeCells>
  <dataValidations count="7">
    <dataValidation type="whole" operator="greaterThanOrEqual" allowBlank="1" showInputMessage="1" showErrorMessage="1" errorTitle="Pogrešan unos" error="Mogu se unijeti samo cjelobrojne pozitivne vrijednosti." sqref="H65488:I65488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6:I65496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9:I6548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999999999999</formula1>
    </dataValidation>
    <dataValidation type="whole" operator="notEqual" allowBlank="1" showInputMessage="1" showErrorMessage="1" errorTitle="Pogrešan unos" error="Mogu se unijeti samo cjelobrojne vrijednosti." sqref="H65536:I65536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97:I97 H94:I94 H77:I91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8:I134 H95:I96 H92:I93 H76:I76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zoomScaleSheetLayoutView="110" zoomScalePageLayoutView="0" workbookViewId="0" topLeftCell="A87">
      <selection activeCell="A1" sqref="A1:K113"/>
    </sheetView>
  </sheetViews>
  <sheetFormatPr defaultColWidth="9.140625" defaultRowHeight="12.75"/>
  <cols>
    <col min="1" max="7" width="9.140625" style="103" customWidth="1"/>
    <col min="8" max="11" width="19.140625" style="102" customWidth="1"/>
    <col min="12" max="16384" width="9.140625" style="103" customWidth="1"/>
  </cols>
  <sheetData>
    <row r="1" spans="1:9" ht="12.75">
      <c r="A1" s="231" t="s">
        <v>102</v>
      </c>
      <c r="B1" s="232"/>
      <c r="C1" s="232"/>
      <c r="D1" s="232"/>
      <c r="E1" s="232"/>
      <c r="F1" s="232"/>
      <c r="G1" s="232"/>
      <c r="H1" s="232"/>
      <c r="I1" s="232"/>
    </row>
    <row r="2" spans="1:9" ht="12.75">
      <c r="A2" s="233" t="s">
        <v>462</v>
      </c>
      <c r="B2" s="234"/>
      <c r="C2" s="234"/>
      <c r="D2" s="234"/>
      <c r="E2" s="234"/>
      <c r="F2" s="234"/>
      <c r="G2" s="234"/>
      <c r="H2" s="234"/>
      <c r="I2" s="234"/>
    </row>
    <row r="3" spans="1:11" ht="12.75">
      <c r="A3" s="235" t="s">
        <v>282</v>
      </c>
      <c r="B3" s="236"/>
      <c r="C3" s="236"/>
      <c r="D3" s="236"/>
      <c r="E3" s="236"/>
      <c r="F3" s="236"/>
      <c r="G3" s="236"/>
      <c r="H3" s="236"/>
      <c r="I3" s="236"/>
      <c r="J3" s="237"/>
      <c r="K3" s="237"/>
    </row>
    <row r="4" spans="1:11" ht="12.75">
      <c r="A4" s="238" t="s">
        <v>463</v>
      </c>
      <c r="B4" s="239"/>
      <c r="C4" s="239"/>
      <c r="D4" s="239"/>
      <c r="E4" s="239"/>
      <c r="F4" s="239"/>
      <c r="G4" s="239"/>
      <c r="H4" s="239"/>
      <c r="I4" s="239"/>
      <c r="J4" s="240"/>
      <c r="K4" s="240"/>
    </row>
    <row r="5" spans="1:11" ht="21.75" customHeight="1">
      <c r="A5" s="241" t="s">
        <v>2</v>
      </c>
      <c r="B5" s="242"/>
      <c r="C5" s="242"/>
      <c r="D5" s="242"/>
      <c r="E5" s="242"/>
      <c r="F5" s="242"/>
      <c r="G5" s="241" t="s">
        <v>103</v>
      </c>
      <c r="H5" s="243" t="s">
        <v>302</v>
      </c>
      <c r="I5" s="244"/>
      <c r="J5" s="243" t="s">
        <v>279</v>
      </c>
      <c r="K5" s="244"/>
    </row>
    <row r="6" spans="1:11" ht="12.75">
      <c r="A6" s="242"/>
      <c r="B6" s="242"/>
      <c r="C6" s="242"/>
      <c r="D6" s="242"/>
      <c r="E6" s="242"/>
      <c r="F6" s="242"/>
      <c r="G6" s="242"/>
      <c r="H6" s="104" t="s">
        <v>295</v>
      </c>
      <c r="I6" s="104" t="s">
        <v>296</v>
      </c>
      <c r="J6" s="104" t="s">
        <v>295</v>
      </c>
      <c r="K6" s="104" t="s">
        <v>296</v>
      </c>
    </row>
    <row r="7" spans="1:11" ht="12.75">
      <c r="A7" s="229">
        <v>1</v>
      </c>
      <c r="B7" s="230"/>
      <c r="C7" s="230"/>
      <c r="D7" s="230"/>
      <c r="E7" s="230"/>
      <c r="F7" s="230"/>
      <c r="G7" s="105">
        <v>2</v>
      </c>
      <c r="H7" s="104">
        <v>3</v>
      </c>
      <c r="I7" s="104">
        <v>4</v>
      </c>
      <c r="J7" s="104">
        <v>5</v>
      </c>
      <c r="K7" s="104">
        <v>6</v>
      </c>
    </row>
    <row r="8" spans="1:11" ht="12.75" customHeight="1">
      <c r="A8" s="225" t="s">
        <v>358</v>
      </c>
      <c r="B8" s="225"/>
      <c r="C8" s="225"/>
      <c r="D8" s="225"/>
      <c r="E8" s="225"/>
      <c r="F8" s="225"/>
      <c r="G8" s="15">
        <v>1</v>
      </c>
      <c r="H8" s="106">
        <f>SUM(H9:H13)</f>
        <v>196982951</v>
      </c>
      <c r="I8" s="106">
        <f>SUM(I9:I13)</f>
        <v>196982951</v>
      </c>
      <c r="J8" s="106">
        <f>SUM(J9:J13)</f>
        <v>193231652</v>
      </c>
      <c r="K8" s="106">
        <f>SUM(K9:K13)</f>
        <v>193231652</v>
      </c>
    </row>
    <row r="9" spans="1:11" ht="12.75" customHeight="1">
      <c r="A9" s="193" t="s">
        <v>115</v>
      </c>
      <c r="B9" s="193"/>
      <c r="C9" s="193"/>
      <c r="D9" s="193"/>
      <c r="E9" s="193"/>
      <c r="F9" s="193"/>
      <c r="G9" s="14">
        <v>2</v>
      </c>
      <c r="H9" s="107">
        <v>0</v>
      </c>
      <c r="I9" s="107">
        <v>0</v>
      </c>
      <c r="J9" s="107">
        <v>0</v>
      </c>
      <c r="K9" s="107">
        <v>0</v>
      </c>
    </row>
    <row r="10" spans="1:11" ht="12.75" customHeight="1">
      <c r="A10" s="193" t="s">
        <v>116</v>
      </c>
      <c r="B10" s="193"/>
      <c r="C10" s="193"/>
      <c r="D10" s="193"/>
      <c r="E10" s="193"/>
      <c r="F10" s="193"/>
      <c r="G10" s="14">
        <v>3</v>
      </c>
      <c r="H10" s="107">
        <v>196042894</v>
      </c>
      <c r="I10" s="107">
        <v>196042894</v>
      </c>
      <c r="J10" s="107">
        <v>192291894</v>
      </c>
      <c r="K10" s="107">
        <v>192291894</v>
      </c>
    </row>
    <row r="11" spans="1:11" ht="12.75" customHeight="1">
      <c r="A11" s="193" t="s">
        <v>117</v>
      </c>
      <c r="B11" s="193"/>
      <c r="C11" s="193"/>
      <c r="D11" s="193"/>
      <c r="E11" s="193"/>
      <c r="F11" s="193"/>
      <c r="G11" s="14">
        <v>4</v>
      </c>
      <c r="H11" s="107">
        <v>0</v>
      </c>
      <c r="I11" s="107">
        <v>0</v>
      </c>
      <c r="J11" s="107">
        <v>0</v>
      </c>
      <c r="K11" s="107">
        <v>0</v>
      </c>
    </row>
    <row r="12" spans="1:11" ht="12.75" customHeight="1">
      <c r="A12" s="193" t="s">
        <v>118</v>
      </c>
      <c r="B12" s="193"/>
      <c r="C12" s="193"/>
      <c r="D12" s="193"/>
      <c r="E12" s="193"/>
      <c r="F12" s="193"/>
      <c r="G12" s="14">
        <v>5</v>
      </c>
      <c r="H12" s="107">
        <v>0</v>
      </c>
      <c r="I12" s="107">
        <v>0</v>
      </c>
      <c r="J12" s="107">
        <v>0</v>
      </c>
      <c r="K12" s="107">
        <v>0</v>
      </c>
    </row>
    <row r="13" spans="1:11" ht="12.75" customHeight="1">
      <c r="A13" s="193" t="s">
        <v>119</v>
      </c>
      <c r="B13" s="193"/>
      <c r="C13" s="193"/>
      <c r="D13" s="193"/>
      <c r="E13" s="193"/>
      <c r="F13" s="193"/>
      <c r="G13" s="14">
        <v>6</v>
      </c>
      <c r="H13" s="107">
        <v>940057</v>
      </c>
      <c r="I13" s="107">
        <v>940057</v>
      </c>
      <c r="J13" s="107">
        <v>939758</v>
      </c>
      <c r="K13" s="107">
        <v>939758</v>
      </c>
    </row>
    <row r="14" spans="1:11" ht="12.75" customHeight="1">
      <c r="A14" s="225" t="s">
        <v>359</v>
      </c>
      <c r="B14" s="225"/>
      <c r="C14" s="225"/>
      <c r="D14" s="225"/>
      <c r="E14" s="225"/>
      <c r="F14" s="225"/>
      <c r="G14" s="15">
        <v>7</v>
      </c>
      <c r="H14" s="106">
        <f>H15+H16+H20+H24+H25+H26+H29+H36</f>
        <v>105307096</v>
      </c>
      <c r="I14" s="106">
        <f>I15+I16+I20+I24+I25+I26+I29+I36</f>
        <v>105307096</v>
      </c>
      <c r="J14" s="106">
        <f>J15+J16+J20+J24+J25+J26+J29+J36</f>
        <v>110949612</v>
      </c>
      <c r="K14" s="106">
        <f>K15+K16+K20+K24+K25+K26+K29+K36</f>
        <v>110949612</v>
      </c>
    </row>
    <row r="15" spans="1:11" ht="12.75" customHeight="1">
      <c r="A15" s="193" t="s">
        <v>104</v>
      </c>
      <c r="B15" s="193"/>
      <c r="C15" s="193"/>
      <c r="D15" s="193"/>
      <c r="E15" s="193"/>
      <c r="F15" s="193"/>
      <c r="G15" s="14">
        <v>8</v>
      </c>
      <c r="H15" s="107">
        <v>0</v>
      </c>
      <c r="I15" s="107">
        <v>0</v>
      </c>
      <c r="J15" s="107">
        <v>0</v>
      </c>
      <c r="K15" s="107">
        <v>0</v>
      </c>
    </row>
    <row r="16" spans="1:11" ht="12.75" customHeight="1">
      <c r="A16" s="197" t="s">
        <v>439</v>
      </c>
      <c r="B16" s="197"/>
      <c r="C16" s="197"/>
      <c r="D16" s="197"/>
      <c r="E16" s="197"/>
      <c r="F16" s="197"/>
      <c r="G16" s="15">
        <v>9</v>
      </c>
      <c r="H16" s="106">
        <f>SUM(H17:H19)</f>
        <v>23667370</v>
      </c>
      <c r="I16" s="106">
        <f>SUM(I17:I19)</f>
        <v>23667370</v>
      </c>
      <c r="J16" s="106">
        <f>SUM(J17:J19)</f>
        <v>22005056</v>
      </c>
      <c r="K16" s="106">
        <f>SUM(K17:K19)</f>
        <v>22005056</v>
      </c>
    </row>
    <row r="17" spans="1:11" ht="12.75" customHeight="1">
      <c r="A17" s="228" t="s">
        <v>120</v>
      </c>
      <c r="B17" s="228"/>
      <c r="C17" s="228"/>
      <c r="D17" s="228"/>
      <c r="E17" s="228"/>
      <c r="F17" s="228"/>
      <c r="G17" s="14">
        <v>10</v>
      </c>
      <c r="H17" s="107">
        <v>8120576</v>
      </c>
      <c r="I17" s="107">
        <v>8120576</v>
      </c>
      <c r="J17" s="107">
        <v>7952028</v>
      </c>
      <c r="K17" s="107">
        <v>7952028</v>
      </c>
    </row>
    <row r="18" spans="1:11" ht="12.75" customHeight="1">
      <c r="A18" s="228" t="s">
        <v>121</v>
      </c>
      <c r="B18" s="228"/>
      <c r="C18" s="228"/>
      <c r="D18" s="228"/>
      <c r="E18" s="228"/>
      <c r="F18" s="228"/>
      <c r="G18" s="14">
        <v>11</v>
      </c>
      <c r="H18" s="107">
        <v>0</v>
      </c>
      <c r="I18" s="107">
        <v>0</v>
      </c>
      <c r="J18" s="107">
        <v>0</v>
      </c>
      <c r="K18" s="107">
        <v>0</v>
      </c>
    </row>
    <row r="19" spans="1:11" ht="12.75" customHeight="1">
      <c r="A19" s="228" t="s">
        <v>122</v>
      </c>
      <c r="B19" s="228"/>
      <c r="C19" s="228"/>
      <c r="D19" s="228"/>
      <c r="E19" s="228"/>
      <c r="F19" s="228"/>
      <c r="G19" s="14">
        <v>12</v>
      </c>
      <c r="H19" s="107">
        <v>15546794</v>
      </c>
      <c r="I19" s="107">
        <v>15546794</v>
      </c>
      <c r="J19" s="107">
        <v>14053028</v>
      </c>
      <c r="K19" s="107">
        <v>14053028</v>
      </c>
    </row>
    <row r="20" spans="1:11" ht="12.75" customHeight="1">
      <c r="A20" s="197" t="s">
        <v>440</v>
      </c>
      <c r="B20" s="197"/>
      <c r="C20" s="197"/>
      <c r="D20" s="197"/>
      <c r="E20" s="197"/>
      <c r="F20" s="197"/>
      <c r="G20" s="15">
        <v>13</v>
      </c>
      <c r="H20" s="106">
        <f>SUM(H21:H23)</f>
        <v>22152517</v>
      </c>
      <c r="I20" s="106">
        <f>SUM(I21:I23)</f>
        <v>22152517</v>
      </c>
      <c r="J20" s="106">
        <f>SUM(J21:J23)</f>
        <v>21928876</v>
      </c>
      <c r="K20" s="106">
        <f>SUM(K21:K23)</f>
        <v>21928876</v>
      </c>
    </row>
    <row r="21" spans="1:11" ht="12.75" customHeight="1">
      <c r="A21" s="228" t="s">
        <v>105</v>
      </c>
      <c r="B21" s="228"/>
      <c r="C21" s="228"/>
      <c r="D21" s="228"/>
      <c r="E21" s="228"/>
      <c r="F21" s="228"/>
      <c r="G21" s="14">
        <v>14</v>
      </c>
      <c r="H21" s="107">
        <v>13205986</v>
      </c>
      <c r="I21" s="107">
        <v>13205986</v>
      </c>
      <c r="J21" s="107">
        <v>13106769</v>
      </c>
      <c r="K21" s="107">
        <v>13106769</v>
      </c>
    </row>
    <row r="22" spans="1:11" ht="12.75" customHeight="1">
      <c r="A22" s="228" t="s">
        <v>106</v>
      </c>
      <c r="B22" s="228"/>
      <c r="C22" s="228"/>
      <c r="D22" s="228"/>
      <c r="E22" s="228"/>
      <c r="F22" s="228"/>
      <c r="G22" s="14">
        <v>15</v>
      </c>
      <c r="H22" s="107">
        <v>5711299</v>
      </c>
      <c r="I22" s="107">
        <v>5711299</v>
      </c>
      <c r="J22" s="107">
        <v>5639923</v>
      </c>
      <c r="K22" s="107">
        <v>5639923</v>
      </c>
    </row>
    <row r="23" spans="1:11" ht="12.75" customHeight="1">
      <c r="A23" s="228" t="s">
        <v>107</v>
      </c>
      <c r="B23" s="228"/>
      <c r="C23" s="228"/>
      <c r="D23" s="228"/>
      <c r="E23" s="228"/>
      <c r="F23" s="228"/>
      <c r="G23" s="14">
        <v>16</v>
      </c>
      <c r="H23" s="107">
        <v>3235232</v>
      </c>
      <c r="I23" s="107">
        <v>3235232</v>
      </c>
      <c r="J23" s="107">
        <v>3182184</v>
      </c>
      <c r="K23" s="107">
        <v>3182184</v>
      </c>
    </row>
    <row r="24" spans="1:11" ht="12.75" customHeight="1">
      <c r="A24" s="193" t="s">
        <v>108</v>
      </c>
      <c r="B24" s="193"/>
      <c r="C24" s="193"/>
      <c r="D24" s="193"/>
      <c r="E24" s="193"/>
      <c r="F24" s="193"/>
      <c r="G24" s="14">
        <v>17</v>
      </c>
      <c r="H24" s="107">
        <v>50256552</v>
      </c>
      <c r="I24" s="107">
        <v>50256552</v>
      </c>
      <c r="J24" s="107">
        <v>58586054</v>
      </c>
      <c r="K24" s="107">
        <v>58586054</v>
      </c>
    </row>
    <row r="25" spans="1:11" ht="12.75" customHeight="1">
      <c r="A25" s="193" t="s">
        <v>109</v>
      </c>
      <c r="B25" s="193"/>
      <c r="C25" s="193"/>
      <c r="D25" s="193"/>
      <c r="E25" s="193"/>
      <c r="F25" s="193"/>
      <c r="G25" s="14">
        <v>18</v>
      </c>
      <c r="H25" s="107">
        <v>8722711</v>
      </c>
      <c r="I25" s="107">
        <v>8722711</v>
      </c>
      <c r="J25" s="107">
        <v>8380797</v>
      </c>
      <c r="K25" s="107">
        <v>8380797</v>
      </c>
    </row>
    <row r="26" spans="1:11" ht="12.75" customHeight="1">
      <c r="A26" s="197" t="s">
        <v>441</v>
      </c>
      <c r="B26" s="197"/>
      <c r="C26" s="197"/>
      <c r="D26" s="197"/>
      <c r="E26" s="197"/>
      <c r="F26" s="197"/>
      <c r="G26" s="15">
        <v>19</v>
      </c>
      <c r="H26" s="106">
        <f>H27+H28</f>
        <v>0</v>
      </c>
      <c r="I26" s="106">
        <f>I27+I28</f>
        <v>0</v>
      </c>
      <c r="J26" s="106">
        <f>J27+J28</f>
        <v>0</v>
      </c>
      <c r="K26" s="106">
        <f>K27+K28</f>
        <v>0</v>
      </c>
    </row>
    <row r="27" spans="1:11" ht="12.75" customHeight="1">
      <c r="A27" s="228" t="s">
        <v>123</v>
      </c>
      <c r="B27" s="228"/>
      <c r="C27" s="228"/>
      <c r="D27" s="228"/>
      <c r="E27" s="228"/>
      <c r="F27" s="228"/>
      <c r="G27" s="14">
        <v>20</v>
      </c>
      <c r="H27" s="107">
        <v>0</v>
      </c>
      <c r="I27" s="107">
        <v>0</v>
      </c>
      <c r="J27" s="107">
        <v>0</v>
      </c>
      <c r="K27" s="107">
        <v>0</v>
      </c>
    </row>
    <row r="28" spans="1:11" ht="12.75" customHeight="1">
      <c r="A28" s="228" t="s">
        <v>124</v>
      </c>
      <c r="B28" s="228"/>
      <c r="C28" s="228"/>
      <c r="D28" s="228"/>
      <c r="E28" s="228"/>
      <c r="F28" s="228"/>
      <c r="G28" s="14">
        <v>21</v>
      </c>
      <c r="H28" s="107">
        <v>0</v>
      </c>
      <c r="I28" s="107">
        <v>0</v>
      </c>
      <c r="J28" s="107">
        <v>0</v>
      </c>
      <c r="K28" s="107">
        <v>0</v>
      </c>
    </row>
    <row r="29" spans="1:11" ht="12.75" customHeight="1">
      <c r="A29" s="197" t="s">
        <v>442</v>
      </c>
      <c r="B29" s="197"/>
      <c r="C29" s="197"/>
      <c r="D29" s="197"/>
      <c r="E29" s="197"/>
      <c r="F29" s="197"/>
      <c r="G29" s="15">
        <v>22</v>
      </c>
      <c r="H29" s="106">
        <f>SUM(H30:H35)</f>
        <v>0</v>
      </c>
      <c r="I29" s="106">
        <f>SUM(I30:I35)</f>
        <v>0</v>
      </c>
      <c r="J29" s="106">
        <f>SUM(J30:J35)</f>
        <v>0</v>
      </c>
      <c r="K29" s="106">
        <f>SUM(K30:K35)</f>
        <v>0</v>
      </c>
    </row>
    <row r="30" spans="1:11" ht="12.75" customHeight="1">
      <c r="A30" s="228" t="s">
        <v>125</v>
      </c>
      <c r="B30" s="228"/>
      <c r="C30" s="228"/>
      <c r="D30" s="228"/>
      <c r="E30" s="228"/>
      <c r="F30" s="228"/>
      <c r="G30" s="14">
        <v>23</v>
      </c>
      <c r="H30" s="107">
        <v>0</v>
      </c>
      <c r="I30" s="107">
        <v>0</v>
      </c>
      <c r="J30" s="107">
        <v>0</v>
      </c>
      <c r="K30" s="107">
        <v>0</v>
      </c>
    </row>
    <row r="31" spans="1:11" ht="12.75" customHeight="1">
      <c r="A31" s="228" t="s">
        <v>126</v>
      </c>
      <c r="B31" s="228"/>
      <c r="C31" s="228"/>
      <c r="D31" s="228"/>
      <c r="E31" s="228"/>
      <c r="F31" s="228"/>
      <c r="G31" s="14">
        <v>24</v>
      </c>
      <c r="H31" s="107">
        <v>0</v>
      </c>
      <c r="I31" s="107">
        <v>0</v>
      </c>
      <c r="J31" s="107">
        <v>0</v>
      </c>
      <c r="K31" s="107">
        <v>0</v>
      </c>
    </row>
    <row r="32" spans="1:11" ht="12.75" customHeight="1">
      <c r="A32" s="228" t="s">
        <v>127</v>
      </c>
      <c r="B32" s="228"/>
      <c r="C32" s="228"/>
      <c r="D32" s="228"/>
      <c r="E32" s="228"/>
      <c r="F32" s="228"/>
      <c r="G32" s="14">
        <v>25</v>
      </c>
      <c r="H32" s="107">
        <v>0</v>
      </c>
      <c r="I32" s="107">
        <v>0</v>
      </c>
      <c r="J32" s="107">
        <v>0</v>
      </c>
      <c r="K32" s="107">
        <v>0</v>
      </c>
    </row>
    <row r="33" spans="1:11" ht="12.75" customHeight="1">
      <c r="A33" s="228" t="s">
        <v>128</v>
      </c>
      <c r="B33" s="228"/>
      <c r="C33" s="228"/>
      <c r="D33" s="228"/>
      <c r="E33" s="228"/>
      <c r="F33" s="228"/>
      <c r="G33" s="14">
        <v>26</v>
      </c>
      <c r="H33" s="107">
        <v>0</v>
      </c>
      <c r="I33" s="107">
        <v>0</v>
      </c>
      <c r="J33" s="107">
        <v>0</v>
      </c>
      <c r="K33" s="107">
        <v>0</v>
      </c>
    </row>
    <row r="34" spans="1:11" ht="12.75" customHeight="1">
      <c r="A34" s="228" t="s">
        <v>129</v>
      </c>
      <c r="B34" s="228"/>
      <c r="C34" s="228"/>
      <c r="D34" s="228"/>
      <c r="E34" s="228"/>
      <c r="F34" s="228"/>
      <c r="G34" s="14">
        <v>27</v>
      </c>
      <c r="H34" s="107">
        <v>0</v>
      </c>
      <c r="I34" s="107">
        <v>0</v>
      </c>
      <c r="J34" s="107">
        <v>0</v>
      </c>
      <c r="K34" s="107">
        <v>0</v>
      </c>
    </row>
    <row r="35" spans="1:11" ht="12.75" customHeight="1">
      <c r="A35" s="228" t="s">
        <v>130</v>
      </c>
      <c r="B35" s="228"/>
      <c r="C35" s="228"/>
      <c r="D35" s="228"/>
      <c r="E35" s="228"/>
      <c r="F35" s="228"/>
      <c r="G35" s="14">
        <v>28</v>
      </c>
      <c r="H35" s="107">
        <v>0</v>
      </c>
      <c r="I35" s="107">
        <v>0</v>
      </c>
      <c r="J35" s="107">
        <v>0</v>
      </c>
      <c r="K35" s="107">
        <v>0</v>
      </c>
    </row>
    <row r="36" spans="1:11" ht="12.75" customHeight="1">
      <c r="A36" s="193" t="s">
        <v>110</v>
      </c>
      <c r="B36" s="193"/>
      <c r="C36" s="193"/>
      <c r="D36" s="193"/>
      <c r="E36" s="193"/>
      <c r="F36" s="193"/>
      <c r="G36" s="14">
        <v>29</v>
      </c>
      <c r="H36" s="107">
        <v>507946</v>
      </c>
      <c r="I36" s="107">
        <v>507946</v>
      </c>
      <c r="J36" s="107">
        <v>48829</v>
      </c>
      <c r="K36" s="107">
        <v>48829</v>
      </c>
    </row>
    <row r="37" spans="1:11" ht="12.75" customHeight="1">
      <c r="A37" s="225" t="s">
        <v>360</v>
      </c>
      <c r="B37" s="225"/>
      <c r="C37" s="225"/>
      <c r="D37" s="225"/>
      <c r="E37" s="225"/>
      <c r="F37" s="225"/>
      <c r="G37" s="15">
        <v>30</v>
      </c>
      <c r="H37" s="106">
        <f>SUM(H38:H47)</f>
        <v>1452436</v>
      </c>
      <c r="I37" s="106">
        <f>SUM(I38:I47)</f>
        <v>1452436</v>
      </c>
      <c r="J37" s="106">
        <f>SUM(J38:J47)</f>
        <v>1100150</v>
      </c>
      <c r="K37" s="106">
        <f>SUM(K38:K47)</f>
        <v>1100150</v>
      </c>
    </row>
    <row r="38" spans="1:11" ht="12.75" customHeight="1">
      <c r="A38" s="193" t="s">
        <v>131</v>
      </c>
      <c r="B38" s="193"/>
      <c r="C38" s="193"/>
      <c r="D38" s="193"/>
      <c r="E38" s="193"/>
      <c r="F38" s="193"/>
      <c r="G38" s="14">
        <v>31</v>
      </c>
      <c r="H38" s="107">
        <v>0</v>
      </c>
      <c r="I38" s="107">
        <v>0</v>
      </c>
      <c r="J38" s="107">
        <v>0</v>
      </c>
      <c r="K38" s="107">
        <v>0</v>
      </c>
    </row>
    <row r="39" spans="1:11" ht="24.75" customHeight="1">
      <c r="A39" s="193" t="s">
        <v>132</v>
      </c>
      <c r="B39" s="193"/>
      <c r="C39" s="193"/>
      <c r="D39" s="193"/>
      <c r="E39" s="193"/>
      <c r="F39" s="193"/>
      <c r="G39" s="14">
        <v>32</v>
      </c>
      <c r="H39" s="107">
        <v>0</v>
      </c>
      <c r="I39" s="107">
        <v>0</v>
      </c>
      <c r="J39" s="107">
        <v>0</v>
      </c>
      <c r="K39" s="107">
        <v>0</v>
      </c>
    </row>
    <row r="40" spans="1:11" ht="24.75" customHeight="1">
      <c r="A40" s="193" t="s">
        <v>133</v>
      </c>
      <c r="B40" s="193"/>
      <c r="C40" s="193"/>
      <c r="D40" s="193"/>
      <c r="E40" s="193"/>
      <c r="F40" s="193"/>
      <c r="G40" s="14">
        <v>33</v>
      </c>
      <c r="H40" s="107">
        <v>0</v>
      </c>
      <c r="I40" s="107">
        <v>0</v>
      </c>
      <c r="J40" s="107">
        <v>0</v>
      </c>
      <c r="K40" s="107">
        <v>0</v>
      </c>
    </row>
    <row r="41" spans="1:11" ht="24.75" customHeight="1">
      <c r="A41" s="193" t="s">
        <v>134</v>
      </c>
      <c r="B41" s="193"/>
      <c r="C41" s="193"/>
      <c r="D41" s="193"/>
      <c r="E41" s="193"/>
      <c r="F41" s="193"/>
      <c r="G41" s="14">
        <v>34</v>
      </c>
      <c r="H41" s="107">
        <v>0</v>
      </c>
      <c r="I41" s="107">
        <v>0</v>
      </c>
      <c r="J41" s="107">
        <v>0</v>
      </c>
      <c r="K41" s="107">
        <v>0</v>
      </c>
    </row>
    <row r="42" spans="1:11" ht="24.75" customHeight="1">
      <c r="A42" s="193" t="s">
        <v>135</v>
      </c>
      <c r="B42" s="193"/>
      <c r="C42" s="193"/>
      <c r="D42" s="193"/>
      <c r="E42" s="193"/>
      <c r="F42" s="193"/>
      <c r="G42" s="14">
        <v>35</v>
      </c>
      <c r="H42" s="107">
        <v>0</v>
      </c>
      <c r="I42" s="107">
        <v>0</v>
      </c>
      <c r="J42" s="107">
        <v>0</v>
      </c>
      <c r="K42" s="107">
        <v>0</v>
      </c>
    </row>
    <row r="43" spans="1:11" ht="12.75" customHeight="1">
      <c r="A43" s="193" t="s">
        <v>136</v>
      </c>
      <c r="B43" s="193"/>
      <c r="C43" s="193"/>
      <c r="D43" s="193"/>
      <c r="E43" s="193"/>
      <c r="F43" s="193"/>
      <c r="G43" s="14">
        <v>36</v>
      </c>
      <c r="H43" s="107">
        <v>0</v>
      </c>
      <c r="I43" s="107">
        <v>0</v>
      </c>
      <c r="J43" s="107">
        <v>0</v>
      </c>
      <c r="K43" s="107">
        <v>0</v>
      </c>
    </row>
    <row r="44" spans="1:11" ht="12.75" customHeight="1">
      <c r="A44" s="193" t="s">
        <v>137</v>
      </c>
      <c r="B44" s="193"/>
      <c r="C44" s="193"/>
      <c r="D44" s="193"/>
      <c r="E44" s="193"/>
      <c r="F44" s="193"/>
      <c r="G44" s="14">
        <v>37</v>
      </c>
      <c r="H44" s="107">
        <v>34954</v>
      </c>
      <c r="I44" s="107">
        <v>34954</v>
      </c>
      <c r="J44" s="107">
        <v>42860</v>
      </c>
      <c r="K44" s="107">
        <v>42860</v>
      </c>
    </row>
    <row r="45" spans="1:11" ht="12.75" customHeight="1">
      <c r="A45" s="193" t="s">
        <v>138</v>
      </c>
      <c r="B45" s="193"/>
      <c r="C45" s="193"/>
      <c r="D45" s="193"/>
      <c r="E45" s="193"/>
      <c r="F45" s="193"/>
      <c r="G45" s="14">
        <v>38</v>
      </c>
      <c r="H45" s="107">
        <v>1417482</v>
      </c>
      <c r="I45" s="107">
        <v>1417482</v>
      </c>
      <c r="J45" s="107">
        <v>1057290</v>
      </c>
      <c r="K45" s="107">
        <v>1057290</v>
      </c>
    </row>
    <row r="46" spans="1:11" ht="12.75" customHeight="1">
      <c r="A46" s="193" t="s">
        <v>139</v>
      </c>
      <c r="B46" s="193"/>
      <c r="C46" s="193"/>
      <c r="D46" s="193"/>
      <c r="E46" s="193"/>
      <c r="F46" s="193"/>
      <c r="G46" s="14">
        <v>39</v>
      </c>
      <c r="H46" s="107">
        <v>0</v>
      </c>
      <c r="I46" s="107">
        <v>0</v>
      </c>
      <c r="J46" s="107">
        <v>0</v>
      </c>
      <c r="K46" s="107">
        <v>0</v>
      </c>
    </row>
    <row r="47" spans="1:11" ht="12.75" customHeight="1">
      <c r="A47" s="193" t="s">
        <v>140</v>
      </c>
      <c r="B47" s="193"/>
      <c r="C47" s="193"/>
      <c r="D47" s="193"/>
      <c r="E47" s="193"/>
      <c r="F47" s="193"/>
      <c r="G47" s="14">
        <v>40</v>
      </c>
      <c r="H47" s="107">
        <v>0</v>
      </c>
      <c r="I47" s="107">
        <v>0</v>
      </c>
      <c r="J47" s="107">
        <v>0</v>
      </c>
      <c r="K47" s="107">
        <v>0</v>
      </c>
    </row>
    <row r="48" spans="1:11" ht="12.75" customHeight="1">
      <c r="A48" s="225" t="s">
        <v>361</v>
      </c>
      <c r="B48" s="225"/>
      <c r="C48" s="225"/>
      <c r="D48" s="225"/>
      <c r="E48" s="225"/>
      <c r="F48" s="225"/>
      <c r="G48" s="15">
        <v>41</v>
      </c>
      <c r="H48" s="106">
        <f>SUM(H49:H55)</f>
        <v>80729</v>
      </c>
      <c r="I48" s="106">
        <f>SUM(I49:I55)</f>
        <v>80729</v>
      </c>
      <c r="J48" s="106">
        <f>SUM(J49:J55)</f>
        <v>485614</v>
      </c>
      <c r="K48" s="106">
        <f>SUM(K49:K55)</f>
        <v>485614</v>
      </c>
    </row>
    <row r="49" spans="1:11" ht="24.75" customHeight="1">
      <c r="A49" s="193" t="s">
        <v>141</v>
      </c>
      <c r="B49" s="193"/>
      <c r="C49" s="193"/>
      <c r="D49" s="193"/>
      <c r="E49" s="193"/>
      <c r="F49" s="193"/>
      <c r="G49" s="14">
        <v>42</v>
      </c>
      <c r="H49" s="107">
        <v>0</v>
      </c>
      <c r="I49" s="107">
        <v>0</v>
      </c>
      <c r="J49" s="107">
        <v>0</v>
      </c>
      <c r="K49" s="107">
        <v>0</v>
      </c>
    </row>
    <row r="50" spans="1:11" ht="12.75" customHeight="1">
      <c r="A50" s="218" t="s">
        <v>142</v>
      </c>
      <c r="B50" s="218"/>
      <c r="C50" s="218"/>
      <c r="D50" s="218"/>
      <c r="E50" s="218"/>
      <c r="F50" s="218"/>
      <c r="G50" s="14">
        <v>43</v>
      </c>
      <c r="H50" s="107">
        <v>0</v>
      </c>
      <c r="I50" s="107">
        <v>0</v>
      </c>
      <c r="J50" s="107">
        <v>0</v>
      </c>
      <c r="K50" s="107">
        <v>0</v>
      </c>
    </row>
    <row r="51" spans="1:11" ht="12.75" customHeight="1">
      <c r="A51" s="218" t="s">
        <v>143</v>
      </c>
      <c r="B51" s="218"/>
      <c r="C51" s="218"/>
      <c r="D51" s="218"/>
      <c r="E51" s="218"/>
      <c r="F51" s="218"/>
      <c r="G51" s="14">
        <v>44</v>
      </c>
      <c r="H51" s="107">
        <v>215</v>
      </c>
      <c r="I51" s="107">
        <v>215</v>
      </c>
      <c r="J51" s="107">
        <v>676</v>
      </c>
      <c r="K51" s="107">
        <v>676</v>
      </c>
    </row>
    <row r="52" spans="1:11" ht="12.75" customHeight="1">
      <c r="A52" s="218" t="s">
        <v>144</v>
      </c>
      <c r="B52" s="218"/>
      <c r="C52" s="218"/>
      <c r="D52" s="218"/>
      <c r="E52" s="218"/>
      <c r="F52" s="218"/>
      <c r="G52" s="14">
        <v>45</v>
      </c>
      <c r="H52" s="107">
        <v>17323</v>
      </c>
      <c r="I52" s="107">
        <v>17323</v>
      </c>
      <c r="J52" s="107">
        <v>432340</v>
      </c>
      <c r="K52" s="107">
        <v>432340</v>
      </c>
    </row>
    <row r="53" spans="1:11" ht="12.75" customHeight="1">
      <c r="A53" s="218" t="s">
        <v>145</v>
      </c>
      <c r="B53" s="218"/>
      <c r="C53" s="218"/>
      <c r="D53" s="218"/>
      <c r="E53" s="218"/>
      <c r="F53" s="218"/>
      <c r="G53" s="14">
        <v>46</v>
      </c>
      <c r="H53" s="107">
        <v>0</v>
      </c>
      <c r="I53" s="107">
        <v>0</v>
      </c>
      <c r="J53" s="107">
        <v>0</v>
      </c>
      <c r="K53" s="107">
        <v>0</v>
      </c>
    </row>
    <row r="54" spans="1:11" ht="12.75" customHeight="1">
      <c r="A54" s="218" t="s">
        <v>146</v>
      </c>
      <c r="B54" s="218"/>
      <c r="C54" s="218"/>
      <c r="D54" s="218"/>
      <c r="E54" s="218"/>
      <c r="F54" s="218"/>
      <c r="G54" s="14">
        <v>47</v>
      </c>
      <c r="H54" s="107">
        <v>0</v>
      </c>
      <c r="I54" s="107">
        <v>0</v>
      </c>
      <c r="J54" s="107">
        <v>0</v>
      </c>
      <c r="K54" s="107">
        <v>0</v>
      </c>
    </row>
    <row r="55" spans="1:11" ht="12.75" customHeight="1">
      <c r="A55" s="218" t="s">
        <v>147</v>
      </c>
      <c r="B55" s="218"/>
      <c r="C55" s="218"/>
      <c r="D55" s="218"/>
      <c r="E55" s="218"/>
      <c r="F55" s="218"/>
      <c r="G55" s="14">
        <v>48</v>
      </c>
      <c r="H55" s="107">
        <v>63191</v>
      </c>
      <c r="I55" s="107">
        <v>63191</v>
      </c>
      <c r="J55" s="107">
        <v>52598</v>
      </c>
      <c r="K55" s="107">
        <v>52598</v>
      </c>
    </row>
    <row r="56" spans="1:11" ht="21.75" customHeight="1">
      <c r="A56" s="227" t="s">
        <v>148</v>
      </c>
      <c r="B56" s="227"/>
      <c r="C56" s="227"/>
      <c r="D56" s="227"/>
      <c r="E56" s="227"/>
      <c r="F56" s="227"/>
      <c r="G56" s="14">
        <v>49</v>
      </c>
      <c r="H56" s="107">
        <v>0</v>
      </c>
      <c r="I56" s="107">
        <v>0</v>
      </c>
      <c r="J56" s="107">
        <v>0</v>
      </c>
      <c r="K56" s="107">
        <v>0</v>
      </c>
    </row>
    <row r="57" spans="1:11" ht="12.75" customHeight="1">
      <c r="A57" s="227" t="s">
        <v>149</v>
      </c>
      <c r="B57" s="227"/>
      <c r="C57" s="227"/>
      <c r="D57" s="227"/>
      <c r="E57" s="227"/>
      <c r="F57" s="227"/>
      <c r="G57" s="14">
        <v>50</v>
      </c>
      <c r="H57" s="107">
        <v>0</v>
      </c>
      <c r="I57" s="107">
        <v>0</v>
      </c>
      <c r="J57" s="107">
        <v>0</v>
      </c>
      <c r="K57" s="107">
        <v>0</v>
      </c>
    </row>
    <row r="58" spans="1:11" ht="24" customHeight="1">
      <c r="A58" s="227" t="s">
        <v>150</v>
      </c>
      <c r="B58" s="227"/>
      <c r="C58" s="227"/>
      <c r="D58" s="227"/>
      <c r="E58" s="227"/>
      <c r="F58" s="227"/>
      <c r="G58" s="14">
        <v>51</v>
      </c>
      <c r="H58" s="107">
        <v>0</v>
      </c>
      <c r="I58" s="107">
        <v>0</v>
      </c>
      <c r="J58" s="107">
        <v>0</v>
      </c>
      <c r="K58" s="107">
        <v>0</v>
      </c>
    </row>
    <row r="59" spans="1:11" ht="12.75" customHeight="1">
      <c r="A59" s="227" t="s">
        <v>151</v>
      </c>
      <c r="B59" s="227"/>
      <c r="C59" s="227"/>
      <c r="D59" s="227"/>
      <c r="E59" s="227"/>
      <c r="F59" s="227"/>
      <c r="G59" s="14">
        <v>52</v>
      </c>
      <c r="H59" s="107">
        <v>0</v>
      </c>
      <c r="I59" s="107">
        <v>0</v>
      </c>
      <c r="J59" s="107">
        <v>0</v>
      </c>
      <c r="K59" s="107">
        <v>0</v>
      </c>
    </row>
    <row r="60" spans="1:11" ht="12.75" customHeight="1">
      <c r="A60" s="225" t="s">
        <v>362</v>
      </c>
      <c r="B60" s="225"/>
      <c r="C60" s="225"/>
      <c r="D60" s="225"/>
      <c r="E60" s="225"/>
      <c r="F60" s="225"/>
      <c r="G60" s="15">
        <v>53</v>
      </c>
      <c r="H60" s="106">
        <f>H8+H37+H56+H57</f>
        <v>198435387</v>
      </c>
      <c r="I60" s="106">
        <f>I8+I37+I56+I57</f>
        <v>198435387</v>
      </c>
      <c r="J60" s="106">
        <f>J8+J37+J56+J57</f>
        <v>194331802</v>
      </c>
      <c r="K60" s="106">
        <f>K8+K37+K56+K57</f>
        <v>194331802</v>
      </c>
    </row>
    <row r="61" spans="1:11" ht="12.75" customHeight="1">
      <c r="A61" s="225" t="s">
        <v>363</v>
      </c>
      <c r="B61" s="225"/>
      <c r="C61" s="225"/>
      <c r="D61" s="225"/>
      <c r="E61" s="225"/>
      <c r="F61" s="225"/>
      <c r="G61" s="15">
        <v>54</v>
      </c>
      <c r="H61" s="106">
        <f>H14+H48+H58+H59</f>
        <v>105387825</v>
      </c>
      <c r="I61" s="106">
        <f>I14+I48+I58+I59</f>
        <v>105387825</v>
      </c>
      <c r="J61" s="106">
        <f>J14+J48+J58+J59</f>
        <v>111435226</v>
      </c>
      <c r="K61" s="106">
        <f>K14+K48+K58+K59</f>
        <v>111435226</v>
      </c>
    </row>
    <row r="62" spans="1:11" ht="12.75" customHeight="1">
      <c r="A62" s="225" t="s">
        <v>364</v>
      </c>
      <c r="B62" s="225"/>
      <c r="C62" s="225"/>
      <c r="D62" s="225"/>
      <c r="E62" s="225"/>
      <c r="F62" s="225"/>
      <c r="G62" s="15">
        <v>55</v>
      </c>
      <c r="H62" s="106">
        <f>H60-H61</f>
        <v>93047562</v>
      </c>
      <c r="I62" s="106">
        <f>I60-I61</f>
        <v>93047562</v>
      </c>
      <c r="J62" s="106">
        <f>J60-J61</f>
        <v>82896576</v>
      </c>
      <c r="K62" s="106">
        <f>K60-K61</f>
        <v>82896576</v>
      </c>
    </row>
    <row r="63" spans="1:11" ht="12.75" customHeight="1">
      <c r="A63" s="226" t="s">
        <v>365</v>
      </c>
      <c r="B63" s="226"/>
      <c r="C63" s="226"/>
      <c r="D63" s="226"/>
      <c r="E63" s="226"/>
      <c r="F63" s="226"/>
      <c r="G63" s="15">
        <v>56</v>
      </c>
      <c r="H63" s="106">
        <f>+IF((H60-H61)&gt;0,(H60-H61),0)</f>
        <v>93047562</v>
      </c>
      <c r="I63" s="106">
        <f>+IF((I60-I61)&gt;0,(I60-I61),0)</f>
        <v>93047562</v>
      </c>
      <c r="J63" s="106">
        <f>+IF((J60-J61)&gt;0,(J60-J61),0)</f>
        <v>82896576</v>
      </c>
      <c r="K63" s="106">
        <f>+IF((K60-K61)&gt;0,(K60-K61),0)</f>
        <v>82896576</v>
      </c>
    </row>
    <row r="64" spans="1:11" ht="12.75" customHeight="1">
      <c r="A64" s="226" t="s">
        <v>366</v>
      </c>
      <c r="B64" s="226"/>
      <c r="C64" s="226"/>
      <c r="D64" s="226"/>
      <c r="E64" s="226"/>
      <c r="F64" s="226"/>
      <c r="G64" s="15">
        <v>57</v>
      </c>
      <c r="H64" s="106">
        <f>+IF((H60-H61)&lt;0,(H60-H61),0)</f>
        <v>0</v>
      </c>
      <c r="I64" s="106">
        <f>+IF((I60-I61)&lt;0,(I60-I61),0)</f>
        <v>0</v>
      </c>
      <c r="J64" s="106">
        <f>+IF((J60-J61)&lt;0,(J60-J61),0)</f>
        <v>0</v>
      </c>
      <c r="K64" s="106">
        <f>+IF((K60-K61)&lt;0,(K60-K61),0)</f>
        <v>0</v>
      </c>
    </row>
    <row r="65" spans="1:11" ht="12.75" customHeight="1">
      <c r="A65" s="227" t="s">
        <v>111</v>
      </c>
      <c r="B65" s="227"/>
      <c r="C65" s="227"/>
      <c r="D65" s="227"/>
      <c r="E65" s="227"/>
      <c r="F65" s="227"/>
      <c r="G65" s="14">
        <v>58</v>
      </c>
      <c r="H65" s="107">
        <v>16768284</v>
      </c>
      <c r="I65" s="107">
        <v>16768284</v>
      </c>
      <c r="J65" s="107">
        <v>14925424</v>
      </c>
      <c r="K65" s="107">
        <v>14925424</v>
      </c>
    </row>
    <row r="66" spans="1:11" ht="12.75" customHeight="1">
      <c r="A66" s="225" t="s">
        <v>367</v>
      </c>
      <c r="B66" s="225"/>
      <c r="C66" s="225"/>
      <c r="D66" s="225"/>
      <c r="E66" s="225"/>
      <c r="F66" s="225"/>
      <c r="G66" s="15">
        <v>59</v>
      </c>
      <c r="H66" s="106">
        <f>H62-H65</f>
        <v>76279278</v>
      </c>
      <c r="I66" s="106">
        <f>I62-I65</f>
        <v>76279278</v>
      </c>
      <c r="J66" s="106">
        <f>J62-J65</f>
        <v>67971152</v>
      </c>
      <c r="K66" s="106">
        <f>K62-K65</f>
        <v>67971152</v>
      </c>
    </row>
    <row r="67" spans="1:11" ht="12.75" customHeight="1">
      <c r="A67" s="226" t="s">
        <v>368</v>
      </c>
      <c r="B67" s="226"/>
      <c r="C67" s="226"/>
      <c r="D67" s="226"/>
      <c r="E67" s="226"/>
      <c r="F67" s="226"/>
      <c r="G67" s="15">
        <v>60</v>
      </c>
      <c r="H67" s="106">
        <f>+IF((H62-H65)&gt;0,(H62-H65),0)</f>
        <v>76279278</v>
      </c>
      <c r="I67" s="106">
        <f>+IF((I62-I65)&gt;0,(I62-I65),0)</f>
        <v>76279278</v>
      </c>
      <c r="J67" s="106">
        <f>+IF((J62-J65)&gt;0,(J62-J65),0)</f>
        <v>67971152</v>
      </c>
      <c r="K67" s="106">
        <f>+IF((K62-K65)&gt;0,(K62-K65),0)</f>
        <v>67971152</v>
      </c>
    </row>
    <row r="68" spans="1:11" ht="12.75" customHeight="1">
      <c r="A68" s="226" t="s">
        <v>369</v>
      </c>
      <c r="B68" s="226"/>
      <c r="C68" s="226"/>
      <c r="D68" s="226"/>
      <c r="E68" s="226"/>
      <c r="F68" s="226"/>
      <c r="G68" s="15">
        <v>61</v>
      </c>
      <c r="H68" s="106">
        <f>+IF((H62-H65)&lt;0,(H62-H65),0)</f>
        <v>0</v>
      </c>
      <c r="I68" s="106">
        <f>+IF((I62-I65)&lt;0,(I62-I65),0)</f>
        <v>0</v>
      </c>
      <c r="J68" s="106">
        <f>+IF((J62-J65)&lt;0,(J62-J65),0)</f>
        <v>0</v>
      </c>
      <c r="K68" s="106">
        <f>+IF((K62-K65)&lt;0,(K62-K65),0)</f>
        <v>0</v>
      </c>
    </row>
    <row r="69" spans="1:11" ht="12.75">
      <c r="A69" s="219" t="s">
        <v>152</v>
      </c>
      <c r="B69" s="219"/>
      <c r="C69" s="219"/>
      <c r="D69" s="219"/>
      <c r="E69" s="219"/>
      <c r="F69" s="219"/>
      <c r="G69" s="220"/>
      <c r="H69" s="220"/>
      <c r="I69" s="220"/>
      <c r="J69" s="221"/>
      <c r="K69" s="221"/>
    </row>
    <row r="70" spans="1:11" ht="21.75" customHeight="1">
      <c r="A70" s="225" t="s">
        <v>370</v>
      </c>
      <c r="B70" s="225"/>
      <c r="C70" s="225"/>
      <c r="D70" s="225"/>
      <c r="E70" s="225"/>
      <c r="F70" s="225"/>
      <c r="G70" s="15">
        <v>62</v>
      </c>
      <c r="H70" s="106">
        <f>H71-H72</f>
        <v>0</v>
      </c>
      <c r="I70" s="106">
        <f>I71-I72</f>
        <v>0</v>
      </c>
      <c r="J70" s="106">
        <f>J71-J72</f>
        <v>0</v>
      </c>
      <c r="K70" s="106">
        <f>K71-K72</f>
        <v>0</v>
      </c>
    </row>
    <row r="71" spans="1:11" ht="12.75" customHeight="1">
      <c r="A71" s="218" t="s">
        <v>153</v>
      </c>
      <c r="B71" s="218"/>
      <c r="C71" s="218"/>
      <c r="D71" s="218"/>
      <c r="E71" s="218"/>
      <c r="F71" s="218"/>
      <c r="G71" s="14">
        <v>63</v>
      </c>
      <c r="H71" s="107">
        <v>0</v>
      </c>
      <c r="I71" s="107">
        <v>0</v>
      </c>
      <c r="J71" s="107">
        <v>0</v>
      </c>
      <c r="K71" s="107">
        <v>0</v>
      </c>
    </row>
    <row r="72" spans="1:11" ht="12.75" customHeight="1">
      <c r="A72" s="218" t="s">
        <v>154</v>
      </c>
      <c r="B72" s="218"/>
      <c r="C72" s="218"/>
      <c r="D72" s="218"/>
      <c r="E72" s="218"/>
      <c r="F72" s="218"/>
      <c r="G72" s="14">
        <v>64</v>
      </c>
      <c r="H72" s="107">
        <v>0</v>
      </c>
      <c r="I72" s="107">
        <v>0</v>
      </c>
      <c r="J72" s="107">
        <v>0</v>
      </c>
      <c r="K72" s="107">
        <v>0</v>
      </c>
    </row>
    <row r="73" spans="1:11" ht="12.75" customHeight="1">
      <c r="A73" s="227" t="s">
        <v>155</v>
      </c>
      <c r="B73" s="227"/>
      <c r="C73" s="227"/>
      <c r="D73" s="227"/>
      <c r="E73" s="227"/>
      <c r="F73" s="227"/>
      <c r="G73" s="14">
        <v>65</v>
      </c>
      <c r="H73" s="107">
        <v>0</v>
      </c>
      <c r="I73" s="107">
        <v>0</v>
      </c>
      <c r="J73" s="107">
        <v>0</v>
      </c>
      <c r="K73" s="107">
        <v>0</v>
      </c>
    </row>
    <row r="74" spans="1:11" ht="12.75" customHeight="1">
      <c r="A74" s="226" t="s">
        <v>371</v>
      </c>
      <c r="B74" s="226"/>
      <c r="C74" s="226"/>
      <c r="D74" s="226"/>
      <c r="E74" s="226"/>
      <c r="F74" s="226"/>
      <c r="G74" s="15">
        <v>66</v>
      </c>
      <c r="H74" s="128">
        <f aca="true" t="shared" si="0" ref="H74:K75">H75-H76</f>
        <v>0</v>
      </c>
      <c r="I74" s="128">
        <f t="shared" si="0"/>
        <v>0</v>
      </c>
      <c r="J74" s="128">
        <f t="shared" si="0"/>
        <v>0</v>
      </c>
      <c r="K74" s="128">
        <f t="shared" si="0"/>
        <v>0</v>
      </c>
    </row>
    <row r="75" spans="1:11" ht="12.75" customHeight="1">
      <c r="A75" s="226" t="s">
        <v>372</v>
      </c>
      <c r="B75" s="226"/>
      <c r="C75" s="226"/>
      <c r="D75" s="226"/>
      <c r="E75" s="226"/>
      <c r="F75" s="226"/>
      <c r="G75" s="15">
        <v>67</v>
      </c>
      <c r="H75" s="128">
        <f t="shared" si="0"/>
        <v>0</v>
      </c>
      <c r="I75" s="128">
        <f t="shared" si="0"/>
        <v>0</v>
      </c>
      <c r="J75" s="128">
        <f t="shared" si="0"/>
        <v>0</v>
      </c>
      <c r="K75" s="128">
        <f t="shared" si="0"/>
        <v>0</v>
      </c>
    </row>
    <row r="76" spans="1:11" ht="12.75">
      <c r="A76" s="219" t="s">
        <v>156</v>
      </c>
      <c r="B76" s="219"/>
      <c r="C76" s="219"/>
      <c r="D76" s="219"/>
      <c r="E76" s="219"/>
      <c r="F76" s="219"/>
      <c r="G76" s="220"/>
      <c r="H76" s="220"/>
      <c r="I76" s="220"/>
      <c r="J76" s="221"/>
      <c r="K76" s="221"/>
    </row>
    <row r="77" spans="1:11" ht="12.75" customHeight="1">
      <c r="A77" s="225" t="s">
        <v>373</v>
      </c>
      <c r="B77" s="225"/>
      <c r="C77" s="225"/>
      <c r="D77" s="225"/>
      <c r="E77" s="225"/>
      <c r="F77" s="225"/>
      <c r="G77" s="15">
        <v>68</v>
      </c>
      <c r="H77" s="128">
        <f>H78-H79</f>
        <v>0</v>
      </c>
      <c r="I77" s="128">
        <f>I78-I79</f>
        <v>0</v>
      </c>
      <c r="J77" s="128">
        <f>J78-J79</f>
        <v>0</v>
      </c>
      <c r="K77" s="128">
        <f>K78-K79</f>
        <v>0</v>
      </c>
    </row>
    <row r="78" spans="1:11" ht="12.75" customHeight="1">
      <c r="A78" s="224" t="s">
        <v>374</v>
      </c>
      <c r="B78" s="224"/>
      <c r="C78" s="224"/>
      <c r="D78" s="224"/>
      <c r="E78" s="224"/>
      <c r="F78" s="224"/>
      <c r="G78" s="94">
        <v>69</v>
      </c>
      <c r="H78" s="107">
        <v>0</v>
      </c>
      <c r="I78" s="107">
        <v>0</v>
      </c>
      <c r="J78" s="107">
        <v>0</v>
      </c>
      <c r="K78" s="107">
        <v>0</v>
      </c>
    </row>
    <row r="79" spans="1:11" ht="12.75" customHeight="1">
      <c r="A79" s="224" t="s">
        <v>375</v>
      </c>
      <c r="B79" s="224"/>
      <c r="C79" s="224"/>
      <c r="D79" s="224"/>
      <c r="E79" s="224"/>
      <c r="F79" s="224"/>
      <c r="G79" s="94">
        <v>70</v>
      </c>
      <c r="H79" s="107">
        <v>0</v>
      </c>
      <c r="I79" s="107">
        <v>0</v>
      </c>
      <c r="J79" s="107">
        <v>0</v>
      </c>
      <c r="K79" s="107">
        <v>0</v>
      </c>
    </row>
    <row r="80" spans="1:11" ht="12.75" customHeight="1">
      <c r="A80" s="225" t="s">
        <v>376</v>
      </c>
      <c r="B80" s="225"/>
      <c r="C80" s="225"/>
      <c r="D80" s="225"/>
      <c r="E80" s="225"/>
      <c r="F80" s="225"/>
      <c r="G80" s="15">
        <v>71</v>
      </c>
      <c r="H80" s="128">
        <v>0</v>
      </c>
      <c r="I80" s="128">
        <v>0</v>
      </c>
      <c r="J80" s="128">
        <v>0</v>
      </c>
      <c r="K80" s="128">
        <v>0</v>
      </c>
    </row>
    <row r="81" spans="1:11" ht="12.75" customHeight="1">
      <c r="A81" s="225" t="s">
        <v>377</v>
      </c>
      <c r="B81" s="225"/>
      <c r="C81" s="225"/>
      <c r="D81" s="225"/>
      <c r="E81" s="225"/>
      <c r="F81" s="225"/>
      <c r="G81" s="15">
        <v>72</v>
      </c>
      <c r="H81" s="128">
        <v>0</v>
      </c>
      <c r="I81" s="128">
        <v>0</v>
      </c>
      <c r="J81" s="128">
        <v>0</v>
      </c>
      <c r="K81" s="128">
        <v>0</v>
      </c>
    </row>
    <row r="82" spans="1:11" ht="12.75" customHeight="1">
      <c r="A82" s="226" t="s">
        <v>378</v>
      </c>
      <c r="B82" s="226"/>
      <c r="C82" s="226"/>
      <c r="D82" s="226"/>
      <c r="E82" s="226"/>
      <c r="F82" s="226"/>
      <c r="G82" s="15">
        <v>73</v>
      </c>
      <c r="H82" s="128">
        <v>0</v>
      </c>
      <c r="I82" s="128">
        <v>0</v>
      </c>
      <c r="J82" s="128">
        <v>0</v>
      </c>
      <c r="K82" s="128">
        <v>0</v>
      </c>
    </row>
    <row r="83" spans="1:11" ht="12.75" customHeight="1">
      <c r="A83" s="226" t="s">
        <v>379</v>
      </c>
      <c r="B83" s="226"/>
      <c r="C83" s="226"/>
      <c r="D83" s="226"/>
      <c r="E83" s="226"/>
      <c r="F83" s="226"/>
      <c r="G83" s="15">
        <v>74</v>
      </c>
      <c r="H83" s="128">
        <v>0</v>
      </c>
      <c r="I83" s="128">
        <v>0</v>
      </c>
      <c r="J83" s="128">
        <v>0</v>
      </c>
      <c r="K83" s="128">
        <v>0</v>
      </c>
    </row>
    <row r="84" spans="1:11" ht="12.75">
      <c r="A84" s="219" t="s">
        <v>112</v>
      </c>
      <c r="B84" s="219"/>
      <c r="C84" s="219"/>
      <c r="D84" s="219"/>
      <c r="E84" s="219"/>
      <c r="F84" s="219"/>
      <c r="G84" s="220"/>
      <c r="H84" s="220"/>
      <c r="I84" s="220"/>
      <c r="J84" s="221"/>
      <c r="K84" s="221"/>
    </row>
    <row r="85" spans="1:11" ht="12.75" customHeight="1">
      <c r="A85" s="214" t="s">
        <v>380</v>
      </c>
      <c r="B85" s="214"/>
      <c r="C85" s="214"/>
      <c r="D85" s="214"/>
      <c r="E85" s="214"/>
      <c r="F85" s="214"/>
      <c r="G85" s="15">
        <v>75</v>
      </c>
      <c r="H85" s="108">
        <f>H86+H87</f>
        <v>76279278</v>
      </c>
      <c r="I85" s="108">
        <f>I86+I87</f>
        <v>76279278</v>
      </c>
      <c r="J85" s="108">
        <f>J86+J87</f>
        <v>67971152</v>
      </c>
      <c r="K85" s="108">
        <f>K86+K87</f>
        <v>67971152</v>
      </c>
    </row>
    <row r="86" spans="1:11" ht="12.75" customHeight="1">
      <c r="A86" s="215" t="s">
        <v>157</v>
      </c>
      <c r="B86" s="215"/>
      <c r="C86" s="215"/>
      <c r="D86" s="215"/>
      <c r="E86" s="215"/>
      <c r="F86" s="215"/>
      <c r="G86" s="14">
        <v>76</v>
      </c>
      <c r="H86" s="109">
        <v>76279278</v>
      </c>
      <c r="I86" s="109">
        <v>76279278</v>
      </c>
      <c r="J86" s="109">
        <f>J67</f>
        <v>67971152</v>
      </c>
      <c r="K86" s="109">
        <f>K67</f>
        <v>67971152</v>
      </c>
    </row>
    <row r="87" spans="1:11" ht="12.75" customHeight="1">
      <c r="A87" s="215" t="s">
        <v>158</v>
      </c>
      <c r="B87" s="215"/>
      <c r="C87" s="215"/>
      <c r="D87" s="215"/>
      <c r="E87" s="215"/>
      <c r="F87" s="215"/>
      <c r="G87" s="14">
        <v>77</v>
      </c>
      <c r="H87" s="109">
        <v>0</v>
      </c>
      <c r="I87" s="109">
        <v>0</v>
      </c>
      <c r="J87" s="109">
        <v>0</v>
      </c>
      <c r="K87" s="109">
        <v>0</v>
      </c>
    </row>
    <row r="88" spans="1:11" ht="12.75">
      <c r="A88" s="222" t="s">
        <v>114</v>
      </c>
      <c r="B88" s="222"/>
      <c r="C88" s="222"/>
      <c r="D88" s="222"/>
      <c r="E88" s="222"/>
      <c r="F88" s="222"/>
      <c r="G88" s="223"/>
      <c r="H88" s="223"/>
      <c r="I88" s="223"/>
      <c r="J88" s="221"/>
      <c r="K88" s="221"/>
    </row>
    <row r="89" spans="1:11" ht="12.75" customHeight="1">
      <c r="A89" s="194" t="s">
        <v>159</v>
      </c>
      <c r="B89" s="194"/>
      <c r="C89" s="194"/>
      <c r="D89" s="194"/>
      <c r="E89" s="194"/>
      <c r="F89" s="194"/>
      <c r="G89" s="14">
        <v>78</v>
      </c>
      <c r="H89" s="109">
        <v>76279278</v>
      </c>
      <c r="I89" s="109">
        <v>76279278</v>
      </c>
      <c r="J89" s="109">
        <f>J86</f>
        <v>67971152</v>
      </c>
      <c r="K89" s="109">
        <f>K86</f>
        <v>67971152</v>
      </c>
    </row>
    <row r="90" spans="1:11" ht="24" customHeight="1">
      <c r="A90" s="195" t="s">
        <v>436</v>
      </c>
      <c r="B90" s="195"/>
      <c r="C90" s="195"/>
      <c r="D90" s="195"/>
      <c r="E90" s="195"/>
      <c r="F90" s="195"/>
      <c r="G90" s="15">
        <v>79</v>
      </c>
      <c r="H90" s="126">
        <f>H91+H98</f>
        <v>0</v>
      </c>
      <c r="I90" s="126">
        <f>I91+I98</f>
        <v>0</v>
      </c>
      <c r="J90" s="126">
        <f>J91+J98</f>
        <v>0</v>
      </c>
      <c r="K90" s="126">
        <f>K91+K98</f>
        <v>0</v>
      </c>
    </row>
    <row r="91" spans="1:11" ht="24" customHeight="1">
      <c r="A91" s="216" t="s">
        <v>443</v>
      </c>
      <c r="B91" s="216"/>
      <c r="C91" s="216"/>
      <c r="D91" s="216"/>
      <c r="E91" s="216"/>
      <c r="F91" s="216"/>
      <c r="G91" s="15">
        <v>80</v>
      </c>
      <c r="H91" s="126">
        <f>SUM(H92:H96)</f>
        <v>0</v>
      </c>
      <c r="I91" s="126">
        <f>SUM(I92:I96)</f>
        <v>0</v>
      </c>
      <c r="J91" s="126">
        <f>SUM(J92:J96)</f>
        <v>0</v>
      </c>
      <c r="K91" s="126">
        <f>SUM(K92:K96)</f>
        <v>0</v>
      </c>
    </row>
    <row r="92" spans="1:11" ht="25.5" customHeight="1">
      <c r="A92" s="218" t="s">
        <v>381</v>
      </c>
      <c r="B92" s="218"/>
      <c r="C92" s="218"/>
      <c r="D92" s="218"/>
      <c r="E92" s="218"/>
      <c r="F92" s="218"/>
      <c r="G92" s="15">
        <v>81</v>
      </c>
      <c r="H92" s="109">
        <v>0</v>
      </c>
      <c r="I92" s="109">
        <v>0</v>
      </c>
      <c r="J92" s="109">
        <v>0</v>
      </c>
      <c r="K92" s="109">
        <v>0</v>
      </c>
    </row>
    <row r="93" spans="1:11" ht="38.25" customHeight="1">
      <c r="A93" s="218" t="s">
        <v>382</v>
      </c>
      <c r="B93" s="218"/>
      <c r="C93" s="218"/>
      <c r="D93" s="218"/>
      <c r="E93" s="218"/>
      <c r="F93" s="218"/>
      <c r="G93" s="15">
        <v>82</v>
      </c>
      <c r="H93" s="109">
        <v>0</v>
      </c>
      <c r="I93" s="109">
        <v>0</v>
      </c>
      <c r="J93" s="109">
        <v>0</v>
      </c>
      <c r="K93" s="109">
        <v>0</v>
      </c>
    </row>
    <row r="94" spans="1:11" ht="38.25" customHeight="1">
      <c r="A94" s="218" t="s">
        <v>383</v>
      </c>
      <c r="B94" s="218"/>
      <c r="C94" s="218"/>
      <c r="D94" s="218"/>
      <c r="E94" s="218"/>
      <c r="F94" s="218"/>
      <c r="G94" s="15">
        <v>83</v>
      </c>
      <c r="H94" s="109">
        <v>0</v>
      </c>
      <c r="I94" s="109">
        <v>0</v>
      </c>
      <c r="J94" s="109">
        <v>0</v>
      </c>
      <c r="K94" s="109">
        <v>0</v>
      </c>
    </row>
    <row r="95" spans="1:11" ht="12.75">
      <c r="A95" s="218" t="s">
        <v>384</v>
      </c>
      <c r="B95" s="218"/>
      <c r="C95" s="218"/>
      <c r="D95" s="218"/>
      <c r="E95" s="218"/>
      <c r="F95" s="218"/>
      <c r="G95" s="15">
        <v>84</v>
      </c>
      <c r="H95" s="109">
        <v>0</v>
      </c>
      <c r="I95" s="109">
        <v>0</v>
      </c>
      <c r="J95" s="109">
        <v>0</v>
      </c>
      <c r="K95" s="109">
        <v>0</v>
      </c>
    </row>
    <row r="96" spans="1:11" ht="12.75">
      <c r="A96" s="218" t="s">
        <v>385</v>
      </c>
      <c r="B96" s="218"/>
      <c r="C96" s="218"/>
      <c r="D96" s="218"/>
      <c r="E96" s="218"/>
      <c r="F96" s="218"/>
      <c r="G96" s="15">
        <v>85</v>
      </c>
      <c r="H96" s="109">
        <v>0</v>
      </c>
      <c r="I96" s="109">
        <v>0</v>
      </c>
      <c r="J96" s="109">
        <v>0</v>
      </c>
      <c r="K96" s="109">
        <v>0</v>
      </c>
    </row>
    <row r="97" spans="1:11" ht="26.25" customHeight="1">
      <c r="A97" s="218" t="s">
        <v>386</v>
      </c>
      <c r="B97" s="218"/>
      <c r="C97" s="218"/>
      <c r="D97" s="218"/>
      <c r="E97" s="218"/>
      <c r="F97" s="218"/>
      <c r="G97" s="15">
        <v>86</v>
      </c>
      <c r="H97" s="109">
        <v>0</v>
      </c>
      <c r="I97" s="109">
        <v>0</v>
      </c>
      <c r="J97" s="109">
        <v>0</v>
      </c>
      <c r="K97" s="109">
        <v>0</v>
      </c>
    </row>
    <row r="98" spans="1:11" ht="25.5" customHeight="1">
      <c r="A98" s="216" t="s">
        <v>437</v>
      </c>
      <c r="B98" s="216"/>
      <c r="C98" s="216"/>
      <c r="D98" s="216"/>
      <c r="E98" s="216"/>
      <c r="F98" s="216"/>
      <c r="G98" s="15">
        <v>87</v>
      </c>
      <c r="H98" s="126">
        <f>SUM(H99:H106)</f>
        <v>0</v>
      </c>
      <c r="I98" s="126">
        <f>SUM(I99:I106)</f>
        <v>0</v>
      </c>
      <c r="J98" s="126">
        <f>SUM(J99:J106)</f>
        <v>0</v>
      </c>
      <c r="K98" s="126">
        <f>SUM(K99:K106)</f>
        <v>0</v>
      </c>
    </row>
    <row r="99" spans="1:11" ht="12.75">
      <c r="A99" s="217" t="s">
        <v>160</v>
      </c>
      <c r="B99" s="217"/>
      <c r="C99" s="217"/>
      <c r="D99" s="217"/>
      <c r="E99" s="217"/>
      <c r="F99" s="217"/>
      <c r="G99" s="14">
        <v>88</v>
      </c>
      <c r="H99" s="109">
        <v>0</v>
      </c>
      <c r="I99" s="109">
        <v>0</v>
      </c>
      <c r="J99" s="109">
        <v>0</v>
      </c>
      <c r="K99" s="109">
        <v>0</v>
      </c>
    </row>
    <row r="100" spans="1:11" ht="36" customHeight="1">
      <c r="A100" s="218" t="s">
        <v>387</v>
      </c>
      <c r="B100" s="218"/>
      <c r="C100" s="218"/>
      <c r="D100" s="218"/>
      <c r="E100" s="218"/>
      <c r="F100" s="218"/>
      <c r="G100" s="14">
        <v>89</v>
      </c>
      <c r="H100" s="109">
        <v>0</v>
      </c>
      <c r="I100" s="109">
        <v>0</v>
      </c>
      <c r="J100" s="109">
        <v>0</v>
      </c>
      <c r="K100" s="109">
        <v>0</v>
      </c>
    </row>
    <row r="101" spans="1:11" ht="21.75" customHeight="1">
      <c r="A101" s="217" t="s">
        <v>161</v>
      </c>
      <c r="B101" s="217"/>
      <c r="C101" s="217"/>
      <c r="D101" s="217"/>
      <c r="E101" s="217"/>
      <c r="F101" s="217"/>
      <c r="G101" s="14">
        <v>90</v>
      </c>
      <c r="H101" s="109">
        <v>0</v>
      </c>
      <c r="I101" s="109">
        <v>0</v>
      </c>
      <c r="J101" s="109">
        <v>0</v>
      </c>
      <c r="K101" s="109">
        <v>0</v>
      </c>
    </row>
    <row r="102" spans="1:11" ht="21.75" customHeight="1">
      <c r="A102" s="217" t="s">
        <v>162</v>
      </c>
      <c r="B102" s="217"/>
      <c r="C102" s="217"/>
      <c r="D102" s="217"/>
      <c r="E102" s="217"/>
      <c r="F102" s="217"/>
      <c r="G102" s="14">
        <v>91</v>
      </c>
      <c r="H102" s="109">
        <v>0</v>
      </c>
      <c r="I102" s="109">
        <v>0</v>
      </c>
      <c r="J102" s="109">
        <v>0</v>
      </c>
      <c r="K102" s="109">
        <v>0</v>
      </c>
    </row>
    <row r="103" spans="1:11" ht="21.75" customHeight="1">
      <c r="A103" s="217" t="s">
        <v>163</v>
      </c>
      <c r="B103" s="217"/>
      <c r="C103" s="217"/>
      <c r="D103" s="217"/>
      <c r="E103" s="217"/>
      <c r="F103" s="217"/>
      <c r="G103" s="14">
        <v>92</v>
      </c>
      <c r="H103" s="109">
        <v>0</v>
      </c>
      <c r="I103" s="109">
        <v>0</v>
      </c>
      <c r="J103" s="109">
        <v>0</v>
      </c>
      <c r="K103" s="109">
        <v>0</v>
      </c>
    </row>
    <row r="104" spans="1:11" ht="12.75" customHeight="1">
      <c r="A104" s="218" t="s">
        <v>388</v>
      </c>
      <c r="B104" s="218"/>
      <c r="C104" s="218"/>
      <c r="D104" s="218"/>
      <c r="E104" s="218"/>
      <c r="F104" s="218"/>
      <c r="G104" s="14">
        <v>93</v>
      </c>
      <c r="H104" s="109">
        <v>0</v>
      </c>
      <c r="I104" s="109">
        <v>0</v>
      </c>
      <c r="J104" s="109">
        <v>0</v>
      </c>
      <c r="K104" s="109">
        <v>0</v>
      </c>
    </row>
    <row r="105" spans="1:11" ht="26.25" customHeight="1">
      <c r="A105" s="218" t="s">
        <v>389</v>
      </c>
      <c r="B105" s="218"/>
      <c r="C105" s="218"/>
      <c r="D105" s="218"/>
      <c r="E105" s="218"/>
      <c r="F105" s="218"/>
      <c r="G105" s="14">
        <v>94</v>
      </c>
      <c r="H105" s="109">
        <v>0</v>
      </c>
      <c r="I105" s="109">
        <v>0</v>
      </c>
      <c r="J105" s="109">
        <v>0</v>
      </c>
      <c r="K105" s="109">
        <v>0</v>
      </c>
    </row>
    <row r="106" spans="1:11" ht="12.75">
      <c r="A106" s="218" t="s">
        <v>390</v>
      </c>
      <c r="B106" s="218"/>
      <c r="C106" s="218"/>
      <c r="D106" s="218"/>
      <c r="E106" s="218"/>
      <c r="F106" s="218"/>
      <c r="G106" s="14">
        <v>95</v>
      </c>
      <c r="H106" s="109">
        <v>0</v>
      </c>
      <c r="I106" s="109">
        <v>0</v>
      </c>
      <c r="J106" s="109">
        <v>0</v>
      </c>
      <c r="K106" s="109">
        <v>0</v>
      </c>
    </row>
    <row r="107" spans="1:11" ht="24.75" customHeight="1">
      <c r="A107" s="218" t="s">
        <v>391</v>
      </c>
      <c r="B107" s="218"/>
      <c r="C107" s="218"/>
      <c r="D107" s="218"/>
      <c r="E107" s="218"/>
      <c r="F107" s="218"/>
      <c r="G107" s="14">
        <v>96</v>
      </c>
      <c r="H107" s="109">
        <v>0</v>
      </c>
      <c r="I107" s="109">
        <v>0</v>
      </c>
      <c r="J107" s="109">
        <v>0</v>
      </c>
      <c r="K107" s="109">
        <v>0</v>
      </c>
    </row>
    <row r="108" spans="1:11" ht="22.5" customHeight="1">
      <c r="A108" s="195" t="s">
        <v>438</v>
      </c>
      <c r="B108" s="195"/>
      <c r="C108" s="195"/>
      <c r="D108" s="195"/>
      <c r="E108" s="195"/>
      <c r="F108" s="195"/>
      <c r="G108" s="15">
        <v>97</v>
      </c>
      <c r="H108" s="126">
        <f>H91+H98-H107-H97</f>
        <v>0</v>
      </c>
      <c r="I108" s="126">
        <f>I91+I98-I107-I97</f>
        <v>0</v>
      </c>
      <c r="J108" s="126">
        <f>J91+J98-J107-J97</f>
        <v>0</v>
      </c>
      <c r="K108" s="126">
        <f>K91+K98-K107-K97</f>
        <v>0</v>
      </c>
    </row>
    <row r="109" spans="1:11" ht="12.75" customHeight="1">
      <c r="A109" s="195" t="s">
        <v>392</v>
      </c>
      <c r="B109" s="195"/>
      <c r="C109" s="195"/>
      <c r="D109" s="195"/>
      <c r="E109" s="195"/>
      <c r="F109" s="195"/>
      <c r="G109" s="15">
        <v>98</v>
      </c>
      <c r="H109" s="108">
        <f>H89+H108</f>
        <v>76279278</v>
      </c>
      <c r="I109" s="108">
        <f>I89+I108</f>
        <v>76279278</v>
      </c>
      <c r="J109" s="108">
        <f>J89+J108</f>
        <v>67971152</v>
      </c>
      <c r="K109" s="108">
        <f>K89+K108</f>
        <v>67971152</v>
      </c>
    </row>
    <row r="110" spans="1:11" ht="12.75">
      <c r="A110" s="219" t="s">
        <v>164</v>
      </c>
      <c r="B110" s="219"/>
      <c r="C110" s="219"/>
      <c r="D110" s="219"/>
      <c r="E110" s="219"/>
      <c r="F110" s="219"/>
      <c r="G110" s="220"/>
      <c r="H110" s="220"/>
      <c r="I110" s="220"/>
      <c r="J110" s="221"/>
      <c r="K110" s="221"/>
    </row>
    <row r="111" spans="1:11" ht="12.75" customHeight="1">
      <c r="A111" s="214" t="s">
        <v>393</v>
      </c>
      <c r="B111" s="214"/>
      <c r="C111" s="214"/>
      <c r="D111" s="214"/>
      <c r="E111" s="214"/>
      <c r="F111" s="214"/>
      <c r="G111" s="15">
        <v>99</v>
      </c>
      <c r="H111" s="108">
        <f>H112+H113</f>
        <v>76279278</v>
      </c>
      <c r="I111" s="108">
        <f>I112+I113</f>
        <v>76279278</v>
      </c>
      <c r="J111" s="108">
        <f>J112+J113</f>
        <v>67971152</v>
      </c>
      <c r="K111" s="108">
        <f>K112+K113</f>
        <v>67971152</v>
      </c>
    </row>
    <row r="112" spans="1:11" ht="12.75" customHeight="1">
      <c r="A112" s="215" t="s">
        <v>113</v>
      </c>
      <c r="B112" s="215"/>
      <c r="C112" s="215"/>
      <c r="D112" s="215"/>
      <c r="E112" s="215"/>
      <c r="F112" s="215"/>
      <c r="G112" s="14">
        <v>100</v>
      </c>
      <c r="H112" s="109">
        <v>76279278</v>
      </c>
      <c r="I112" s="109">
        <v>76279278</v>
      </c>
      <c r="J112" s="109">
        <f>J109</f>
        <v>67971152</v>
      </c>
      <c r="K112" s="109">
        <f>K109</f>
        <v>67971152</v>
      </c>
    </row>
    <row r="113" spans="1:11" ht="12.75" customHeight="1">
      <c r="A113" s="215" t="s">
        <v>165</v>
      </c>
      <c r="B113" s="215"/>
      <c r="C113" s="215"/>
      <c r="D113" s="215"/>
      <c r="E113" s="215"/>
      <c r="F113" s="215"/>
      <c r="G113" s="14">
        <v>101</v>
      </c>
      <c r="H113" s="109">
        <v>0</v>
      </c>
      <c r="I113" s="109">
        <v>0</v>
      </c>
      <c r="J113" s="109">
        <v>0</v>
      </c>
      <c r="K113" s="109">
        <v>0</v>
      </c>
    </row>
  </sheetData>
  <sheetProtection sheet="1" objects="1" scenarios="1"/>
  <mergeCells count="115">
    <mergeCell ref="A13:F13"/>
    <mergeCell ref="A12:F12"/>
    <mergeCell ref="A1:I1"/>
    <mergeCell ref="A2:I2"/>
    <mergeCell ref="A3:K3"/>
    <mergeCell ref="A4:K4"/>
    <mergeCell ref="A5:F6"/>
    <mergeCell ref="G5:G6"/>
    <mergeCell ref="H5:I5"/>
    <mergeCell ref="J5:K5"/>
    <mergeCell ref="A14:F14"/>
    <mergeCell ref="A15:F15"/>
    <mergeCell ref="A16:F16"/>
    <mergeCell ref="A17:F17"/>
    <mergeCell ref="A18:F18"/>
    <mergeCell ref="A7:F7"/>
    <mergeCell ref="A8:F8"/>
    <mergeCell ref="A9:F9"/>
    <mergeCell ref="A10:F10"/>
    <mergeCell ref="A11:F11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K69"/>
    <mergeCell ref="A70:F70"/>
    <mergeCell ref="A71:F71"/>
    <mergeCell ref="A72:F72"/>
    <mergeCell ref="A73:F73"/>
    <mergeCell ref="A74:F74"/>
    <mergeCell ref="A75:F75"/>
    <mergeCell ref="A76:K76"/>
    <mergeCell ref="A77:F77"/>
    <mergeCell ref="A78:F78"/>
    <mergeCell ref="A79:F79"/>
    <mergeCell ref="A80:F80"/>
    <mergeCell ref="A81:F81"/>
    <mergeCell ref="A82:F82"/>
    <mergeCell ref="A83:F83"/>
    <mergeCell ref="A84:K84"/>
    <mergeCell ref="A85:F85"/>
    <mergeCell ref="A86:F86"/>
    <mergeCell ref="A87:F87"/>
    <mergeCell ref="A88:K88"/>
    <mergeCell ref="A89:F89"/>
    <mergeCell ref="A90:F90"/>
    <mergeCell ref="A92:F92"/>
    <mergeCell ref="A100:F100"/>
    <mergeCell ref="A101:F101"/>
    <mergeCell ref="A102:F102"/>
    <mergeCell ref="A103:F103"/>
    <mergeCell ref="A98:F98"/>
    <mergeCell ref="A104:F104"/>
    <mergeCell ref="A105:F105"/>
    <mergeCell ref="A108:F108"/>
    <mergeCell ref="A109:F109"/>
    <mergeCell ref="A110:K110"/>
    <mergeCell ref="A106:F106"/>
    <mergeCell ref="A107:F107"/>
    <mergeCell ref="A111:F111"/>
    <mergeCell ref="A112:F112"/>
    <mergeCell ref="A113:F113"/>
    <mergeCell ref="A91:F91"/>
    <mergeCell ref="A99:F99"/>
    <mergeCell ref="A93:F93"/>
    <mergeCell ref="A94:F94"/>
    <mergeCell ref="A95:F95"/>
    <mergeCell ref="A96:F96"/>
    <mergeCell ref="A97:F97"/>
  </mergeCells>
  <dataValidations count="5"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  <dataValidation type="whole" operator="notEqual" allowBlank="1" showInputMessage="1" showErrorMessage="1" errorTitle="Pogrešan upis" error="Dopušten je upis samo cjelobrojnih vrijednosti" sqref="H15:K15 H26:K35 H54:K54 H111:K113 H62:K62 H70:K70 H73:K73 H77:K77 H80:K81 H85:K87 H65:K66 H89:K109">
      <formula1>999999999999</formula1>
    </dataValidation>
    <dataValidation type="whole" operator="notEqual" allowBlank="1" showInputMessage="1" showErrorMessage="1" errorTitle="Pogrešan unos" error="Mogu se unijeti samo cjelobrojne vrijednosti." sqref="H65536:I6553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H65491:I6549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H65492:I65526">
      <formula1>0</formula1>
    </dataValidation>
  </dataValidations>
  <printOptions/>
  <pageMargins left="0.75" right="0.17" top="1" bottom="1" header="0.5" footer="0.5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="110" zoomScaleSheetLayoutView="110" zoomScalePageLayoutView="0" workbookViewId="0" topLeftCell="A1">
      <selection activeCell="I59" sqref="A1:I59"/>
    </sheetView>
  </sheetViews>
  <sheetFormatPr defaultColWidth="9.140625" defaultRowHeight="12.75"/>
  <cols>
    <col min="1" max="7" width="9.140625" style="17" customWidth="1"/>
    <col min="8" max="9" width="30.28125" style="28" customWidth="1"/>
    <col min="10" max="16384" width="9.140625" style="17" customWidth="1"/>
  </cols>
  <sheetData>
    <row r="1" spans="1:9" ht="12.75">
      <c r="A1" s="250" t="s">
        <v>166</v>
      </c>
      <c r="B1" s="251"/>
      <c r="C1" s="251"/>
      <c r="D1" s="251"/>
      <c r="E1" s="251"/>
      <c r="F1" s="251"/>
      <c r="G1" s="251"/>
      <c r="H1" s="251"/>
      <c r="I1" s="251"/>
    </row>
    <row r="2" spans="1:9" ht="12.75">
      <c r="A2" s="252" t="s">
        <v>464</v>
      </c>
      <c r="B2" s="203"/>
      <c r="C2" s="203"/>
      <c r="D2" s="203"/>
      <c r="E2" s="203"/>
      <c r="F2" s="203"/>
      <c r="G2" s="203"/>
      <c r="H2" s="203"/>
      <c r="I2" s="203"/>
    </row>
    <row r="3" spans="1:9" ht="12.75">
      <c r="A3" s="254" t="s">
        <v>282</v>
      </c>
      <c r="B3" s="255"/>
      <c r="C3" s="255"/>
      <c r="D3" s="255"/>
      <c r="E3" s="255"/>
      <c r="F3" s="255"/>
      <c r="G3" s="255"/>
      <c r="H3" s="255"/>
      <c r="I3" s="255"/>
    </row>
    <row r="4" spans="1:9" ht="12.75">
      <c r="A4" s="253" t="s">
        <v>463</v>
      </c>
      <c r="B4" s="207"/>
      <c r="C4" s="207"/>
      <c r="D4" s="207"/>
      <c r="E4" s="207"/>
      <c r="F4" s="207"/>
      <c r="G4" s="207"/>
      <c r="H4" s="207"/>
      <c r="I4" s="208"/>
    </row>
    <row r="5" spans="1:9" ht="23.25">
      <c r="A5" s="256" t="s">
        <v>2</v>
      </c>
      <c r="B5" s="212"/>
      <c r="C5" s="212"/>
      <c r="D5" s="212"/>
      <c r="E5" s="212"/>
      <c r="F5" s="212"/>
      <c r="G5" s="117" t="s">
        <v>103</v>
      </c>
      <c r="H5" s="118" t="s">
        <v>302</v>
      </c>
      <c r="I5" s="118" t="s">
        <v>279</v>
      </c>
    </row>
    <row r="6" spans="1:9" ht="12.75">
      <c r="A6" s="257">
        <v>1</v>
      </c>
      <c r="B6" s="212"/>
      <c r="C6" s="212"/>
      <c r="D6" s="212"/>
      <c r="E6" s="212"/>
      <c r="F6" s="212"/>
      <c r="G6" s="119">
        <v>2</v>
      </c>
      <c r="H6" s="118" t="s">
        <v>167</v>
      </c>
      <c r="I6" s="118" t="s">
        <v>168</v>
      </c>
    </row>
    <row r="7" spans="1:9" ht="12.75">
      <c r="A7" s="247" t="s">
        <v>169</v>
      </c>
      <c r="B7" s="247"/>
      <c r="C7" s="247"/>
      <c r="D7" s="247"/>
      <c r="E7" s="247"/>
      <c r="F7" s="247"/>
      <c r="G7" s="247"/>
      <c r="H7" s="247"/>
      <c r="I7" s="247"/>
    </row>
    <row r="8" spans="1:9" ht="12.75" customHeight="1">
      <c r="A8" s="193" t="s">
        <v>170</v>
      </c>
      <c r="B8" s="193"/>
      <c r="C8" s="193"/>
      <c r="D8" s="193"/>
      <c r="E8" s="193"/>
      <c r="F8" s="193"/>
      <c r="G8" s="120">
        <v>1</v>
      </c>
      <c r="H8" s="121">
        <v>93047562</v>
      </c>
      <c r="I8" s="121">
        <f>RDG!J63</f>
        <v>82896576</v>
      </c>
    </row>
    <row r="9" spans="1:9" ht="12.75" customHeight="1">
      <c r="A9" s="249" t="s">
        <v>171</v>
      </c>
      <c r="B9" s="249"/>
      <c r="C9" s="249"/>
      <c r="D9" s="249"/>
      <c r="E9" s="249"/>
      <c r="F9" s="249"/>
      <c r="G9" s="122">
        <v>2</v>
      </c>
      <c r="H9" s="123">
        <f>H10+H11+H12+H13+H14+H15+H16+H17</f>
        <v>52383214</v>
      </c>
      <c r="I9" s="123">
        <f>I10+I11+I12+I13+I14+I15+I16+I17</f>
        <v>59698624</v>
      </c>
    </row>
    <row r="10" spans="1:9" ht="12.75" customHeight="1">
      <c r="A10" s="228" t="s">
        <v>172</v>
      </c>
      <c r="B10" s="228"/>
      <c r="C10" s="228"/>
      <c r="D10" s="228"/>
      <c r="E10" s="228"/>
      <c r="F10" s="228"/>
      <c r="G10" s="120">
        <v>3</v>
      </c>
      <c r="H10" s="121">
        <v>50256552</v>
      </c>
      <c r="I10" s="121">
        <f>RDG!J24</f>
        <v>58586054</v>
      </c>
    </row>
    <row r="11" spans="1:9" ht="21.75" customHeight="1">
      <c r="A11" s="228" t="s">
        <v>173</v>
      </c>
      <c r="B11" s="228"/>
      <c r="C11" s="228"/>
      <c r="D11" s="228"/>
      <c r="E11" s="228"/>
      <c r="F11" s="228"/>
      <c r="G11" s="120">
        <v>4</v>
      </c>
      <c r="H11" s="121">
        <v>0</v>
      </c>
      <c r="I11" s="121">
        <v>0</v>
      </c>
    </row>
    <row r="12" spans="1:9" ht="23.25" customHeight="1">
      <c r="A12" s="228" t="s">
        <v>174</v>
      </c>
      <c r="B12" s="228"/>
      <c r="C12" s="228"/>
      <c r="D12" s="228"/>
      <c r="E12" s="228"/>
      <c r="F12" s="228"/>
      <c r="G12" s="120">
        <v>5</v>
      </c>
      <c r="H12" s="121">
        <v>0</v>
      </c>
      <c r="I12" s="121">
        <v>0</v>
      </c>
    </row>
    <row r="13" spans="1:9" ht="12.75" customHeight="1">
      <c r="A13" s="228" t="s">
        <v>175</v>
      </c>
      <c r="B13" s="228"/>
      <c r="C13" s="228"/>
      <c r="D13" s="228"/>
      <c r="E13" s="228"/>
      <c r="F13" s="228"/>
      <c r="G13" s="120">
        <v>6</v>
      </c>
      <c r="H13" s="121">
        <v>-34954</v>
      </c>
      <c r="I13" s="121">
        <f>-RDG!J44</f>
        <v>-42860</v>
      </c>
    </row>
    <row r="14" spans="1:9" ht="12.75" customHeight="1">
      <c r="A14" s="228" t="s">
        <v>176</v>
      </c>
      <c r="B14" s="228"/>
      <c r="C14" s="228"/>
      <c r="D14" s="228"/>
      <c r="E14" s="228"/>
      <c r="F14" s="228"/>
      <c r="G14" s="120">
        <v>7</v>
      </c>
      <c r="H14" s="121">
        <v>63406</v>
      </c>
      <c r="I14" s="121">
        <f>RDG!J51+RDG!J55</f>
        <v>53274</v>
      </c>
    </row>
    <row r="15" spans="1:9" ht="12.75" customHeight="1">
      <c r="A15" s="228" t="s">
        <v>177</v>
      </c>
      <c r="B15" s="228"/>
      <c r="C15" s="228"/>
      <c r="D15" s="228"/>
      <c r="E15" s="228"/>
      <c r="F15" s="228"/>
      <c r="G15" s="120">
        <v>8</v>
      </c>
      <c r="H15" s="121">
        <v>0</v>
      </c>
      <c r="I15" s="121">
        <v>0</v>
      </c>
    </row>
    <row r="16" spans="1:9" ht="12.75" customHeight="1">
      <c r="A16" s="228" t="s">
        <v>178</v>
      </c>
      <c r="B16" s="228"/>
      <c r="C16" s="228"/>
      <c r="D16" s="228"/>
      <c r="E16" s="228"/>
      <c r="F16" s="228"/>
      <c r="G16" s="120">
        <v>9</v>
      </c>
      <c r="H16" s="121">
        <v>2098210</v>
      </c>
      <c r="I16" s="121">
        <f>2321079-1218923</f>
        <v>1102156</v>
      </c>
    </row>
    <row r="17" spans="1:9" ht="24.75" customHeight="1">
      <c r="A17" s="228" t="s">
        <v>179</v>
      </c>
      <c r="B17" s="228"/>
      <c r="C17" s="228"/>
      <c r="D17" s="228"/>
      <c r="E17" s="228"/>
      <c r="F17" s="228"/>
      <c r="G17" s="120">
        <v>10</v>
      </c>
      <c r="H17" s="121">
        <v>0</v>
      </c>
      <c r="I17" s="121">
        <v>0</v>
      </c>
    </row>
    <row r="18" spans="1:9" ht="27.75" customHeight="1">
      <c r="A18" s="245" t="s">
        <v>307</v>
      </c>
      <c r="B18" s="245"/>
      <c r="C18" s="245"/>
      <c r="D18" s="245"/>
      <c r="E18" s="245"/>
      <c r="F18" s="245"/>
      <c r="G18" s="122">
        <v>11</v>
      </c>
      <c r="H18" s="123">
        <f>H8+H9</f>
        <v>145430776</v>
      </c>
      <c r="I18" s="123">
        <f>I8+I9</f>
        <v>142595200</v>
      </c>
    </row>
    <row r="19" spans="1:9" ht="12.75" customHeight="1">
      <c r="A19" s="249" t="s">
        <v>180</v>
      </c>
      <c r="B19" s="249"/>
      <c r="C19" s="249"/>
      <c r="D19" s="249"/>
      <c r="E19" s="249"/>
      <c r="F19" s="249"/>
      <c r="G19" s="122">
        <v>12</v>
      </c>
      <c r="H19" s="123">
        <f>H20+H21+H22+H23</f>
        <v>-53334660</v>
      </c>
      <c r="I19" s="123">
        <f>I20+I21+I22+I23</f>
        <v>-21621844</v>
      </c>
    </row>
    <row r="20" spans="1:9" ht="12.75" customHeight="1">
      <c r="A20" s="228" t="s">
        <v>181</v>
      </c>
      <c r="B20" s="228"/>
      <c r="C20" s="228"/>
      <c r="D20" s="228"/>
      <c r="E20" s="228"/>
      <c r="F20" s="228"/>
      <c r="G20" s="120">
        <v>13</v>
      </c>
      <c r="H20" s="121">
        <v>-38885928</v>
      </c>
      <c r="I20" s="121">
        <f>Bilanca!I117-Bilanca!H117-I51</f>
        <v>-4782027</v>
      </c>
    </row>
    <row r="21" spans="1:9" ht="12.75" customHeight="1">
      <c r="A21" s="228" t="s">
        <v>182</v>
      </c>
      <c r="B21" s="228"/>
      <c r="C21" s="228"/>
      <c r="D21" s="228"/>
      <c r="E21" s="228"/>
      <c r="F21" s="228"/>
      <c r="G21" s="120">
        <v>14</v>
      </c>
      <c r="H21" s="121">
        <v>24399075</v>
      </c>
      <c r="I21" s="121">
        <f>Bilanca!H53-Bilanca!I53</f>
        <v>4594561</v>
      </c>
    </row>
    <row r="22" spans="1:9" ht="12.75" customHeight="1">
      <c r="A22" s="228" t="s">
        <v>183</v>
      </c>
      <c r="B22" s="228"/>
      <c r="C22" s="228"/>
      <c r="D22" s="228"/>
      <c r="E22" s="228"/>
      <c r="F22" s="228"/>
      <c r="G22" s="120">
        <v>15</v>
      </c>
      <c r="H22" s="121">
        <v>14754</v>
      </c>
      <c r="I22" s="121">
        <f>Bilanca!H45-Bilanca!I45</f>
        <v>346924</v>
      </c>
    </row>
    <row r="23" spans="1:9" ht="12.75" customHeight="1">
      <c r="A23" s="228" t="s">
        <v>184</v>
      </c>
      <c r="B23" s="228"/>
      <c r="C23" s="228"/>
      <c r="D23" s="228"/>
      <c r="E23" s="228"/>
      <c r="F23" s="228"/>
      <c r="G23" s="120">
        <v>16</v>
      </c>
      <c r="H23" s="121">
        <v>-38862561</v>
      </c>
      <c r="I23" s="121">
        <v>-21781302</v>
      </c>
    </row>
    <row r="24" spans="1:9" ht="12.75" customHeight="1">
      <c r="A24" s="245" t="s">
        <v>185</v>
      </c>
      <c r="B24" s="245"/>
      <c r="C24" s="245"/>
      <c r="D24" s="245"/>
      <c r="E24" s="245"/>
      <c r="F24" s="245"/>
      <c r="G24" s="122">
        <v>17</v>
      </c>
      <c r="H24" s="123">
        <f>H18+H19</f>
        <v>92096116</v>
      </c>
      <c r="I24" s="123">
        <f>I18+I19</f>
        <v>120973356</v>
      </c>
    </row>
    <row r="25" spans="1:9" ht="12.75" customHeight="1">
      <c r="A25" s="193" t="s">
        <v>186</v>
      </c>
      <c r="B25" s="193"/>
      <c r="C25" s="193"/>
      <c r="D25" s="193"/>
      <c r="E25" s="193"/>
      <c r="F25" s="193"/>
      <c r="G25" s="120">
        <v>18</v>
      </c>
      <c r="H25" s="121">
        <v>167</v>
      </c>
      <c r="I25" s="121">
        <f>RDG!J51</f>
        <v>676</v>
      </c>
    </row>
    <row r="26" spans="1:9" ht="12.75" customHeight="1">
      <c r="A26" s="193" t="s">
        <v>187</v>
      </c>
      <c r="B26" s="193"/>
      <c r="C26" s="193"/>
      <c r="D26" s="193"/>
      <c r="E26" s="193"/>
      <c r="F26" s="193"/>
      <c r="G26" s="120">
        <v>19</v>
      </c>
      <c r="H26" s="121">
        <v>-8984020</v>
      </c>
      <c r="I26" s="121">
        <v>-10682153</v>
      </c>
    </row>
    <row r="27" spans="1:9" ht="25.5" customHeight="1">
      <c r="A27" s="246" t="s">
        <v>188</v>
      </c>
      <c r="B27" s="246"/>
      <c r="C27" s="246"/>
      <c r="D27" s="246"/>
      <c r="E27" s="246"/>
      <c r="F27" s="246"/>
      <c r="G27" s="122">
        <v>20</v>
      </c>
      <c r="H27" s="123">
        <f>H24+H25+H26</f>
        <v>83112263</v>
      </c>
      <c r="I27" s="123">
        <f>I24+I25+I26</f>
        <v>110291879</v>
      </c>
    </row>
    <row r="28" spans="1:9" ht="12.75">
      <c r="A28" s="247" t="s">
        <v>189</v>
      </c>
      <c r="B28" s="247"/>
      <c r="C28" s="247"/>
      <c r="D28" s="247"/>
      <c r="E28" s="247"/>
      <c r="F28" s="247"/>
      <c r="G28" s="247"/>
      <c r="H28" s="247"/>
      <c r="I28" s="247"/>
    </row>
    <row r="29" spans="1:9" ht="30" customHeight="1">
      <c r="A29" s="193" t="s">
        <v>190</v>
      </c>
      <c r="B29" s="193"/>
      <c r="C29" s="193"/>
      <c r="D29" s="193"/>
      <c r="E29" s="193"/>
      <c r="F29" s="193"/>
      <c r="G29" s="120">
        <v>21</v>
      </c>
      <c r="H29" s="124">
        <v>1240</v>
      </c>
      <c r="I29" s="124">
        <v>0</v>
      </c>
    </row>
    <row r="30" spans="1:9" ht="12.75" customHeight="1">
      <c r="A30" s="193" t="s">
        <v>191</v>
      </c>
      <c r="B30" s="193"/>
      <c r="C30" s="193"/>
      <c r="D30" s="193"/>
      <c r="E30" s="193"/>
      <c r="F30" s="193"/>
      <c r="G30" s="120">
        <v>22</v>
      </c>
      <c r="H30" s="124">
        <v>0</v>
      </c>
      <c r="I30" s="124">
        <v>0</v>
      </c>
    </row>
    <row r="31" spans="1:9" ht="12.75" customHeight="1">
      <c r="A31" s="193" t="s">
        <v>192</v>
      </c>
      <c r="B31" s="193"/>
      <c r="C31" s="193"/>
      <c r="D31" s="193"/>
      <c r="E31" s="193"/>
      <c r="F31" s="193"/>
      <c r="G31" s="120">
        <v>23</v>
      </c>
      <c r="H31" s="124">
        <v>17138</v>
      </c>
      <c r="I31" s="124">
        <f>24744+23</f>
        <v>24767</v>
      </c>
    </row>
    <row r="32" spans="1:9" ht="12.75" customHeight="1">
      <c r="A32" s="193" t="s">
        <v>193</v>
      </c>
      <c r="B32" s="193"/>
      <c r="C32" s="193"/>
      <c r="D32" s="193"/>
      <c r="E32" s="193"/>
      <c r="F32" s="193"/>
      <c r="G32" s="120">
        <v>24</v>
      </c>
      <c r="H32" s="124">
        <v>0</v>
      </c>
      <c r="I32" s="124">
        <v>0</v>
      </c>
    </row>
    <row r="33" spans="1:9" ht="12.75" customHeight="1">
      <c r="A33" s="193" t="s">
        <v>194</v>
      </c>
      <c r="B33" s="193"/>
      <c r="C33" s="193"/>
      <c r="D33" s="193"/>
      <c r="E33" s="193"/>
      <c r="F33" s="193"/>
      <c r="G33" s="120">
        <v>25</v>
      </c>
      <c r="H33" s="124">
        <v>494864</v>
      </c>
      <c r="I33" s="124">
        <v>0</v>
      </c>
    </row>
    <row r="34" spans="1:9" ht="12.75" customHeight="1">
      <c r="A34" s="193" t="s">
        <v>195</v>
      </c>
      <c r="B34" s="193"/>
      <c r="C34" s="193"/>
      <c r="D34" s="193"/>
      <c r="E34" s="193"/>
      <c r="F34" s="193"/>
      <c r="G34" s="120">
        <v>26</v>
      </c>
      <c r="H34" s="124">
        <v>0</v>
      </c>
      <c r="I34" s="124">
        <v>0</v>
      </c>
    </row>
    <row r="35" spans="1:9" ht="26.25" customHeight="1">
      <c r="A35" s="245" t="s">
        <v>196</v>
      </c>
      <c r="B35" s="245"/>
      <c r="C35" s="245"/>
      <c r="D35" s="245"/>
      <c r="E35" s="245"/>
      <c r="F35" s="245"/>
      <c r="G35" s="122">
        <v>27</v>
      </c>
      <c r="H35" s="125">
        <f>H29+H30+H31+H32+H33+H34</f>
        <v>513242</v>
      </c>
      <c r="I35" s="125">
        <f>I29+I30+I31+I32+I33+I34</f>
        <v>24767</v>
      </c>
    </row>
    <row r="36" spans="1:9" ht="22.5" customHeight="1">
      <c r="A36" s="193" t="s">
        <v>197</v>
      </c>
      <c r="B36" s="193"/>
      <c r="C36" s="193"/>
      <c r="D36" s="193"/>
      <c r="E36" s="193"/>
      <c r="F36" s="193"/>
      <c r="G36" s="120">
        <v>28</v>
      </c>
      <c r="H36" s="124">
        <v>-49987419</v>
      </c>
      <c r="I36" s="124">
        <v>-11458247</v>
      </c>
    </row>
    <row r="37" spans="1:9" ht="12.75" customHeight="1">
      <c r="A37" s="193" t="s">
        <v>198</v>
      </c>
      <c r="B37" s="193"/>
      <c r="C37" s="193"/>
      <c r="D37" s="193"/>
      <c r="E37" s="193"/>
      <c r="F37" s="193"/>
      <c r="G37" s="120">
        <v>29</v>
      </c>
      <c r="H37" s="124">
        <v>0</v>
      </c>
      <c r="I37" s="124">
        <v>0</v>
      </c>
    </row>
    <row r="38" spans="1:9" ht="12.75" customHeight="1">
      <c r="A38" s="193" t="s">
        <v>199</v>
      </c>
      <c r="B38" s="193"/>
      <c r="C38" s="193"/>
      <c r="D38" s="193"/>
      <c r="E38" s="193"/>
      <c r="F38" s="193"/>
      <c r="G38" s="120">
        <v>30</v>
      </c>
      <c r="H38" s="124">
        <v>0</v>
      </c>
      <c r="I38" s="124">
        <v>0</v>
      </c>
    </row>
    <row r="39" spans="1:9" ht="12.75" customHeight="1">
      <c r="A39" s="193" t="s">
        <v>200</v>
      </c>
      <c r="B39" s="193"/>
      <c r="C39" s="193"/>
      <c r="D39" s="193"/>
      <c r="E39" s="193"/>
      <c r="F39" s="193"/>
      <c r="G39" s="120">
        <v>31</v>
      </c>
      <c r="H39" s="124">
        <v>0</v>
      </c>
      <c r="I39" s="124">
        <v>0</v>
      </c>
    </row>
    <row r="40" spans="1:9" ht="12.75" customHeight="1">
      <c r="A40" s="193" t="s">
        <v>201</v>
      </c>
      <c r="B40" s="193"/>
      <c r="C40" s="193"/>
      <c r="D40" s="193"/>
      <c r="E40" s="193"/>
      <c r="F40" s="193"/>
      <c r="G40" s="120">
        <v>32</v>
      </c>
      <c r="H40" s="124">
        <v>-1856680</v>
      </c>
      <c r="I40" s="124">
        <v>-976026</v>
      </c>
    </row>
    <row r="41" spans="1:9" ht="24" customHeight="1">
      <c r="A41" s="245" t="s">
        <v>202</v>
      </c>
      <c r="B41" s="245"/>
      <c r="C41" s="245"/>
      <c r="D41" s="245"/>
      <c r="E41" s="245"/>
      <c r="F41" s="245"/>
      <c r="G41" s="122">
        <v>33</v>
      </c>
      <c r="H41" s="125">
        <f>H36+H37+H38+H39+H40</f>
        <v>-51844099</v>
      </c>
      <c r="I41" s="125">
        <f>I36+I37+I38+I39+I40</f>
        <v>-12434273</v>
      </c>
    </row>
    <row r="42" spans="1:9" ht="29.25" customHeight="1">
      <c r="A42" s="246" t="s">
        <v>203</v>
      </c>
      <c r="B42" s="246"/>
      <c r="C42" s="246"/>
      <c r="D42" s="246"/>
      <c r="E42" s="246"/>
      <c r="F42" s="246"/>
      <c r="G42" s="122">
        <v>34</v>
      </c>
      <c r="H42" s="125">
        <f>H35+H41</f>
        <v>-51330857</v>
      </c>
      <c r="I42" s="125">
        <f>I35+I41</f>
        <v>-12409506</v>
      </c>
    </row>
    <row r="43" spans="1:9" ht="12.75">
      <c r="A43" s="247" t="s">
        <v>204</v>
      </c>
      <c r="B43" s="247"/>
      <c r="C43" s="247"/>
      <c r="D43" s="247"/>
      <c r="E43" s="247"/>
      <c r="F43" s="247"/>
      <c r="G43" s="247"/>
      <c r="H43" s="247"/>
      <c r="I43" s="247"/>
    </row>
    <row r="44" spans="1:9" ht="12.75" customHeight="1">
      <c r="A44" s="193" t="s">
        <v>205</v>
      </c>
      <c r="B44" s="193"/>
      <c r="C44" s="193"/>
      <c r="D44" s="193"/>
      <c r="E44" s="193"/>
      <c r="F44" s="193"/>
      <c r="G44" s="120">
        <v>35</v>
      </c>
      <c r="H44" s="124">
        <v>0</v>
      </c>
      <c r="I44" s="124">
        <v>0</v>
      </c>
    </row>
    <row r="45" spans="1:9" ht="24.75" customHeight="1">
      <c r="A45" s="193" t="s">
        <v>206</v>
      </c>
      <c r="B45" s="193"/>
      <c r="C45" s="193"/>
      <c r="D45" s="193"/>
      <c r="E45" s="193"/>
      <c r="F45" s="193"/>
      <c r="G45" s="120">
        <v>36</v>
      </c>
      <c r="H45" s="124">
        <v>0</v>
      </c>
      <c r="I45" s="124">
        <v>0</v>
      </c>
    </row>
    <row r="46" spans="1:9" ht="12.75" customHeight="1">
      <c r="A46" s="193" t="s">
        <v>207</v>
      </c>
      <c r="B46" s="193"/>
      <c r="C46" s="193"/>
      <c r="D46" s="193"/>
      <c r="E46" s="193"/>
      <c r="F46" s="193"/>
      <c r="G46" s="120">
        <v>37</v>
      </c>
      <c r="H46" s="124">
        <v>0</v>
      </c>
      <c r="I46" s="124">
        <v>0</v>
      </c>
    </row>
    <row r="47" spans="1:9" ht="12.75" customHeight="1">
      <c r="A47" s="193" t="s">
        <v>208</v>
      </c>
      <c r="B47" s="193"/>
      <c r="C47" s="193"/>
      <c r="D47" s="193"/>
      <c r="E47" s="193"/>
      <c r="F47" s="193"/>
      <c r="G47" s="120">
        <v>38</v>
      </c>
      <c r="H47" s="124">
        <v>0</v>
      </c>
      <c r="I47" s="124">
        <v>0</v>
      </c>
    </row>
    <row r="48" spans="1:9" ht="21.75" customHeight="1">
      <c r="A48" s="245" t="s">
        <v>209</v>
      </c>
      <c r="B48" s="245"/>
      <c r="C48" s="245"/>
      <c r="D48" s="245"/>
      <c r="E48" s="245"/>
      <c r="F48" s="245"/>
      <c r="G48" s="122">
        <v>39</v>
      </c>
      <c r="H48" s="125">
        <f>H44+H45+H46+H47</f>
        <v>0</v>
      </c>
      <c r="I48" s="125">
        <f>I44+I45+I46+I47</f>
        <v>0</v>
      </c>
    </row>
    <row r="49" spans="1:9" ht="24" customHeight="1">
      <c r="A49" s="193" t="s">
        <v>306</v>
      </c>
      <c r="B49" s="193"/>
      <c r="C49" s="193"/>
      <c r="D49" s="193"/>
      <c r="E49" s="193"/>
      <c r="F49" s="193"/>
      <c r="G49" s="120">
        <v>40</v>
      </c>
      <c r="H49" s="124">
        <v>0</v>
      </c>
      <c r="I49" s="124">
        <v>0</v>
      </c>
    </row>
    <row r="50" spans="1:9" ht="12.75" customHeight="1">
      <c r="A50" s="193" t="s">
        <v>210</v>
      </c>
      <c r="B50" s="193"/>
      <c r="C50" s="193"/>
      <c r="D50" s="193"/>
      <c r="E50" s="193"/>
      <c r="F50" s="193"/>
      <c r="G50" s="120">
        <v>41</v>
      </c>
      <c r="H50" s="124">
        <v>0</v>
      </c>
      <c r="I50" s="124">
        <v>0</v>
      </c>
    </row>
    <row r="51" spans="1:9" ht="12.75" customHeight="1">
      <c r="A51" s="193" t="s">
        <v>211</v>
      </c>
      <c r="B51" s="193"/>
      <c r="C51" s="193"/>
      <c r="D51" s="193"/>
      <c r="E51" s="193"/>
      <c r="F51" s="193"/>
      <c r="G51" s="120">
        <v>42</v>
      </c>
      <c r="H51" s="124">
        <v>-493504</v>
      </c>
      <c r="I51" s="124">
        <v>-485764</v>
      </c>
    </row>
    <row r="52" spans="1:9" ht="22.5" customHeight="1">
      <c r="A52" s="193" t="s">
        <v>212</v>
      </c>
      <c r="B52" s="193"/>
      <c r="C52" s="193"/>
      <c r="D52" s="193"/>
      <c r="E52" s="193"/>
      <c r="F52" s="193"/>
      <c r="G52" s="120">
        <v>43</v>
      </c>
      <c r="H52" s="124">
        <v>0</v>
      </c>
      <c r="I52" s="124">
        <v>0</v>
      </c>
    </row>
    <row r="53" spans="1:9" ht="12.75" customHeight="1">
      <c r="A53" s="193" t="s">
        <v>213</v>
      </c>
      <c r="B53" s="193"/>
      <c r="C53" s="193"/>
      <c r="D53" s="193"/>
      <c r="E53" s="193"/>
      <c r="F53" s="193"/>
      <c r="G53" s="120">
        <v>44</v>
      </c>
      <c r="H53" s="124">
        <v>0</v>
      </c>
      <c r="I53" s="124">
        <v>0</v>
      </c>
    </row>
    <row r="54" spans="1:9" ht="30" customHeight="1">
      <c r="A54" s="245" t="s">
        <v>214</v>
      </c>
      <c r="B54" s="245"/>
      <c r="C54" s="245"/>
      <c r="D54" s="245"/>
      <c r="E54" s="245"/>
      <c r="F54" s="245"/>
      <c r="G54" s="122">
        <v>45</v>
      </c>
      <c r="H54" s="125">
        <f>H49+H50+H51+H52+H53</f>
        <v>-493504</v>
      </c>
      <c r="I54" s="125">
        <f>I49+I50+I51+I52+I53</f>
        <v>-485764</v>
      </c>
    </row>
    <row r="55" spans="1:9" ht="29.25" customHeight="1">
      <c r="A55" s="246" t="s">
        <v>215</v>
      </c>
      <c r="B55" s="246"/>
      <c r="C55" s="246"/>
      <c r="D55" s="246"/>
      <c r="E55" s="246"/>
      <c r="F55" s="246"/>
      <c r="G55" s="122">
        <v>46</v>
      </c>
      <c r="H55" s="125">
        <f>H48+H54</f>
        <v>-493504</v>
      </c>
      <c r="I55" s="125">
        <f>I48+I54</f>
        <v>-485764</v>
      </c>
    </row>
    <row r="56" spans="1:9" ht="12.75">
      <c r="A56" s="193" t="s">
        <v>216</v>
      </c>
      <c r="B56" s="193"/>
      <c r="C56" s="193"/>
      <c r="D56" s="193"/>
      <c r="E56" s="193"/>
      <c r="F56" s="193"/>
      <c r="G56" s="120">
        <v>47</v>
      </c>
      <c r="H56" s="124">
        <v>-4918108</v>
      </c>
      <c r="I56" s="124">
        <f>-12751853+10044304</f>
        <v>-2707549</v>
      </c>
    </row>
    <row r="57" spans="1:9" ht="26.25" customHeight="1">
      <c r="A57" s="246" t="s">
        <v>217</v>
      </c>
      <c r="B57" s="246"/>
      <c r="C57" s="246"/>
      <c r="D57" s="246"/>
      <c r="E57" s="246"/>
      <c r="F57" s="246"/>
      <c r="G57" s="122">
        <v>48</v>
      </c>
      <c r="H57" s="125">
        <f>H27+H42+H55+H56</f>
        <v>26369794</v>
      </c>
      <c r="I57" s="125">
        <f>I27+I42+I55+I56</f>
        <v>94689060</v>
      </c>
    </row>
    <row r="58" spans="1:9" ht="12.75">
      <c r="A58" s="248" t="s">
        <v>218</v>
      </c>
      <c r="B58" s="248"/>
      <c r="C58" s="248"/>
      <c r="D58" s="248"/>
      <c r="E58" s="248"/>
      <c r="F58" s="248"/>
      <c r="G58" s="120">
        <v>49</v>
      </c>
      <c r="H58" s="124">
        <v>326015796</v>
      </c>
      <c r="I58" s="124">
        <f>Bilanca!H70</f>
        <v>562813558</v>
      </c>
    </row>
    <row r="59" spans="1:9" ht="30.75" customHeight="1">
      <c r="A59" s="246" t="s">
        <v>219</v>
      </c>
      <c r="B59" s="246"/>
      <c r="C59" s="246"/>
      <c r="D59" s="246"/>
      <c r="E59" s="246"/>
      <c r="F59" s="246"/>
      <c r="G59" s="122">
        <v>50</v>
      </c>
      <c r="H59" s="125">
        <f>H57+H58</f>
        <v>352385590</v>
      </c>
      <c r="I59" s="125">
        <f>I57+I58</f>
        <v>657502618</v>
      </c>
    </row>
  </sheetData>
  <sheetProtection sheet="1" objects="1" scenarios="1"/>
  <mergeCells count="59">
    <mergeCell ref="A5:F5"/>
    <mergeCell ref="A6:F6"/>
    <mergeCell ref="A13:F13"/>
    <mergeCell ref="A14:F14"/>
    <mergeCell ref="A15:F15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26:F26"/>
    <mergeCell ref="A27:F27"/>
    <mergeCell ref="A16:F16"/>
    <mergeCell ref="A12:F12"/>
    <mergeCell ref="A7:I7"/>
    <mergeCell ref="A8:F8"/>
    <mergeCell ref="A9:F9"/>
    <mergeCell ref="A10:F10"/>
    <mergeCell ref="A11:F11"/>
    <mergeCell ref="A19:F19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56:F56"/>
    <mergeCell ref="A57:F57"/>
    <mergeCell ref="A58:F58"/>
    <mergeCell ref="A51:F51"/>
    <mergeCell ref="A52:F52"/>
    <mergeCell ref="A53:F53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4:F54"/>
    <mergeCell ref="A41:F41"/>
    <mergeCell ref="A42:F42"/>
    <mergeCell ref="A43:I43"/>
    <mergeCell ref="A44:F44"/>
    <mergeCell ref="A45:F45"/>
    <mergeCell ref="A46:F46"/>
    <mergeCell ref="A47:F47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110" zoomScaleSheetLayoutView="110" zoomScalePageLayoutView="0" workbookViewId="0" topLeftCell="A1">
      <selection activeCell="I45" sqref="I45"/>
    </sheetView>
  </sheetViews>
  <sheetFormatPr defaultColWidth="9.140625" defaultRowHeight="12.75"/>
  <cols>
    <col min="1" max="7" width="9.140625" style="16" customWidth="1"/>
    <col min="8" max="9" width="22.140625" style="25" customWidth="1"/>
    <col min="10" max="10" width="12.00390625" style="16" bestFit="1" customWidth="1"/>
    <col min="11" max="11" width="10.28125" style="16" bestFit="1" customWidth="1"/>
    <col min="12" max="12" width="12.28125" style="16" bestFit="1" customWidth="1"/>
    <col min="13" max="16384" width="9.140625" style="16" customWidth="1"/>
  </cols>
  <sheetData>
    <row r="1" spans="1:9" ht="12.75" customHeight="1">
      <c r="A1" s="250" t="s">
        <v>220</v>
      </c>
      <c r="B1" s="251"/>
      <c r="C1" s="251"/>
      <c r="D1" s="251"/>
      <c r="E1" s="251"/>
      <c r="F1" s="251"/>
      <c r="G1" s="251"/>
      <c r="H1" s="251"/>
      <c r="I1" s="251"/>
    </row>
    <row r="2" spans="1:9" ht="12.75" customHeight="1">
      <c r="A2" s="252" t="s">
        <v>464</v>
      </c>
      <c r="B2" s="203"/>
      <c r="C2" s="203"/>
      <c r="D2" s="203"/>
      <c r="E2" s="203"/>
      <c r="F2" s="203"/>
      <c r="G2" s="203"/>
      <c r="H2" s="203"/>
      <c r="I2" s="203"/>
    </row>
    <row r="3" spans="1:9" ht="12.75">
      <c r="A3" s="260" t="s">
        <v>282</v>
      </c>
      <c r="B3" s="261"/>
      <c r="C3" s="261"/>
      <c r="D3" s="261"/>
      <c r="E3" s="261"/>
      <c r="F3" s="261"/>
      <c r="G3" s="261"/>
      <c r="H3" s="261"/>
      <c r="I3" s="261"/>
    </row>
    <row r="4" spans="1:9" ht="12.75">
      <c r="A4" s="253" t="s">
        <v>463</v>
      </c>
      <c r="B4" s="207"/>
      <c r="C4" s="207"/>
      <c r="D4" s="207"/>
      <c r="E4" s="207"/>
      <c r="F4" s="207"/>
      <c r="G4" s="207"/>
      <c r="H4" s="207"/>
      <c r="I4" s="208"/>
    </row>
    <row r="5" spans="1:9" ht="24" thickBot="1">
      <c r="A5" s="275" t="s">
        <v>2</v>
      </c>
      <c r="B5" s="276"/>
      <c r="C5" s="276"/>
      <c r="D5" s="276"/>
      <c r="E5" s="276"/>
      <c r="F5" s="277"/>
      <c r="G5" s="18" t="s">
        <v>103</v>
      </c>
      <c r="H5" s="26" t="s">
        <v>302</v>
      </c>
      <c r="I5" s="26" t="s">
        <v>279</v>
      </c>
    </row>
    <row r="6" spans="1:9" ht="12.75">
      <c r="A6" s="266">
        <v>1</v>
      </c>
      <c r="B6" s="267"/>
      <c r="C6" s="267"/>
      <c r="D6" s="267"/>
      <c r="E6" s="267"/>
      <c r="F6" s="268"/>
      <c r="G6" s="19">
        <v>2</v>
      </c>
      <c r="H6" s="27" t="s">
        <v>167</v>
      </c>
      <c r="I6" s="27" t="s">
        <v>168</v>
      </c>
    </row>
    <row r="7" spans="1:9" ht="12.75">
      <c r="A7" s="271" t="s">
        <v>169</v>
      </c>
      <c r="B7" s="272"/>
      <c r="C7" s="272"/>
      <c r="D7" s="272"/>
      <c r="E7" s="272"/>
      <c r="F7" s="272"/>
      <c r="G7" s="272"/>
      <c r="H7" s="272"/>
      <c r="I7" s="273"/>
    </row>
    <row r="8" spans="1:9" ht="12.75">
      <c r="A8" s="274" t="s">
        <v>221</v>
      </c>
      <c r="B8" s="274"/>
      <c r="C8" s="274"/>
      <c r="D8" s="274"/>
      <c r="E8" s="274"/>
      <c r="F8" s="274"/>
      <c r="G8" s="20">
        <v>1</v>
      </c>
      <c r="H8" s="29">
        <v>0</v>
      </c>
      <c r="I8" s="29">
        <v>0</v>
      </c>
    </row>
    <row r="9" spans="1:9" ht="12.75">
      <c r="A9" s="258" t="s">
        <v>222</v>
      </c>
      <c r="B9" s="258"/>
      <c r="C9" s="258"/>
      <c r="D9" s="258"/>
      <c r="E9" s="258"/>
      <c r="F9" s="258"/>
      <c r="G9" s="21">
        <v>2</v>
      </c>
      <c r="H9" s="29">
        <v>0</v>
      </c>
      <c r="I9" s="29">
        <v>0</v>
      </c>
    </row>
    <row r="10" spans="1:9" ht="12.75">
      <c r="A10" s="258" t="s">
        <v>223</v>
      </c>
      <c r="B10" s="258"/>
      <c r="C10" s="258"/>
      <c r="D10" s="258"/>
      <c r="E10" s="258"/>
      <c r="F10" s="258"/>
      <c r="G10" s="21">
        <v>3</v>
      </c>
      <c r="H10" s="29">
        <v>0</v>
      </c>
      <c r="I10" s="29">
        <v>0</v>
      </c>
    </row>
    <row r="11" spans="1:9" ht="12.75">
      <c r="A11" s="258" t="s">
        <v>224</v>
      </c>
      <c r="B11" s="258"/>
      <c r="C11" s="258"/>
      <c r="D11" s="258"/>
      <c r="E11" s="258"/>
      <c r="F11" s="258"/>
      <c r="G11" s="21">
        <v>4</v>
      </c>
      <c r="H11" s="29">
        <v>0</v>
      </c>
      <c r="I11" s="29">
        <v>0</v>
      </c>
    </row>
    <row r="12" spans="1:9" ht="12.75">
      <c r="A12" s="258" t="s">
        <v>394</v>
      </c>
      <c r="B12" s="258"/>
      <c r="C12" s="258"/>
      <c r="D12" s="258"/>
      <c r="E12" s="258"/>
      <c r="F12" s="258"/>
      <c r="G12" s="21">
        <v>5</v>
      </c>
      <c r="H12" s="29">
        <v>0</v>
      </c>
      <c r="I12" s="29">
        <v>0</v>
      </c>
    </row>
    <row r="13" spans="1:9" ht="12.75">
      <c r="A13" s="259" t="s">
        <v>395</v>
      </c>
      <c r="B13" s="259"/>
      <c r="C13" s="259"/>
      <c r="D13" s="259"/>
      <c r="E13" s="259"/>
      <c r="F13" s="259"/>
      <c r="G13" s="110">
        <v>6</v>
      </c>
      <c r="H13" s="113">
        <f>SUM(H8:H12)</f>
        <v>0</v>
      </c>
      <c r="I13" s="113">
        <f>SUM(I8:I12)</f>
        <v>0</v>
      </c>
    </row>
    <row r="14" spans="1:9" ht="12.75" customHeight="1">
      <c r="A14" s="258" t="s">
        <v>396</v>
      </c>
      <c r="B14" s="258"/>
      <c r="C14" s="258"/>
      <c r="D14" s="258"/>
      <c r="E14" s="258"/>
      <c r="F14" s="258"/>
      <c r="G14" s="21">
        <v>7</v>
      </c>
      <c r="H14" s="29">
        <v>0</v>
      </c>
      <c r="I14" s="29">
        <v>0</v>
      </c>
    </row>
    <row r="15" spans="1:9" ht="12.75" customHeight="1">
      <c r="A15" s="258" t="s">
        <v>397</v>
      </c>
      <c r="B15" s="258"/>
      <c r="C15" s="258"/>
      <c r="D15" s="258"/>
      <c r="E15" s="258"/>
      <c r="F15" s="258"/>
      <c r="G15" s="21">
        <v>8</v>
      </c>
      <c r="H15" s="29">
        <v>0</v>
      </c>
      <c r="I15" s="29">
        <v>0</v>
      </c>
    </row>
    <row r="16" spans="1:9" ht="12.75" customHeight="1">
      <c r="A16" s="258" t="s">
        <v>398</v>
      </c>
      <c r="B16" s="258"/>
      <c r="C16" s="258"/>
      <c r="D16" s="258"/>
      <c r="E16" s="258"/>
      <c r="F16" s="258"/>
      <c r="G16" s="21">
        <v>9</v>
      </c>
      <c r="H16" s="29">
        <v>0</v>
      </c>
      <c r="I16" s="29">
        <v>0</v>
      </c>
    </row>
    <row r="17" spans="1:9" ht="12.75" customHeight="1">
      <c r="A17" s="258" t="s">
        <v>399</v>
      </c>
      <c r="B17" s="258"/>
      <c r="C17" s="258"/>
      <c r="D17" s="258"/>
      <c r="E17" s="258"/>
      <c r="F17" s="258"/>
      <c r="G17" s="21">
        <v>10</v>
      </c>
      <c r="H17" s="29">
        <v>0</v>
      </c>
      <c r="I17" s="29">
        <v>0</v>
      </c>
    </row>
    <row r="18" spans="1:9" ht="12.75" customHeight="1">
      <c r="A18" s="258" t="s">
        <v>400</v>
      </c>
      <c r="B18" s="258"/>
      <c r="C18" s="258"/>
      <c r="D18" s="258"/>
      <c r="E18" s="258"/>
      <c r="F18" s="258"/>
      <c r="G18" s="21">
        <v>11</v>
      </c>
      <c r="H18" s="29">
        <v>0</v>
      </c>
      <c r="I18" s="29">
        <v>0</v>
      </c>
    </row>
    <row r="19" spans="1:9" ht="12.75" customHeight="1">
      <c r="A19" s="258" t="s">
        <v>401</v>
      </c>
      <c r="B19" s="258"/>
      <c r="C19" s="258"/>
      <c r="D19" s="258"/>
      <c r="E19" s="258"/>
      <c r="F19" s="258"/>
      <c r="G19" s="21">
        <v>12</v>
      </c>
      <c r="H19" s="29">
        <v>0</v>
      </c>
      <c r="I19" s="29">
        <v>0</v>
      </c>
    </row>
    <row r="20" spans="1:9" ht="26.25" customHeight="1">
      <c r="A20" s="259" t="s">
        <v>402</v>
      </c>
      <c r="B20" s="259"/>
      <c r="C20" s="259"/>
      <c r="D20" s="259"/>
      <c r="E20" s="259"/>
      <c r="F20" s="259"/>
      <c r="G20" s="110">
        <v>13</v>
      </c>
      <c r="H20" s="113">
        <f>SUM(H14:H19)</f>
        <v>0</v>
      </c>
      <c r="I20" s="113">
        <f>SUM(I14:I19)</f>
        <v>0</v>
      </c>
    </row>
    <row r="21" spans="1:9" ht="27" customHeight="1">
      <c r="A21" s="270" t="s">
        <v>403</v>
      </c>
      <c r="B21" s="270"/>
      <c r="C21" s="270"/>
      <c r="D21" s="270"/>
      <c r="E21" s="270"/>
      <c r="F21" s="270"/>
      <c r="G21" s="111">
        <v>14</v>
      </c>
      <c r="H21" s="30">
        <f>H13+H20</f>
        <v>0</v>
      </c>
      <c r="I21" s="30">
        <f>I13+I20</f>
        <v>0</v>
      </c>
    </row>
    <row r="22" spans="1:9" ht="12.75">
      <c r="A22" s="271" t="s">
        <v>189</v>
      </c>
      <c r="B22" s="272"/>
      <c r="C22" s="272"/>
      <c r="D22" s="272"/>
      <c r="E22" s="272"/>
      <c r="F22" s="272"/>
      <c r="G22" s="272"/>
      <c r="H22" s="272"/>
      <c r="I22" s="273"/>
    </row>
    <row r="23" spans="1:9" ht="26.25" customHeight="1">
      <c r="A23" s="274" t="s">
        <v>225</v>
      </c>
      <c r="B23" s="274"/>
      <c r="C23" s="274"/>
      <c r="D23" s="274"/>
      <c r="E23" s="274"/>
      <c r="F23" s="274"/>
      <c r="G23" s="20">
        <v>15</v>
      </c>
      <c r="H23" s="29">
        <v>0</v>
      </c>
      <c r="I23" s="29">
        <v>0</v>
      </c>
    </row>
    <row r="24" spans="1:9" ht="12.75" customHeight="1">
      <c r="A24" s="258" t="s">
        <v>226</v>
      </c>
      <c r="B24" s="258"/>
      <c r="C24" s="258"/>
      <c r="D24" s="258"/>
      <c r="E24" s="258"/>
      <c r="F24" s="258"/>
      <c r="G24" s="20">
        <v>16</v>
      </c>
      <c r="H24" s="29">
        <v>0</v>
      </c>
      <c r="I24" s="29">
        <v>0</v>
      </c>
    </row>
    <row r="25" spans="1:9" ht="12.75" customHeight="1">
      <c r="A25" s="258" t="s">
        <v>227</v>
      </c>
      <c r="B25" s="258"/>
      <c r="C25" s="258"/>
      <c r="D25" s="258"/>
      <c r="E25" s="258"/>
      <c r="F25" s="258"/>
      <c r="G25" s="20">
        <v>17</v>
      </c>
      <c r="H25" s="29">
        <v>0</v>
      </c>
      <c r="I25" s="29">
        <v>0</v>
      </c>
    </row>
    <row r="26" spans="1:9" ht="12.75" customHeight="1">
      <c r="A26" s="258" t="s">
        <v>228</v>
      </c>
      <c r="B26" s="258"/>
      <c r="C26" s="258"/>
      <c r="D26" s="258"/>
      <c r="E26" s="258"/>
      <c r="F26" s="258"/>
      <c r="G26" s="20">
        <v>18</v>
      </c>
      <c r="H26" s="29">
        <v>0</v>
      </c>
      <c r="I26" s="29">
        <v>0</v>
      </c>
    </row>
    <row r="27" spans="1:9" ht="12.75" customHeight="1">
      <c r="A27" s="258" t="s">
        <v>229</v>
      </c>
      <c r="B27" s="258"/>
      <c r="C27" s="258"/>
      <c r="D27" s="258"/>
      <c r="E27" s="258"/>
      <c r="F27" s="258"/>
      <c r="G27" s="20">
        <v>19</v>
      </c>
      <c r="H27" s="29">
        <v>0</v>
      </c>
      <c r="I27" s="29">
        <v>0</v>
      </c>
    </row>
    <row r="28" spans="1:9" ht="12.75" customHeight="1">
      <c r="A28" s="258" t="s">
        <v>230</v>
      </c>
      <c r="B28" s="258"/>
      <c r="C28" s="258"/>
      <c r="D28" s="258"/>
      <c r="E28" s="258"/>
      <c r="F28" s="258"/>
      <c r="G28" s="20">
        <v>20</v>
      </c>
      <c r="H28" s="29">
        <v>0</v>
      </c>
      <c r="I28" s="29">
        <v>0</v>
      </c>
    </row>
    <row r="29" spans="1:9" ht="24" customHeight="1">
      <c r="A29" s="264" t="s">
        <v>404</v>
      </c>
      <c r="B29" s="264"/>
      <c r="C29" s="264"/>
      <c r="D29" s="264"/>
      <c r="E29" s="264"/>
      <c r="F29" s="264"/>
      <c r="G29" s="110">
        <v>21</v>
      </c>
      <c r="H29" s="114">
        <f>SUM(H23:H28)</f>
        <v>0</v>
      </c>
      <c r="I29" s="114">
        <f>SUM(I23:I28)</f>
        <v>0</v>
      </c>
    </row>
    <row r="30" spans="1:9" ht="27" customHeight="1">
      <c r="A30" s="258" t="s">
        <v>231</v>
      </c>
      <c r="B30" s="258"/>
      <c r="C30" s="258"/>
      <c r="D30" s="258"/>
      <c r="E30" s="258"/>
      <c r="F30" s="258"/>
      <c r="G30" s="21">
        <v>22</v>
      </c>
      <c r="H30" s="29">
        <v>0</v>
      </c>
      <c r="I30" s="29">
        <v>0</v>
      </c>
    </row>
    <row r="31" spans="1:9" ht="12.75" customHeight="1">
      <c r="A31" s="258" t="s">
        <v>232</v>
      </c>
      <c r="B31" s="258"/>
      <c r="C31" s="258"/>
      <c r="D31" s="258"/>
      <c r="E31" s="258"/>
      <c r="F31" s="258"/>
      <c r="G31" s="21">
        <v>23</v>
      </c>
      <c r="H31" s="29">
        <v>0</v>
      </c>
      <c r="I31" s="29">
        <v>0</v>
      </c>
    </row>
    <row r="32" spans="1:9" ht="12.75" customHeight="1">
      <c r="A32" s="258" t="s">
        <v>405</v>
      </c>
      <c r="B32" s="258"/>
      <c r="C32" s="258"/>
      <c r="D32" s="258"/>
      <c r="E32" s="258"/>
      <c r="F32" s="258"/>
      <c r="G32" s="21">
        <v>24</v>
      </c>
      <c r="H32" s="29">
        <v>0</v>
      </c>
      <c r="I32" s="29">
        <v>0</v>
      </c>
    </row>
    <row r="33" spans="1:9" ht="12.75" customHeight="1">
      <c r="A33" s="258" t="s">
        <v>233</v>
      </c>
      <c r="B33" s="258"/>
      <c r="C33" s="258"/>
      <c r="D33" s="258"/>
      <c r="E33" s="258"/>
      <c r="F33" s="258"/>
      <c r="G33" s="21">
        <v>25</v>
      </c>
      <c r="H33" s="29">
        <v>0</v>
      </c>
      <c r="I33" s="29">
        <v>0</v>
      </c>
    </row>
    <row r="34" spans="1:9" ht="12.75" customHeight="1">
      <c r="A34" s="258" t="s">
        <v>234</v>
      </c>
      <c r="B34" s="258"/>
      <c r="C34" s="258"/>
      <c r="D34" s="258"/>
      <c r="E34" s="258"/>
      <c r="F34" s="258"/>
      <c r="G34" s="21">
        <v>26</v>
      </c>
      <c r="H34" s="29">
        <v>0</v>
      </c>
      <c r="I34" s="29">
        <v>0</v>
      </c>
    </row>
    <row r="35" spans="1:9" ht="25.5" customHeight="1">
      <c r="A35" s="264" t="s">
        <v>406</v>
      </c>
      <c r="B35" s="264"/>
      <c r="C35" s="264"/>
      <c r="D35" s="264"/>
      <c r="E35" s="264"/>
      <c r="F35" s="264"/>
      <c r="G35" s="110">
        <v>27</v>
      </c>
      <c r="H35" s="114">
        <f>SUM(H30:H34)</f>
        <v>0</v>
      </c>
      <c r="I35" s="114">
        <f>SUM(I30:I34)</f>
        <v>0</v>
      </c>
    </row>
    <row r="36" spans="1:9" ht="27.75" customHeight="1">
      <c r="A36" s="270" t="s">
        <v>407</v>
      </c>
      <c r="B36" s="270"/>
      <c r="C36" s="270"/>
      <c r="D36" s="270"/>
      <c r="E36" s="270"/>
      <c r="F36" s="270"/>
      <c r="G36" s="111">
        <v>28</v>
      </c>
      <c r="H36" s="115">
        <f>H29+H35</f>
        <v>0</v>
      </c>
      <c r="I36" s="115">
        <f>I29+I35</f>
        <v>0</v>
      </c>
    </row>
    <row r="37" spans="1:9" ht="12.75">
      <c r="A37" s="271" t="s">
        <v>204</v>
      </c>
      <c r="B37" s="272"/>
      <c r="C37" s="272"/>
      <c r="D37" s="272"/>
      <c r="E37" s="272"/>
      <c r="F37" s="272"/>
      <c r="G37" s="272">
        <v>0</v>
      </c>
      <c r="H37" s="272"/>
      <c r="I37" s="273"/>
    </row>
    <row r="38" spans="1:9" ht="12.75" customHeight="1">
      <c r="A38" s="278" t="s">
        <v>235</v>
      </c>
      <c r="B38" s="278"/>
      <c r="C38" s="278"/>
      <c r="D38" s="278"/>
      <c r="E38" s="278"/>
      <c r="F38" s="278"/>
      <c r="G38" s="20">
        <v>29</v>
      </c>
      <c r="H38" s="29">
        <v>0</v>
      </c>
      <c r="I38" s="29">
        <v>0</v>
      </c>
    </row>
    <row r="39" spans="1:9" ht="24.75" customHeight="1">
      <c r="A39" s="263" t="s">
        <v>236</v>
      </c>
      <c r="B39" s="263"/>
      <c r="C39" s="263"/>
      <c r="D39" s="263"/>
      <c r="E39" s="263"/>
      <c r="F39" s="263"/>
      <c r="G39" s="21">
        <v>30</v>
      </c>
      <c r="H39" s="29">
        <v>0</v>
      </c>
      <c r="I39" s="29">
        <v>0</v>
      </c>
    </row>
    <row r="40" spans="1:9" ht="12.75" customHeight="1">
      <c r="A40" s="263" t="s">
        <v>237</v>
      </c>
      <c r="B40" s="263"/>
      <c r="C40" s="263"/>
      <c r="D40" s="263"/>
      <c r="E40" s="263"/>
      <c r="F40" s="263"/>
      <c r="G40" s="21">
        <v>31</v>
      </c>
      <c r="H40" s="29">
        <v>0</v>
      </c>
      <c r="I40" s="29">
        <v>0</v>
      </c>
    </row>
    <row r="41" spans="1:9" ht="12.75" customHeight="1">
      <c r="A41" s="263" t="s">
        <v>238</v>
      </c>
      <c r="B41" s="263"/>
      <c r="C41" s="263"/>
      <c r="D41" s="263"/>
      <c r="E41" s="263"/>
      <c r="F41" s="263"/>
      <c r="G41" s="21">
        <v>32</v>
      </c>
      <c r="H41" s="29">
        <v>0</v>
      </c>
      <c r="I41" s="29">
        <v>0</v>
      </c>
    </row>
    <row r="42" spans="1:9" ht="25.5" customHeight="1">
      <c r="A42" s="264" t="s">
        <v>408</v>
      </c>
      <c r="B42" s="264"/>
      <c r="C42" s="264"/>
      <c r="D42" s="264"/>
      <c r="E42" s="264"/>
      <c r="F42" s="264"/>
      <c r="G42" s="110">
        <v>33</v>
      </c>
      <c r="H42" s="114">
        <f>H41+H40+H39+H38</f>
        <v>0</v>
      </c>
      <c r="I42" s="114">
        <f>I41+I40+I39+I38</f>
        <v>0</v>
      </c>
    </row>
    <row r="43" spans="1:9" ht="24" customHeight="1">
      <c r="A43" s="263" t="s">
        <v>239</v>
      </c>
      <c r="B43" s="263"/>
      <c r="C43" s="263"/>
      <c r="D43" s="263"/>
      <c r="E43" s="263"/>
      <c r="F43" s="263"/>
      <c r="G43" s="21">
        <v>34</v>
      </c>
      <c r="H43" s="29">
        <v>0</v>
      </c>
      <c r="I43" s="29">
        <v>0</v>
      </c>
    </row>
    <row r="44" spans="1:9" ht="12.75" customHeight="1">
      <c r="A44" s="263" t="s">
        <v>240</v>
      </c>
      <c r="B44" s="263"/>
      <c r="C44" s="263"/>
      <c r="D44" s="263"/>
      <c r="E44" s="263"/>
      <c r="F44" s="263"/>
      <c r="G44" s="21">
        <v>35</v>
      </c>
      <c r="H44" s="29">
        <v>0</v>
      </c>
      <c r="I44" s="29">
        <v>0</v>
      </c>
    </row>
    <row r="45" spans="1:9" ht="12.75" customHeight="1">
      <c r="A45" s="263" t="s">
        <v>241</v>
      </c>
      <c r="B45" s="263"/>
      <c r="C45" s="263"/>
      <c r="D45" s="263"/>
      <c r="E45" s="263"/>
      <c r="F45" s="263"/>
      <c r="G45" s="21">
        <v>36</v>
      </c>
      <c r="H45" s="29">
        <v>0</v>
      </c>
      <c r="I45" s="29">
        <v>0</v>
      </c>
    </row>
    <row r="46" spans="1:9" ht="21" customHeight="1">
      <c r="A46" s="263" t="s">
        <v>242</v>
      </c>
      <c r="B46" s="263"/>
      <c r="C46" s="263"/>
      <c r="D46" s="263"/>
      <c r="E46" s="263"/>
      <c r="F46" s="263"/>
      <c r="G46" s="21">
        <v>37</v>
      </c>
      <c r="H46" s="29">
        <v>0</v>
      </c>
      <c r="I46" s="29">
        <v>0</v>
      </c>
    </row>
    <row r="47" spans="1:9" ht="12.75" customHeight="1">
      <c r="A47" s="263" t="s">
        <v>243</v>
      </c>
      <c r="B47" s="263"/>
      <c r="C47" s="263"/>
      <c r="D47" s="263"/>
      <c r="E47" s="263"/>
      <c r="F47" s="263"/>
      <c r="G47" s="21">
        <v>38</v>
      </c>
      <c r="H47" s="29">
        <v>0</v>
      </c>
      <c r="I47" s="29">
        <v>0</v>
      </c>
    </row>
    <row r="48" spans="1:9" ht="22.5" customHeight="1">
      <c r="A48" s="264" t="s">
        <v>409</v>
      </c>
      <c r="B48" s="264"/>
      <c r="C48" s="264"/>
      <c r="D48" s="264"/>
      <c r="E48" s="264"/>
      <c r="F48" s="264"/>
      <c r="G48" s="110">
        <v>39</v>
      </c>
      <c r="H48" s="114">
        <f>H47+H46+H45+H44+H43</f>
        <v>0</v>
      </c>
      <c r="I48" s="114">
        <f>I47+I46+I45+I44+I43</f>
        <v>0</v>
      </c>
    </row>
    <row r="49" spans="1:9" ht="25.5" customHeight="1">
      <c r="A49" s="265" t="s">
        <v>444</v>
      </c>
      <c r="B49" s="265"/>
      <c r="C49" s="265"/>
      <c r="D49" s="265"/>
      <c r="E49" s="265"/>
      <c r="F49" s="265"/>
      <c r="G49" s="110">
        <v>40</v>
      </c>
      <c r="H49" s="114">
        <f>H48+H42</f>
        <v>0</v>
      </c>
      <c r="I49" s="114">
        <f>I48+I42</f>
        <v>0</v>
      </c>
    </row>
    <row r="50" spans="1:9" ht="12.75" customHeight="1">
      <c r="A50" s="258" t="s">
        <v>244</v>
      </c>
      <c r="B50" s="258"/>
      <c r="C50" s="258"/>
      <c r="D50" s="258"/>
      <c r="E50" s="258"/>
      <c r="F50" s="258"/>
      <c r="G50" s="21">
        <v>41</v>
      </c>
      <c r="H50" s="29">
        <v>0</v>
      </c>
      <c r="I50" s="29">
        <v>0</v>
      </c>
    </row>
    <row r="51" spans="1:9" ht="25.5" customHeight="1">
      <c r="A51" s="265" t="s">
        <v>410</v>
      </c>
      <c r="B51" s="265"/>
      <c r="C51" s="265"/>
      <c r="D51" s="265"/>
      <c r="E51" s="265"/>
      <c r="F51" s="265"/>
      <c r="G51" s="110">
        <v>42</v>
      </c>
      <c r="H51" s="114">
        <f>H21+H36+H49+H50</f>
        <v>0</v>
      </c>
      <c r="I51" s="114">
        <f>I21+I36+I49+I50</f>
        <v>0</v>
      </c>
    </row>
    <row r="52" spans="1:9" ht="12.75" customHeight="1">
      <c r="A52" s="269" t="s">
        <v>218</v>
      </c>
      <c r="B52" s="269"/>
      <c r="C52" s="269"/>
      <c r="D52" s="269"/>
      <c r="E52" s="269"/>
      <c r="F52" s="269"/>
      <c r="G52" s="21">
        <v>43</v>
      </c>
      <c r="H52" s="29">
        <v>0</v>
      </c>
      <c r="I52" s="29">
        <v>0</v>
      </c>
    </row>
    <row r="53" spans="1:9" ht="31.5" customHeight="1">
      <c r="A53" s="262" t="s">
        <v>411</v>
      </c>
      <c r="B53" s="262"/>
      <c r="C53" s="262"/>
      <c r="D53" s="262"/>
      <c r="E53" s="262"/>
      <c r="F53" s="262"/>
      <c r="G53" s="112">
        <v>44</v>
      </c>
      <c r="H53" s="116">
        <f>H52+H51</f>
        <v>0</v>
      </c>
      <c r="I53" s="116">
        <f>I52+I51</f>
        <v>0</v>
      </c>
    </row>
  </sheetData>
  <sheetProtection sheet="1" objects="1" scenarios="1"/>
  <mergeCells count="53">
    <mergeCell ref="A42:F42"/>
    <mergeCell ref="A38:F38"/>
    <mergeCell ref="A39:F39"/>
    <mergeCell ref="A40:F40"/>
    <mergeCell ref="A34:F34"/>
    <mergeCell ref="A2:I2"/>
    <mergeCell ref="A1:I1"/>
    <mergeCell ref="A4:I4"/>
    <mergeCell ref="A5:F5"/>
    <mergeCell ref="A43:F43"/>
    <mergeCell ref="A30:F30"/>
    <mergeCell ref="A31:F31"/>
    <mergeCell ref="A18:F18"/>
    <mergeCell ref="A14:F14"/>
    <mergeCell ref="A41:F41"/>
    <mergeCell ref="A26:F26"/>
    <mergeCell ref="A27:F27"/>
    <mergeCell ref="A28:F28"/>
    <mergeCell ref="A29:F29"/>
    <mergeCell ref="A37:I37"/>
    <mergeCell ref="A35:F35"/>
    <mergeCell ref="A36:F36"/>
    <mergeCell ref="A32:F32"/>
    <mergeCell ref="A33:F33"/>
    <mergeCell ref="A24:F24"/>
    <mergeCell ref="A7:I7"/>
    <mergeCell ref="A8:F8"/>
    <mergeCell ref="A9:F9"/>
    <mergeCell ref="A10:F10"/>
    <mergeCell ref="A11:F11"/>
    <mergeCell ref="A15:F15"/>
    <mergeCell ref="A16:F16"/>
    <mergeCell ref="A17:F17"/>
    <mergeCell ref="A49:F49"/>
    <mergeCell ref="A25:F25"/>
    <mergeCell ref="A6:F6"/>
    <mergeCell ref="A50:F50"/>
    <mergeCell ref="A51:F51"/>
    <mergeCell ref="A52:F52"/>
    <mergeCell ref="A20:F20"/>
    <mergeCell ref="A21:F21"/>
    <mergeCell ref="A22:I22"/>
    <mergeCell ref="A23:F23"/>
    <mergeCell ref="A12:F12"/>
    <mergeCell ref="A13:F13"/>
    <mergeCell ref="A19:F19"/>
    <mergeCell ref="A3:I3"/>
    <mergeCell ref="A53:F53"/>
    <mergeCell ref="A44:F44"/>
    <mergeCell ref="A45:F45"/>
    <mergeCell ref="A46:F46"/>
    <mergeCell ref="A47:F47"/>
    <mergeCell ref="A48:F48"/>
  </mergeCells>
  <dataValidations count="4">
    <dataValidation type="whole" operator="greaterThanOrEqual" allowBlank="1" showInputMessage="1" showErrorMessage="1" errorTitle="Pogrešan unos" error="Mogu se unijeti samo cjelobrojne pozitivne vrijednosti." sqref="H65529:I65529">
      <formula1>0</formula1>
    </dataValidation>
    <dataValidation type="whole" operator="notEqual" allowBlank="1" showInputMessage="1" showErrorMessage="1" errorTitle="Pogrešan upis" error="Dopušten je upis samo cjelobrojnih vrijednosti" sqref="H17:I17 H20:I21 H33:I33 H36:I36 H49:I51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4:I16 H18:I19 H34:I35 H30:I32 H43:I48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3 H23:I29 H52:I53 H38:I42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view="pageBreakPreview" zoomScaleSheetLayoutView="100" zoomScalePageLayoutView="0" workbookViewId="0" topLeftCell="A6">
      <selection activeCell="A23" sqref="A23:IV23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2.421875" style="1" customWidth="1"/>
    <col min="8" max="25" width="13.421875" style="32" customWidth="1"/>
    <col min="26" max="26" width="13.421875" style="1" customWidth="1"/>
    <col min="27" max="16384" width="9.140625" style="1" customWidth="1"/>
  </cols>
  <sheetData>
    <row r="1" spans="1:11" ht="12.75">
      <c r="A1" s="297" t="s">
        <v>245</v>
      </c>
      <c r="B1" s="298"/>
      <c r="C1" s="298"/>
      <c r="D1" s="298"/>
      <c r="E1" s="298"/>
      <c r="F1" s="298"/>
      <c r="G1" s="298"/>
      <c r="H1" s="298"/>
      <c r="I1" s="298"/>
      <c r="J1" s="298"/>
      <c r="K1" s="31"/>
    </row>
    <row r="2" spans="1:24" ht="15.75">
      <c r="A2" s="2"/>
      <c r="B2" s="3"/>
      <c r="C2" s="299" t="s">
        <v>246</v>
      </c>
      <c r="D2" s="299"/>
      <c r="E2" s="9">
        <v>44562</v>
      </c>
      <c r="F2" s="4" t="s">
        <v>0</v>
      </c>
      <c r="G2" s="9">
        <v>44651</v>
      </c>
      <c r="H2" s="33"/>
      <c r="I2" s="33"/>
      <c r="J2" s="33"/>
      <c r="K2" s="34"/>
      <c r="X2" s="35" t="s">
        <v>282</v>
      </c>
    </row>
    <row r="3" spans="1:25" ht="13.5" customHeight="1" thickBot="1">
      <c r="A3" s="300" t="s">
        <v>247</v>
      </c>
      <c r="B3" s="301"/>
      <c r="C3" s="301"/>
      <c r="D3" s="301"/>
      <c r="E3" s="301"/>
      <c r="F3" s="301"/>
      <c r="G3" s="304" t="s">
        <v>3</v>
      </c>
      <c r="H3" s="288" t="s">
        <v>248</v>
      </c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 t="s">
        <v>249</v>
      </c>
      <c r="Y3" s="290" t="s">
        <v>250</v>
      </c>
    </row>
    <row r="4" spans="1:25" ht="90.75" thickBot="1">
      <c r="A4" s="302"/>
      <c r="B4" s="303"/>
      <c r="C4" s="303"/>
      <c r="D4" s="303"/>
      <c r="E4" s="303"/>
      <c r="F4" s="303"/>
      <c r="G4" s="305"/>
      <c r="H4" s="36" t="s">
        <v>251</v>
      </c>
      <c r="I4" s="36" t="s">
        <v>252</v>
      </c>
      <c r="J4" s="36" t="s">
        <v>253</v>
      </c>
      <c r="K4" s="36" t="s">
        <v>254</v>
      </c>
      <c r="L4" s="36" t="s">
        <v>255</v>
      </c>
      <c r="M4" s="36" t="s">
        <v>256</v>
      </c>
      <c r="N4" s="36" t="s">
        <v>257</v>
      </c>
      <c r="O4" s="36" t="s">
        <v>258</v>
      </c>
      <c r="P4" s="127" t="s">
        <v>412</v>
      </c>
      <c r="Q4" s="36" t="s">
        <v>259</v>
      </c>
      <c r="R4" s="36" t="s">
        <v>260</v>
      </c>
      <c r="S4" s="127" t="s">
        <v>413</v>
      </c>
      <c r="T4" s="127" t="s">
        <v>414</v>
      </c>
      <c r="U4" s="36" t="s">
        <v>261</v>
      </c>
      <c r="V4" s="36" t="s">
        <v>262</v>
      </c>
      <c r="W4" s="36" t="s">
        <v>263</v>
      </c>
      <c r="X4" s="289"/>
      <c r="Y4" s="291"/>
    </row>
    <row r="5" spans="1:25" ht="22.5">
      <c r="A5" s="292">
        <v>1</v>
      </c>
      <c r="B5" s="293"/>
      <c r="C5" s="293"/>
      <c r="D5" s="293"/>
      <c r="E5" s="293"/>
      <c r="F5" s="293"/>
      <c r="G5" s="5">
        <v>2</v>
      </c>
      <c r="H5" s="37" t="s">
        <v>167</v>
      </c>
      <c r="I5" s="38" t="s">
        <v>168</v>
      </c>
      <c r="J5" s="37" t="s">
        <v>283</v>
      </c>
      <c r="K5" s="38" t="s">
        <v>284</v>
      </c>
      <c r="L5" s="37" t="s">
        <v>285</v>
      </c>
      <c r="M5" s="38" t="s">
        <v>286</v>
      </c>
      <c r="N5" s="37" t="s">
        <v>287</v>
      </c>
      <c r="O5" s="38" t="s">
        <v>288</v>
      </c>
      <c r="P5" s="37" t="s">
        <v>289</v>
      </c>
      <c r="Q5" s="38" t="s">
        <v>290</v>
      </c>
      <c r="R5" s="37" t="s">
        <v>291</v>
      </c>
      <c r="S5" s="37" t="s">
        <v>292</v>
      </c>
      <c r="T5" s="37" t="s">
        <v>293</v>
      </c>
      <c r="U5" s="37" t="s">
        <v>415</v>
      </c>
      <c r="V5" s="37" t="s">
        <v>294</v>
      </c>
      <c r="W5" s="37" t="s">
        <v>416</v>
      </c>
      <c r="X5" s="37">
        <v>19</v>
      </c>
      <c r="Y5" s="39" t="s">
        <v>417</v>
      </c>
    </row>
    <row r="6" spans="1:25" ht="12.75">
      <c r="A6" s="294" t="s">
        <v>264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6"/>
    </row>
    <row r="7" spans="1:25" ht="12.75">
      <c r="A7" s="286" t="s">
        <v>299</v>
      </c>
      <c r="B7" s="286"/>
      <c r="C7" s="286"/>
      <c r="D7" s="286"/>
      <c r="E7" s="286"/>
      <c r="F7" s="286"/>
      <c r="G7" s="6">
        <v>1</v>
      </c>
      <c r="H7" s="40">
        <v>2952437940</v>
      </c>
      <c r="I7" s="40">
        <v>53585</v>
      </c>
      <c r="J7" s="40">
        <v>110299193</v>
      </c>
      <c r="K7" s="40">
        <v>0</v>
      </c>
      <c r="L7" s="40">
        <v>0</v>
      </c>
      <c r="M7" s="40">
        <v>0</v>
      </c>
      <c r="N7" s="40">
        <v>643937762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572215606</v>
      </c>
      <c r="V7" s="40">
        <v>288103455</v>
      </c>
      <c r="W7" s="41">
        <f>H7+I7+J7+K7-L7+M7+N7+O7+P7+Q7+R7+U7+V7+S7+T7</f>
        <v>4567047541</v>
      </c>
      <c r="X7" s="40">
        <v>0</v>
      </c>
      <c r="Y7" s="41">
        <f>W7+X7</f>
        <v>4567047541</v>
      </c>
    </row>
    <row r="8" spans="1:25" ht="12.75">
      <c r="A8" s="281" t="s">
        <v>265</v>
      </c>
      <c r="B8" s="281"/>
      <c r="C8" s="281"/>
      <c r="D8" s="281"/>
      <c r="E8" s="281"/>
      <c r="F8" s="281"/>
      <c r="G8" s="6">
        <v>2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1">
        <f>H8+I8+J8+K8-L8+M8+N8+O8+P8+Q8+R8+U8+V8+S8+T8</f>
        <v>0</v>
      </c>
      <c r="X8" s="40">
        <v>0</v>
      </c>
      <c r="Y8" s="41">
        <f>W8+X8</f>
        <v>0</v>
      </c>
    </row>
    <row r="9" spans="1:25" ht="12.75">
      <c r="A9" s="281" t="s">
        <v>266</v>
      </c>
      <c r="B9" s="281"/>
      <c r="C9" s="281"/>
      <c r="D9" s="281"/>
      <c r="E9" s="281"/>
      <c r="F9" s="281"/>
      <c r="G9" s="6">
        <v>3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1">
        <f>H9+I9+J9+K9-L9+M9+N9+O9+P9+Q9+R9+U9+V9+S9+T9</f>
        <v>0</v>
      </c>
      <c r="X9" s="40">
        <v>0</v>
      </c>
      <c r="Y9" s="41">
        <f>W9+X9</f>
        <v>0</v>
      </c>
    </row>
    <row r="10" spans="1:25" ht="24" customHeight="1">
      <c r="A10" s="287" t="s">
        <v>300</v>
      </c>
      <c r="B10" s="287"/>
      <c r="C10" s="287"/>
      <c r="D10" s="287"/>
      <c r="E10" s="287"/>
      <c r="F10" s="287"/>
      <c r="G10" s="7">
        <v>4</v>
      </c>
      <c r="H10" s="41">
        <f>H7+H8+H9</f>
        <v>2952437940</v>
      </c>
      <c r="I10" s="41">
        <f aca="true" t="shared" si="0" ref="I10:Y10">I7+I8+I9</f>
        <v>53585</v>
      </c>
      <c r="J10" s="41">
        <f t="shared" si="0"/>
        <v>110299193</v>
      </c>
      <c r="K10" s="41">
        <f>K7+K8+K9</f>
        <v>0</v>
      </c>
      <c r="L10" s="41">
        <f t="shared" si="0"/>
        <v>0</v>
      </c>
      <c r="M10" s="41">
        <f t="shared" si="0"/>
        <v>0</v>
      </c>
      <c r="N10" s="41">
        <f t="shared" si="0"/>
        <v>643937762</v>
      </c>
      <c r="O10" s="41">
        <f t="shared" si="0"/>
        <v>0</v>
      </c>
      <c r="P10" s="41">
        <f t="shared" si="0"/>
        <v>0</v>
      </c>
      <c r="Q10" s="41">
        <f t="shared" si="0"/>
        <v>0</v>
      </c>
      <c r="R10" s="41">
        <f t="shared" si="0"/>
        <v>0</v>
      </c>
      <c r="S10" s="41">
        <f t="shared" si="0"/>
        <v>0</v>
      </c>
      <c r="T10" s="41">
        <f t="shared" si="0"/>
        <v>0</v>
      </c>
      <c r="U10" s="41">
        <f t="shared" si="0"/>
        <v>572215606</v>
      </c>
      <c r="V10" s="41">
        <f t="shared" si="0"/>
        <v>288103455</v>
      </c>
      <c r="W10" s="41">
        <f t="shared" si="0"/>
        <v>4567047541</v>
      </c>
      <c r="X10" s="41">
        <f t="shared" si="0"/>
        <v>0</v>
      </c>
      <c r="Y10" s="41">
        <f t="shared" si="0"/>
        <v>4567047541</v>
      </c>
    </row>
    <row r="11" spans="1:25" ht="12.75">
      <c r="A11" s="281" t="s">
        <v>267</v>
      </c>
      <c r="B11" s="281"/>
      <c r="C11" s="281"/>
      <c r="D11" s="281"/>
      <c r="E11" s="281"/>
      <c r="F11" s="281"/>
      <c r="G11" s="6">
        <v>5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0">
        <v>0</v>
      </c>
      <c r="T11" s="40">
        <v>0</v>
      </c>
      <c r="U11" s="42">
        <v>0</v>
      </c>
      <c r="V11" s="40">
        <v>265993277</v>
      </c>
      <c r="W11" s="41">
        <f aca="true" t="shared" si="1" ref="W11:W29">H11+I11+J11+K11-L11+M11+N11+O11+P11+Q11+R11+U11+V11+S11+T11</f>
        <v>265993277</v>
      </c>
      <c r="X11" s="40">
        <v>0</v>
      </c>
      <c r="Y11" s="41">
        <f aca="true" t="shared" si="2" ref="Y11:Y29">W11+X11</f>
        <v>265993277</v>
      </c>
    </row>
    <row r="12" spans="1:25" ht="12.75">
      <c r="A12" s="281" t="s">
        <v>268</v>
      </c>
      <c r="B12" s="281"/>
      <c r="C12" s="281"/>
      <c r="D12" s="281"/>
      <c r="E12" s="281"/>
      <c r="F12" s="281"/>
      <c r="G12" s="6">
        <v>6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0">
        <v>0</v>
      </c>
      <c r="O12" s="42">
        <v>0</v>
      </c>
      <c r="P12" s="42">
        <v>0</v>
      </c>
      <c r="Q12" s="42">
        <v>0</v>
      </c>
      <c r="R12" s="42">
        <v>0</v>
      </c>
      <c r="S12" s="40">
        <v>0</v>
      </c>
      <c r="T12" s="40">
        <v>0</v>
      </c>
      <c r="U12" s="42">
        <v>0</v>
      </c>
      <c r="V12" s="42">
        <v>0</v>
      </c>
      <c r="W12" s="41">
        <f t="shared" si="1"/>
        <v>0</v>
      </c>
      <c r="X12" s="40">
        <v>0</v>
      </c>
      <c r="Y12" s="41">
        <f t="shared" si="2"/>
        <v>0</v>
      </c>
    </row>
    <row r="13" spans="1:25" ht="26.25" customHeight="1">
      <c r="A13" s="281" t="s">
        <v>269</v>
      </c>
      <c r="B13" s="281"/>
      <c r="C13" s="281"/>
      <c r="D13" s="281"/>
      <c r="E13" s="281"/>
      <c r="F13" s="281"/>
      <c r="G13" s="6">
        <v>7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0">
        <v>0</v>
      </c>
      <c r="P13" s="42">
        <v>0</v>
      </c>
      <c r="Q13" s="42">
        <v>0</v>
      </c>
      <c r="R13" s="42">
        <v>0</v>
      </c>
      <c r="S13" s="40">
        <v>0</v>
      </c>
      <c r="T13" s="40">
        <v>0</v>
      </c>
      <c r="U13" s="40">
        <v>0</v>
      </c>
      <c r="V13" s="40">
        <v>0</v>
      </c>
      <c r="W13" s="41">
        <f t="shared" si="1"/>
        <v>0</v>
      </c>
      <c r="X13" s="40">
        <v>0</v>
      </c>
      <c r="Y13" s="41">
        <f t="shared" si="2"/>
        <v>0</v>
      </c>
    </row>
    <row r="14" spans="1:25" ht="39" customHeight="1">
      <c r="A14" s="281" t="s">
        <v>418</v>
      </c>
      <c r="B14" s="281"/>
      <c r="C14" s="281"/>
      <c r="D14" s="281"/>
      <c r="E14" s="281"/>
      <c r="F14" s="281"/>
      <c r="G14" s="6">
        <v>8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0">
        <v>0</v>
      </c>
      <c r="Q14" s="42">
        <v>0</v>
      </c>
      <c r="R14" s="42">
        <v>0</v>
      </c>
      <c r="S14" s="40">
        <v>0</v>
      </c>
      <c r="T14" s="40">
        <v>0</v>
      </c>
      <c r="U14" s="40">
        <v>0</v>
      </c>
      <c r="V14" s="40">
        <v>0</v>
      </c>
      <c r="W14" s="41">
        <f t="shared" si="1"/>
        <v>0</v>
      </c>
      <c r="X14" s="40">
        <v>0</v>
      </c>
      <c r="Y14" s="41">
        <f t="shared" si="2"/>
        <v>0</v>
      </c>
    </row>
    <row r="15" spans="1:25" ht="12.75">
      <c r="A15" s="281" t="s">
        <v>270</v>
      </c>
      <c r="B15" s="281"/>
      <c r="C15" s="281"/>
      <c r="D15" s="281"/>
      <c r="E15" s="281"/>
      <c r="F15" s="281"/>
      <c r="G15" s="6">
        <v>9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0">
        <v>0</v>
      </c>
      <c r="R15" s="42">
        <v>0</v>
      </c>
      <c r="S15" s="40">
        <v>0</v>
      </c>
      <c r="T15" s="40">
        <v>0</v>
      </c>
      <c r="U15" s="40">
        <v>0</v>
      </c>
      <c r="V15" s="40">
        <v>0</v>
      </c>
      <c r="W15" s="41">
        <f t="shared" si="1"/>
        <v>0</v>
      </c>
      <c r="X15" s="40">
        <v>0</v>
      </c>
      <c r="Y15" s="41">
        <f t="shared" si="2"/>
        <v>0</v>
      </c>
    </row>
    <row r="16" spans="1:25" ht="28.5" customHeight="1">
      <c r="A16" s="281" t="s">
        <v>271</v>
      </c>
      <c r="B16" s="281"/>
      <c r="C16" s="281"/>
      <c r="D16" s="281"/>
      <c r="E16" s="281"/>
      <c r="F16" s="281"/>
      <c r="G16" s="6">
        <v>10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1">
        <f t="shared" si="1"/>
        <v>0</v>
      </c>
      <c r="X16" s="40">
        <v>0</v>
      </c>
      <c r="Y16" s="41">
        <f t="shared" si="2"/>
        <v>0</v>
      </c>
    </row>
    <row r="17" spans="1:25" ht="23.25" customHeight="1">
      <c r="A17" s="281" t="s">
        <v>272</v>
      </c>
      <c r="B17" s="281"/>
      <c r="C17" s="281"/>
      <c r="D17" s="281"/>
      <c r="E17" s="281"/>
      <c r="F17" s="281"/>
      <c r="G17" s="6">
        <v>11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1">
        <f t="shared" si="1"/>
        <v>0</v>
      </c>
      <c r="X17" s="40">
        <v>0</v>
      </c>
      <c r="Y17" s="41">
        <f t="shared" si="2"/>
        <v>0</v>
      </c>
    </row>
    <row r="18" spans="1:25" ht="12.75">
      <c r="A18" s="281" t="s">
        <v>273</v>
      </c>
      <c r="B18" s="281"/>
      <c r="C18" s="281"/>
      <c r="D18" s="281"/>
      <c r="E18" s="281"/>
      <c r="F18" s="281"/>
      <c r="G18" s="6">
        <v>12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f t="shared" si="1"/>
        <v>0</v>
      </c>
      <c r="X18" s="40">
        <v>0</v>
      </c>
      <c r="Y18" s="41">
        <f t="shared" si="2"/>
        <v>0</v>
      </c>
    </row>
    <row r="19" spans="1:25" ht="12.75">
      <c r="A19" s="281" t="s">
        <v>274</v>
      </c>
      <c r="B19" s="281"/>
      <c r="C19" s="281"/>
      <c r="D19" s="281"/>
      <c r="E19" s="281"/>
      <c r="F19" s="281"/>
      <c r="G19" s="6">
        <v>13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1">
        <f t="shared" si="1"/>
        <v>0</v>
      </c>
      <c r="X19" s="40">
        <v>0</v>
      </c>
      <c r="Y19" s="41">
        <f t="shared" si="2"/>
        <v>0</v>
      </c>
    </row>
    <row r="20" spans="1:25" ht="12.75">
      <c r="A20" s="281" t="s">
        <v>275</v>
      </c>
      <c r="B20" s="281"/>
      <c r="C20" s="281"/>
      <c r="D20" s="281"/>
      <c r="E20" s="281"/>
      <c r="F20" s="281"/>
      <c r="G20" s="6">
        <v>14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f t="shared" si="1"/>
        <v>0</v>
      </c>
      <c r="X20" s="40">
        <v>0</v>
      </c>
      <c r="Y20" s="41">
        <f t="shared" si="2"/>
        <v>0</v>
      </c>
    </row>
    <row r="21" spans="1:25" ht="30.75" customHeight="1">
      <c r="A21" s="281" t="s">
        <v>419</v>
      </c>
      <c r="B21" s="281"/>
      <c r="C21" s="281"/>
      <c r="D21" s="281"/>
      <c r="E21" s="281"/>
      <c r="F21" s="281"/>
      <c r="G21" s="6">
        <v>15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1">
        <f t="shared" si="1"/>
        <v>0</v>
      </c>
      <c r="X21" s="40">
        <v>0</v>
      </c>
      <c r="Y21" s="41">
        <f t="shared" si="2"/>
        <v>0</v>
      </c>
    </row>
    <row r="22" spans="1:25" ht="28.5" customHeight="1">
      <c r="A22" s="281" t="s">
        <v>420</v>
      </c>
      <c r="B22" s="281"/>
      <c r="C22" s="281"/>
      <c r="D22" s="281"/>
      <c r="E22" s="281"/>
      <c r="F22" s="281"/>
      <c r="G22" s="6">
        <v>16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f t="shared" si="1"/>
        <v>0</v>
      </c>
      <c r="X22" s="40">
        <v>0</v>
      </c>
      <c r="Y22" s="41">
        <f t="shared" si="2"/>
        <v>0</v>
      </c>
    </row>
    <row r="23" spans="1:25" ht="26.25" customHeight="1">
      <c r="A23" s="281" t="s">
        <v>421</v>
      </c>
      <c r="B23" s="281"/>
      <c r="C23" s="281"/>
      <c r="D23" s="281"/>
      <c r="E23" s="281"/>
      <c r="F23" s="281"/>
      <c r="G23" s="6">
        <v>17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1">
        <f t="shared" si="1"/>
        <v>0</v>
      </c>
      <c r="X23" s="40">
        <v>0</v>
      </c>
      <c r="Y23" s="41">
        <f t="shared" si="2"/>
        <v>0</v>
      </c>
    </row>
    <row r="24" spans="1:25" ht="12.75">
      <c r="A24" s="281" t="s">
        <v>276</v>
      </c>
      <c r="B24" s="281"/>
      <c r="C24" s="281"/>
      <c r="D24" s="281"/>
      <c r="E24" s="281"/>
      <c r="F24" s="281"/>
      <c r="G24" s="6">
        <v>18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f t="shared" si="1"/>
        <v>0</v>
      </c>
      <c r="X24" s="40">
        <v>0</v>
      </c>
      <c r="Y24" s="41">
        <f t="shared" si="2"/>
        <v>0</v>
      </c>
    </row>
    <row r="25" spans="1:25" ht="12.75">
      <c r="A25" s="281" t="s">
        <v>422</v>
      </c>
      <c r="B25" s="281"/>
      <c r="C25" s="281"/>
      <c r="D25" s="281"/>
      <c r="E25" s="281"/>
      <c r="F25" s="281"/>
      <c r="G25" s="6">
        <v>19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1">
        <f t="shared" si="1"/>
        <v>0</v>
      </c>
      <c r="X25" s="40">
        <v>0</v>
      </c>
      <c r="Y25" s="41">
        <f t="shared" si="2"/>
        <v>0</v>
      </c>
    </row>
    <row r="26" spans="1:25" ht="12.75" customHeight="1">
      <c r="A26" s="281" t="s">
        <v>430</v>
      </c>
      <c r="B26" s="281"/>
      <c r="C26" s="281"/>
      <c r="D26" s="281"/>
      <c r="E26" s="281"/>
      <c r="F26" s="281"/>
      <c r="G26" s="6">
        <v>20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-82114051</v>
      </c>
      <c r="W26" s="41">
        <f t="shared" si="1"/>
        <v>-82114051</v>
      </c>
      <c r="X26" s="40">
        <v>0</v>
      </c>
      <c r="Y26" s="41">
        <f t="shared" si="2"/>
        <v>-82114051</v>
      </c>
    </row>
    <row r="27" spans="1:25" ht="12.75" customHeight="1">
      <c r="A27" s="281" t="s">
        <v>423</v>
      </c>
      <c r="B27" s="281"/>
      <c r="C27" s="281"/>
      <c r="D27" s="281"/>
      <c r="E27" s="281"/>
      <c r="F27" s="281"/>
      <c r="G27" s="6">
        <v>21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1">
        <f t="shared" si="1"/>
        <v>0</v>
      </c>
      <c r="X27" s="40">
        <v>0</v>
      </c>
      <c r="Y27" s="41">
        <f t="shared" si="2"/>
        <v>0</v>
      </c>
    </row>
    <row r="28" spans="1:25" ht="12.75" customHeight="1">
      <c r="A28" s="281" t="s">
        <v>424</v>
      </c>
      <c r="B28" s="281"/>
      <c r="C28" s="281"/>
      <c r="D28" s="281"/>
      <c r="E28" s="281"/>
      <c r="F28" s="281"/>
      <c r="G28" s="6">
        <v>22</v>
      </c>
      <c r="H28" s="40">
        <v>0</v>
      </c>
      <c r="I28" s="40">
        <v>0</v>
      </c>
      <c r="J28" s="40">
        <v>14405289</v>
      </c>
      <c r="K28" s="40">
        <v>0</v>
      </c>
      <c r="L28" s="40">
        <v>0</v>
      </c>
      <c r="M28" s="40">
        <v>0</v>
      </c>
      <c r="N28" s="40">
        <v>136856354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54710629</v>
      </c>
      <c r="V28" s="40">
        <v>-205989404</v>
      </c>
      <c r="W28" s="41">
        <f t="shared" si="1"/>
        <v>-17132</v>
      </c>
      <c r="X28" s="40">
        <v>0</v>
      </c>
      <c r="Y28" s="41">
        <f t="shared" si="2"/>
        <v>-17132</v>
      </c>
    </row>
    <row r="29" spans="1:25" ht="12.75" customHeight="1">
      <c r="A29" s="281" t="s">
        <v>425</v>
      </c>
      <c r="B29" s="281"/>
      <c r="C29" s="281"/>
      <c r="D29" s="281"/>
      <c r="E29" s="281"/>
      <c r="F29" s="281"/>
      <c r="G29" s="6">
        <v>23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1">
        <f t="shared" si="1"/>
        <v>0</v>
      </c>
      <c r="X29" s="40">
        <v>0</v>
      </c>
      <c r="Y29" s="41">
        <f t="shared" si="2"/>
        <v>0</v>
      </c>
    </row>
    <row r="30" spans="1:25" ht="21.75" customHeight="1">
      <c r="A30" s="282" t="s">
        <v>426</v>
      </c>
      <c r="B30" s="282"/>
      <c r="C30" s="282"/>
      <c r="D30" s="282"/>
      <c r="E30" s="282"/>
      <c r="F30" s="282"/>
      <c r="G30" s="8">
        <v>24</v>
      </c>
      <c r="H30" s="43">
        <f>SUM(H10:H29)</f>
        <v>2952437940</v>
      </c>
      <c r="I30" s="43">
        <f aca="true" t="shared" si="3" ref="I30:Y30">SUM(I10:I29)</f>
        <v>53585</v>
      </c>
      <c r="J30" s="43">
        <f t="shared" si="3"/>
        <v>124704482</v>
      </c>
      <c r="K30" s="43">
        <f t="shared" si="3"/>
        <v>0</v>
      </c>
      <c r="L30" s="43">
        <f t="shared" si="3"/>
        <v>0</v>
      </c>
      <c r="M30" s="43">
        <f t="shared" si="3"/>
        <v>0</v>
      </c>
      <c r="N30" s="43">
        <f t="shared" si="3"/>
        <v>780794116</v>
      </c>
      <c r="O30" s="43">
        <f t="shared" si="3"/>
        <v>0</v>
      </c>
      <c r="P30" s="43">
        <f t="shared" si="3"/>
        <v>0</v>
      </c>
      <c r="Q30" s="43">
        <f t="shared" si="3"/>
        <v>0</v>
      </c>
      <c r="R30" s="43">
        <f t="shared" si="3"/>
        <v>0</v>
      </c>
      <c r="S30" s="43">
        <f t="shared" si="3"/>
        <v>0</v>
      </c>
      <c r="T30" s="43">
        <f t="shared" si="3"/>
        <v>0</v>
      </c>
      <c r="U30" s="43">
        <f t="shared" si="3"/>
        <v>626926235</v>
      </c>
      <c r="V30" s="43">
        <f t="shared" si="3"/>
        <v>265993277</v>
      </c>
      <c r="W30" s="43">
        <f t="shared" si="3"/>
        <v>4750909635</v>
      </c>
      <c r="X30" s="43">
        <f t="shared" si="3"/>
        <v>0</v>
      </c>
      <c r="Y30" s="43">
        <f t="shared" si="3"/>
        <v>4750909635</v>
      </c>
    </row>
    <row r="31" spans="1:25" ht="12.75">
      <c r="A31" s="283" t="s">
        <v>277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</row>
    <row r="32" spans="1:25" ht="36.75" customHeight="1">
      <c r="A32" s="279" t="s">
        <v>278</v>
      </c>
      <c r="B32" s="279"/>
      <c r="C32" s="279"/>
      <c r="D32" s="279"/>
      <c r="E32" s="279"/>
      <c r="F32" s="279"/>
      <c r="G32" s="7">
        <v>25</v>
      </c>
      <c r="H32" s="41">
        <f>SUM(H12:H20)</f>
        <v>0</v>
      </c>
      <c r="I32" s="41">
        <f aca="true" t="shared" si="4" ref="I32:Y32">SUM(I12:I20)</f>
        <v>0</v>
      </c>
      <c r="J32" s="41">
        <f t="shared" si="4"/>
        <v>0</v>
      </c>
      <c r="K32" s="41">
        <f t="shared" si="4"/>
        <v>0</v>
      </c>
      <c r="L32" s="41">
        <f t="shared" si="4"/>
        <v>0</v>
      </c>
      <c r="M32" s="41">
        <f t="shared" si="4"/>
        <v>0</v>
      </c>
      <c r="N32" s="41">
        <f t="shared" si="4"/>
        <v>0</v>
      </c>
      <c r="O32" s="41">
        <f t="shared" si="4"/>
        <v>0</v>
      </c>
      <c r="P32" s="41">
        <f t="shared" si="4"/>
        <v>0</v>
      </c>
      <c r="Q32" s="41">
        <f t="shared" si="4"/>
        <v>0</v>
      </c>
      <c r="R32" s="41">
        <f t="shared" si="4"/>
        <v>0</v>
      </c>
      <c r="S32" s="41">
        <f>SUM(S12:S20)</f>
        <v>0</v>
      </c>
      <c r="T32" s="41">
        <f>SUM(T12:T20)</f>
        <v>0</v>
      </c>
      <c r="U32" s="41">
        <f t="shared" si="4"/>
        <v>0</v>
      </c>
      <c r="V32" s="41">
        <f t="shared" si="4"/>
        <v>0</v>
      </c>
      <c r="W32" s="41">
        <f t="shared" si="4"/>
        <v>0</v>
      </c>
      <c r="X32" s="41">
        <f t="shared" si="4"/>
        <v>0</v>
      </c>
      <c r="Y32" s="41">
        <f t="shared" si="4"/>
        <v>0</v>
      </c>
    </row>
    <row r="33" spans="1:25" ht="31.5" customHeight="1">
      <c r="A33" s="279" t="s">
        <v>427</v>
      </c>
      <c r="B33" s="279"/>
      <c r="C33" s="279"/>
      <c r="D33" s="279"/>
      <c r="E33" s="279"/>
      <c r="F33" s="279"/>
      <c r="G33" s="7">
        <v>26</v>
      </c>
      <c r="H33" s="41">
        <f>H11+H32</f>
        <v>0</v>
      </c>
      <c r="I33" s="41">
        <f aca="true" t="shared" si="5" ref="I33:Y33">I11+I32</f>
        <v>0</v>
      </c>
      <c r="J33" s="41">
        <f t="shared" si="5"/>
        <v>0</v>
      </c>
      <c r="K33" s="41">
        <f t="shared" si="5"/>
        <v>0</v>
      </c>
      <c r="L33" s="41">
        <f t="shared" si="5"/>
        <v>0</v>
      </c>
      <c r="M33" s="41">
        <f t="shared" si="5"/>
        <v>0</v>
      </c>
      <c r="N33" s="41">
        <f t="shared" si="5"/>
        <v>0</v>
      </c>
      <c r="O33" s="41">
        <f t="shared" si="5"/>
        <v>0</v>
      </c>
      <c r="P33" s="41">
        <f t="shared" si="5"/>
        <v>0</v>
      </c>
      <c r="Q33" s="41">
        <f t="shared" si="5"/>
        <v>0</v>
      </c>
      <c r="R33" s="41">
        <f t="shared" si="5"/>
        <v>0</v>
      </c>
      <c r="S33" s="41">
        <f>S11+S32</f>
        <v>0</v>
      </c>
      <c r="T33" s="41">
        <f>T11+T32</f>
        <v>0</v>
      </c>
      <c r="U33" s="41">
        <f t="shared" si="5"/>
        <v>0</v>
      </c>
      <c r="V33" s="41">
        <f t="shared" si="5"/>
        <v>265993277</v>
      </c>
      <c r="W33" s="41">
        <f t="shared" si="5"/>
        <v>265993277</v>
      </c>
      <c r="X33" s="41">
        <f t="shared" si="5"/>
        <v>0</v>
      </c>
      <c r="Y33" s="41">
        <f t="shared" si="5"/>
        <v>265993277</v>
      </c>
    </row>
    <row r="34" spans="1:25" ht="30.75" customHeight="1">
      <c r="A34" s="280" t="s">
        <v>428</v>
      </c>
      <c r="B34" s="280"/>
      <c r="C34" s="280"/>
      <c r="D34" s="280"/>
      <c r="E34" s="280"/>
      <c r="F34" s="280"/>
      <c r="G34" s="8">
        <v>27</v>
      </c>
      <c r="H34" s="43">
        <f>SUM(H21:H29)</f>
        <v>0</v>
      </c>
      <c r="I34" s="43">
        <f aca="true" t="shared" si="6" ref="I34:Y34">SUM(I21:I29)</f>
        <v>0</v>
      </c>
      <c r="J34" s="43">
        <f t="shared" si="6"/>
        <v>14405289</v>
      </c>
      <c r="K34" s="43">
        <f t="shared" si="6"/>
        <v>0</v>
      </c>
      <c r="L34" s="43">
        <f t="shared" si="6"/>
        <v>0</v>
      </c>
      <c r="M34" s="43">
        <f t="shared" si="6"/>
        <v>0</v>
      </c>
      <c r="N34" s="43">
        <f t="shared" si="6"/>
        <v>136856354</v>
      </c>
      <c r="O34" s="43">
        <f t="shared" si="6"/>
        <v>0</v>
      </c>
      <c r="P34" s="43">
        <f t="shared" si="6"/>
        <v>0</v>
      </c>
      <c r="Q34" s="43">
        <f t="shared" si="6"/>
        <v>0</v>
      </c>
      <c r="R34" s="43">
        <f t="shared" si="6"/>
        <v>0</v>
      </c>
      <c r="S34" s="43">
        <f>SUM(S21:S29)</f>
        <v>0</v>
      </c>
      <c r="T34" s="43">
        <f>SUM(T21:T29)</f>
        <v>0</v>
      </c>
      <c r="U34" s="43">
        <f t="shared" si="6"/>
        <v>54710629</v>
      </c>
      <c r="V34" s="43">
        <f t="shared" si="6"/>
        <v>-288103455</v>
      </c>
      <c r="W34" s="43">
        <f t="shared" si="6"/>
        <v>-82131183</v>
      </c>
      <c r="X34" s="43">
        <f t="shared" si="6"/>
        <v>0</v>
      </c>
      <c r="Y34" s="43">
        <f t="shared" si="6"/>
        <v>-82131183</v>
      </c>
    </row>
    <row r="35" spans="1:25" ht="12.75">
      <c r="A35" s="283" t="s">
        <v>279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</row>
    <row r="36" spans="1:25" ht="12.75" customHeight="1">
      <c r="A36" s="286" t="s">
        <v>301</v>
      </c>
      <c r="B36" s="286"/>
      <c r="C36" s="286"/>
      <c r="D36" s="286"/>
      <c r="E36" s="286"/>
      <c r="F36" s="286"/>
      <c r="G36" s="6">
        <v>28</v>
      </c>
      <c r="H36" s="40">
        <f>H30</f>
        <v>2952437940</v>
      </c>
      <c r="I36" s="40">
        <f aca="true" t="shared" si="7" ref="I36:V36">I30</f>
        <v>53585</v>
      </c>
      <c r="J36" s="40">
        <f t="shared" si="7"/>
        <v>124704482</v>
      </c>
      <c r="K36" s="40">
        <f t="shared" si="7"/>
        <v>0</v>
      </c>
      <c r="L36" s="40">
        <f t="shared" si="7"/>
        <v>0</v>
      </c>
      <c r="M36" s="40">
        <f t="shared" si="7"/>
        <v>0</v>
      </c>
      <c r="N36" s="40">
        <f t="shared" si="7"/>
        <v>780794116</v>
      </c>
      <c r="O36" s="40">
        <f t="shared" si="7"/>
        <v>0</v>
      </c>
      <c r="P36" s="40">
        <f t="shared" si="7"/>
        <v>0</v>
      </c>
      <c r="Q36" s="40">
        <f t="shared" si="7"/>
        <v>0</v>
      </c>
      <c r="R36" s="40">
        <f t="shared" si="7"/>
        <v>0</v>
      </c>
      <c r="S36" s="40">
        <f t="shared" si="7"/>
        <v>0</v>
      </c>
      <c r="T36" s="40">
        <f t="shared" si="7"/>
        <v>0</v>
      </c>
      <c r="U36" s="40">
        <f t="shared" si="7"/>
        <v>626926235</v>
      </c>
      <c r="V36" s="40">
        <f t="shared" si="7"/>
        <v>265993277</v>
      </c>
      <c r="W36" s="44">
        <f>H36+I36+J36+K36-L36+M36+N36+O36+P36+Q36+R36+U36+V36+S36+T36</f>
        <v>4750909635</v>
      </c>
      <c r="X36" s="40">
        <v>0</v>
      </c>
      <c r="Y36" s="44">
        <f>W36+X36</f>
        <v>4750909635</v>
      </c>
    </row>
    <row r="37" spans="1:25" ht="12.75" customHeight="1">
      <c r="A37" s="281" t="s">
        <v>265</v>
      </c>
      <c r="B37" s="281"/>
      <c r="C37" s="281"/>
      <c r="D37" s="281"/>
      <c r="E37" s="281"/>
      <c r="F37" s="281"/>
      <c r="G37" s="6">
        <v>29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4">
        <f>H37+I37+J37+K37-L37+M37+N37+O37+P37+Q37+R37+U37+V37+S37+T37</f>
        <v>0</v>
      </c>
      <c r="X37" s="40">
        <v>0</v>
      </c>
      <c r="Y37" s="44">
        <f>W37+X37</f>
        <v>0</v>
      </c>
    </row>
    <row r="38" spans="1:25" ht="12.75" customHeight="1">
      <c r="A38" s="281" t="s">
        <v>266</v>
      </c>
      <c r="B38" s="281"/>
      <c r="C38" s="281"/>
      <c r="D38" s="281"/>
      <c r="E38" s="281"/>
      <c r="F38" s="281"/>
      <c r="G38" s="6">
        <v>30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4">
        <f>H38+I38+J38+K38-L38+M38+N38+O38+P38+Q38+R38+U38+V38+S38+T38</f>
        <v>0</v>
      </c>
      <c r="X38" s="40">
        <v>0</v>
      </c>
      <c r="Y38" s="44">
        <f>W38+X38</f>
        <v>0</v>
      </c>
    </row>
    <row r="39" spans="1:25" ht="25.5" customHeight="1">
      <c r="A39" s="287" t="s">
        <v>429</v>
      </c>
      <c r="B39" s="287"/>
      <c r="C39" s="287"/>
      <c r="D39" s="287"/>
      <c r="E39" s="287"/>
      <c r="F39" s="287"/>
      <c r="G39" s="7">
        <v>31</v>
      </c>
      <c r="H39" s="41">
        <f>H36+H37+H38</f>
        <v>2952437940</v>
      </c>
      <c r="I39" s="41">
        <f aca="true" t="shared" si="8" ref="I39:Y39">I36+I37+I38</f>
        <v>53585</v>
      </c>
      <c r="J39" s="41">
        <f t="shared" si="8"/>
        <v>124704482</v>
      </c>
      <c r="K39" s="41">
        <f t="shared" si="8"/>
        <v>0</v>
      </c>
      <c r="L39" s="41">
        <f t="shared" si="8"/>
        <v>0</v>
      </c>
      <c r="M39" s="41">
        <f t="shared" si="8"/>
        <v>0</v>
      </c>
      <c r="N39" s="41">
        <f t="shared" si="8"/>
        <v>780794116</v>
      </c>
      <c r="O39" s="41">
        <f t="shared" si="8"/>
        <v>0</v>
      </c>
      <c r="P39" s="41">
        <f t="shared" si="8"/>
        <v>0</v>
      </c>
      <c r="Q39" s="41">
        <f t="shared" si="8"/>
        <v>0</v>
      </c>
      <c r="R39" s="41">
        <f t="shared" si="8"/>
        <v>0</v>
      </c>
      <c r="S39" s="41">
        <f t="shared" si="8"/>
        <v>0</v>
      </c>
      <c r="T39" s="41">
        <f t="shared" si="8"/>
        <v>0</v>
      </c>
      <c r="U39" s="41">
        <f t="shared" si="8"/>
        <v>626926235</v>
      </c>
      <c r="V39" s="41">
        <f t="shared" si="8"/>
        <v>265993277</v>
      </c>
      <c r="W39" s="41">
        <f t="shared" si="8"/>
        <v>4750909635</v>
      </c>
      <c r="X39" s="41">
        <f t="shared" si="8"/>
        <v>0</v>
      </c>
      <c r="Y39" s="41">
        <f t="shared" si="8"/>
        <v>4750909635</v>
      </c>
    </row>
    <row r="40" spans="1:25" ht="12.75" customHeight="1">
      <c r="A40" s="281" t="s">
        <v>267</v>
      </c>
      <c r="B40" s="281"/>
      <c r="C40" s="281"/>
      <c r="D40" s="281"/>
      <c r="E40" s="281"/>
      <c r="F40" s="281"/>
      <c r="G40" s="6">
        <v>32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0">
        <v>0</v>
      </c>
      <c r="T40" s="40">
        <v>0</v>
      </c>
      <c r="U40" s="42">
        <v>0</v>
      </c>
      <c r="V40" s="40">
        <f>RDG!J66</f>
        <v>67971152</v>
      </c>
      <c r="W40" s="44">
        <f aca="true" t="shared" si="9" ref="W40:W58">H40+I40+J40+K40-L40+M40+N40+O40+P40+Q40+R40+U40+V40+S40+T40</f>
        <v>67971152</v>
      </c>
      <c r="X40" s="40">
        <v>0</v>
      </c>
      <c r="Y40" s="44">
        <f aca="true" t="shared" si="10" ref="Y40:Y58">W40+X40</f>
        <v>67971152</v>
      </c>
    </row>
    <row r="41" spans="1:25" ht="12.75" customHeight="1">
      <c r="A41" s="281" t="s">
        <v>268</v>
      </c>
      <c r="B41" s="281"/>
      <c r="C41" s="281"/>
      <c r="D41" s="281"/>
      <c r="E41" s="281"/>
      <c r="F41" s="281"/>
      <c r="G41" s="6">
        <v>33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0">
        <v>0</v>
      </c>
      <c r="O41" s="42">
        <v>0</v>
      </c>
      <c r="P41" s="42">
        <v>0</v>
      </c>
      <c r="Q41" s="42">
        <v>0</v>
      </c>
      <c r="R41" s="42">
        <v>0</v>
      </c>
      <c r="S41" s="40">
        <v>0</v>
      </c>
      <c r="T41" s="40">
        <v>0</v>
      </c>
      <c r="U41" s="42">
        <v>0</v>
      </c>
      <c r="V41" s="42">
        <v>0</v>
      </c>
      <c r="W41" s="44">
        <f t="shared" si="9"/>
        <v>0</v>
      </c>
      <c r="X41" s="40">
        <v>0</v>
      </c>
      <c r="Y41" s="44">
        <f t="shared" si="10"/>
        <v>0</v>
      </c>
    </row>
    <row r="42" spans="1:25" ht="27" customHeight="1">
      <c r="A42" s="281" t="s">
        <v>280</v>
      </c>
      <c r="B42" s="281"/>
      <c r="C42" s="281"/>
      <c r="D42" s="281"/>
      <c r="E42" s="281"/>
      <c r="F42" s="281"/>
      <c r="G42" s="6">
        <v>34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0">
        <v>0</v>
      </c>
      <c r="P42" s="42">
        <v>0</v>
      </c>
      <c r="Q42" s="42">
        <v>0</v>
      </c>
      <c r="R42" s="42">
        <v>0</v>
      </c>
      <c r="S42" s="40">
        <v>0</v>
      </c>
      <c r="T42" s="40">
        <v>0</v>
      </c>
      <c r="U42" s="40">
        <v>0</v>
      </c>
      <c r="V42" s="40">
        <v>0</v>
      </c>
      <c r="W42" s="44">
        <f t="shared" si="9"/>
        <v>0</v>
      </c>
      <c r="X42" s="40">
        <v>0</v>
      </c>
      <c r="Y42" s="44">
        <f t="shared" si="10"/>
        <v>0</v>
      </c>
    </row>
    <row r="43" spans="1:25" ht="20.25" customHeight="1">
      <c r="A43" s="281" t="s">
        <v>418</v>
      </c>
      <c r="B43" s="281"/>
      <c r="C43" s="281"/>
      <c r="D43" s="281"/>
      <c r="E43" s="281"/>
      <c r="F43" s="281"/>
      <c r="G43" s="6">
        <v>35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0">
        <v>0</v>
      </c>
      <c r="Q43" s="42">
        <v>0</v>
      </c>
      <c r="R43" s="42">
        <v>0</v>
      </c>
      <c r="S43" s="40">
        <v>0</v>
      </c>
      <c r="T43" s="40">
        <v>0</v>
      </c>
      <c r="U43" s="40">
        <v>0</v>
      </c>
      <c r="V43" s="40">
        <v>0</v>
      </c>
      <c r="W43" s="44">
        <f t="shared" si="9"/>
        <v>0</v>
      </c>
      <c r="X43" s="40">
        <v>0</v>
      </c>
      <c r="Y43" s="44">
        <f t="shared" si="10"/>
        <v>0</v>
      </c>
    </row>
    <row r="44" spans="1:25" ht="21" customHeight="1">
      <c r="A44" s="281" t="s">
        <v>270</v>
      </c>
      <c r="B44" s="281"/>
      <c r="C44" s="281"/>
      <c r="D44" s="281"/>
      <c r="E44" s="281"/>
      <c r="F44" s="281"/>
      <c r="G44" s="6">
        <v>36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0">
        <v>0</v>
      </c>
      <c r="R44" s="42">
        <v>0</v>
      </c>
      <c r="S44" s="40">
        <v>0</v>
      </c>
      <c r="T44" s="40">
        <v>0</v>
      </c>
      <c r="U44" s="40">
        <v>0</v>
      </c>
      <c r="V44" s="40">
        <v>0</v>
      </c>
      <c r="W44" s="44">
        <f t="shared" si="9"/>
        <v>0</v>
      </c>
      <c r="X44" s="40">
        <v>0</v>
      </c>
      <c r="Y44" s="44">
        <f t="shared" si="10"/>
        <v>0</v>
      </c>
    </row>
    <row r="45" spans="1:25" ht="29.25" customHeight="1">
      <c r="A45" s="281" t="s">
        <v>271</v>
      </c>
      <c r="B45" s="281"/>
      <c r="C45" s="281"/>
      <c r="D45" s="281"/>
      <c r="E45" s="281"/>
      <c r="F45" s="281"/>
      <c r="G45" s="6">
        <v>37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4">
        <f t="shared" si="9"/>
        <v>0</v>
      </c>
      <c r="X45" s="40">
        <v>0</v>
      </c>
      <c r="Y45" s="44">
        <f t="shared" si="10"/>
        <v>0</v>
      </c>
    </row>
    <row r="46" spans="1:25" ht="21" customHeight="1">
      <c r="A46" s="281" t="s">
        <v>281</v>
      </c>
      <c r="B46" s="281"/>
      <c r="C46" s="281"/>
      <c r="D46" s="281"/>
      <c r="E46" s="281"/>
      <c r="F46" s="281"/>
      <c r="G46" s="6">
        <v>38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4">
        <f t="shared" si="9"/>
        <v>0</v>
      </c>
      <c r="X46" s="40">
        <v>0</v>
      </c>
      <c r="Y46" s="44">
        <f t="shared" si="10"/>
        <v>0</v>
      </c>
    </row>
    <row r="47" spans="1:25" ht="12.75" customHeight="1">
      <c r="A47" s="281" t="s">
        <v>273</v>
      </c>
      <c r="B47" s="281"/>
      <c r="C47" s="281"/>
      <c r="D47" s="281"/>
      <c r="E47" s="281"/>
      <c r="F47" s="281"/>
      <c r="G47" s="6">
        <v>39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4">
        <f t="shared" si="9"/>
        <v>0</v>
      </c>
      <c r="X47" s="40">
        <v>0</v>
      </c>
      <c r="Y47" s="44">
        <f t="shared" si="10"/>
        <v>0</v>
      </c>
    </row>
    <row r="48" spans="1:25" ht="12.75" customHeight="1">
      <c r="A48" s="281" t="s">
        <v>274</v>
      </c>
      <c r="B48" s="281"/>
      <c r="C48" s="281"/>
      <c r="D48" s="281"/>
      <c r="E48" s="281"/>
      <c r="F48" s="281"/>
      <c r="G48" s="6">
        <v>40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-820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4">
        <f t="shared" si="9"/>
        <v>-820</v>
      </c>
      <c r="X48" s="40">
        <v>0</v>
      </c>
      <c r="Y48" s="44">
        <f t="shared" si="10"/>
        <v>-820</v>
      </c>
    </row>
    <row r="49" spans="1:25" ht="12.75" customHeight="1">
      <c r="A49" s="281" t="s">
        <v>275</v>
      </c>
      <c r="B49" s="281"/>
      <c r="C49" s="281"/>
      <c r="D49" s="281"/>
      <c r="E49" s="281"/>
      <c r="F49" s="281"/>
      <c r="G49" s="6">
        <v>41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4">
        <f t="shared" si="9"/>
        <v>0</v>
      </c>
      <c r="X49" s="40">
        <v>0</v>
      </c>
      <c r="Y49" s="44">
        <f t="shared" si="10"/>
        <v>0</v>
      </c>
    </row>
    <row r="50" spans="1:25" ht="24" customHeight="1">
      <c r="A50" s="281" t="s">
        <v>419</v>
      </c>
      <c r="B50" s="281"/>
      <c r="C50" s="281"/>
      <c r="D50" s="281"/>
      <c r="E50" s="281"/>
      <c r="F50" s="281"/>
      <c r="G50" s="6">
        <v>42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4">
        <f t="shared" si="9"/>
        <v>0</v>
      </c>
      <c r="X50" s="40">
        <v>0</v>
      </c>
      <c r="Y50" s="44">
        <f t="shared" si="10"/>
        <v>0</v>
      </c>
    </row>
    <row r="51" spans="1:25" ht="26.25" customHeight="1">
      <c r="A51" s="281" t="s">
        <v>420</v>
      </c>
      <c r="B51" s="281"/>
      <c r="C51" s="281"/>
      <c r="D51" s="281"/>
      <c r="E51" s="281"/>
      <c r="F51" s="281"/>
      <c r="G51" s="6">
        <v>43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4">
        <f t="shared" si="9"/>
        <v>0</v>
      </c>
      <c r="X51" s="40">
        <v>0</v>
      </c>
      <c r="Y51" s="44">
        <f t="shared" si="10"/>
        <v>0</v>
      </c>
    </row>
    <row r="52" spans="1:25" ht="22.5" customHeight="1">
      <c r="A52" s="281" t="s">
        <v>421</v>
      </c>
      <c r="B52" s="281"/>
      <c r="C52" s="281"/>
      <c r="D52" s="281"/>
      <c r="E52" s="281"/>
      <c r="F52" s="281"/>
      <c r="G52" s="6">
        <v>44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4">
        <f t="shared" si="9"/>
        <v>0</v>
      </c>
      <c r="X52" s="40">
        <v>0</v>
      </c>
      <c r="Y52" s="44">
        <f t="shared" si="10"/>
        <v>0</v>
      </c>
    </row>
    <row r="53" spans="1:25" ht="12.75" customHeight="1">
      <c r="A53" s="281" t="s">
        <v>276</v>
      </c>
      <c r="B53" s="281"/>
      <c r="C53" s="281"/>
      <c r="D53" s="281"/>
      <c r="E53" s="281"/>
      <c r="F53" s="281"/>
      <c r="G53" s="6">
        <v>45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4">
        <f t="shared" si="9"/>
        <v>0</v>
      </c>
      <c r="X53" s="40">
        <v>0</v>
      </c>
      <c r="Y53" s="44">
        <f t="shared" si="10"/>
        <v>0</v>
      </c>
    </row>
    <row r="54" spans="1:25" ht="12.75" customHeight="1">
      <c r="A54" s="281" t="s">
        <v>422</v>
      </c>
      <c r="B54" s="281"/>
      <c r="C54" s="281"/>
      <c r="D54" s="281"/>
      <c r="E54" s="281"/>
      <c r="F54" s="281"/>
      <c r="G54" s="6">
        <v>46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4">
        <f t="shared" si="9"/>
        <v>0</v>
      </c>
      <c r="X54" s="40">
        <v>0</v>
      </c>
      <c r="Y54" s="44">
        <f t="shared" si="10"/>
        <v>0</v>
      </c>
    </row>
    <row r="55" spans="1:25" ht="12.75" customHeight="1">
      <c r="A55" s="281" t="s">
        <v>430</v>
      </c>
      <c r="B55" s="281"/>
      <c r="C55" s="281"/>
      <c r="D55" s="281"/>
      <c r="E55" s="281"/>
      <c r="F55" s="281"/>
      <c r="G55" s="6">
        <v>47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4">
        <f t="shared" si="9"/>
        <v>0</v>
      </c>
      <c r="X55" s="40">
        <v>0</v>
      </c>
      <c r="Y55" s="44">
        <f t="shared" si="10"/>
        <v>0</v>
      </c>
    </row>
    <row r="56" spans="1:25" ht="12.75" customHeight="1">
      <c r="A56" s="281" t="s">
        <v>423</v>
      </c>
      <c r="B56" s="281"/>
      <c r="C56" s="281"/>
      <c r="D56" s="281"/>
      <c r="E56" s="281"/>
      <c r="F56" s="281"/>
      <c r="G56" s="6">
        <v>48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4">
        <f t="shared" si="9"/>
        <v>0</v>
      </c>
      <c r="X56" s="40">
        <v>0</v>
      </c>
      <c r="Y56" s="44">
        <f t="shared" si="10"/>
        <v>0</v>
      </c>
    </row>
    <row r="57" spans="1:25" ht="12.75" customHeight="1">
      <c r="A57" s="281" t="s">
        <v>431</v>
      </c>
      <c r="B57" s="281"/>
      <c r="C57" s="281"/>
      <c r="D57" s="281"/>
      <c r="E57" s="281"/>
      <c r="F57" s="281"/>
      <c r="G57" s="6">
        <v>49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265990265</v>
      </c>
      <c r="V57" s="40">
        <f>-V11</f>
        <v>-265993277</v>
      </c>
      <c r="W57" s="44">
        <f t="shared" si="9"/>
        <v>-3012</v>
      </c>
      <c r="X57" s="40">
        <v>0</v>
      </c>
      <c r="Y57" s="44">
        <f t="shared" si="10"/>
        <v>-3012</v>
      </c>
    </row>
    <row r="58" spans="1:25" ht="12.75" customHeight="1">
      <c r="A58" s="281" t="s">
        <v>425</v>
      </c>
      <c r="B58" s="281"/>
      <c r="C58" s="281"/>
      <c r="D58" s="281"/>
      <c r="E58" s="281"/>
      <c r="F58" s="281"/>
      <c r="G58" s="6">
        <v>50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4">
        <f t="shared" si="9"/>
        <v>0</v>
      </c>
      <c r="X58" s="40">
        <v>0</v>
      </c>
      <c r="Y58" s="44">
        <f t="shared" si="10"/>
        <v>0</v>
      </c>
    </row>
    <row r="59" spans="1:25" ht="25.5" customHeight="1">
      <c r="A59" s="282" t="s">
        <v>432</v>
      </c>
      <c r="B59" s="282"/>
      <c r="C59" s="282"/>
      <c r="D59" s="282"/>
      <c r="E59" s="282"/>
      <c r="F59" s="282"/>
      <c r="G59" s="8">
        <v>51</v>
      </c>
      <c r="H59" s="43">
        <f>SUM(H39:H58)</f>
        <v>2952437940</v>
      </c>
      <c r="I59" s="43">
        <f aca="true" t="shared" si="11" ref="I59:Y59">SUM(I39:I58)</f>
        <v>53585</v>
      </c>
      <c r="J59" s="43">
        <f t="shared" si="11"/>
        <v>124704482</v>
      </c>
      <c r="K59" s="43">
        <f t="shared" si="11"/>
        <v>0</v>
      </c>
      <c r="L59" s="43">
        <f t="shared" si="11"/>
        <v>0</v>
      </c>
      <c r="M59" s="43">
        <f t="shared" si="11"/>
        <v>0</v>
      </c>
      <c r="N59" s="43">
        <f t="shared" si="11"/>
        <v>780793296</v>
      </c>
      <c r="O59" s="43">
        <f t="shared" si="11"/>
        <v>0</v>
      </c>
      <c r="P59" s="43">
        <f t="shared" si="11"/>
        <v>0</v>
      </c>
      <c r="Q59" s="43">
        <f t="shared" si="11"/>
        <v>0</v>
      </c>
      <c r="R59" s="43">
        <f t="shared" si="11"/>
        <v>0</v>
      </c>
      <c r="S59" s="43">
        <f t="shared" si="11"/>
        <v>0</v>
      </c>
      <c r="T59" s="43">
        <f t="shared" si="11"/>
        <v>0</v>
      </c>
      <c r="U59" s="43">
        <f t="shared" si="11"/>
        <v>892916500</v>
      </c>
      <c r="V59" s="43">
        <f t="shared" si="11"/>
        <v>67971152</v>
      </c>
      <c r="W59" s="43">
        <f t="shared" si="11"/>
        <v>4818876955</v>
      </c>
      <c r="X59" s="43">
        <f t="shared" si="11"/>
        <v>0</v>
      </c>
      <c r="Y59" s="43">
        <f t="shared" si="11"/>
        <v>4818876955</v>
      </c>
    </row>
    <row r="60" spans="1:25" ht="12.75">
      <c r="A60" s="283" t="s">
        <v>277</v>
      </c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</row>
    <row r="61" spans="1:25" ht="31.5" customHeight="1">
      <c r="A61" s="279" t="s">
        <v>433</v>
      </c>
      <c r="B61" s="279"/>
      <c r="C61" s="279"/>
      <c r="D61" s="279"/>
      <c r="E61" s="279"/>
      <c r="F61" s="279"/>
      <c r="G61" s="7">
        <v>52</v>
      </c>
      <c r="H61" s="44">
        <f>SUM(H41:H49)</f>
        <v>0</v>
      </c>
      <c r="I61" s="44">
        <f aca="true" t="shared" si="12" ref="I61:Y61">SUM(I41:I49)</f>
        <v>0</v>
      </c>
      <c r="J61" s="44">
        <f t="shared" si="12"/>
        <v>0</v>
      </c>
      <c r="K61" s="44">
        <f t="shared" si="12"/>
        <v>0</v>
      </c>
      <c r="L61" s="44">
        <f t="shared" si="12"/>
        <v>0</v>
      </c>
      <c r="M61" s="44">
        <f t="shared" si="12"/>
        <v>0</v>
      </c>
      <c r="N61" s="44">
        <f t="shared" si="12"/>
        <v>-820</v>
      </c>
      <c r="O61" s="44">
        <f t="shared" si="12"/>
        <v>0</v>
      </c>
      <c r="P61" s="44">
        <f t="shared" si="12"/>
        <v>0</v>
      </c>
      <c r="Q61" s="44">
        <f t="shared" si="12"/>
        <v>0</v>
      </c>
      <c r="R61" s="44">
        <f t="shared" si="12"/>
        <v>0</v>
      </c>
      <c r="S61" s="44">
        <f>SUM(S41:S49)</f>
        <v>0</v>
      </c>
      <c r="T61" s="44">
        <f>SUM(T41:T49)</f>
        <v>0</v>
      </c>
      <c r="U61" s="44">
        <f t="shared" si="12"/>
        <v>0</v>
      </c>
      <c r="V61" s="44">
        <f t="shared" si="12"/>
        <v>0</v>
      </c>
      <c r="W61" s="44">
        <f t="shared" si="12"/>
        <v>-820</v>
      </c>
      <c r="X61" s="44">
        <f t="shared" si="12"/>
        <v>0</v>
      </c>
      <c r="Y61" s="44">
        <f t="shared" si="12"/>
        <v>-820</v>
      </c>
    </row>
    <row r="62" spans="1:25" ht="27.75" customHeight="1">
      <c r="A62" s="279" t="s">
        <v>434</v>
      </c>
      <c r="B62" s="279"/>
      <c r="C62" s="279"/>
      <c r="D62" s="279"/>
      <c r="E62" s="279"/>
      <c r="F62" s="279"/>
      <c r="G62" s="7">
        <v>53</v>
      </c>
      <c r="H62" s="44">
        <f>H40+H61</f>
        <v>0</v>
      </c>
      <c r="I62" s="44">
        <f aca="true" t="shared" si="13" ref="I62:Y62">I40+I61</f>
        <v>0</v>
      </c>
      <c r="J62" s="44">
        <f t="shared" si="13"/>
        <v>0</v>
      </c>
      <c r="K62" s="44">
        <f t="shared" si="13"/>
        <v>0</v>
      </c>
      <c r="L62" s="44">
        <f t="shared" si="13"/>
        <v>0</v>
      </c>
      <c r="M62" s="44">
        <f t="shared" si="13"/>
        <v>0</v>
      </c>
      <c r="N62" s="44">
        <f t="shared" si="13"/>
        <v>-820</v>
      </c>
      <c r="O62" s="44">
        <f t="shared" si="13"/>
        <v>0</v>
      </c>
      <c r="P62" s="44">
        <f t="shared" si="13"/>
        <v>0</v>
      </c>
      <c r="Q62" s="44">
        <f t="shared" si="13"/>
        <v>0</v>
      </c>
      <c r="R62" s="44">
        <f t="shared" si="13"/>
        <v>0</v>
      </c>
      <c r="S62" s="44">
        <f>S40+S61</f>
        <v>0</v>
      </c>
      <c r="T62" s="44">
        <f>T40+T61</f>
        <v>0</v>
      </c>
      <c r="U62" s="44">
        <f t="shared" si="13"/>
        <v>0</v>
      </c>
      <c r="V62" s="44">
        <f t="shared" si="13"/>
        <v>67971152</v>
      </c>
      <c r="W62" s="44">
        <f t="shared" si="13"/>
        <v>67970332</v>
      </c>
      <c r="X62" s="44">
        <f t="shared" si="13"/>
        <v>0</v>
      </c>
      <c r="Y62" s="44">
        <f t="shared" si="13"/>
        <v>67970332</v>
      </c>
    </row>
    <row r="63" spans="1:25" ht="29.25" customHeight="1">
      <c r="A63" s="280" t="s">
        <v>435</v>
      </c>
      <c r="B63" s="280"/>
      <c r="C63" s="280"/>
      <c r="D63" s="280"/>
      <c r="E63" s="280"/>
      <c r="F63" s="280"/>
      <c r="G63" s="8">
        <v>54</v>
      </c>
      <c r="H63" s="45">
        <f>SUM(H50:H58)</f>
        <v>0</v>
      </c>
      <c r="I63" s="45">
        <f aca="true" t="shared" si="14" ref="I63:Y63">SUM(I50:I58)</f>
        <v>0</v>
      </c>
      <c r="J63" s="45">
        <f t="shared" si="14"/>
        <v>0</v>
      </c>
      <c r="K63" s="45">
        <f t="shared" si="14"/>
        <v>0</v>
      </c>
      <c r="L63" s="45">
        <f t="shared" si="14"/>
        <v>0</v>
      </c>
      <c r="M63" s="45">
        <f t="shared" si="14"/>
        <v>0</v>
      </c>
      <c r="N63" s="45">
        <f t="shared" si="14"/>
        <v>0</v>
      </c>
      <c r="O63" s="45">
        <f t="shared" si="14"/>
        <v>0</v>
      </c>
      <c r="P63" s="45">
        <f t="shared" si="14"/>
        <v>0</v>
      </c>
      <c r="Q63" s="45">
        <f t="shared" si="14"/>
        <v>0</v>
      </c>
      <c r="R63" s="45">
        <f t="shared" si="14"/>
        <v>0</v>
      </c>
      <c r="S63" s="45">
        <f>SUM(S50:S58)</f>
        <v>0</v>
      </c>
      <c r="T63" s="45">
        <f>SUM(T50:T58)</f>
        <v>0</v>
      </c>
      <c r="U63" s="45">
        <f t="shared" si="14"/>
        <v>265990265</v>
      </c>
      <c r="V63" s="45">
        <f t="shared" si="14"/>
        <v>-265993277</v>
      </c>
      <c r="W63" s="45">
        <f t="shared" si="14"/>
        <v>-3012</v>
      </c>
      <c r="X63" s="45">
        <f t="shared" si="14"/>
        <v>0</v>
      </c>
      <c r="Y63" s="45">
        <f t="shared" si="14"/>
        <v>-3012</v>
      </c>
    </row>
  </sheetData>
  <sheetProtection sheet="1" objects="1" scenarios="1"/>
  <protectedRanges>
    <protectedRange sqref="E2" name="Range1_1"/>
    <protectedRange sqref="G2" name="Range1"/>
  </protectedRanges>
  <mergeCells count="66">
    <mergeCell ref="A1:J1"/>
    <mergeCell ref="C2:D2"/>
    <mergeCell ref="A9:F9"/>
    <mergeCell ref="A10:F10"/>
    <mergeCell ref="A8:F8"/>
    <mergeCell ref="A3:F4"/>
    <mergeCell ref="G3:G4"/>
    <mergeCell ref="H3:W3"/>
    <mergeCell ref="A12:F12"/>
    <mergeCell ref="A23:F23"/>
    <mergeCell ref="A13:F13"/>
    <mergeCell ref="A14:F14"/>
    <mergeCell ref="A15:F15"/>
    <mergeCell ref="A16:F16"/>
    <mergeCell ref="X3:X4"/>
    <mergeCell ref="Y3:Y4"/>
    <mergeCell ref="A5:F5"/>
    <mergeCell ref="A6:Y6"/>
    <mergeCell ref="A7:F7"/>
    <mergeCell ref="A11:F11"/>
    <mergeCell ref="A24:F24"/>
    <mergeCell ref="A26:F26"/>
    <mergeCell ref="A27:F27"/>
    <mergeCell ref="A28:F28"/>
    <mergeCell ref="A29:F29"/>
    <mergeCell ref="A25:F25"/>
    <mergeCell ref="A17:F17"/>
    <mergeCell ref="A18:F18"/>
    <mergeCell ref="A19:F19"/>
    <mergeCell ref="A20:F20"/>
    <mergeCell ref="A21:F21"/>
    <mergeCell ref="A22:F22"/>
    <mergeCell ref="A37:F37"/>
    <mergeCell ref="A38:F38"/>
    <mergeCell ref="A39:F39"/>
    <mergeCell ref="A40:F40"/>
    <mergeCell ref="A41:F41"/>
    <mergeCell ref="A30:F30"/>
    <mergeCell ref="A52:F52"/>
    <mergeCell ref="A53:F53"/>
    <mergeCell ref="A54:F54"/>
    <mergeCell ref="A42:F42"/>
    <mergeCell ref="A31:Y31"/>
    <mergeCell ref="A32:F32"/>
    <mergeCell ref="A33:F33"/>
    <mergeCell ref="A34:F34"/>
    <mergeCell ref="A35:Y35"/>
    <mergeCell ref="A36:F36"/>
    <mergeCell ref="A55:F55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62:F62"/>
    <mergeCell ref="A63:F63"/>
    <mergeCell ref="A56:F56"/>
    <mergeCell ref="A57:F57"/>
    <mergeCell ref="A58:F58"/>
    <mergeCell ref="A59:F59"/>
    <mergeCell ref="A60:Y60"/>
    <mergeCell ref="A61:F61"/>
  </mergeCells>
  <dataValidations count="4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7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9:J65529">
      <formula1>0</formula1>
    </dataValidation>
    <dataValidation type="whole" operator="notEqual" allowBlank="1" showInputMessage="1" showErrorMessage="1" errorTitle="Pogrešan unos" error="Mogu se unijeti samo cjelobrojne vrijednosti." sqref="I65520:J65528">
      <formula1>999999999999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2:Y34 H61:Y63 H36:Y59 H7:Y30">
      <formula1>9999999999</formula1>
    </dataValidation>
  </dataValidations>
  <printOptions/>
  <pageMargins left="0.75" right="0.75" top="1" bottom="1" header="0.5" footer="0.5"/>
  <pageSetup fitToWidth="0" fitToHeight="1" horizontalDpi="600" verticalDpi="600" orientation="landscape" paperSize="8" scale="57" r:id="rId1"/>
  <rowBreaks count="1" manualBreakCount="1">
    <brk id="63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="66" zoomScaleNormal="66" zoomScalePageLayoutView="0" workbookViewId="0" topLeftCell="A21">
      <selection activeCell="A43" sqref="A43"/>
    </sheetView>
  </sheetViews>
  <sheetFormatPr defaultColWidth="9.140625" defaultRowHeight="12.75"/>
  <cols>
    <col min="9" max="9" width="95.00390625" style="0" customWidth="1"/>
  </cols>
  <sheetData>
    <row r="1" spans="1:9" ht="12.75">
      <c r="A1" s="312" t="s">
        <v>447</v>
      </c>
      <c r="B1" s="313"/>
      <c r="C1" s="313"/>
      <c r="D1" s="313"/>
      <c r="E1" s="313"/>
      <c r="F1" s="313"/>
      <c r="G1" s="313"/>
      <c r="H1" s="313"/>
      <c r="I1" s="313"/>
    </row>
    <row r="2" spans="1:9" ht="12.75">
      <c r="A2" s="313"/>
      <c r="B2" s="313"/>
      <c r="C2" s="313"/>
      <c r="D2" s="313"/>
      <c r="E2" s="313"/>
      <c r="F2" s="313"/>
      <c r="G2" s="313"/>
      <c r="H2" s="313"/>
      <c r="I2" s="313"/>
    </row>
    <row r="3" spans="1:9" ht="12.75">
      <c r="A3" s="313"/>
      <c r="B3" s="313"/>
      <c r="C3" s="313"/>
      <c r="D3" s="313"/>
      <c r="E3" s="313"/>
      <c r="F3" s="313"/>
      <c r="G3" s="313"/>
      <c r="H3" s="313"/>
      <c r="I3" s="313"/>
    </row>
    <row r="4" spans="1:9" ht="12.75">
      <c r="A4" s="313"/>
      <c r="B4" s="313"/>
      <c r="C4" s="313"/>
      <c r="D4" s="313"/>
      <c r="E4" s="313"/>
      <c r="F4" s="313"/>
      <c r="G4" s="313"/>
      <c r="H4" s="313"/>
      <c r="I4" s="313"/>
    </row>
    <row r="5" spans="1:9" ht="12.75">
      <c r="A5" s="313"/>
      <c r="B5" s="313"/>
      <c r="C5" s="313"/>
      <c r="D5" s="313"/>
      <c r="E5" s="313"/>
      <c r="F5" s="313"/>
      <c r="G5" s="313"/>
      <c r="H5" s="313"/>
      <c r="I5" s="313"/>
    </row>
    <row r="6" spans="1:9" ht="12.75">
      <c r="A6" s="313"/>
      <c r="B6" s="313"/>
      <c r="C6" s="313"/>
      <c r="D6" s="313"/>
      <c r="E6" s="313"/>
      <c r="F6" s="313"/>
      <c r="G6" s="313"/>
      <c r="H6" s="313"/>
      <c r="I6" s="313"/>
    </row>
    <row r="7" spans="1:9" ht="12.75">
      <c r="A7" s="313"/>
      <c r="B7" s="313"/>
      <c r="C7" s="313"/>
      <c r="D7" s="313"/>
      <c r="E7" s="313"/>
      <c r="F7" s="313"/>
      <c r="G7" s="313"/>
      <c r="H7" s="313"/>
      <c r="I7" s="313"/>
    </row>
    <row r="8" spans="1:9" ht="12.75">
      <c r="A8" s="313"/>
      <c r="B8" s="313"/>
      <c r="C8" s="313"/>
      <c r="D8" s="313"/>
      <c r="E8" s="313"/>
      <c r="F8" s="313"/>
      <c r="G8" s="313"/>
      <c r="H8" s="313"/>
      <c r="I8" s="313"/>
    </row>
    <row r="9" spans="1:9" ht="12.75">
      <c r="A9" s="313"/>
      <c r="B9" s="313"/>
      <c r="C9" s="313"/>
      <c r="D9" s="313"/>
      <c r="E9" s="313"/>
      <c r="F9" s="313"/>
      <c r="G9" s="313"/>
      <c r="H9" s="313"/>
      <c r="I9" s="313"/>
    </row>
    <row r="10" spans="1:9" ht="12.75">
      <c r="A10" s="313"/>
      <c r="B10" s="313"/>
      <c r="C10" s="313"/>
      <c r="D10" s="313"/>
      <c r="E10" s="313"/>
      <c r="F10" s="313"/>
      <c r="G10" s="313"/>
      <c r="H10" s="313"/>
      <c r="I10" s="313"/>
    </row>
    <row r="11" spans="1:9" ht="12.75">
      <c r="A11" s="313"/>
      <c r="B11" s="313"/>
      <c r="C11" s="313"/>
      <c r="D11" s="313"/>
      <c r="E11" s="313"/>
      <c r="F11" s="313"/>
      <c r="G11" s="313"/>
      <c r="H11" s="313"/>
      <c r="I11" s="313"/>
    </row>
    <row r="12" spans="1:9" ht="12.75">
      <c r="A12" s="313"/>
      <c r="B12" s="313"/>
      <c r="C12" s="313"/>
      <c r="D12" s="313"/>
      <c r="E12" s="313"/>
      <c r="F12" s="313"/>
      <c r="G12" s="313"/>
      <c r="H12" s="313"/>
      <c r="I12" s="313"/>
    </row>
    <row r="13" spans="1:9" ht="12.75">
      <c r="A13" s="313"/>
      <c r="B13" s="313"/>
      <c r="C13" s="313"/>
      <c r="D13" s="313"/>
      <c r="E13" s="313"/>
      <c r="F13" s="313"/>
      <c r="G13" s="313"/>
      <c r="H13" s="313"/>
      <c r="I13" s="313"/>
    </row>
    <row r="14" spans="1:9" ht="12.75">
      <c r="A14" s="313"/>
      <c r="B14" s="313"/>
      <c r="C14" s="313"/>
      <c r="D14" s="313"/>
      <c r="E14" s="313"/>
      <c r="F14" s="313"/>
      <c r="G14" s="313"/>
      <c r="H14" s="313"/>
      <c r="I14" s="313"/>
    </row>
    <row r="15" spans="1:9" ht="12.75">
      <c r="A15" s="313"/>
      <c r="B15" s="313"/>
      <c r="C15" s="313"/>
      <c r="D15" s="313"/>
      <c r="E15" s="313"/>
      <c r="F15" s="313"/>
      <c r="G15" s="313"/>
      <c r="H15" s="313"/>
      <c r="I15" s="313"/>
    </row>
    <row r="16" spans="1:9" ht="12.75">
      <c r="A16" s="313"/>
      <c r="B16" s="313"/>
      <c r="C16" s="313"/>
      <c r="D16" s="313"/>
      <c r="E16" s="313"/>
      <c r="F16" s="313"/>
      <c r="G16" s="313"/>
      <c r="H16" s="313"/>
      <c r="I16" s="313"/>
    </row>
    <row r="17" spans="1:9" ht="12.75">
      <c r="A17" s="313"/>
      <c r="B17" s="313"/>
      <c r="C17" s="313"/>
      <c r="D17" s="313"/>
      <c r="E17" s="313"/>
      <c r="F17" s="313"/>
      <c r="G17" s="313"/>
      <c r="H17" s="313"/>
      <c r="I17" s="313"/>
    </row>
    <row r="18" spans="1:9" ht="12.75">
      <c r="A18" s="313"/>
      <c r="B18" s="313"/>
      <c r="C18" s="313"/>
      <c r="D18" s="313"/>
      <c r="E18" s="313"/>
      <c r="F18" s="313"/>
      <c r="G18" s="313"/>
      <c r="H18" s="313"/>
      <c r="I18" s="313"/>
    </row>
    <row r="19" spans="1:9" ht="12.75">
      <c r="A19" s="313"/>
      <c r="B19" s="313"/>
      <c r="C19" s="313"/>
      <c r="D19" s="313"/>
      <c r="E19" s="313"/>
      <c r="F19" s="313"/>
      <c r="G19" s="313"/>
      <c r="H19" s="313"/>
      <c r="I19" s="313"/>
    </row>
    <row r="20" spans="1:9" ht="12.75">
      <c r="A20" s="313"/>
      <c r="B20" s="313"/>
      <c r="C20" s="313"/>
      <c r="D20" s="313"/>
      <c r="E20" s="313"/>
      <c r="F20" s="313"/>
      <c r="G20" s="313"/>
      <c r="H20" s="313"/>
      <c r="I20" s="313"/>
    </row>
    <row r="21" spans="1:9" ht="12.75">
      <c r="A21" s="313"/>
      <c r="B21" s="313"/>
      <c r="C21" s="313"/>
      <c r="D21" s="313"/>
      <c r="E21" s="313"/>
      <c r="F21" s="313"/>
      <c r="G21" s="313"/>
      <c r="H21" s="313"/>
      <c r="I21" s="313"/>
    </row>
    <row r="22" spans="1:9" ht="12.75">
      <c r="A22" s="313"/>
      <c r="B22" s="313"/>
      <c r="C22" s="313"/>
      <c r="D22" s="313"/>
      <c r="E22" s="313"/>
      <c r="F22" s="313"/>
      <c r="G22" s="313"/>
      <c r="H22" s="313"/>
      <c r="I22" s="313"/>
    </row>
    <row r="23" spans="1:9" ht="12.75">
      <c r="A23" s="313"/>
      <c r="B23" s="313"/>
      <c r="C23" s="313"/>
      <c r="D23" s="313"/>
      <c r="E23" s="313"/>
      <c r="F23" s="313"/>
      <c r="G23" s="313"/>
      <c r="H23" s="313"/>
      <c r="I23" s="313"/>
    </row>
    <row r="24" spans="1:9" ht="12.75">
      <c r="A24" s="313"/>
      <c r="B24" s="313"/>
      <c r="C24" s="313"/>
      <c r="D24" s="313"/>
      <c r="E24" s="313"/>
      <c r="F24" s="313"/>
      <c r="G24" s="313"/>
      <c r="H24" s="313"/>
      <c r="I24" s="313"/>
    </row>
    <row r="25" spans="1:9" ht="12.75">
      <c r="A25" s="313"/>
      <c r="B25" s="313"/>
      <c r="C25" s="313"/>
      <c r="D25" s="313"/>
      <c r="E25" s="313"/>
      <c r="F25" s="313"/>
      <c r="G25" s="313"/>
      <c r="H25" s="313"/>
      <c r="I25" s="313"/>
    </row>
    <row r="26" spans="1:9" ht="12.75">
      <c r="A26" s="313"/>
      <c r="B26" s="313"/>
      <c r="C26" s="313"/>
      <c r="D26" s="313"/>
      <c r="E26" s="313"/>
      <c r="F26" s="313"/>
      <c r="G26" s="313"/>
      <c r="H26" s="313"/>
      <c r="I26" s="313"/>
    </row>
    <row r="27" spans="1:9" ht="12.75">
      <c r="A27" s="313"/>
      <c r="B27" s="313"/>
      <c r="C27" s="313"/>
      <c r="D27" s="313"/>
      <c r="E27" s="313"/>
      <c r="F27" s="313"/>
      <c r="G27" s="313"/>
      <c r="H27" s="313"/>
      <c r="I27" s="313"/>
    </row>
    <row r="28" spans="1:9" ht="12.75">
      <c r="A28" s="313"/>
      <c r="B28" s="313"/>
      <c r="C28" s="313"/>
      <c r="D28" s="313"/>
      <c r="E28" s="313"/>
      <c r="F28" s="313"/>
      <c r="G28" s="313"/>
      <c r="H28" s="313"/>
      <c r="I28" s="313"/>
    </row>
    <row r="29" spans="1:9" ht="12.75">
      <c r="A29" s="313"/>
      <c r="B29" s="313"/>
      <c r="C29" s="313"/>
      <c r="D29" s="313"/>
      <c r="E29" s="313"/>
      <c r="F29" s="313"/>
      <c r="G29" s="313"/>
      <c r="H29" s="313"/>
      <c r="I29" s="313"/>
    </row>
    <row r="30" spans="1:9" ht="12.75">
      <c r="A30" s="313"/>
      <c r="B30" s="313"/>
      <c r="C30" s="313"/>
      <c r="D30" s="313"/>
      <c r="E30" s="313"/>
      <c r="F30" s="313"/>
      <c r="G30" s="313"/>
      <c r="H30" s="313"/>
      <c r="I30" s="313"/>
    </row>
    <row r="31" spans="1:9" ht="12.75">
      <c r="A31" s="313"/>
      <c r="B31" s="313"/>
      <c r="C31" s="313"/>
      <c r="D31" s="313"/>
      <c r="E31" s="313"/>
      <c r="F31" s="313"/>
      <c r="G31" s="313"/>
      <c r="H31" s="313"/>
      <c r="I31" s="313"/>
    </row>
    <row r="32" spans="1:9" ht="12.75">
      <c r="A32" s="313"/>
      <c r="B32" s="313"/>
      <c r="C32" s="313"/>
      <c r="D32" s="313"/>
      <c r="E32" s="313"/>
      <c r="F32" s="313"/>
      <c r="G32" s="313"/>
      <c r="H32" s="313"/>
      <c r="I32" s="313"/>
    </row>
    <row r="33" spans="1:9" ht="12.75">
      <c r="A33" s="313"/>
      <c r="B33" s="313"/>
      <c r="C33" s="313"/>
      <c r="D33" s="313"/>
      <c r="E33" s="313"/>
      <c r="F33" s="313"/>
      <c r="G33" s="313"/>
      <c r="H33" s="313"/>
      <c r="I33" s="313"/>
    </row>
    <row r="34" spans="1:9" ht="12.75">
      <c r="A34" s="313"/>
      <c r="B34" s="313"/>
      <c r="C34" s="313"/>
      <c r="D34" s="313"/>
      <c r="E34" s="313"/>
      <c r="F34" s="313"/>
      <c r="G34" s="313"/>
      <c r="H34" s="313"/>
      <c r="I34" s="313"/>
    </row>
    <row r="35" spans="1:9" ht="12.75">
      <c r="A35" s="313"/>
      <c r="B35" s="313"/>
      <c r="C35" s="313"/>
      <c r="D35" s="313"/>
      <c r="E35" s="313"/>
      <c r="F35" s="313"/>
      <c r="G35" s="313"/>
      <c r="H35" s="313"/>
      <c r="I35" s="313"/>
    </row>
    <row r="36" spans="1:9" ht="12.75">
      <c r="A36" s="313"/>
      <c r="B36" s="313"/>
      <c r="C36" s="313"/>
      <c r="D36" s="313"/>
      <c r="E36" s="313"/>
      <c r="F36" s="313"/>
      <c r="G36" s="313"/>
      <c r="H36" s="313"/>
      <c r="I36" s="313"/>
    </row>
    <row r="37" spans="1:9" ht="12.75">
      <c r="A37" s="313"/>
      <c r="B37" s="313"/>
      <c r="C37" s="313"/>
      <c r="D37" s="313"/>
      <c r="E37" s="313"/>
      <c r="F37" s="313"/>
      <c r="G37" s="313"/>
      <c r="H37" s="313"/>
      <c r="I37" s="313"/>
    </row>
    <row r="38" spans="1:9" ht="12.75">
      <c r="A38" s="313"/>
      <c r="B38" s="313"/>
      <c r="C38" s="313"/>
      <c r="D38" s="313"/>
      <c r="E38" s="313"/>
      <c r="F38" s="313"/>
      <c r="G38" s="313"/>
      <c r="H38" s="313"/>
      <c r="I38" s="313"/>
    </row>
    <row r="39" spans="1:9" ht="185.25" customHeight="1">
      <c r="A39" s="313"/>
      <c r="B39" s="313"/>
      <c r="C39" s="313"/>
      <c r="D39" s="313"/>
      <c r="E39" s="313"/>
      <c r="F39" s="313"/>
      <c r="G39" s="313"/>
      <c r="H39" s="313"/>
      <c r="I39" s="313"/>
    </row>
    <row r="40" spans="1:9" ht="223.5" customHeight="1">
      <c r="A40" s="313"/>
      <c r="B40" s="313"/>
      <c r="C40" s="313"/>
      <c r="D40" s="313"/>
      <c r="E40" s="313"/>
      <c r="F40" s="313"/>
      <c r="G40" s="313"/>
      <c r="H40" s="313"/>
      <c r="I40" s="313"/>
    </row>
    <row r="42" spans="1:10" ht="12.75">
      <c r="A42" s="131" t="s">
        <v>514</v>
      </c>
      <c r="B42" s="132"/>
      <c r="C42" s="132"/>
      <c r="D42" s="132"/>
      <c r="E42" s="132"/>
      <c r="F42" s="132"/>
      <c r="G42" s="132"/>
      <c r="H42" s="132"/>
      <c r="I42" s="132"/>
      <c r="J42" s="132"/>
    </row>
    <row r="43" spans="1:10" ht="12.75">
      <c r="A43" s="131"/>
      <c r="B43" s="132"/>
      <c r="C43" s="132"/>
      <c r="D43" s="132"/>
      <c r="E43" s="132"/>
      <c r="F43" s="132"/>
      <c r="G43" s="132"/>
      <c r="H43" s="132"/>
      <c r="I43" s="132"/>
      <c r="J43" s="132"/>
    </row>
    <row r="44" spans="1:10" ht="12.75">
      <c r="A44" s="131" t="s">
        <v>469</v>
      </c>
      <c r="B44" s="132"/>
      <c r="C44" s="132"/>
      <c r="D44" s="132"/>
      <c r="E44" s="132"/>
      <c r="F44" s="132"/>
      <c r="G44" s="132"/>
      <c r="H44" s="132"/>
      <c r="I44" s="132"/>
      <c r="J44" s="132"/>
    </row>
    <row r="45" spans="1:10" ht="12.75">
      <c r="A45" s="131"/>
      <c r="B45" s="132"/>
      <c r="C45" s="132"/>
      <c r="D45" s="132"/>
      <c r="E45" s="132"/>
      <c r="F45" s="132"/>
      <c r="G45" s="132"/>
      <c r="H45" s="132"/>
      <c r="I45" s="132"/>
      <c r="J45" s="132"/>
    </row>
    <row r="46" spans="1:10" ht="12.75">
      <c r="A46" s="131" t="s">
        <v>470</v>
      </c>
      <c r="B46" s="132"/>
      <c r="C46" s="132"/>
      <c r="D46" s="132"/>
      <c r="E46" s="132"/>
      <c r="F46" s="132"/>
      <c r="G46" s="132"/>
      <c r="H46" s="132"/>
      <c r="I46" s="132"/>
      <c r="J46" s="132"/>
    </row>
    <row r="47" spans="1:10" ht="12.75">
      <c r="A47" s="131"/>
      <c r="B47" s="132"/>
      <c r="C47" s="132"/>
      <c r="D47" s="132"/>
      <c r="E47" s="132"/>
      <c r="F47" s="132"/>
      <c r="G47" s="132"/>
      <c r="H47" s="132"/>
      <c r="I47" s="132"/>
      <c r="J47" s="132"/>
    </row>
    <row r="50" spans="1:9" ht="12.75">
      <c r="A50" s="311" t="s">
        <v>471</v>
      </c>
      <c r="B50" s="311"/>
      <c r="C50" s="311"/>
      <c r="D50" s="311"/>
      <c r="E50" s="311"/>
      <c r="F50" s="311"/>
      <c r="G50" s="311"/>
      <c r="H50" s="311"/>
      <c r="I50" s="311"/>
    </row>
    <row r="51" spans="1:9" ht="28.5" customHeight="1">
      <c r="A51" s="309" t="s">
        <v>472</v>
      </c>
      <c r="B51" s="309"/>
      <c r="C51" s="309"/>
      <c r="D51" s="309"/>
      <c r="E51" s="309"/>
      <c r="F51" s="309"/>
      <c r="G51" s="309"/>
      <c r="H51" s="309"/>
      <c r="I51" s="309"/>
    </row>
    <row r="52" spans="1:9" ht="17.25" customHeight="1">
      <c r="A52" s="309" t="s">
        <v>473</v>
      </c>
      <c r="B52" s="309"/>
      <c r="C52" s="309"/>
      <c r="D52" s="309"/>
      <c r="E52" s="309"/>
      <c r="F52" s="309"/>
      <c r="G52" s="309"/>
      <c r="H52" s="309"/>
      <c r="I52" s="309"/>
    </row>
    <row r="53" spans="1:9" ht="17.25" customHeight="1">
      <c r="A53" s="309" t="s">
        <v>474</v>
      </c>
      <c r="B53" s="309"/>
      <c r="C53" s="309"/>
      <c r="D53" s="309"/>
      <c r="E53" s="309"/>
      <c r="F53" s="309"/>
      <c r="G53" s="309"/>
      <c r="H53" s="309"/>
      <c r="I53" s="309"/>
    </row>
    <row r="54" spans="1:9" ht="17.25" customHeight="1">
      <c r="A54" s="309"/>
      <c r="B54" s="309"/>
      <c r="C54" s="309"/>
      <c r="D54" s="309"/>
      <c r="E54" s="309"/>
      <c r="F54" s="309"/>
      <c r="G54" s="309"/>
      <c r="H54" s="309"/>
      <c r="I54" s="309"/>
    </row>
    <row r="55" spans="1:9" ht="12.75">
      <c r="A55" s="311" t="s">
        <v>475</v>
      </c>
      <c r="B55" s="311"/>
      <c r="C55" s="311"/>
      <c r="D55" s="311"/>
      <c r="E55" s="311"/>
      <c r="F55" s="311"/>
      <c r="G55" s="311"/>
      <c r="H55" s="311"/>
      <c r="I55" s="311"/>
    </row>
    <row r="56" spans="1:10" ht="12.75">
      <c r="A56" s="307" t="s">
        <v>476</v>
      </c>
      <c r="B56" s="307"/>
      <c r="C56" s="307"/>
      <c r="D56" s="307"/>
      <c r="E56" s="307"/>
      <c r="F56" s="307"/>
      <c r="G56" s="307"/>
      <c r="H56" s="307"/>
      <c r="I56" s="307"/>
      <c r="J56" s="307"/>
    </row>
    <row r="57" spans="1:9" ht="34.5" customHeight="1">
      <c r="A57" s="311" t="s">
        <v>477</v>
      </c>
      <c r="B57" s="311"/>
      <c r="C57" s="311"/>
      <c r="D57" s="311"/>
      <c r="E57" s="311"/>
      <c r="F57" s="311"/>
      <c r="G57" s="311"/>
      <c r="H57" s="311"/>
      <c r="I57" s="311"/>
    </row>
    <row r="58" spans="1:9" ht="69" customHeight="1">
      <c r="A58" s="309" t="s">
        <v>478</v>
      </c>
      <c r="B58" s="309"/>
      <c r="C58" s="309"/>
      <c r="D58" s="309"/>
      <c r="E58" s="309"/>
      <c r="F58" s="309"/>
      <c r="G58" s="309"/>
      <c r="H58" s="309"/>
      <c r="I58" s="309"/>
    </row>
    <row r="59" ht="12.75">
      <c r="A59" t="s">
        <v>479</v>
      </c>
    </row>
    <row r="60" ht="12.75">
      <c r="A60" s="132" t="s">
        <v>480</v>
      </c>
    </row>
    <row r="61" ht="12.75">
      <c r="A61" t="s">
        <v>481</v>
      </c>
    </row>
    <row r="62" ht="12.75">
      <c r="A62" s="132" t="s">
        <v>480</v>
      </c>
    </row>
    <row r="63" ht="12.75">
      <c r="A63" t="s">
        <v>482</v>
      </c>
    </row>
    <row r="65" spans="1:9" ht="26.25" customHeight="1">
      <c r="A65" s="308" t="s">
        <v>483</v>
      </c>
      <c r="B65" s="308"/>
      <c r="C65" s="308"/>
      <c r="D65" s="308"/>
      <c r="E65" s="308"/>
      <c r="F65" s="308"/>
      <c r="G65" s="308"/>
      <c r="H65" s="308"/>
      <c r="I65" s="308"/>
    </row>
    <row r="66" spans="1:10" ht="12.75">
      <c r="A66" s="307" t="s">
        <v>484</v>
      </c>
      <c r="B66" s="307"/>
      <c r="C66" s="307"/>
      <c r="D66" s="307"/>
      <c r="E66" s="307"/>
      <c r="F66" s="307"/>
      <c r="G66" s="307"/>
      <c r="H66" s="307"/>
      <c r="I66" s="307"/>
      <c r="J66" s="307"/>
    </row>
    <row r="67" ht="12.75">
      <c r="A67" t="s">
        <v>485</v>
      </c>
    </row>
    <row r="68" ht="12.75">
      <c r="A68" s="132" t="s">
        <v>486</v>
      </c>
    </row>
    <row r="69" spans="1:9" ht="12.75">
      <c r="A69" s="310" t="s">
        <v>487</v>
      </c>
      <c r="B69" s="310"/>
      <c r="C69" s="310"/>
      <c r="D69" s="310"/>
      <c r="E69" s="310"/>
      <c r="F69" s="310"/>
      <c r="G69" s="310"/>
      <c r="H69" s="310"/>
      <c r="I69" s="310"/>
    </row>
    <row r="70" spans="1:10" ht="12.75">
      <c r="A70" s="307" t="s">
        <v>488</v>
      </c>
      <c r="B70" s="307"/>
      <c r="C70" s="307"/>
      <c r="D70" s="307"/>
      <c r="E70" s="307"/>
      <c r="F70" s="307"/>
      <c r="G70" s="307"/>
      <c r="H70" s="307"/>
      <c r="I70" s="307"/>
      <c r="J70" s="307"/>
    </row>
    <row r="71" ht="12.75">
      <c r="A71" t="s">
        <v>489</v>
      </c>
    </row>
    <row r="72" spans="1:9" ht="34.5" customHeight="1">
      <c r="A72" s="309" t="s">
        <v>490</v>
      </c>
      <c r="B72" s="309"/>
      <c r="C72" s="309"/>
      <c r="D72" s="309"/>
      <c r="E72" s="309"/>
      <c r="F72" s="309"/>
      <c r="G72" s="309"/>
      <c r="H72" s="309"/>
      <c r="I72" s="309"/>
    </row>
    <row r="73" spans="1:9" ht="34.5" customHeight="1">
      <c r="A73" s="309" t="s">
        <v>491</v>
      </c>
      <c r="B73" s="309"/>
      <c r="C73" s="309"/>
      <c r="D73" s="309"/>
      <c r="E73" s="309"/>
      <c r="F73" s="309"/>
      <c r="G73" s="309"/>
      <c r="H73" s="309"/>
      <c r="I73" s="309"/>
    </row>
    <row r="74" spans="1:9" ht="29.25" customHeight="1">
      <c r="A74" s="309" t="s">
        <v>492</v>
      </c>
      <c r="B74" s="309"/>
      <c r="C74" s="309"/>
      <c r="D74" s="309"/>
      <c r="E74" s="309"/>
      <c r="F74" s="309"/>
      <c r="G74" s="309"/>
      <c r="H74" s="309"/>
      <c r="I74" s="309"/>
    </row>
    <row r="76" ht="12.75">
      <c r="A76" t="s">
        <v>493</v>
      </c>
    </row>
    <row r="77" ht="12.75">
      <c r="A77" s="133" t="s">
        <v>480</v>
      </c>
    </row>
    <row r="78" ht="12.75">
      <c r="A78" t="s">
        <v>494</v>
      </c>
    </row>
    <row r="79" ht="12.75">
      <c r="A79" s="132" t="s">
        <v>495</v>
      </c>
    </row>
    <row r="80" spans="1:9" ht="12.75">
      <c r="A80" s="310" t="s">
        <v>496</v>
      </c>
      <c r="B80" s="310"/>
      <c r="C80" s="310"/>
      <c r="D80" s="310"/>
      <c r="E80" s="310"/>
      <c r="F80" s="310"/>
      <c r="G80" s="310"/>
      <c r="H80" s="310"/>
      <c r="I80" s="310"/>
    </row>
    <row r="81" ht="17.25" customHeight="1">
      <c r="A81" s="132" t="s">
        <v>497</v>
      </c>
    </row>
    <row r="82" ht="12.75">
      <c r="A82" t="s">
        <v>498</v>
      </c>
    </row>
    <row r="83" ht="12.75">
      <c r="A83" s="132" t="s">
        <v>499</v>
      </c>
    </row>
    <row r="84" spans="1:9" ht="12.75">
      <c r="A84" s="311" t="s">
        <v>500</v>
      </c>
      <c r="B84" s="311"/>
      <c r="C84" s="311"/>
      <c r="D84" s="311"/>
      <c r="E84" s="311"/>
      <c r="F84" s="311"/>
      <c r="G84" s="311"/>
      <c r="H84" s="311"/>
      <c r="I84" s="311"/>
    </row>
    <row r="85" spans="1:10" ht="69" customHeight="1">
      <c r="A85" s="306" t="s">
        <v>501</v>
      </c>
      <c r="B85" s="306"/>
      <c r="C85" s="306"/>
      <c r="D85" s="306"/>
      <c r="E85" s="306"/>
      <c r="F85" s="306"/>
      <c r="G85" s="306"/>
      <c r="H85" s="306"/>
      <c r="I85" s="306"/>
      <c r="J85" s="306"/>
    </row>
    <row r="86" ht="12.75">
      <c r="A86" t="s">
        <v>502</v>
      </c>
    </row>
    <row r="87" spans="1:10" ht="12.75">
      <c r="A87" s="306" t="s">
        <v>480</v>
      </c>
      <c r="B87" s="306"/>
      <c r="C87" s="306"/>
      <c r="D87" s="306"/>
      <c r="E87" s="306"/>
      <c r="F87" s="306"/>
      <c r="G87" s="306"/>
      <c r="H87" s="306"/>
      <c r="I87" s="306"/>
      <c r="J87" s="306"/>
    </row>
    <row r="88" ht="12.75">
      <c r="A88" t="s">
        <v>503</v>
      </c>
    </row>
    <row r="89" spans="1:10" ht="12.75">
      <c r="A89" s="306" t="s">
        <v>480</v>
      </c>
      <c r="B89" s="306"/>
      <c r="C89" s="306"/>
      <c r="D89" s="306"/>
      <c r="E89" s="306"/>
      <c r="F89" s="306"/>
      <c r="G89" s="306"/>
      <c r="H89" s="306"/>
      <c r="I89" s="306"/>
      <c r="J89" s="306"/>
    </row>
    <row r="90" ht="12.75">
      <c r="A90" t="s">
        <v>504</v>
      </c>
    </row>
    <row r="91" spans="1:10" ht="12.75">
      <c r="A91" s="306" t="s">
        <v>505</v>
      </c>
      <c r="B91" s="306"/>
      <c r="C91" s="306"/>
      <c r="D91" s="306"/>
      <c r="E91" s="306"/>
      <c r="F91" s="306"/>
      <c r="G91" s="306"/>
      <c r="H91" s="306"/>
      <c r="I91" s="306"/>
      <c r="J91" s="306"/>
    </row>
    <row r="92" spans="1:10" ht="12.75">
      <c r="A92" s="306" t="s">
        <v>506</v>
      </c>
      <c r="B92" s="306"/>
      <c r="C92" s="306"/>
      <c r="D92" s="306"/>
      <c r="E92" s="306"/>
      <c r="F92" s="306"/>
      <c r="G92" s="306"/>
      <c r="H92" s="306"/>
      <c r="I92" s="306"/>
      <c r="J92" s="306"/>
    </row>
    <row r="93" ht="12.75">
      <c r="A93" t="s">
        <v>507</v>
      </c>
    </row>
    <row r="94" spans="1:10" ht="12.75">
      <c r="A94" s="307" t="s">
        <v>484</v>
      </c>
      <c r="B94" s="307"/>
      <c r="C94" s="307"/>
      <c r="D94" s="307"/>
      <c r="E94" s="307"/>
      <c r="F94" s="307"/>
      <c r="G94" s="307"/>
      <c r="H94" s="307"/>
      <c r="I94" s="307"/>
      <c r="J94" s="307"/>
    </row>
    <row r="95" ht="12.75">
      <c r="A95" t="s">
        <v>508</v>
      </c>
    </row>
    <row r="96" spans="1:10" ht="12.75">
      <c r="A96" s="306" t="s">
        <v>480</v>
      </c>
      <c r="B96" s="306"/>
      <c r="C96" s="306"/>
      <c r="D96" s="306"/>
      <c r="E96" s="306"/>
      <c r="F96" s="306"/>
      <c r="G96" s="306"/>
      <c r="H96" s="306"/>
      <c r="I96" s="306"/>
      <c r="J96" s="306"/>
    </row>
    <row r="97" ht="12.75">
      <c r="A97" t="s">
        <v>509</v>
      </c>
    </row>
    <row r="98" spans="1:10" ht="12.75">
      <c r="A98" s="307" t="s">
        <v>510</v>
      </c>
      <c r="B98" s="307"/>
      <c r="C98" s="307"/>
      <c r="D98" s="307"/>
      <c r="E98" s="307"/>
      <c r="F98" s="307"/>
      <c r="G98" s="307"/>
      <c r="H98" s="307"/>
      <c r="I98" s="307"/>
      <c r="J98" s="307"/>
    </row>
    <row r="99" spans="1:9" ht="23.25" customHeight="1">
      <c r="A99" s="308" t="s">
        <v>511</v>
      </c>
      <c r="B99" s="308"/>
      <c r="C99" s="308"/>
      <c r="D99" s="308"/>
      <c r="E99" s="308"/>
      <c r="F99" s="308"/>
      <c r="G99" s="308"/>
      <c r="H99" s="308"/>
      <c r="I99" s="308"/>
    </row>
    <row r="100" ht="12.75">
      <c r="A100" s="134" t="s">
        <v>480</v>
      </c>
    </row>
    <row r="101" ht="12.75">
      <c r="A101" t="s">
        <v>512</v>
      </c>
    </row>
    <row r="102" spans="1:9" ht="12.75">
      <c r="A102" s="307" t="s">
        <v>513</v>
      </c>
      <c r="B102" s="307"/>
      <c r="C102" s="307"/>
      <c r="D102" s="307"/>
      <c r="E102" s="307"/>
      <c r="F102" s="307"/>
      <c r="G102" s="307"/>
      <c r="H102" s="307"/>
      <c r="I102" s="307"/>
    </row>
  </sheetData>
  <sheetProtection/>
  <mergeCells count="29">
    <mergeCell ref="A54:I54"/>
    <mergeCell ref="A55:I55"/>
    <mergeCell ref="A56:J56"/>
    <mergeCell ref="A57:I57"/>
    <mergeCell ref="A58:I58"/>
    <mergeCell ref="A1:I40"/>
    <mergeCell ref="A50:I50"/>
    <mergeCell ref="A51:I51"/>
    <mergeCell ref="A52:I52"/>
    <mergeCell ref="A53:I53"/>
    <mergeCell ref="A73:I73"/>
    <mergeCell ref="A74:I74"/>
    <mergeCell ref="A80:I80"/>
    <mergeCell ref="A84:I84"/>
    <mergeCell ref="A85:J85"/>
    <mergeCell ref="A65:I65"/>
    <mergeCell ref="A66:J66"/>
    <mergeCell ref="A69:I69"/>
    <mergeCell ref="A70:J70"/>
    <mergeCell ref="A72:I72"/>
    <mergeCell ref="A96:J96"/>
    <mergeCell ref="A98:J98"/>
    <mergeCell ref="A99:I99"/>
    <mergeCell ref="A102:I102"/>
    <mergeCell ref="A87:J87"/>
    <mergeCell ref="A89:J89"/>
    <mergeCell ref="A91:J91"/>
    <mergeCell ref="A92:J92"/>
    <mergeCell ref="A94:J94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Marina Briski-Vuljak</cp:lastModifiedBy>
  <cp:lastPrinted>2022-04-27T12:55:30Z</cp:lastPrinted>
  <dcterms:created xsi:type="dcterms:W3CDTF">2008-10-17T11:51:54Z</dcterms:created>
  <dcterms:modified xsi:type="dcterms:W3CDTF">2022-04-27T12:55:46Z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0x0101004BF733CA9C8EBE498FD71D38BA2DB8B700742F9B846374444193A93359F3FEF40F</vt:lpwstr>
  </property>
</Properties>
</file>