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1"/>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<sst xmlns="http://schemas.openxmlformats.org/spreadsheetml/2006/main" count="593" uniqueCount="520">
  <si>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</si>
  <si>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</si>
  <si>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</si>
  <si>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</si>
  <si>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</si>
  <si>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</si>
  <si>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</si>
  <si>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</si>
  <si>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</si>
  <si>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</si>
  <si>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</si>
  <si>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</si>
  <si>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</si>
  <si>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</si>
  <si>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</si>
  <si>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</si>
  <si>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</si>
  <si>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</si>
  <si>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</si>
  <si>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</si>
  <si>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</si>
  <si>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</si>
  <si>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</si>
  <si>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</si>
  <si>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</si>
  <si>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</si>
  <si>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</si>
  <si>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</si>
  <si>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</si>
  <si>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</si>
  <si>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</si>
  <si>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</si>
  <si>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</si>
  <si>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</si>
  <si>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</si>
  <si>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</si>
  <si>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</si>
  <si>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</si>
  <si>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</si>
  <si>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</si>
  <si>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</si>
  <si>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</si>
  <si>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</si>
  <si>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</si>
  <si>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</si>
  <si>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</si>
  <si>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</si>
  <si>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</si>
  <si>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</si>
  <si>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</si>
  <si>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</si>
  <si>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</si>
  <si>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</si>
  <si>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</si>
  <si>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</si>
  <si>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</si>
  <si>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</si>
  <si>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</si>
  <si>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</si>
  <si>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</si>
  <si>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</si>
  <si>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</si>
  <si>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</si>
  <si>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</si>
  <si>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</si>
  <si>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</si>
  <si>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</si>
  <si>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</si>
  <si>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</si>
  <si>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</si>
  <si>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</si>
  <si>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</si>
  <si>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</si>
  <si>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</si>
  <si>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</si>
  <si>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</si>
  <si>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</si>
  <si>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</si>
  <si>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</si>
  <si>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</si>
  <si>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</si>
  <si>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</si>
  <si>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</si>
  <si>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</si>
  <si>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</si>
  <si>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</si>
  <si>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</si>
  <si>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</si>
  <si>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</si>
  <si>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</si>
  <si>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</si>
  <si>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</si>
  <si>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</si>
  <si>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</si>
  <si>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</si>
  <si>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</si>
  <si>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</si>
  <si>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</si>
  <si>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</si>
  <si>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</si>
  <si>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</si>
  <si>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</si>
  <si>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</si>
  <si>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</si>
  <si>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</si>
  <si>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</si>
  <si>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</si>
  <si>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</si>
  <si>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</si>
  <si>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</si>
  <si>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</si>
  <si>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</si>
  <si>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</si>
  <si>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</si>
  <si>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</si>
  <si>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</si>
  <si>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</si>
  <si>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</si>
  <si>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</si>
  <si>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</si>
  <si>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</si>
  <si>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</si>
  <si>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</si>
  <si>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</si>
  <si>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</si>
  <si>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</si>
  <si>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</si>
  <si>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</si>
  <si>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</si>
  <si>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</si>
  <si>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</si>
  <si>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</si>
  <si>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</si>
  <si>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</si>
  <si>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</si>
  <si>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</si>
  <si>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</si>
  <si>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</si>
  <si>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</si>
  <si>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</si>
  <si>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</si>
  <si>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</si>
  <si>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</si>
  <si>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</si>
  <si>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</si>
  <si>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</si>
  <si>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</si>
  <si>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</si>
  <si>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</si>
  <si>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</si>
  <si>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</si>
  <si>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</si>
  <si>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</si>
  <si>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</si>
  <si>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</si>
  <si>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</si>
  <si>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</si>
  <si>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</si>
  <si>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</si>
  <si>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</si>
  <si>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</si>
  <si>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</si>
  <si>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</si>
  <si>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</si>
  <si>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</si>
  <si>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</si>
  <si>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</si>
  <si>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</si>
  <si>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</si>
  <si>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</si>
  <si>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</si>
  <si>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</si>
  <si>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</si>
  <si>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</si>
  <si>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</si>
  <si>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</si>
  <si>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</si>
  <si>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</si>
  <si>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</si>
  <si>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</si>
  <si>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</si>
  <si>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</si>
  <si>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</si>
  <si>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</si>
  <si>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</si>
  <si>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</si>
  <si>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</si>
  <si>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</si>
  <si>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</si>
  <si>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</si>
  <si>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</si>
  <si>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</si>
  <si>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</si>
  <si>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</si>
  <si>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</si>
  <si>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</si>
  <si>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</si>
  <si>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</si>
  <si>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</si>
  <si>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</si>
  <si>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</si>
  <si>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</si>
  <si>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</si>
  <si>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</si>
  <si>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</si>
  <si>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</si>
  <si>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</si>
  <si>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</si>
  <si>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</si>
  <si>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</si>
  <si>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</si>
  <si>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</si>
  <si>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</si>
  <si>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</si>
  <si>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</si>
  <si>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</si>
  <si>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</si>
  <si>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</si>
  <si>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</si>
  <si>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</si>
  <si>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</si>
  <si>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</si>
  <si>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</si>
  <si>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</si>
  <si>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</si>
  <si>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</si>
  <si>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</si>
  <si>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</si>
  <si>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</si>
  <si>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</si>
  <si>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</si>
  <si>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</si>
  <si>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</si>
  <si>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</si>
  <si>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</si>
  <si>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</si>
  <si>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</si>
  <si>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</si>
  <si>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</si>
  <si>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</si>
  <si>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</si>
  <si>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</si>
  <si>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</si>
  <si>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</si>
  <si>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</si>
  <si>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</si>
  <si>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</si>
  <si>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</si>
  <si>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</si>
  <si>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</si>
  <si>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</si>
  <si>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</si>
  <si>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</si>
  <si>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</si>
  <si>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</si>
  <si>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</si>
  <si>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</si>
  <si>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</si>
  <si>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</si>
  <si>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</si>
  <si>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</si>
  <si>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</si>
  <si>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</si>
  <si>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</si>
  <si>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</si>
  <si>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</si>
  <si>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</si>
  <si>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</si>
  <si>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</si>
  <si>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</si>
  <si>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</si>
  <si>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</si>
  <si>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</si>
  <si>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</si>
  <si>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</si>
  <si>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</si>
  <si>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</si>
  <si>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</si>
  <si>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</si>
  <si>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</si>
  <si>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</si>
  <si>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</si>
  <si>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</si>
  <si>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</si>
  <si>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</si>
  <si>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</si>
  <si>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</si>
  <si>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</si>
  <si>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</si>
  <si>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</si>
  <si>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</si>
  <si>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</si>
  <si>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</si>
  <si>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</si>
  <si>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</si>
  <si>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</si>
  <si>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</si>
  <si>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</si>
  <si>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</si>
  <si>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</si>
  <si>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</si>
  <si>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</si>
  <si>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</si>
  <si>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</si>
  <si>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</si>
  <si>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</si>
  <si>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</si>
  <si>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</si>
  <si>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</si>
  <si>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</si>
  <si>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</si>
  <si>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</si>
  <si>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</si>
  <si>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</si>
  <si>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</si>
  <si>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</si>
  <si>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</si>
  <si>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</si>
  <si>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</si>
  <si>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</si>
  <si>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</si>
  <si>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</si>
  <si>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</si>
  <si>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</si>
  <si>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</si>
  <si>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</si>
  <si>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</si>
  <si>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</si>
  <si>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</si>
  <si>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</si>
  <si>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</si>
  <si>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</si>
  <si>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</si>
  <si>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</si>
  <si>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</si>
  <si>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</si>
  <si>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</si>
  <si>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</si>
  <si>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</si>
  <si>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</si>
  <si>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</si>
  <si>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</si>
  <si>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</si>
  <si>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</si>
  <si>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</si>
  <si>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</si>
  <si>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</si>
  <si>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</si>
  <si>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</si>
  <si>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</si>
  <si>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</si>
  <si>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</si>
  <si>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</si>
  <si>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</si>
  <si>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</si>
  <si>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</si>
  <si>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</si>
  <si>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</si>
  <si>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</si>
  <si>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</si>
  <si>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</si>
  <si>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</si>
  <si>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</si>
  <si>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</si>
  <si>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</si>
  <si>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</si>
  <si>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</si>
  <si>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</si>
  <si>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</si>
  <si>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</si>
  <si>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</si>
  <si>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</si>
  <si>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</si>
  <si>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</si>
  <si>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</si>
  <si>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</si>
  <si>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</si>
  <si>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</si>
  <si>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</si>
  <si>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</si>
  <si>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</si>
  <si>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</si>
  <si>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</si>
  <si>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</si>
  <si>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</si>
  <si>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</si>
  <si>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</si>
  <si>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</si>
  <si>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</si>
  <si>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</si>
  <si>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</si>
  <si>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</si>
  <si>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</si>
  <si>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</si>
  <si>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</si>
  <si>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</si>
  <si>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</si>
  <si>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</si>
  <si>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</si>
  <si>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</si>
  <si>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</si>
  <si>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</si>
  <si>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</si>
  <si>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</si>
  <si>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</si>
  <si>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</si>
  <si>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</si>
  <si>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</si>
  <si>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</si>
  <si>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</si>
  <si>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</si>
  <si>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</si>
  <si>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</si>
  <si>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</si>
  <si>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</si>
  <si>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</si>
  <si>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</si>
  <si>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</si>
  <si>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</si>
  <si>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</si>
  <si>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</si>
  <si>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</si>
  <si>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</si>
  <si>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</si>
  <si>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</si>
  <si>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</si>
  <si>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</si>
  <si>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</si>
  <si>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</si>
  <si>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</si>
  <si>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</si>
  <si>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</si>
  <si>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</si>
  <si>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</si>
  <si>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</si>
  <si>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</si>
  <si>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</si>
  <si>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</si>
  <si>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</si>
  <si>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</si>
  <si>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</si>
  <si>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</si>
  <si>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</si>
  <si>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</si>
  <si>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</si>
  <si>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</si>
  <si>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</si>
  <si>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</si>
  <si>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</si>
  <si>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03334171</t>
  </si>
  <si>
    <t>HR</t>
  </si>
  <si>
    <t>08011818427</t>
  </si>
  <si>
    <t>89018712265</t>
  </si>
  <si>
    <t>7478000060PHVTZCW198</t>
  </si>
  <si>
    <t>568</t>
  </si>
  <si>
    <t>JADRANSKI NAFTOVOD  D.D.</t>
  </si>
  <si>
    <t>ZAGREB</t>
  </si>
  <si>
    <t>MIRAMARSKA CESTA 24</t>
  </si>
  <si>
    <t>janaf@janaf.hr</t>
  </si>
  <si>
    <t>www.janaf.hr</t>
  </si>
  <si>
    <t>mirjana.mataija@janaf.hr</t>
  </si>
  <si>
    <t>BDO CROATIA  d.o.o. ZAGREB</t>
  </si>
  <si>
    <t>MIRJANA  MATAIJA</t>
  </si>
  <si>
    <t>+38513039369</t>
  </si>
  <si>
    <t>stanje na dan 30.06.2021.</t>
  </si>
  <si>
    <t>Obveznik: JADRANSKI NAFTOVOD  D.D.</t>
  </si>
  <si>
    <t>u razdoblju 01.01.2021. do 30.06.2021.</t>
  </si>
  <si>
    <t>Obveznik:  JADRANSKI NAFTOVOD D.D.</t>
  </si>
  <si>
    <r>
      <t>BILJEŠKE UZ FINANCIJSKE IZVJEŠTAJE - TFI
(koji se sastavljaju za tromjesečna razdoblja)
Naziv izdavatelja:   _</t>
    </r>
    <r>
      <rPr>
        <u val="single"/>
        <sz val="10"/>
        <rFont val="Arial"/>
        <family val="2"/>
      </rPr>
      <t>JADRANSKI NAFTOVOD D.D.</t>
    </r>
    <r>
      <rPr>
        <sz val="10"/>
        <rFont val="Arial"/>
        <family val="2"/>
      </rPr>
      <t>_
OIB:   ___</t>
    </r>
    <r>
      <rPr>
        <u val="single"/>
        <sz val="10"/>
        <rFont val="Arial"/>
        <family val="2"/>
      </rPr>
      <t>89018712265</t>
    </r>
    <r>
      <rPr>
        <sz val="10"/>
        <rFont val="Arial"/>
        <family val="2"/>
      </rPr>
      <t>_______________________________
Izvještajno razdoblje: ___</t>
    </r>
    <r>
      <rPr>
        <u val="single"/>
        <sz val="10"/>
        <rFont val="Arial"/>
        <family val="2"/>
      </rPr>
      <t>01.01.-30.06.2021.</t>
    </r>
    <r>
      <rPr>
        <sz val="10"/>
        <rFont val="Arial"/>
        <family val="2"/>
      </rPr>
      <t xml:space="preserve">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</si>
  <si>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</si>
  <si>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</si>
  <si>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</si>
  <si>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</si>
  <si>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</si>
  <si>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</si>
  <si>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</si>
  <si>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</si>
  <si>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</si>
  <si>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</si>
  <si>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</si>
  <si>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</si>
  <si>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</si>
  <si>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</si>
  <si>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</si>
  <si>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</si>
  <si>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</si>
  <si>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</si>
  <si>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</si>
  <si>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</si>
  <si>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</si>
  <si>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</si>
  <si>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</si>
  <si>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</si>
  <si>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</si>
  <si>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</si>
  <si>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r>
      <t>Naziv izdavatelja:   _</t>
    </r>
    <r>
      <rPr>
        <u val="single"/>
        <sz val="10"/>
        <rFont val="Arial"/>
        <family val="2"/>
      </rPr>
      <t>JADRANSKI NAFTOVOD D.D.</t>
    </r>
    <r>
      <rPr>
        <sz val="10"/>
        <rFont val="Arial"/>
        <family val="0"/>
      </rPr>
      <t>_</t>
    </r>
  </si>
  <si>
    <r>
      <t>OIB:   ___</t>
    </r>
    <r>
      <rPr>
        <u val="single"/>
        <sz val="10"/>
        <rFont val="Arial"/>
        <family val="2"/>
      </rPr>
      <t>89018712265</t>
    </r>
    <r>
      <rPr>
        <sz val="10"/>
        <rFont val="Arial"/>
        <family val="0"/>
      </rPr>
      <t>_______________________________</t>
    </r>
  </si>
  <si>
    <r>
      <t>Izvještajno razdoblje: ___</t>
    </r>
    <r>
      <rPr>
        <u val="single"/>
        <sz val="10"/>
        <rFont val="Arial"/>
        <family val="2"/>
      </rPr>
      <t>01.01.-30.06.2021.</t>
    </r>
    <r>
      <rPr>
        <sz val="10"/>
        <rFont val="Arial"/>
        <family val="0"/>
      </rPr>
      <t>_______________________</t>
    </r>
  </si>
  <si>
    <t>Ukupni prihodi Društva u iznosu od 377,9 mil. kuna veći su za 0,8% od  ostvarenja prethodne godine, a od planiranih vrijednosti veći su za 4,8%. Poslovni prihodi čine 99,5% ukupnih prihoda u tekućem razdoblju.</t>
  </si>
  <si>
    <t xml:space="preserve">Ukupni rashodi iznose 213,1 mil. kuna i veći su za 10,2% od ostvarenih u istom razdoblju prethodne godine najvećim dijelom zbog povećanja amortizacije koja je rezultat završenih investicijskih projekata u prethodnim razdobljima i stavljanja istih u funkciju, a od planiranih rashoda manji su za 8,9%. Poslovni rashodi čine 99,5% ukupnih rashoda u tekućem razdoblju. </t>
  </si>
  <si>
    <t>Bruto dobit razdoblja iznosi 164,8 mil. kuna i manja je za 9,2% od ostvarene u istom razdoblju prethodne godine, a od planiranih vrijednosti veća je za 30,1%.</t>
  </si>
  <si>
    <t>Neto dobit u iznosu od 135,1 mil. kuna također je manja za 9,2% od ostvarene u istom razdoblju prethodne godine, a od planiranih vrijednosti veća je za 30,1%.</t>
  </si>
  <si>
    <t xml:space="preserve">Ukupni rashodi iznose 213,1 mil. kuna i veći su za 10,2% od ostvarenih u istom razdoblju prethodne godine najvećim dijelom zbog povećanja amortizacije koja je rezultat završenih investicijskih projekata u prethodnim razdobljima i stavljanja istih u funkciju, a od planiranih rashoda manji su za 8,9%. </t>
  </si>
  <si>
    <t>Društvo je objavilo revidirane konsolidirane i nekonsolidirane financijske izvještaje na službenim web stranicama Društva kao i na službenim stranicama Zagrebačke burze.</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</si>
  <si>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Privremena promjena računovodstvene politike za obračunska razdoblja tijekom godine temelji se na neizvjesnosti kretanja tečaja inozemnih valuta. Na dan 30. lipnja nerealizirane neto tečajne razlike su pozitivne i iznose 0,8 mil. kuna.</t>
  </si>
  <si>
    <t>NEMA</t>
  </si>
  <si>
    <t>Jadranski naftovod dioničko društvo, Miramarska cesta 24 („Društvo”), Zagreb, Republika Hrvatska, Registarski broj: 080118427, OIB: 89018712265, MB: 03334171.</t>
  </si>
  <si>
    <t>Nije došlo do promjene računovodstvenih politika u izvještajnom razdoblju.</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</si>
  <si>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</si>
  <si>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 xml:space="preserve">Prihodi od temeljne djelatnosti Društva – transporta nafte i skladištenja nafte i naftnih derivata, iznose 371,1 mil. kuna i veći su za 1,0% od ostvarenja prethodne godine a u odnosu na planirane iznose veći su za 4,4%. </t>
  </si>
  <si>
    <t>Poslovanjem s inozemnim kupcima ostvareno je 231,7 mil. kuna ili 62,4% prihoda od temeljne djelatnosti, što je neznatno manje u usporedbi s prethodnom godinom i za 2,1% više u odnosu na plan. Na domaćem tržištu ostvareno je 139,4 mil. kuna ili 37,6% prihoda od temeljne djelatnosti Društva, što je za 4,3% više od ostvarenja prethodne godine i za 8,4% više od planiranog.</t>
  </si>
  <si>
    <t>Prosječni broj zaposlenih na bazi sati rada iznosio je 400 radnika za Društvo i 406 radnika za Grupu</t>
  </si>
  <si>
    <t xml:space="preserve">Od iskazanih iznosa troškova osoblja kapitalizirano je 1,2 mil. kuna, te su u izvještaju o sveobuhvatnoj dobiti troškovi osoblja umanjeni za navedene iznose, a priznati su kao ulaganja u investicije. </t>
  </si>
  <si>
    <t>Tijekom izvještajnog razdoblja nije bilo promjena na odgođenoj poreznoj imovini.</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</si>
  <si>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</si>
  <si>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</si>
  <si>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</si>
  <si>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Društvo će financijske izvještaje objaviti na službenim web stranicama Društva kao i na službenim stranicama Zagrebačke burze.</t>
  </si>
  <si>
    <t>U srpnju 2021. godine sklopljen je Ugovor o transportu nafte za razdoblje od 01.07.2021. do 30.06.2021. godine i Ugovor o skladištenju naftnih derivata 01.08.2021. do 31.07.2024. sa INA d.d.</t>
  </si>
  <si>
    <t xml:space="preserve">Na redovnoj Glavnoj skupštini Društva održanoj 19. srpnja 2021. godine donijeta je Odluka o raspodjeli ostatka dobiti za raspodjelu kojom je 82,1 mil. kuna raspoređeno u isplatu dividende, a 54,7 mil. kuna u zadržanu dobit. Dividenda je isplaćena 27. srpnja 2021. godine u iznosu od 81,49 kuna po dionici.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</si>
</sst>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76">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u val="single"/>
      <sz val="10"/>
      <name val="Arial"/>
      <family val="2"/>
    </font>
    <font>
      <i/>
      <sz val="10.5"/>
      <name val="Calibri"/>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0"/>
      <color indexed="12"/>
      <name val="Arial"/>
      <family val="2"/>
    </font>
    <font>
      <b/>
      <sz val="12"/>
      <color indexed="8"/>
      <name val="Arial Rounded MT Bold"/>
      <family val="2"/>
    </font>
    <font>
      <b/>
      <sz val="12"/>
      <color indexed="8"/>
      <name val="Arial"/>
      <family val="2"/>
    </font>
    <font>
      <i/>
      <sz val="10.5"/>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Arial"/>
      <family val="2"/>
    </font>
    <font>
      <b/>
      <sz val="12"/>
      <color theme="1"/>
      <name val="Arial"/>
      <family val="2"/>
    </font>
    <font>
      <b/>
      <sz val="12"/>
      <color theme="1"/>
      <name val="Arial Rounded MT Bold"/>
      <family val="2"/>
    </font>
    <font>
      <i/>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 fillId="0" borderId="0">
      <alignment vertical="top"/>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1">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8"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9" fillId="37" borderId="21" xfId="58" applyFont="1" applyFill="1" applyBorder="1">
      <alignment/>
      <protection/>
    </xf>
    <xf numFmtId="0" fontId="51" fillId="37" borderId="22" xfId="58" applyFill="1" applyBorder="1">
      <alignment/>
      <protection/>
    </xf>
    <xf numFmtId="0" fontId="51"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45"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1"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1"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pplyBorder="1">
      <alignment/>
      <protection/>
    </xf>
    <xf numFmtId="0" fontId="23" fillId="37" borderId="0" xfId="58" applyFont="1" applyFill="1" applyBorder="1" applyAlignment="1">
      <alignment wrapText="1"/>
      <protection/>
    </xf>
    <xf numFmtId="0" fontId="23" fillId="37" borderId="24" xfId="58" applyFont="1" applyFill="1" applyBorder="1">
      <alignment/>
      <protection/>
    </xf>
    <xf numFmtId="0" fontId="4" fillId="37" borderId="0" xfId="58" applyFont="1" applyFill="1" applyBorder="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Border="1" applyAlignment="1">
      <alignment vertical="center"/>
      <protection/>
    </xf>
    <xf numFmtId="0" fontId="23"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3" fillId="37" borderId="0" xfId="58" applyFont="1" applyFill="1" applyBorder="1" applyAlignment="1">
      <alignment vertical="center"/>
      <protection/>
    </xf>
    <xf numFmtId="0" fontId="23" fillId="37" borderId="24" xfId="58" applyFont="1" applyFill="1" applyBorder="1" applyAlignment="1">
      <alignment vertical="center"/>
      <protection/>
    </xf>
    <xf numFmtId="0" fontId="23" fillId="37" borderId="0" xfId="58" applyFont="1" applyFill="1" applyBorder="1" applyAlignment="1">
      <alignment/>
      <protection/>
    </xf>
    <xf numFmtId="0" fontId="70" fillId="37" borderId="0" xfId="58" applyFont="1" applyFill="1" applyBorder="1" applyAlignment="1">
      <alignment vertical="center"/>
      <protection/>
    </xf>
    <xf numFmtId="0" fontId="70"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3" fillId="37" borderId="0" xfId="58" applyFont="1" applyFill="1" applyBorder="1" applyAlignment="1">
      <alignment vertical="top" wrapText="1"/>
      <protection/>
    </xf>
    <xf numFmtId="0" fontId="23" fillId="37" borderId="23" xfId="58" applyFont="1" applyFill="1" applyBorder="1" applyAlignment="1">
      <alignment vertical="top"/>
      <protection/>
    </xf>
    <xf numFmtId="0" fontId="70" fillId="37" borderId="24" xfId="58" applyFont="1" applyFill="1" applyBorder="1">
      <alignment/>
      <protection/>
    </xf>
    <xf numFmtId="0" fontId="51" fillId="37" borderId="28" xfId="58" applyFill="1" applyBorder="1">
      <alignment/>
      <protection/>
    </xf>
    <xf numFmtId="0" fontId="51" fillId="37" borderId="29" xfId="58" applyFill="1" applyBorder="1">
      <alignment/>
      <protection/>
    </xf>
    <xf numFmtId="0" fontId="51"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2" fillId="0" borderId="0" xfId="58" applyFont="1">
      <alignment/>
      <protection/>
    </xf>
    <xf numFmtId="0" fontId="52" fillId="0" borderId="0" xfId="58" applyFont="1" applyFill="1">
      <alignment/>
      <protection/>
    </xf>
    <xf numFmtId="0" fontId="45" fillId="0" borderId="0" xfId="58" applyFont="1">
      <alignment/>
      <protection/>
    </xf>
    <xf numFmtId="0" fontId="45" fillId="39" borderId="0" xfId="58" applyFont="1" applyFill="1">
      <alignment/>
      <protection/>
    </xf>
    <xf numFmtId="0" fontId="52"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1"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3" fontId="0" fillId="0" borderId="0" xfId="57" applyNumberFormat="1" applyProtection="1">
      <alignment/>
      <protection locked="0"/>
    </xf>
    <xf numFmtId="0" fontId="0" fillId="0" borderId="0" xfId="0" applyFont="1" applyAlignment="1">
      <alignment/>
    </xf>
    <xf numFmtId="0" fontId="72" fillId="0" borderId="0" xfId="0" applyFont="1" applyAlignment="1">
      <alignment/>
    </xf>
    <xf numFmtId="0" fontId="26" fillId="0" borderId="0" xfId="0" applyFont="1" applyAlignment="1">
      <alignment/>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3" fillId="37" borderId="23" xfId="58" applyFont="1" applyFill="1" applyBorder="1" applyAlignment="1">
      <alignment wrapText="1"/>
      <protection/>
    </xf>
    <xf numFmtId="0" fontId="23" fillId="37" borderId="0" xfId="58" applyFont="1" applyFill="1" applyBorder="1" applyAlignment="1">
      <alignment wrapText="1"/>
      <protection/>
    </xf>
    <xf numFmtId="0" fontId="73" fillId="37" borderId="30" xfId="58" applyFont="1" applyFill="1" applyBorder="1" applyAlignment="1">
      <alignment vertical="center"/>
      <protection/>
    </xf>
    <xf numFmtId="0" fontId="73"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23" fillId="37" borderId="0" xfId="58" applyFont="1" applyFill="1" applyBorder="1">
      <alignment/>
      <protection/>
    </xf>
    <xf numFmtId="0" fontId="74" fillId="37" borderId="23" xfId="58" applyFont="1" applyFill="1" applyBorder="1" applyAlignment="1">
      <alignment horizontal="center" vertical="center" wrapText="1"/>
      <protection/>
    </xf>
    <xf numFmtId="0" fontId="74" fillId="37" borderId="0" xfId="58" applyFont="1" applyFill="1" applyBorder="1" applyAlignment="1">
      <alignment horizontal="center" vertical="center" wrapText="1"/>
      <protection/>
    </xf>
    <xf numFmtId="0" fontId="4" fillId="37" borderId="23" xfId="58" applyFont="1" applyFill="1" applyBorder="1" applyAlignment="1">
      <alignment horizontal="right" vertical="center"/>
      <protection/>
    </xf>
    <xf numFmtId="0" fontId="4" fillId="37" borderId="24" xfId="58" applyFont="1" applyFill="1" applyBorder="1" applyAlignment="1">
      <alignment horizontal="right" vertical="center"/>
      <protection/>
    </xf>
    <xf numFmtId="0" fontId="4" fillId="37" borderId="0" xfId="58" applyFont="1" applyFill="1" applyBorder="1" applyAlignment="1">
      <alignment horizontal="right" vertical="center" wrapText="1"/>
      <protection/>
    </xf>
    <xf numFmtId="0" fontId="4" fillId="37" borderId="24" xfId="58" applyFont="1" applyFill="1" applyBorder="1" applyAlignment="1">
      <alignment horizontal="righ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right" vertical="center" wrapText="1"/>
      <protection/>
    </xf>
    <xf numFmtId="0" fontId="24" fillId="37" borderId="23" xfId="58" applyFont="1" applyFill="1" applyBorder="1" applyAlignment="1">
      <alignment vertical="center"/>
      <protection/>
    </xf>
    <xf numFmtId="0" fontId="24" fillId="37" borderId="0"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Border="1" applyAlignment="1">
      <alignment vertical="center" wrapText="1"/>
      <protection/>
    </xf>
    <xf numFmtId="0" fontId="4" fillId="37" borderId="0" xfId="58" applyFont="1" applyFill="1" applyBorder="1" applyAlignment="1">
      <alignment horizontal="righ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23" fillId="40" borderId="27" xfId="58" applyFont="1" applyFill="1" applyBorder="1" applyProtection="1">
      <alignment/>
      <protection locked="0"/>
    </xf>
    <xf numFmtId="0" fontId="4" fillId="37" borderId="0" xfId="58" applyFont="1" applyFill="1" applyBorder="1" applyAlignment="1">
      <alignment vertical="center"/>
      <protection/>
    </xf>
    <xf numFmtId="0" fontId="4" fillId="37" borderId="23"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3" fillId="37" borderId="0" xfId="58" applyFont="1" applyFill="1" applyBorder="1" applyAlignment="1">
      <alignment vertical="top" wrapText="1"/>
      <protection/>
    </xf>
    <xf numFmtId="0" fontId="23" fillId="37" borderId="0" xfId="58" applyFont="1" applyFill="1" applyBorder="1" applyAlignment="1">
      <alignment vertical="top"/>
      <protection/>
    </xf>
    <xf numFmtId="0" fontId="23" fillId="37" borderId="0" xfId="58" applyFont="1" applyFill="1" applyBorder="1" applyProtection="1">
      <alignment/>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4" fillId="37" borderId="0" xfId="58" applyFont="1" applyFill="1" applyBorder="1" applyAlignment="1">
      <alignment vertical="top"/>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24" xfId="58" applyFont="1" applyFill="1" applyBorder="1" applyAlignment="1">
      <alignment horizontal="center" vertical="center"/>
      <protection/>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23"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1" xfId="58" applyFont="1" applyFill="1" applyBorder="1" applyAlignment="1">
      <alignment horizontal="left" vertical="center" wrapText="1"/>
      <protection/>
    </xf>
    <xf numFmtId="0" fontId="4"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5" fillId="34" borderId="32"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4" fillId="37" borderId="13" xfId="0" applyFont="1" applyFill="1" applyBorder="1" applyAlignment="1" applyProtection="1">
      <alignment horizontal="left" vertical="center" wrapText="1"/>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3" fillId="2"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4" fillId="0" borderId="13" xfId="0" applyFont="1" applyFill="1" applyBorder="1" applyAlignment="1" applyProtection="1">
      <alignment horizontal="left" vertical="center" wrapText="1" indent="1"/>
      <protection/>
    </xf>
    <xf numFmtId="0" fontId="13"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4" fillId="37" borderId="13" xfId="0" applyFont="1" applyFill="1" applyBorder="1" applyAlignment="1" applyProtection="1">
      <alignment horizontal="left" vertical="center" wrapText="1" inden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4" fillId="0" borderId="13" xfId="57"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3"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10"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4"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10" fillId="43" borderId="3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3"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4" fillId="0" borderId="16"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protection/>
    </xf>
    <xf numFmtId="0" fontId="16"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3" fillId="2" borderId="17" xfId="0" applyFont="1" applyFill="1" applyBorder="1" applyAlignment="1" applyProtection="1">
      <alignment horizontal="left" vertical="center" wrapText="1" indent="1"/>
      <protection/>
    </xf>
    <xf numFmtId="0" fontId="10" fillId="2" borderId="18" xfId="0" applyFont="1" applyFill="1" applyBorder="1" applyAlignment="1" applyProtection="1">
      <alignment horizontal="left" vertical="center" wrapTex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0" fontId="8" fillId="33" borderId="40"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3" xfId="0" applyNumberFormat="1" applyFont="1" applyFill="1" applyBorder="1" applyAlignment="1" applyProtection="1">
      <alignment horizontal="center" vertical="center" wrapText="1"/>
      <protection/>
    </xf>
    <xf numFmtId="3" fontId="2" fillId="0" borderId="44" xfId="0" applyNumberFormat="1" applyFont="1" applyBorder="1" applyAlignment="1" applyProtection="1">
      <alignment/>
      <protection/>
    </xf>
    <xf numFmtId="49" fontId="8" fillId="33" borderId="45"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6" xfId="0" applyFont="1" applyFill="1" applyBorder="1" applyAlignment="1" applyProtection="1">
      <alignment horizontal="left" vertical="center"/>
      <protection/>
    </xf>
    <xf numFmtId="0" fontId="20" fillId="44" borderId="46" xfId="0" applyFont="1" applyFill="1" applyBorder="1" applyAlignment="1" applyProtection="1">
      <alignment vertical="center"/>
      <protection/>
    </xf>
    <xf numFmtId="0" fontId="2" fillId="0" borderId="46" xfId="0" applyFont="1" applyBorder="1" applyAlignment="1" applyProtection="1">
      <alignment vertical="center"/>
      <protection/>
    </xf>
    <xf numFmtId="0" fontId="16" fillId="0" borderId="11" xfId="0" applyFont="1" applyBorder="1" applyAlignment="1" applyProtection="1">
      <alignment horizontal="left" vertical="center" wrapText="1"/>
      <protection/>
    </xf>
    <xf numFmtId="0" fontId="18" fillId="44" borderId="47" xfId="0" applyFont="1" applyFill="1" applyBorder="1" applyAlignment="1" applyProtection="1">
      <alignment horizontal="left" vertical="center"/>
      <protection/>
    </xf>
    <xf numFmtId="0" fontId="2" fillId="0" borderId="47" xfId="0" applyFont="1" applyBorder="1" applyAlignment="1" applyProtection="1">
      <alignment/>
      <protection/>
    </xf>
    <xf numFmtId="0" fontId="16" fillId="2" borderId="12" xfId="0" applyFont="1" applyFill="1" applyBorder="1" applyAlignment="1" applyProtection="1">
      <alignment horizontal="left" vertical="center" wrapText="1"/>
      <protection/>
    </xf>
    <xf numFmtId="0" fontId="2" fillId="0" borderId="47"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75" fillId="0" borderId="0" xfId="0" applyFont="1" applyAlignment="1">
      <alignment horizontal="left" vertical="center"/>
    </xf>
    <xf numFmtId="0" fontId="75"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61"/>
  <sheetViews>
    <sheetView zoomScalePageLayoutView="0" workbookViewId="0" topLeftCell="A24">
      <selection activeCell="C56" sqref="C56:J56"/>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39" t="s">
        <v>308</v>
      </c>
      <c r="B1" s="140"/>
      <c r="C1" s="140"/>
      <c r="D1" s="47"/>
      <c r="E1" s="47"/>
      <c r="F1" s="47"/>
      <c r="G1" s="47"/>
      <c r="H1" s="47"/>
      <c r="I1" s="47"/>
      <c r="J1" s="48"/>
    </row>
    <row r="2" spans="1:14" ht="14.25" customHeight="1">
      <c r="A2" s="141" t="s">
        <v>324</v>
      </c>
      <c r="B2" s="142"/>
      <c r="C2" s="142"/>
      <c r="D2" s="142"/>
      <c r="E2" s="142"/>
      <c r="F2" s="142"/>
      <c r="G2" s="142"/>
      <c r="H2" s="142"/>
      <c r="I2" s="142"/>
      <c r="J2" s="143"/>
      <c r="N2" s="97">
        <v>1</v>
      </c>
    </row>
    <row r="3" spans="1:14" ht="15">
      <c r="A3" s="50"/>
      <c r="B3" s="51"/>
      <c r="C3" s="51"/>
      <c r="D3" s="51"/>
      <c r="E3" s="51"/>
      <c r="F3" s="51"/>
      <c r="G3" s="51"/>
      <c r="H3" s="51"/>
      <c r="I3" s="51"/>
      <c r="J3" s="52"/>
      <c r="N3" s="97">
        <v>2</v>
      </c>
    </row>
    <row r="4" spans="1:14" ht="33" customHeight="1">
      <c r="A4" s="144" t="s">
        <v>309</v>
      </c>
      <c r="B4" s="145"/>
      <c r="C4" s="145"/>
      <c r="D4" s="145"/>
      <c r="E4" s="146">
        <v>44197</v>
      </c>
      <c r="F4" s="147"/>
      <c r="G4" s="53" t="s">
        <v>0</v>
      </c>
      <c r="H4" s="146">
        <v>44377</v>
      </c>
      <c r="I4" s="147"/>
      <c r="J4" s="54"/>
      <c r="N4" s="97">
        <v>3</v>
      </c>
    </row>
    <row r="5" spans="1:14" s="55" customFormat="1" ht="9.75" customHeight="1">
      <c r="A5" s="148"/>
      <c r="B5" s="149"/>
      <c r="C5" s="149"/>
      <c r="D5" s="149"/>
      <c r="E5" s="149"/>
      <c r="F5" s="149"/>
      <c r="G5" s="149"/>
      <c r="H5" s="149"/>
      <c r="I5" s="149"/>
      <c r="J5" s="150"/>
      <c r="N5" s="98">
        <v>4</v>
      </c>
    </row>
    <row r="6" spans="1:10" ht="20.25" customHeight="1">
      <c r="A6" s="56"/>
      <c r="B6" s="57" t="s">
        <v>331</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332</v>
      </c>
      <c r="C8" s="58"/>
      <c r="D8" s="58"/>
      <c r="E8" s="64">
        <v>2</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52" t="s">
        <v>333</v>
      </c>
      <c r="B10" s="153"/>
      <c r="C10" s="153"/>
      <c r="D10" s="153"/>
      <c r="E10" s="153"/>
      <c r="F10" s="153"/>
      <c r="G10" s="153"/>
      <c r="H10" s="153"/>
      <c r="I10" s="153"/>
      <c r="J10" s="66"/>
    </row>
    <row r="11" spans="1:10" ht="24" customHeight="1">
      <c r="A11" s="154" t="s">
        <v>310</v>
      </c>
      <c r="B11" s="155"/>
      <c r="C11" s="135" t="s">
        <v>449</v>
      </c>
      <c r="D11" s="136"/>
      <c r="E11" s="67"/>
      <c r="F11" s="156" t="s">
        <v>334</v>
      </c>
      <c r="G11" s="157"/>
      <c r="H11" s="158" t="s">
        <v>450</v>
      </c>
      <c r="I11" s="159"/>
      <c r="J11" s="68"/>
    </row>
    <row r="12" spans="1:10" ht="14.25" customHeight="1">
      <c r="A12" s="69"/>
      <c r="B12" s="70"/>
      <c r="C12" s="70"/>
      <c r="D12" s="70"/>
      <c r="E12" s="138"/>
      <c r="F12" s="138"/>
      <c r="G12" s="138"/>
      <c r="H12" s="138"/>
      <c r="I12" s="71"/>
      <c r="J12" s="68"/>
    </row>
    <row r="13" spans="1:10" ht="21" customHeight="1">
      <c r="A13" s="160" t="s">
        <v>325</v>
      </c>
      <c r="B13" s="157"/>
      <c r="C13" s="135" t="s">
        <v>451</v>
      </c>
      <c r="D13" s="136"/>
      <c r="E13" s="137"/>
      <c r="F13" s="138"/>
      <c r="G13" s="138"/>
      <c r="H13" s="138"/>
      <c r="I13" s="71"/>
      <c r="J13" s="68"/>
    </row>
    <row r="14" spans="1:10" ht="10.5" customHeight="1">
      <c r="A14" s="67"/>
      <c r="B14" s="71"/>
      <c r="C14" s="70"/>
      <c r="D14" s="70"/>
      <c r="E14" s="151"/>
      <c r="F14" s="151"/>
      <c r="G14" s="151"/>
      <c r="H14" s="151"/>
      <c r="I14" s="70"/>
      <c r="J14" s="72"/>
    </row>
    <row r="15" spans="1:10" ht="22.5" customHeight="1">
      <c r="A15" s="160" t="s">
        <v>311</v>
      </c>
      <c r="B15" s="157"/>
      <c r="C15" s="135" t="s">
        <v>452</v>
      </c>
      <c r="D15" s="136"/>
      <c r="E15" s="161"/>
      <c r="F15" s="162"/>
      <c r="G15" s="73" t="s">
        <v>335</v>
      </c>
      <c r="H15" s="158" t="s">
        <v>453</v>
      </c>
      <c r="I15" s="159"/>
      <c r="J15" s="74"/>
    </row>
    <row r="16" spans="1:10" ht="10.5" customHeight="1">
      <c r="A16" s="67"/>
      <c r="B16" s="71"/>
      <c r="C16" s="70"/>
      <c r="D16" s="70"/>
      <c r="E16" s="151"/>
      <c r="F16" s="151"/>
      <c r="G16" s="151"/>
      <c r="H16" s="151"/>
      <c r="I16" s="70"/>
      <c r="J16" s="72"/>
    </row>
    <row r="17" spans="1:10" ht="22.5" customHeight="1">
      <c r="A17" s="75"/>
      <c r="B17" s="73" t="s">
        <v>336</v>
      </c>
      <c r="C17" s="135" t="s">
        <v>454</v>
      </c>
      <c r="D17" s="136"/>
      <c r="E17" s="76"/>
      <c r="F17" s="76"/>
      <c r="G17" s="76"/>
      <c r="H17" s="76"/>
      <c r="I17" s="76"/>
      <c r="J17" s="74"/>
    </row>
    <row r="18" spans="1:10" ht="15">
      <c r="A18" s="163"/>
      <c r="B18" s="164"/>
      <c r="C18" s="151"/>
      <c r="D18" s="151"/>
      <c r="E18" s="151"/>
      <c r="F18" s="151"/>
      <c r="G18" s="151"/>
      <c r="H18" s="151"/>
      <c r="I18" s="70"/>
      <c r="J18" s="72"/>
    </row>
    <row r="19" spans="1:10" ht="15">
      <c r="A19" s="154" t="s">
        <v>312</v>
      </c>
      <c r="B19" s="165"/>
      <c r="C19" s="166" t="s">
        <v>455</v>
      </c>
      <c r="D19" s="167"/>
      <c r="E19" s="167"/>
      <c r="F19" s="167"/>
      <c r="G19" s="167"/>
      <c r="H19" s="167"/>
      <c r="I19" s="167"/>
      <c r="J19" s="168"/>
    </row>
    <row r="20" spans="1:10" ht="15">
      <c r="A20" s="69"/>
      <c r="B20" s="70"/>
      <c r="C20" s="77"/>
      <c r="D20" s="70"/>
      <c r="E20" s="151"/>
      <c r="F20" s="151"/>
      <c r="G20" s="151"/>
      <c r="H20" s="151"/>
      <c r="I20" s="70"/>
      <c r="J20" s="72"/>
    </row>
    <row r="21" spans="1:10" ht="15">
      <c r="A21" s="154" t="s">
        <v>313</v>
      </c>
      <c r="B21" s="165"/>
      <c r="C21" s="158">
        <v>10000</v>
      </c>
      <c r="D21" s="159"/>
      <c r="E21" s="151"/>
      <c r="F21" s="151"/>
      <c r="G21" s="166" t="s">
        <v>456</v>
      </c>
      <c r="H21" s="167"/>
      <c r="I21" s="167"/>
      <c r="J21" s="168"/>
    </row>
    <row r="22" spans="1:10" ht="15">
      <c r="A22" s="69"/>
      <c r="B22" s="70"/>
      <c r="C22" s="70"/>
      <c r="D22" s="70"/>
      <c r="E22" s="151"/>
      <c r="F22" s="151"/>
      <c r="G22" s="151"/>
      <c r="H22" s="151"/>
      <c r="I22" s="70"/>
      <c r="J22" s="72"/>
    </row>
    <row r="23" spans="1:10" ht="15">
      <c r="A23" s="154" t="s">
        <v>314</v>
      </c>
      <c r="B23" s="165"/>
      <c r="C23" s="166" t="s">
        <v>457</v>
      </c>
      <c r="D23" s="167"/>
      <c r="E23" s="167"/>
      <c r="F23" s="167"/>
      <c r="G23" s="167"/>
      <c r="H23" s="167"/>
      <c r="I23" s="167"/>
      <c r="J23" s="168"/>
    </row>
    <row r="24" spans="1:10" ht="15">
      <c r="A24" s="69"/>
      <c r="B24" s="70"/>
      <c r="C24" s="70"/>
      <c r="D24" s="70"/>
      <c r="E24" s="151"/>
      <c r="F24" s="151"/>
      <c r="G24" s="151"/>
      <c r="H24" s="151"/>
      <c r="I24" s="70"/>
      <c r="J24" s="72"/>
    </row>
    <row r="25" spans="1:10" ht="15">
      <c r="A25" s="154" t="s">
        <v>315</v>
      </c>
      <c r="B25" s="165"/>
      <c r="C25" s="169" t="s">
        <v>458</v>
      </c>
      <c r="D25" s="170"/>
      <c r="E25" s="170"/>
      <c r="F25" s="170"/>
      <c r="G25" s="170"/>
      <c r="H25" s="170"/>
      <c r="I25" s="170"/>
      <c r="J25" s="171"/>
    </row>
    <row r="26" spans="1:10" ht="15">
      <c r="A26" s="69"/>
      <c r="B26" s="70"/>
      <c r="C26" s="77"/>
      <c r="D26" s="70"/>
      <c r="E26" s="151"/>
      <c r="F26" s="151"/>
      <c r="G26" s="151"/>
      <c r="H26" s="151"/>
      <c r="I26" s="70"/>
      <c r="J26" s="72"/>
    </row>
    <row r="27" spans="1:10" ht="15">
      <c r="A27" s="154" t="s">
        <v>316</v>
      </c>
      <c r="B27" s="165"/>
      <c r="C27" s="169" t="s">
        <v>459</v>
      </c>
      <c r="D27" s="170"/>
      <c r="E27" s="170"/>
      <c r="F27" s="170"/>
      <c r="G27" s="170"/>
      <c r="H27" s="170"/>
      <c r="I27" s="170"/>
      <c r="J27" s="171"/>
    </row>
    <row r="28" spans="1:10" ht="13.5" customHeight="1">
      <c r="A28" s="69"/>
      <c r="B28" s="70"/>
      <c r="C28" s="77"/>
      <c r="D28" s="70"/>
      <c r="E28" s="151"/>
      <c r="F28" s="151"/>
      <c r="G28" s="151"/>
      <c r="H28" s="151"/>
      <c r="I28" s="70"/>
      <c r="J28" s="72"/>
    </row>
    <row r="29" spans="1:10" ht="22.5" customHeight="1">
      <c r="A29" s="160" t="s">
        <v>326</v>
      </c>
      <c r="B29" s="165"/>
      <c r="C29" s="78">
        <v>406</v>
      </c>
      <c r="D29" s="79"/>
      <c r="E29" s="172"/>
      <c r="F29" s="172"/>
      <c r="G29" s="172"/>
      <c r="H29" s="172"/>
      <c r="I29" s="80"/>
      <c r="J29" s="81"/>
    </row>
    <row r="30" spans="1:10" ht="15">
      <c r="A30" s="69"/>
      <c r="B30" s="70"/>
      <c r="C30" s="70"/>
      <c r="D30" s="70"/>
      <c r="E30" s="151"/>
      <c r="F30" s="151"/>
      <c r="G30" s="151"/>
      <c r="H30" s="151"/>
      <c r="I30" s="80"/>
      <c r="J30" s="81"/>
    </row>
    <row r="31" spans="1:10" ht="15">
      <c r="A31" s="154" t="s">
        <v>317</v>
      </c>
      <c r="B31" s="165"/>
      <c r="C31" s="94" t="s">
        <v>338</v>
      </c>
      <c r="D31" s="173" t="s">
        <v>337</v>
      </c>
      <c r="E31" s="174"/>
      <c r="F31" s="174"/>
      <c r="G31" s="174"/>
      <c r="H31" s="82"/>
      <c r="I31" s="83" t="s">
        <v>338</v>
      </c>
      <c r="J31" s="84" t="s">
        <v>339</v>
      </c>
    </row>
    <row r="32" spans="1:10" ht="15">
      <c r="A32" s="154"/>
      <c r="B32" s="165"/>
      <c r="C32" s="85"/>
      <c r="D32" s="53"/>
      <c r="E32" s="162"/>
      <c r="F32" s="162"/>
      <c r="G32" s="162"/>
      <c r="H32" s="162"/>
      <c r="I32" s="80"/>
      <c r="J32" s="81"/>
    </row>
    <row r="33" spans="1:10" ht="15">
      <c r="A33" s="154" t="s">
        <v>327</v>
      </c>
      <c r="B33" s="165"/>
      <c r="C33" s="78" t="s">
        <v>341</v>
      </c>
      <c r="D33" s="173" t="s">
        <v>340</v>
      </c>
      <c r="E33" s="174"/>
      <c r="F33" s="174"/>
      <c r="G33" s="174"/>
      <c r="H33" s="76"/>
      <c r="I33" s="83" t="s">
        <v>341</v>
      </c>
      <c r="J33" s="84" t="s">
        <v>342</v>
      </c>
    </row>
    <row r="34" spans="1:10" ht="15">
      <c r="A34" s="69"/>
      <c r="B34" s="70"/>
      <c r="C34" s="70"/>
      <c r="D34" s="70"/>
      <c r="E34" s="151"/>
      <c r="F34" s="151"/>
      <c r="G34" s="151"/>
      <c r="H34" s="151"/>
      <c r="I34" s="70"/>
      <c r="J34" s="72"/>
    </row>
    <row r="35" spans="1:10" ht="15">
      <c r="A35" s="173" t="s">
        <v>328</v>
      </c>
      <c r="B35" s="174"/>
      <c r="C35" s="174"/>
      <c r="D35" s="174"/>
      <c r="E35" s="174" t="s">
        <v>318</v>
      </c>
      <c r="F35" s="174"/>
      <c r="G35" s="174"/>
      <c r="H35" s="174"/>
      <c r="I35" s="174"/>
      <c r="J35" s="86" t="s">
        <v>319</v>
      </c>
    </row>
    <row r="36" spans="1:10" ht="15">
      <c r="A36" s="69"/>
      <c r="B36" s="70"/>
      <c r="C36" s="70"/>
      <c r="D36" s="70"/>
      <c r="E36" s="151"/>
      <c r="F36" s="151"/>
      <c r="G36" s="151"/>
      <c r="H36" s="151"/>
      <c r="I36" s="70"/>
      <c r="J36" s="81"/>
    </row>
    <row r="37" spans="1:10" ht="15">
      <c r="A37" s="175"/>
      <c r="B37" s="176"/>
      <c r="C37" s="176"/>
      <c r="D37" s="176"/>
      <c r="E37" s="175"/>
      <c r="F37" s="176"/>
      <c r="G37" s="176"/>
      <c r="H37" s="176"/>
      <c r="I37" s="177"/>
      <c r="J37" s="87"/>
    </row>
    <row r="38" spans="1:10" ht="15">
      <c r="A38" s="69"/>
      <c r="B38" s="70"/>
      <c r="C38" s="77"/>
      <c r="D38" s="178"/>
      <c r="E38" s="178"/>
      <c r="F38" s="178"/>
      <c r="G38" s="178"/>
      <c r="H38" s="178"/>
      <c r="I38" s="178"/>
      <c r="J38" s="72"/>
    </row>
    <row r="39" spans="1:10" ht="15">
      <c r="A39" s="175"/>
      <c r="B39" s="176"/>
      <c r="C39" s="176"/>
      <c r="D39" s="177"/>
      <c r="E39" s="175"/>
      <c r="F39" s="176"/>
      <c r="G39" s="176"/>
      <c r="H39" s="176"/>
      <c r="I39" s="177"/>
      <c r="J39" s="78"/>
    </row>
    <row r="40" spans="1:10" ht="15">
      <c r="A40" s="69"/>
      <c r="B40" s="70"/>
      <c r="C40" s="77"/>
      <c r="D40" s="88"/>
      <c r="E40" s="178"/>
      <c r="F40" s="178"/>
      <c r="G40" s="178"/>
      <c r="H40" s="178"/>
      <c r="I40" s="71"/>
      <c r="J40" s="72"/>
    </row>
    <row r="41" spans="1:10" ht="15">
      <c r="A41" s="175"/>
      <c r="B41" s="176"/>
      <c r="C41" s="176"/>
      <c r="D41" s="177"/>
      <c r="E41" s="175"/>
      <c r="F41" s="176"/>
      <c r="G41" s="176"/>
      <c r="H41" s="176"/>
      <c r="I41" s="177"/>
      <c r="J41" s="78"/>
    </row>
    <row r="42" spans="1:10" ht="15">
      <c r="A42" s="69"/>
      <c r="B42" s="70"/>
      <c r="C42" s="77"/>
      <c r="D42" s="88"/>
      <c r="E42" s="178"/>
      <c r="F42" s="178"/>
      <c r="G42" s="178"/>
      <c r="H42" s="178"/>
      <c r="I42" s="71"/>
      <c r="J42" s="72"/>
    </row>
    <row r="43" spans="1:10" ht="15">
      <c r="A43" s="175"/>
      <c r="B43" s="176"/>
      <c r="C43" s="176"/>
      <c r="D43" s="177"/>
      <c r="E43" s="175"/>
      <c r="F43" s="176"/>
      <c r="G43" s="176"/>
      <c r="H43" s="176"/>
      <c r="I43" s="177"/>
      <c r="J43" s="78"/>
    </row>
    <row r="44" spans="1:10" ht="15">
      <c r="A44" s="89"/>
      <c r="B44" s="77"/>
      <c r="C44" s="179"/>
      <c r="D44" s="179"/>
      <c r="E44" s="151"/>
      <c r="F44" s="151"/>
      <c r="G44" s="179"/>
      <c r="H44" s="179"/>
      <c r="I44" s="179"/>
      <c r="J44" s="72"/>
    </row>
    <row r="45" spans="1:10" ht="15">
      <c r="A45" s="175"/>
      <c r="B45" s="176"/>
      <c r="C45" s="176"/>
      <c r="D45" s="177"/>
      <c r="E45" s="175"/>
      <c r="F45" s="176"/>
      <c r="G45" s="176"/>
      <c r="H45" s="176"/>
      <c r="I45" s="177"/>
      <c r="J45" s="78"/>
    </row>
    <row r="46" spans="1:10" ht="15">
      <c r="A46" s="89"/>
      <c r="B46" s="77"/>
      <c r="C46" s="77"/>
      <c r="D46" s="70"/>
      <c r="E46" s="180"/>
      <c r="F46" s="180"/>
      <c r="G46" s="179"/>
      <c r="H46" s="179"/>
      <c r="I46" s="70"/>
      <c r="J46" s="72"/>
    </row>
    <row r="47" spans="1:10" ht="15">
      <c r="A47" s="175"/>
      <c r="B47" s="176"/>
      <c r="C47" s="176"/>
      <c r="D47" s="177"/>
      <c r="E47" s="175"/>
      <c r="F47" s="176"/>
      <c r="G47" s="176"/>
      <c r="H47" s="176"/>
      <c r="I47" s="177"/>
      <c r="J47" s="78"/>
    </row>
    <row r="48" spans="1:10" ht="15">
      <c r="A48" s="89"/>
      <c r="B48" s="77"/>
      <c r="C48" s="77"/>
      <c r="D48" s="70"/>
      <c r="E48" s="151"/>
      <c r="F48" s="151"/>
      <c r="G48" s="179"/>
      <c r="H48" s="179"/>
      <c r="I48" s="70"/>
      <c r="J48" s="90" t="s">
        <v>343</v>
      </c>
    </row>
    <row r="49" spans="1:10" ht="15">
      <c r="A49" s="89"/>
      <c r="B49" s="77"/>
      <c r="C49" s="77"/>
      <c r="D49" s="70"/>
      <c r="E49" s="151"/>
      <c r="F49" s="151"/>
      <c r="G49" s="179"/>
      <c r="H49" s="179"/>
      <c r="I49" s="70"/>
      <c r="J49" s="90" t="s">
        <v>344</v>
      </c>
    </row>
    <row r="50" spans="1:10" ht="14.25" customHeight="1">
      <c r="A50" s="160" t="s">
        <v>320</v>
      </c>
      <c r="B50" s="156"/>
      <c r="C50" s="158" t="s">
        <v>344</v>
      </c>
      <c r="D50" s="159"/>
      <c r="E50" s="181" t="s">
        <v>345</v>
      </c>
      <c r="F50" s="182"/>
      <c r="G50" s="166"/>
      <c r="H50" s="167"/>
      <c r="I50" s="167"/>
      <c r="J50" s="168"/>
    </row>
    <row r="51" spans="1:10" ht="15">
      <c r="A51" s="89"/>
      <c r="B51" s="77"/>
      <c r="C51" s="179"/>
      <c r="D51" s="179"/>
      <c r="E51" s="151"/>
      <c r="F51" s="151"/>
      <c r="G51" s="183" t="s">
        <v>346</v>
      </c>
      <c r="H51" s="183"/>
      <c r="I51" s="183"/>
      <c r="J51" s="61"/>
    </row>
    <row r="52" spans="1:10" ht="13.5" customHeight="1">
      <c r="A52" s="160" t="s">
        <v>321</v>
      </c>
      <c r="B52" s="156"/>
      <c r="C52" s="166" t="s">
        <v>462</v>
      </c>
      <c r="D52" s="167"/>
      <c r="E52" s="167"/>
      <c r="F52" s="167"/>
      <c r="G52" s="167"/>
      <c r="H52" s="167"/>
      <c r="I52" s="167"/>
      <c r="J52" s="168"/>
    </row>
    <row r="53" spans="1:10" ht="15">
      <c r="A53" s="69"/>
      <c r="B53" s="70"/>
      <c r="C53" s="172" t="s">
        <v>322</v>
      </c>
      <c r="D53" s="172"/>
      <c r="E53" s="172"/>
      <c r="F53" s="172"/>
      <c r="G53" s="172"/>
      <c r="H53" s="172"/>
      <c r="I53" s="172"/>
      <c r="J53" s="72"/>
    </row>
    <row r="54" spans="1:10" ht="15">
      <c r="A54" s="160" t="s">
        <v>323</v>
      </c>
      <c r="B54" s="156"/>
      <c r="C54" s="184" t="s">
        <v>463</v>
      </c>
      <c r="D54" s="185"/>
      <c r="E54" s="186"/>
      <c r="F54" s="151"/>
      <c r="G54" s="151"/>
      <c r="H54" s="174"/>
      <c r="I54" s="174"/>
      <c r="J54" s="187"/>
    </row>
    <row r="55" spans="1:10" ht="15">
      <c r="A55" s="69"/>
      <c r="B55" s="70"/>
      <c r="C55" s="77"/>
      <c r="D55" s="70"/>
      <c r="E55" s="151"/>
      <c r="F55" s="151"/>
      <c r="G55" s="151"/>
      <c r="H55" s="151"/>
      <c r="I55" s="70"/>
      <c r="J55" s="72"/>
    </row>
    <row r="56" spans="1:10" ht="14.25" customHeight="1">
      <c r="A56" s="160" t="s">
        <v>315</v>
      </c>
      <c r="B56" s="156"/>
      <c r="C56" s="188" t="s">
        <v>460</v>
      </c>
      <c r="D56" s="189"/>
      <c r="E56" s="189"/>
      <c r="F56" s="189"/>
      <c r="G56" s="189"/>
      <c r="H56" s="189"/>
      <c r="I56" s="189"/>
      <c r="J56" s="190"/>
    </row>
    <row r="57" spans="1:10" ht="15">
      <c r="A57" s="69"/>
      <c r="B57" s="70"/>
      <c r="C57" s="70"/>
      <c r="D57" s="70"/>
      <c r="E57" s="151"/>
      <c r="F57" s="151"/>
      <c r="G57" s="151"/>
      <c r="H57" s="151"/>
      <c r="I57" s="70"/>
      <c r="J57" s="72"/>
    </row>
    <row r="58" spans="1:10" ht="15">
      <c r="A58" s="160" t="s">
        <v>347</v>
      </c>
      <c r="B58" s="156"/>
      <c r="C58" s="188" t="s">
        <v>461</v>
      </c>
      <c r="D58" s="189"/>
      <c r="E58" s="189"/>
      <c r="F58" s="189"/>
      <c r="G58" s="189"/>
      <c r="H58" s="189"/>
      <c r="I58" s="189"/>
      <c r="J58" s="190"/>
    </row>
    <row r="59" spans="1:10" ht="14.25" customHeight="1">
      <c r="A59" s="69"/>
      <c r="B59" s="70"/>
      <c r="C59" s="191" t="s">
        <v>348</v>
      </c>
      <c r="D59" s="191"/>
      <c r="E59" s="191"/>
      <c r="F59" s="191"/>
      <c r="G59" s="70"/>
      <c r="H59" s="70"/>
      <c r="I59" s="70"/>
      <c r="J59" s="72"/>
    </row>
    <row r="60" spans="1:10" ht="15">
      <c r="A60" s="160" t="s">
        <v>349</v>
      </c>
      <c r="B60" s="156"/>
      <c r="C60" s="188"/>
      <c r="D60" s="189"/>
      <c r="E60" s="189"/>
      <c r="F60" s="189"/>
      <c r="G60" s="189"/>
      <c r="H60" s="189"/>
      <c r="I60" s="189"/>
      <c r="J60" s="190"/>
    </row>
    <row r="61" spans="1:10" ht="14.25" customHeight="1">
      <c r="A61" s="91"/>
      <c r="B61" s="92"/>
      <c r="C61" s="192" t="s">
        <v>350</v>
      </c>
      <c r="D61" s="192"/>
      <c r="E61" s="192"/>
      <c r="F61" s="192"/>
      <c r="G61" s="192"/>
      <c r="H61" s="92"/>
      <c r="I61" s="92"/>
      <c r="J61" s="93"/>
    </row>
    <row r="68" ht="27" customHeight="1"/>
    <row r="72" ht="38.25"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3:B13"/>
    <mergeCell ref="C13:D13"/>
    <mergeCell ref="E13:F13"/>
    <mergeCell ref="G13:H13"/>
    <mergeCell ref="A1:C1"/>
    <mergeCell ref="A2:J2"/>
    <mergeCell ref="A4:D4"/>
    <mergeCell ref="E4:F4"/>
    <mergeCell ref="H4:I4"/>
    <mergeCell ref="A5:J5"/>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34"/>
  <sheetViews>
    <sheetView tabSelected="1" view="pageBreakPreview" zoomScale="110" zoomScaleSheetLayoutView="110" zoomScalePageLayoutView="0" workbookViewId="0" topLeftCell="A1">
      <selection activeCell="A2" sqref="A2:I2"/>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205" t="s">
        <v>1</v>
      </c>
      <c r="B1" s="206"/>
      <c r="C1" s="206"/>
      <c r="D1" s="206"/>
      <c r="E1" s="206"/>
      <c r="F1" s="206"/>
      <c r="G1" s="206"/>
      <c r="H1" s="206"/>
      <c r="I1" s="206"/>
    </row>
    <row r="2" spans="1:9" ht="12.75">
      <c r="A2" s="207" t="s">
        <v>464</v>
      </c>
      <c r="B2" s="208"/>
      <c r="C2" s="208"/>
      <c r="D2" s="208"/>
      <c r="E2" s="208"/>
      <c r="F2" s="208"/>
      <c r="G2" s="208"/>
      <c r="H2" s="208"/>
      <c r="I2" s="208"/>
    </row>
    <row r="3" spans="1:9" ht="12.75">
      <c r="A3" s="209" t="s">
        <v>282</v>
      </c>
      <c r="B3" s="210"/>
      <c r="C3" s="210"/>
      <c r="D3" s="210"/>
      <c r="E3" s="210"/>
      <c r="F3" s="210"/>
      <c r="G3" s="210"/>
      <c r="H3" s="210"/>
      <c r="I3" s="210"/>
    </row>
    <row r="4" spans="1:9" ht="12.75">
      <c r="A4" s="196" t="s">
        <v>465</v>
      </c>
      <c r="B4" s="197"/>
      <c r="C4" s="197"/>
      <c r="D4" s="197"/>
      <c r="E4" s="197"/>
      <c r="F4" s="197"/>
      <c r="G4" s="197"/>
      <c r="H4" s="197"/>
      <c r="I4" s="198"/>
    </row>
    <row r="5" spans="1:9" ht="45">
      <c r="A5" s="201" t="s">
        <v>2</v>
      </c>
      <c r="B5" s="202"/>
      <c r="C5" s="202"/>
      <c r="D5" s="202"/>
      <c r="E5" s="202"/>
      <c r="F5" s="202"/>
      <c r="G5" s="11" t="s">
        <v>101</v>
      </c>
      <c r="H5" s="13" t="s">
        <v>297</v>
      </c>
      <c r="I5" s="13" t="s">
        <v>298</v>
      </c>
    </row>
    <row r="6" spans="1:9" ht="12.75">
      <c r="A6" s="199">
        <v>1</v>
      </c>
      <c r="B6" s="200"/>
      <c r="C6" s="200"/>
      <c r="D6" s="200"/>
      <c r="E6" s="200"/>
      <c r="F6" s="200"/>
      <c r="G6" s="12">
        <v>2</v>
      </c>
      <c r="H6" s="13">
        <v>3</v>
      </c>
      <c r="I6" s="13">
        <v>4</v>
      </c>
    </row>
    <row r="7" spans="1:9" ht="12.75">
      <c r="A7" s="203"/>
      <c r="B7" s="203"/>
      <c r="C7" s="203"/>
      <c r="D7" s="203"/>
      <c r="E7" s="203"/>
      <c r="F7" s="203"/>
      <c r="G7" s="203"/>
      <c r="H7" s="203"/>
      <c r="I7" s="203"/>
    </row>
    <row r="8" spans="1:9" ht="12.75" customHeight="1">
      <c r="A8" s="204" t="s">
        <v>4</v>
      </c>
      <c r="B8" s="204"/>
      <c r="C8" s="204"/>
      <c r="D8" s="204"/>
      <c r="E8" s="204"/>
      <c r="F8" s="204"/>
      <c r="G8" s="14">
        <v>1</v>
      </c>
      <c r="H8" s="22">
        <v>0</v>
      </c>
      <c r="I8" s="22">
        <v>0</v>
      </c>
    </row>
    <row r="9" spans="1:9" ht="12.75" customHeight="1">
      <c r="A9" s="195" t="s">
        <v>303</v>
      </c>
      <c r="B9" s="195"/>
      <c r="C9" s="195"/>
      <c r="D9" s="195"/>
      <c r="E9" s="195"/>
      <c r="F9" s="195"/>
      <c r="G9" s="15">
        <v>2</v>
      </c>
      <c r="H9" s="23">
        <f>H10+H17+H27+H38+H43</f>
        <v>4324264431</v>
      </c>
      <c r="I9" s="23">
        <f>I10+I17+I27+I38+I43</f>
        <v>4286532260</v>
      </c>
    </row>
    <row r="10" spans="1:9" ht="12.75" customHeight="1">
      <c r="A10" s="194" t="s">
        <v>5</v>
      </c>
      <c r="B10" s="194"/>
      <c r="C10" s="194"/>
      <c r="D10" s="194"/>
      <c r="E10" s="194"/>
      <c r="F10" s="194"/>
      <c r="G10" s="15">
        <v>3</v>
      </c>
      <c r="H10" s="23">
        <f>H11+H12+H13+H14+H15+H16</f>
        <v>159774673</v>
      </c>
      <c r="I10" s="23">
        <f>I11+I12+I13+I14+I15+I16</f>
        <v>175238452</v>
      </c>
    </row>
    <row r="11" spans="1:9" ht="12.75" customHeight="1">
      <c r="A11" s="193" t="s">
        <v>6</v>
      </c>
      <c r="B11" s="193"/>
      <c r="C11" s="193"/>
      <c r="D11" s="193"/>
      <c r="E11" s="193"/>
      <c r="F11" s="193"/>
      <c r="G11" s="14">
        <v>4</v>
      </c>
      <c r="H11" s="22">
        <v>0</v>
      </c>
      <c r="I11" s="22">
        <v>0</v>
      </c>
    </row>
    <row r="12" spans="1:9" ht="22.5" customHeight="1">
      <c r="A12" s="193" t="s">
        <v>7</v>
      </c>
      <c r="B12" s="193"/>
      <c r="C12" s="193"/>
      <c r="D12" s="193"/>
      <c r="E12" s="193"/>
      <c r="F12" s="193"/>
      <c r="G12" s="14">
        <v>5</v>
      </c>
      <c r="H12" s="22">
        <v>147221750</v>
      </c>
      <c r="I12" s="22">
        <v>162351138</v>
      </c>
    </row>
    <row r="13" spans="1:9" ht="12.75" customHeight="1">
      <c r="A13" s="193" t="s">
        <v>8</v>
      </c>
      <c r="B13" s="193"/>
      <c r="C13" s="193"/>
      <c r="D13" s="193"/>
      <c r="E13" s="193"/>
      <c r="F13" s="193"/>
      <c r="G13" s="14">
        <v>6</v>
      </c>
      <c r="H13" s="22">
        <v>0</v>
      </c>
      <c r="I13" s="22">
        <v>0</v>
      </c>
    </row>
    <row r="14" spans="1:9" ht="12.75" customHeight="1">
      <c r="A14" s="193" t="s">
        <v>9</v>
      </c>
      <c r="B14" s="193"/>
      <c r="C14" s="193"/>
      <c r="D14" s="193"/>
      <c r="E14" s="193"/>
      <c r="F14" s="193"/>
      <c r="G14" s="14">
        <v>7</v>
      </c>
      <c r="H14" s="22">
        <v>0</v>
      </c>
      <c r="I14" s="22">
        <v>0</v>
      </c>
    </row>
    <row r="15" spans="1:9" ht="12.75" customHeight="1">
      <c r="A15" s="193" t="s">
        <v>10</v>
      </c>
      <c r="B15" s="193"/>
      <c r="C15" s="193"/>
      <c r="D15" s="193"/>
      <c r="E15" s="193"/>
      <c r="F15" s="193"/>
      <c r="G15" s="14">
        <v>8</v>
      </c>
      <c r="H15" s="22">
        <v>6215205</v>
      </c>
      <c r="I15" s="22">
        <v>6256676</v>
      </c>
    </row>
    <row r="16" spans="1:9" ht="12.75" customHeight="1">
      <c r="A16" s="193" t="s">
        <v>11</v>
      </c>
      <c r="B16" s="193"/>
      <c r="C16" s="193"/>
      <c r="D16" s="193"/>
      <c r="E16" s="193"/>
      <c r="F16" s="193"/>
      <c r="G16" s="14">
        <v>9</v>
      </c>
      <c r="H16" s="22">
        <v>6337718</v>
      </c>
      <c r="I16" s="22">
        <v>6630638</v>
      </c>
    </row>
    <row r="17" spans="1:9" ht="12.75" customHeight="1">
      <c r="A17" s="194" t="s">
        <v>12</v>
      </c>
      <c r="B17" s="194"/>
      <c r="C17" s="194"/>
      <c r="D17" s="194"/>
      <c r="E17" s="194"/>
      <c r="F17" s="194"/>
      <c r="G17" s="15">
        <v>10</v>
      </c>
      <c r="H17" s="23">
        <f>H18+H19+H20+H21+H22+H23+H24+H25+H26</f>
        <v>4109964818</v>
      </c>
      <c r="I17" s="23">
        <f>I18+I19+I20+I21+I22+I23+I24+I25+I26</f>
        <v>4056768064</v>
      </c>
    </row>
    <row r="18" spans="1:9" ht="12.75" customHeight="1">
      <c r="A18" s="193" t="s">
        <v>13</v>
      </c>
      <c r="B18" s="193"/>
      <c r="C18" s="193"/>
      <c r="D18" s="193"/>
      <c r="E18" s="193"/>
      <c r="F18" s="193"/>
      <c r="G18" s="14">
        <v>11</v>
      </c>
      <c r="H18" s="22">
        <v>377153356</v>
      </c>
      <c r="I18" s="22">
        <v>377899636</v>
      </c>
    </row>
    <row r="19" spans="1:9" ht="12.75" customHeight="1">
      <c r="A19" s="193" t="s">
        <v>14</v>
      </c>
      <c r="B19" s="193"/>
      <c r="C19" s="193"/>
      <c r="D19" s="193"/>
      <c r="E19" s="193"/>
      <c r="F19" s="193"/>
      <c r="G19" s="14">
        <v>12</v>
      </c>
      <c r="H19" s="22">
        <v>1949737547</v>
      </c>
      <c r="I19" s="22">
        <v>1973913108</v>
      </c>
    </row>
    <row r="20" spans="1:9" ht="12.75" customHeight="1">
      <c r="A20" s="193" t="s">
        <v>15</v>
      </c>
      <c r="B20" s="193"/>
      <c r="C20" s="193"/>
      <c r="D20" s="193"/>
      <c r="E20" s="193"/>
      <c r="F20" s="193"/>
      <c r="G20" s="14">
        <v>13</v>
      </c>
      <c r="H20" s="22">
        <v>719595161</v>
      </c>
      <c r="I20" s="22">
        <v>902936751</v>
      </c>
    </row>
    <row r="21" spans="1:9" ht="12.75" customHeight="1">
      <c r="A21" s="193" t="s">
        <v>16</v>
      </c>
      <c r="B21" s="193"/>
      <c r="C21" s="193"/>
      <c r="D21" s="193"/>
      <c r="E21" s="193"/>
      <c r="F21" s="193"/>
      <c r="G21" s="14">
        <v>14</v>
      </c>
      <c r="H21" s="22">
        <v>32520947</v>
      </c>
      <c r="I21" s="22">
        <v>34427984</v>
      </c>
    </row>
    <row r="22" spans="1:9" ht="12.75" customHeight="1">
      <c r="A22" s="193" t="s">
        <v>17</v>
      </c>
      <c r="B22" s="193"/>
      <c r="C22" s="193"/>
      <c r="D22" s="193"/>
      <c r="E22" s="193"/>
      <c r="F22" s="193"/>
      <c r="G22" s="14">
        <v>15</v>
      </c>
      <c r="H22" s="22">
        <v>0</v>
      </c>
      <c r="I22" s="22">
        <v>0</v>
      </c>
    </row>
    <row r="23" spans="1:9" ht="12.75" customHeight="1">
      <c r="A23" s="193" t="s">
        <v>18</v>
      </c>
      <c r="B23" s="193"/>
      <c r="C23" s="193"/>
      <c r="D23" s="193"/>
      <c r="E23" s="193"/>
      <c r="F23" s="193"/>
      <c r="G23" s="14">
        <v>16</v>
      </c>
      <c r="H23" s="22">
        <v>8479244</v>
      </c>
      <c r="I23" s="22">
        <v>3241558</v>
      </c>
    </row>
    <row r="24" spans="1:9" ht="12.75" customHeight="1">
      <c r="A24" s="193" t="s">
        <v>19</v>
      </c>
      <c r="B24" s="193"/>
      <c r="C24" s="193"/>
      <c r="D24" s="193"/>
      <c r="E24" s="193"/>
      <c r="F24" s="193"/>
      <c r="G24" s="14">
        <v>17</v>
      </c>
      <c r="H24" s="22">
        <v>762648820</v>
      </c>
      <c r="I24" s="22">
        <v>504519284</v>
      </c>
    </row>
    <row r="25" spans="1:9" ht="12.75" customHeight="1">
      <c r="A25" s="193" t="s">
        <v>20</v>
      </c>
      <c r="B25" s="193"/>
      <c r="C25" s="193"/>
      <c r="D25" s="193"/>
      <c r="E25" s="193"/>
      <c r="F25" s="193"/>
      <c r="G25" s="14">
        <v>18</v>
      </c>
      <c r="H25" s="22">
        <v>259829743</v>
      </c>
      <c r="I25" s="22">
        <v>259829743</v>
      </c>
    </row>
    <row r="26" spans="1:9" ht="12.75" customHeight="1">
      <c r="A26" s="193" t="s">
        <v>21</v>
      </c>
      <c r="B26" s="193"/>
      <c r="C26" s="193"/>
      <c r="D26" s="193"/>
      <c r="E26" s="193"/>
      <c r="F26" s="193"/>
      <c r="G26" s="14">
        <v>19</v>
      </c>
      <c r="H26" s="22">
        <v>0</v>
      </c>
      <c r="I26" s="22">
        <v>0</v>
      </c>
    </row>
    <row r="27" spans="1:9" ht="12.75" customHeight="1">
      <c r="A27" s="194" t="s">
        <v>22</v>
      </c>
      <c r="B27" s="194"/>
      <c r="C27" s="194"/>
      <c r="D27" s="194"/>
      <c r="E27" s="194"/>
      <c r="F27" s="194"/>
      <c r="G27" s="15">
        <v>20</v>
      </c>
      <c r="H27" s="23">
        <f>SUM(H28:H37)</f>
        <v>50198027</v>
      </c>
      <c r="I27" s="23">
        <f>SUM(I28:I37)</f>
        <v>50206409</v>
      </c>
    </row>
    <row r="28" spans="1:9" ht="12.75" customHeight="1">
      <c r="A28" s="193" t="s">
        <v>23</v>
      </c>
      <c r="B28" s="193"/>
      <c r="C28" s="193"/>
      <c r="D28" s="193"/>
      <c r="E28" s="193"/>
      <c r="F28" s="193"/>
      <c r="G28" s="14">
        <v>21</v>
      </c>
      <c r="H28" s="22">
        <v>198027</v>
      </c>
      <c r="I28" s="22">
        <v>206409</v>
      </c>
    </row>
    <row r="29" spans="1:9" ht="12.75" customHeight="1">
      <c r="A29" s="193" t="s">
        <v>24</v>
      </c>
      <c r="B29" s="193"/>
      <c r="C29" s="193"/>
      <c r="D29" s="193"/>
      <c r="E29" s="193"/>
      <c r="F29" s="193"/>
      <c r="G29" s="14">
        <v>22</v>
      </c>
      <c r="H29" s="22">
        <v>0</v>
      </c>
      <c r="I29" s="22">
        <v>0</v>
      </c>
    </row>
    <row r="30" spans="1:9" ht="12.75" customHeight="1">
      <c r="A30" s="193" t="s">
        <v>25</v>
      </c>
      <c r="B30" s="193"/>
      <c r="C30" s="193"/>
      <c r="D30" s="193"/>
      <c r="E30" s="193"/>
      <c r="F30" s="193"/>
      <c r="G30" s="14">
        <v>23</v>
      </c>
      <c r="H30" s="22">
        <v>0</v>
      </c>
      <c r="I30" s="22">
        <v>0</v>
      </c>
    </row>
    <row r="31" spans="1:9" ht="24" customHeight="1">
      <c r="A31" s="193" t="s">
        <v>26</v>
      </c>
      <c r="B31" s="193"/>
      <c r="C31" s="193"/>
      <c r="D31" s="193"/>
      <c r="E31" s="193"/>
      <c r="F31" s="193"/>
      <c r="G31" s="14">
        <v>24</v>
      </c>
      <c r="H31" s="22">
        <v>0</v>
      </c>
      <c r="I31" s="22">
        <v>0</v>
      </c>
    </row>
    <row r="32" spans="1:9" ht="23.25" customHeight="1">
      <c r="A32" s="193" t="s">
        <v>27</v>
      </c>
      <c r="B32" s="193"/>
      <c r="C32" s="193"/>
      <c r="D32" s="193"/>
      <c r="E32" s="193"/>
      <c r="F32" s="193"/>
      <c r="G32" s="14">
        <v>25</v>
      </c>
      <c r="H32" s="22">
        <v>0</v>
      </c>
      <c r="I32" s="22">
        <v>0</v>
      </c>
    </row>
    <row r="33" spans="1:9" ht="21" customHeight="1">
      <c r="A33" s="193" t="s">
        <v>28</v>
      </c>
      <c r="B33" s="193"/>
      <c r="C33" s="193"/>
      <c r="D33" s="193"/>
      <c r="E33" s="193"/>
      <c r="F33" s="193"/>
      <c r="G33" s="14">
        <v>26</v>
      </c>
      <c r="H33" s="22">
        <v>0</v>
      </c>
      <c r="I33" s="22">
        <v>0</v>
      </c>
    </row>
    <row r="34" spans="1:9" ht="12.75" customHeight="1">
      <c r="A34" s="193" t="s">
        <v>29</v>
      </c>
      <c r="B34" s="193"/>
      <c r="C34" s="193"/>
      <c r="D34" s="193"/>
      <c r="E34" s="193"/>
      <c r="F34" s="193"/>
      <c r="G34" s="14">
        <v>27</v>
      </c>
      <c r="H34" s="22">
        <v>0</v>
      </c>
      <c r="I34" s="22">
        <v>0</v>
      </c>
    </row>
    <row r="35" spans="1:9" ht="12.75" customHeight="1">
      <c r="A35" s="193" t="s">
        <v>30</v>
      </c>
      <c r="B35" s="193"/>
      <c r="C35" s="193"/>
      <c r="D35" s="193"/>
      <c r="E35" s="193"/>
      <c r="F35" s="193"/>
      <c r="G35" s="14">
        <v>28</v>
      </c>
      <c r="H35" s="22">
        <v>0</v>
      </c>
      <c r="I35" s="22">
        <v>0</v>
      </c>
    </row>
    <row r="36" spans="1:9" ht="12.75" customHeight="1">
      <c r="A36" s="193" t="s">
        <v>31</v>
      </c>
      <c r="B36" s="193"/>
      <c r="C36" s="193"/>
      <c r="D36" s="193"/>
      <c r="E36" s="193"/>
      <c r="F36" s="193"/>
      <c r="G36" s="14">
        <v>29</v>
      </c>
      <c r="H36" s="22">
        <v>0</v>
      </c>
      <c r="I36" s="22">
        <v>0</v>
      </c>
    </row>
    <row r="37" spans="1:9" ht="12.75" customHeight="1">
      <c r="A37" s="193" t="s">
        <v>32</v>
      </c>
      <c r="B37" s="193"/>
      <c r="C37" s="193"/>
      <c r="D37" s="193"/>
      <c r="E37" s="193"/>
      <c r="F37" s="193"/>
      <c r="G37" s="14">
        <v>30</v>
      </c>
      <c r="H37" s="22">
        <v>50000000</v>
      </c>
      <c r="I37" s="22">
        <v>50000000</v>
      </c>
    </row>
    <row r="38" spans="1:9" ht="12.75" customHeight="1">
      <c r="A38" s="194" t="s">
        <v>33</v>
      </c>
      <c r="B38" s="194"/>
      <c r="C38" s="194"/>
      <c r="D38" s="194"/>
      <c r="E38" s="194"/>
      <c r="F38" s="194"/>
      <c r="G38" s="15">
        <v>31</v>
      </c>
      <c r="H38" s="23">
        <f>H39+H40+H41+H42</f>
        <v>70871</v>
      </c>
      <c r="I38" s="23">
        <f>I39+I40+I41+I42</f>
        <v>63293</v>
      </c>
    </row>
    <row r="39" spans="1:9" ht="12.75" customHeight="1">
      <c r="A39" s="193" t="s">
        <v>34</v>
      </c>
      <c r="B39" s="193"/>
      <c r="C39" s="193"/>
      <c r="D39" s="193"/>
      <c r="E39" s="193"/>
      <c r="F39" s="193"/>
      <c r="G39" s="14">
        <v>32</v>
      </c>
      <c r="H39" s="22">
        <v>0</v>
      </c>
      <c r="I39" s="22">
        <v>0</v>
      </c>
    </row>
    <row r="40" spans="1:9" ht="12.75" customHeight="1">
      <c r="A40" s="193" t="s">
        <v>35</v>
      </c>
      <c r="B40" s="193"/>
      <c r="C40" s="193"/>
      <c r="D40" s="193"/>
      <c r="E40" s="193"/>
      <c r="F40" s="193"/>
      <c r="G40" s="14">
        <v>33</v>
      </c>
      <c r="H40" s="22">
        <v>0</v>
      </c>
      <c r="I40" s="22">
        <v>0</v>
      </c>
    </row>
    <row r="41" spans="1:9" ht="12.75" customHeight="1">
      <c r="A41" s="193" t="s">
        <v>36</v>
      </c>
      <c r="B41" s="193"/>
      <c r="C41" s="193"/>
      <c r="D41" s="193"/>
      <c r="E41" s="193"/>
      <c r="F41" s="193"/>
      <c r="G41" s="14">
        <v>34</v>
      </c>
      <c r="H41" s="22">
        <v>0</v>
      </c>
      <c r="I41" s="22">
        <v>0</v>
      </c>
    </row>
    <row r="42" spans="1:9" ht="12.75" customHeight="1">
      <c r="A42" s="193" t="s">
        <v>37</v>
      </c>
      <c r="B42" s="193"/>
      <c r="C42" s="193"/>
      <c r="D42" s="193"/>
      <c r="E42" s="193"/>
      <c r="F42" s="193"/>
      <c r="G42" s="14">
        <v>35</v>
      </c>
      <c r="H42" s="22">
        <v>70871</v>
      </c>
      <c r="I42" s="22">
        <v>63293</v>
      </c>
    </row>
    <row r="43" spans="1:9" ht="12.75" customHeight="1">
      <c r="A43" s="193" t="s">
        <v>38</v>
      </c>
      <c r="B43" s="193"/>
      <c r="C43" s="193"/>
      <c r="D43" s="193"/>
      <c r="E43" s="193"/>
      <c r="F43" s="193"/>
      <c r="G43" s="14">
        <v>36</v>
      </c>
      <c r="H43" s="22">
        <v>4256042</v>
      </c>
      <c r="I43" s="22">
        <v>4256042</v>
      </c>
    </row>
    <row r="44" spans="1:9" ht="12.75" customHeight="1">
      <c r="A44" s="195" t="s">
        <v>304</v>
      </c>
      <c r="B44" s="195"/>
      <c r="C44" s="195"/>
      <c r="D44" s="195"/>
      <c r="E44" s="195"/>
      <c r="F44" s="195"/>
      <c r="G44" s="15">
        <v>37</v>
      </c>
      <c r="H44" s="23">
        <f>H45+H53+H60+H70</f>
        <v>470780541</v>
      </c>
      <c r="I44" s="23">
        <f>I45+I53+I60+I70</f>
        <v>566132619</v>
      </c>
    </row>
    <row r="45" spans="1:9" ht="12.75" customHeight="1">
      <c r="A45" s="194" t="s">
        <v>39</v>
      </c>
      <c r="B45" s="194"/>
      <c r="C45" s="194"/>
      <c r="D45" s="194"/>
      <c r="E45" s="194"/>
      <c r="F45" s="194"/>
      <c r="G45" s="15">
        <v>38</v>
      </c>
      <c r="H45" s="23">
        <f>SUM(H46:H52)</f>
        <v>22910704</v>
      </c>
      <c r="I45" s="23">
        <f>SUM(I46:I52)</f>
        <v>30686052</v>
      </c>
    </row>
    <row r="46" spans="1:9" ht="12.75" customHeight="1">
      <c r="A46" s="193" t="s">
        <v>40</v>
      </c>
      <c r="B46" s="193"/>
      <c r="C46" s="193"/>
      <c r="D46" s="193"/>
      <c r="E46" s="193"/>
      <c r="F46" s="193"/>
      <c r="G46" s="14">
        <v>39</v>
      </c>
      <c r="H46" s="22">
        <v>22910704</v>
      </c>
      <c r="I46" s="22">
        <v>30686052</v>
      </c>
    </row>
    <row r="47" spans="1:9" ht="12.75" customHeight="1">
      <c r="A47" s="193" t="s">
        <v>41</v>
      </c>
      <c r="B47" s="193"/>
      <c r="C47" s="193"/>
      <c r="D47" s="193"/>
      <c r="E47" s="193"/>
      <c r="F47" s="193"/>
      <c r="G47" s="14">
        <v>40</v>
      </c>
      <c r="H47" s="22">
        <v>0</v>
      </c>
      <c r="I47" s="22">
        <v>0</v>
      </c>
    </row>
    <row r="48" spans="1:9" ht="12.75" customHeight="1">
      <c r="A48" s="193" t="s">
        <v>42</v>
      </c>
      <c r="B48" s="193"/>
      <c r="C48" s="193"/>
      <c r="D48" s="193"/>
      <c r="E48" s="193"/>
      <c r="F48" s="193"/>
      <c r="G48" s="14">
        <v>41</v>
      </c>
      <c r="H48" s="22">
        <v>0</v>
      </c>
      <c r="I48" s="22">
        <v>0</v>
      </c>
    </row>
    <row r="49" spans="1:9" ht="12.75" customHeight="1">
      <c r="A49" s="193" t="s">
        <v>43</v>
      </c>
      <c r="B49" s="193"/>
      <c r="C49" s="193"/>
      <c r="D49" s="193"/>
      <c r="E49" s="193"/>
      <c r="F49" s="193"/>
      <c r="G49" s="14">
        <v>42</v>
      </c>
      <c r="H49" s="22">
        <v>0</v>
      </c>
      <c r="I49" s="22">
        <v>0</v>
      </c>
    </row>
    <row r="50" spans="1:9" ht="12.75" customHeight="1">
      <c r="A50" s="193" t="s">
        <v>44</v>
      </c>
      <c r="B50" s="193"/>
      <c r="C50" s="193"/>
      <c r="D50" s="193"/>
      <c r="E50" s="193"/>
      <c r="F50" s="193"/>
      <c r="G50" s="14">
        <v>43</v>
      </c>
      <c r="H50" s="22">
        <v>0</v>
      </c>
      <c r="I50" s="22">
        <v>0</v>
      </c>
    </row>
    <row r="51" spans="1:9" ht="12.75" customHeight="1">
      <c r="A51" s="193" t="s">
        <v>45</v>
      </c>
      <c r="B51" s="193"/>
      <c r="C51" s="193"/>
      <c r="D51" s="193"/>
      <c r="E51" s="193"/>
      <c r="F51" s="193"/>
      <c r="G51" s="14">
        <v>44</v>
      </c>
      <c r="H51" s="22">
        <v>0</v>
      </c>
      <c r="I51" s="22">
        <v>0</v>
      </c>
    </row>
    <row r="52" spans="1:9" ht="12.75" customHeight="1">
      <c r="A52" s="193" t="s">
        <v>46</v>
      </c>
      <c r="B52" s="193"/>
      <c r="C52" s="193"/>
      <c r="D52" s="193"/>
      <c r="E52" s="193"/>
      <c r="F52" s="193"/>
      <c r="G52" s="14">
        <v>45</v>
      </c>
      <c r="H52" s="22">
        <v>0</v>
      </c>
      <c r="I52" s="22">
        <v>0</v>
      </c>
    </row>
    <row r="53" spans="1:9" ht="12.75" customHeight="1">
      <c r="A53" s="194" t="s">
        <v>47</v>
      </c>
      <c r="B53" s="194"/>
      <c r="C53" s="194"/>
      <c r="D53" s="194"/>
      <c r="E53" s="194"/>
      <c r="F53" s="194"/>
      <c r="G53" s="15">
        <v>46</v>
      </c>
      <c r="H53" s="23">
        <f>SUM(H54:H59)</f>
        <v>87242631</v>
      </c>
      <c r="I53" s="23">
        <f>SUM(I54:I59)</f>
        <v>105926280</v>
      </c>
    </row>
    <row r="54" spans="1:9" ht="12.75" customHeight="1">
      <c r="A54" s="193" t="s">
        <v>48</v>
      </c>
      <c r="B54" s="193"/>
      <c r="C54" s="193"/>
      <c r="D54" s="193"/>
      <c r="E54" s="193"/>
      <c r="F54" s="193"/>
      <c r="G54" s="14">
        <v>47</v>
      </c>
      <c r="H54" s="22">
        <v>4892</v>
      </c>
      <c r="I54" s="22">
        <v>4259</v>
      </c>
    </row>
    <row r="55" spans="1:9" ht="12.75" customHeight="1">
      <c r="A55" s="193" t="s">
        <v>49</v>
      </c>
      <c r="B55" s="193"/>
      <c r="C55" s="193"/>
      <c r="D55" s="193"/>
      <c r="E55" s="193"/>
      <c r="F55" s="193"/>
      <c r="G55" s="14">
        <v>48</v>
      </c>
      <c r="H55" s="22">
        <v>0</v>
      </c>
      <c r="I55" s="22">
        <v>0</v>
      </c>
    </row>
    <row r="56" spans="1:9" ht="12.75" customHeight="1">
      <c r="A56" s="193" t="s">
        <v>50</v>
      </c>
      <c r="B56" s="193"/>
      <c r="C56" s="193"/>
      <c r="D56" s="193"/>
      <c r="E56" s="193"/>
      <c r="F56" s="193"/>
      <c r="G56" s="14">
        <v>49</v>
      </c>
      <c r="H56" s="22">
        <v>86037242</v>
      </c>
      <c r="I56" s="22">
        <v>101148562</v>
      </c>
    </row>
    <row r="57" spans="1:9" ht="12.75" customHeight="1">
      <c r="A57" s="193" t="s">
        <v>51</v>
      </c>
      <c r="B57" s="193"/>
      <c r="C57" s="193"/>
      <c r="D57" s="193"/>
      <c r="E57" s="193"/>
      <c r="F57" s="193"/>
      <c r="G57" s="14">
        <v>50</v>
      </c>
      <c r="H57" s="22">
        <v>7289</v>
      </c>
      <c r="I57" s="22">
        <v>6533</v>
      </c>
    </row>
    <row r="58" spans="1:9" ht="12.75" customHeight="1">
      <c r="A58" s="193" t="s">
        <v>52</v>
      </c>
      <c r="B58" s="193"/>
      <c r="C58" s="193"/>
      <c r="D58" s="193"/>
      <c r="E58" s="193"/>
      <c r="F58" s="193"/>
      <c r="G58" s="14">
        <v>51</v>
      </c>
      <c r="H58" s="22">
        <v>20978</v>
      </c>
      <c r="I58" s="22">
        <v>0</v>
      </c>
    </row>
    <row r="59" spans="1:9" ht="12.75" customHeight="1">
      <c r="A59" s="193" t="s">
        <v>53</v>
      </c>
      <c r="B59" s="193"/>
      <c r="C59" s="193"/>
      <c r="D59" s="193"/>
      <c r="E59" s="193"/>
      <c r="F59" s="193"/>
      <c r="G59" s="14">
        <v>52</v>
      </c>
      <c r="H59" s="22">
        <v>1172230</v>
      </c>
      <c r="I59" s="22">
        <v>4766926</v>
      </c>
    </row>
    <row r="60" spans="1:9" ht="12.75" customHeight="1">
      <c r="A60" s="194" t="s">
        <v>54</v>
      </c>
      <c r="B60" s="194"/>
      <c r="C60" s="194"/>
      <c r="D60" s="194"/>
      <c r="E60" s="194"/>
      <c r="F60" s="194"/>
      <c r="G60" s="15">
        <v>53</v>
      </c>
      <c r="H60" s="23">
        <f>SUM(H61:H69)</f>
        <v>36834234</v>
      </c>
      <c r="I60" s="23">
        <f>SUM(I61:I69)</f>
        <v>37742436</v>
      </c>
    </row>
    <row r="61" spans="1:9" ht="12.75" customHeight="1">
      <c r="A61" s="193" t="s">
        <v>23</v>
      </c>
      <c r="B61" s="193"/>
      <c r="C61" s="193"/>
      <c r="D61" s="193"/>
      <c r="E61" s="193"/>
      <c r="F61" s="193"/>
      <c r="G61" s="14">
        <v>54</v>
      </c>
      <c r="H61" s="22">
        <v>0</v>
      </c>
      <c r="I61" s="22">
        <v>0</v>
      </c>
    </row>
    <row r="62" spans="1:9" ht="27" customHeight="1">
      <c r="A62" s="193" t="s">
        <v>24</v>
      </c>
      <c r="B62" s="193"/>
      <c r="C62" s="193"/>
      <c r="D62" s="193"/>
      <c r="E62" s="193"/>
      <c r="F62" s="193"/>
      <c r="G62" s="14">
        <v>55</v>
      </c>
      <c r="H62" s="22">
        <v>0</v>
      </c>
      <c r="I62" s="22">
        <v>0</v>
      </c>
    </row>
    <row r="63" spans="1:9" ht="12.75" customHeight="1">
      <c r="A63" s="193" t="s">
        <v>25</v>
      </c>
      <c r="B63" s="193"/>
      <c r="C63" s="193"/>
      <c r="D63" s="193"/>
      <c r="E63" s="193"/>
      <c r="F63" s="193"/>
      <c r="G63" s="14">
        <v>56</v>
      </c>
      <c r="H63" s="22">
        <v>0</v>
      </c>
      <c r="I63" s="22">
        <v>0</v>
      </c>
    </row>
    <row r="64" spans="1:9" ht="25.5" customHeight="1">
      <c r="A64" s="193" t="s">
        <v>55</v>
      </c>
      <c r="B64" s="193"/>
      <c r="C64" s="193"/>
      <c r="D64" s="193"/>
      <c r="E64" s="193"/>
      <c r="F64" s="193"/>
      <c r="G64" s="14">
        <v>57</v>
      </c>
      <c r="H64" s="22">
        <v>0</v>
      </c>
      <c r="I64" s="22">
        <v>0</v>
      </c>
    </row>
    <row r="65" spans="1:9" ht="21" customHeight="1">
      <c r="A65" s="193" t="s">
        <v>27</v>
      </c>
      <c r="B65" s="193"/>
      <c r="C65" s="193"/>
      <c r="D65" s="193"/>
      <c r="E65" s="193"/>
      <c r="F65" s="193"/>
      <c r="G65" s="14">
        <v>58</v>
      </c>
      <c r="H65" s="22">
        <v>0</v>
      </c>
      <c r="I65" s="22">
        <v>0</v>
      </c>
    </row>
    <row r="66" spans="1:9" ht="21" customHeight="1">
      <c r="A66" s="193" t="s">
        <v>28</v>
      </c>
      <c r="B66" s="193"/>
      <c r="C66" s="193"/>
      <c r="D66" s="193"/>
      <c r="E66" s="193"/>
      <c r="F66" s="193"/>
      <c r="G66" s="14">
        <v>59</v>
      </c>
      <c r="H66" s="22">
        <v>0</v>
      </c>
      <c r="I66" s="22">
        <v>0</v>
      </c>
    </row>
    <row r="67" spans="1:9" ht="12.75" customHeight="1">
      <c r="A67" s="193" t="s">
        <v>29</v>
      </c>
      <c r="B67" s="193"/>
      <c r="C67" s="193"/>
      <c r="D67" s="193"/>
      <c r="E67" s="193"/>
      <c r="F67" s="193"/>
      <c r="G67" s="14">
        <v>60</v>
      </c>
      <c r="H67" s="22">
        <v>0</v>
      </c>
      <c r="I67" s="22">
        <v>0</v>
      </c>
    </row>
    <row r="68" spans="1:9" ht="12.75" customHeight="1">
      <c r="A68" s="193" t="s">
        <v>30</v>
      </c>
      <c r="B68" s="193"/>
      <c r="C68" s="193"/>
      <c r="D68" s="193"/>
      <c r="E68" s="193"/>
      <c r="F68" s="193"/>
      <c r="G68" s="14">
        <v>61</v>
      </c>
      <c r="H68" s="22">
        <v>36834234</v>
      </c>
      <c r="I68" s="22">
        <v>37742436</v>
      </c>
    </row>
    <row r="69" spans="1:9" ht="12.75" customHeight="1">
      <c r="A69" s="193" t="s">
        <v>56</v>
      </c>
      <c r="B69" s="193"/>
      <c r="C69" s="193"/>
      <c r="D69" s="193"/>
      <c r="E69" s="193"/>
      <c r="F69" s="193"/>
      <c r="G69" s="14">
        <v>62</v>
      </c>
      <c r="H69" s="22">
        <v>0</v>
      </c>
      <c r="I69" s="22">
        <v>0</v>
      </c>
    </row>
    <row r="70" spans="1:9" ht="12.75" customHeight="1">
      <c r="A70" s="193" t="s">
        <v>57</v>
      </c>
      <c r="B70" s="193"/>
      <c r="C70" s="193"/>
      <c r="D70" s="193"/>
      <c r="E70" s="193"/>
      <c r="F70" s="193"/>
      <c r="G70" s="14">
        <v>63</v>
      </c>
      <c r="H70" s="22">
        <v>323792972</v>
      </c>
      <c r="I70" s="22">
        <v>391777851</v>
      </c>
    </row>
    <row r="71" spans="1:9" ht="12.75" customHeight="1">
      <c r="A71" s="204" t="s">
        <v>58</v>
      </c>
      <c r="B71" s="204"/>
      <c r="C71" s="204"/>
      <c r="D71" s="204"/>
      <c r="E71" s="204"/>
      <c r="F71" s="204"/>
      <c r="G71" s="14">
        <v>64</v>
      </c>
      <c r="H71" s="22">
        <v>3794380</v>
      </c>
      <c r="I71" s="22">
        <v>18684932</v>
      </c>
    </row>
    <row r="72" spans="1:9" ht="12.75" customHeight="1">
      <c r="A72" s="195" t="s">
        <v>305</v>
      </c>
      <c r="B72" s="195"/>
      <c r="C72" s="195"/>
      <c r="D72" s="195"/>
      <c r="E72" s="195"/>
      <c r="F72" s="195"/>
      <c r="G72" s="15">
        <v>65</v>
      </c>
      <c r="H72" s="23">
        <f>H8+H9+H44+H71</f>
        <v>4798839352</v>
      </c>
      <c r="I72" s="23">
        <f>I8+I9+I44+I71</f>
        <v>4871349811</v>
      </c>
    </row>
    <row r="73" spans="1:9" ht="12.75" customHeight="1">
      <c r="A73" s="204" t="s">
        <v>59</v>
      </c>
      <c r="B73" s="204"/>
      <c r="C73" s="204"/>
      <c r="D73" s="204"/>
      <c r="E73" s="204"/>
      <c r="F73" s="204"/>
      <c r="G73" s="14">
        <v>66</v>
      </c>
      <c r="H73" s="22">
        <v>2171809907</v>
      </c>
      <c r="I73" s="22">
        <v>2171696161</v>
      </c>
    </row>
    <row r="74" spans="1:9" ht="12.75">
      <c r="A74" s="211" t="s">
        <v>60</v>
      </c>
      <c r="B74" s="212"/>
      <c r="C74" s="212"/>
      <c r="D74" s="212"/>
      <c r="E74" s="212"/>
      <c r="F74" s="212"/>
      <c r="G74" s="212"/>
      <c r="H74" s="212"/>
      <c r="I74" s="212"/>
    </row>
    <row r="75" spans="1:9" ht="12.75" customHeight="1">
      <c r="A75" s="195" t="s">
        <v>355</v>
      </c>
      <c r="B75" s="195"/>
      <c r="C75" s="195"/>
      <c r="D75" s="195"/>
      <c r="E75" s="195"/>
      <c r="F75" s="195"/>
      <c r="G75" s="15">
        <v>67</v>
      </c>
      <c r="H75" s="102">
        <f>H76+H77+H78+H84+H85+H91+H94+H97</f>
        <v>4566821571</v>
      </c>
      <c r="I75" s="102">
        <f>I76+I77+I78+I84+I85+I91+I94+I97</f>
        <v>4701950087</v>
      </c>
    </row>
    <row r="76" spans="1:9" ht="12.75" customHeight="1">
      <c r="A76" s="193" t="s">
        <v>61</v>
      </c>
      <c r="B76" s="193"/>
      <c r="C76" s="193"/>
      <c r="D76" s="193"/>
      <c r="E76" s="193"/>
      <c r="F76" s="193"/>
      <c r="G76" s="14">
        <v>68</v>
      </c>
      <c r="H76" s="22">
        <v>2952437940</v>
      </c>
      <c r="I76" s="22">
        <v>2952437940</v>
      </c>
    </row>
    <row r="77" spans="1:9" ht="12.75" customHeight="1">
      <c r="A77" s="193" t="s">
        <v>62</v>
      </c>
      <c r="B77" s="193"/>
      <c r="C77" s="193"/>
      <c r="D77" s="193"/>
      <c r="E77" s="193"/>
      <c r="F77" s="193"/>
      <c r="G77" s="14">
        <v>69</v>
      </c>
      <c r="H77" s="22">
        <v>53585</v>
      </c>
      <c r="I77" s="22">
        <v>53585</v>
      </c>
    </row>
    <row r="78" spans="1:9" ht="12.75" customHeight="1">
      <c r="A78" s="194" t="s">
        <v>63</v>
      </c>
      <c r="B78" s="194"/>
      <c r="C78" s="194"/>
      <c r="D78" s="194"/>
      <c r="E78" s="194"/>
      <c r="F78" s="194"/>
      <c r="G78" s="15">
        <v>70</v>
      </c>
      <c r="H78" s="102">
        <f>SUM(H79:H83)</f>
        <v>754242087</v>
      </c>
      <c r="I78" s="102">
        <f>SUM(I79:I83)</f>
        <v>754242087</v>
      </c>
    </row>
    <row r="79" spans="1:9" ht="12.75" customHeight="1">
      <c r="A79" s="193" t="s">
        <v>64</v>
      </c>
      <c r="B79" s="193"/>
      <c r="C79" s="193"/>
      <c r="D79" s="193"/>
      <c r="E79" s="193"/>
      <c r="F79" s="193"/>
      <c r="G79" s="14">
        <v>71</v>
      </c>
      <c r="H79" s="22">
        <v>110299193</v>
      </c>
      <c r="I79" s="22">
        <v>110299193</v>
      </c>
    </row>
    <row r="80" spans="1:9" ht="12.75" customHeight="1">
      <c r="A80" s="193" t="s">
        <v>65</v>
      </c>
      <c r="B80" s="193"/>
      <c r="C80" s="193"/>
      <c r="D80" s="193"/>
      <c r="E80" s="193"/>
      <c r="F80" s="193"/>
      <c r="G80" s="14">
        <v>72</v>
      </c>
      <c r="H80" s="22">
        <v>0</v>
      </c>
      <c r="I80" s="22">
        <v>0</v>
      </c>
    </row>
    <row r="81" spans="1:9" ht="12.75" customHeight="1">
      <c r="A81" s="193" t="s">
        <v>66</v>
      </c>
      <c r="B81" s="193"/>
      <c r="C81" s="193"/>
      <c r="D81" s="193"/>
      <c r="E81" s="193"/>
      <c r="F81" s="193"/>
      <c r="G81" s="14">
        <v>73</v>
      </c>
      <c r="H81" s="22">
        <v>0</v>
      </c>
      <c r="I81" s="22">
        <v>0</v>
      </c>
    </row>
    <row r="82" spans="1:9" ht="12.75" customHeight="1">
      <c r="A82" s="193" t="s">
        <v>67</v>
      </c>
      <c r="B82" s="193"/>
      <c r="C82" s="193"/>
      <c r="D82" s="193"/>
      <c r="E82" s="193"/>
      <c r="F82" s="193"/>
      <c r="G82" s="14">
        <v>74</v>
      </c>
      <c r="H82" s="22">
        <v>0</v>
      </c>
      <c r="I82" s="22">
        <v>0</v>
      </c>
    </row>
    <row r="83" spans="1:9" ht="12.75" customHeight="1">
      <c r="A83" s="193" t="s">
        <v>68</v>
      </c>
      <c r="B83" s="193"/>
      <c r="C83" s="193"/>
      <c r="D83" s="193"/>
      <c r="E83" s="193"/>
      <c r="F83" s="193"/>
      <c r="G83" s="14">
        <v>75</v>
      </c>
      <c r="H83" s="22">
        <v>643942894</v>
      </c>
      <c r="I83" s="22">
        <v>643942894</v>
      </c>
    </row>
    <row r="84" spans="1:9" ht="12.75" customHeight="1">
      <c r="A84" s="213" t="s">
        <v>69</v>
      </c>
      <c r="B84" s="213"/>
      <c r="C84" s="213"/>
      <c r="D84" s="213"/>
      <c r="E84" s="213"/>
      <c r="F84" s="213"/>
      <c r="G84" s="95">
        <v>76</v>
      </c>
      <c r="H84" s="96">
        <v>0</v>
      </c>
      <c r="I84" s="96">
        <v>0</v>
      </c>
    </row>
    <row r="85" spans="1:9" ht="12.75" customHeight="1">
      <c r="A85" s="194" t="s">
        <v>447</v>
      </c>
      <c r="B85" s="194"/>
      <c r="C85" s="194"/>
      <c r="D85" s="194"/>
      <c r="E85" s="194"/>
      <c r="F85" s="194"/>
      <c r="G85" s="15">
        <v>77</v>
      </c>
      <c r="H85" s="23">
        <f>H86+H87+H88+H89+H90</f>
        <v>0</v>
      </c>
      <c r="I85" s="23">
        <f>I86+I87+I88+I89+I90</f>
        <v>0</v>
      </c>
    </row>
    <row r="86" spans="1:9" ht="25.5" customHeight="1">
      <c r="A86" s="193" t="s">
        <v>448</v>
      </c>
      <c r="B86" s="193"/>
      <c r="C86" s="193"/>
      <c r="D86" s="193"/>
      <c r="E86" s="193"/>
      <c r="F86" s="193"/>
      <c r="G86" s="14">
        <v>78</v>
      </c>
      <c r="H86" s="22">
        <v>0</v>
      </c>
      <c r="I86" s="22">
        <v>0</v>
      </c>
    </row>
    <row r="87" spans="1:9" ht="12.75" customHeight="1">
      <c r="A87" s="193" t="s">
        <v>70</v>
      </c>
      <c r="B87" s="193"/>
      <c r="C87" s="193"/>
      <c r="D87" s="193"/>
      <c r="E87" s="193"/>
      <c r="F87" s="193"/>
      <c r="G87" s="14">
        <v>79</v>
      </c>
      <c r="H87" s="22">
        <v>0</v>
      </c>
      <c r="I87" s="22">
        <v>0</v>
      </c>
    </row>
    <row r="88" spans="1:9" ht="12.75" customHeight="1">
      <c r="A88" s="193" t="s">
        <v>71</v>
      </c>
      <c r="B88" s="193"/>
      <c r="C88" s="193"/>
      <c r="D88" s="193"/>
      <c r="E88" s="193"/>
      <c r="F88" s="193"/>
      <c r="G88" s="14">
        <v>80</v>
      </c>
      <c r="H88" s="22">
        <v>0</v>
      </c>
      <c r="I88" s="22">
        <v>0</v>
      </c>
    </row>
    <row r="89" spans="1:9" ht="12.75" customHeight="1">
      <c r="A89" s="193" t="s">
        <v>351</v>
      </c>
      <c r="B89" s="193"/>
      <c r="C89" s="193"/>
      <c r="D89" s="193"/>
      <c r="E89" s="193"/>
      <c r="F89" s="193"/>
      <c r="G89" s="14">
        <v>81</v>
      </c>
      <c r="H89" s="22">
        <v>0</v>
      </c>
      <c r="I89" s="22">
        <v>0</v>
      </c>
    </row>
    <row r="90" spans="1:9" ht="12.75" customHeight="1">
      <c r="A90" s="193" t="s">
        <v>352</v>
      </c>
      <c r="B90" s="193"/>
      <c r="C90" s="193"/>
      <c r="D90" s="193"/>
      <c r="E90" s="193"/>
      <c r="F90" s="193"/>
      <c r="G90" s="14">
        <v>82</v>
      </c>
      <c r="H90" s="22">
        <v>0</v>
      </c>
      <c r="I90" s="22">
        <v>0</v>
      </c>
    </row>
    <row r="91" spans="1:9" ht="12.75" customHeight="1">
      <c r="A91" s="194" t="s">
        <v>353</v>
      </c>
      <c r="B91" s="194"/>
      <c r="C91" s="194"/>
      <c r="D91" s="194"/>
      <c r="E91" s="194"/>
      <c r="F91" s="194"/>
      <c r="G91" s="15">
        <v>83</v>
      </c>
      <c r="H91" s="23">
        <f>H92-H93</f>
        <v>571982176</v>
      </c>
      <c r="I91" s="23">
        <f>I92-I93</f>
        <v>860087959</v>
      </c>
    </row>
    <row r="92" spans="1:9" ht="12.75" customHeight="1">
      <c r="A92" s="193" t="s">
        <v>72</v>
      </c>
      <c r="B92" s="193"/>
      <c r="C92" s="193"/>
      <c r="D92" s="193"/>
      <c r="E92" s="193"/>
      <c r="F92" s="193"/>
      <c r="G92" s="14">
        <v>84</v>
      </c>
      <c r="H92" s="22">
        <v>571982176</v>
      </c>
      <c r="I92" s="22">
        <v>860087959</v>
      </c>
    </row>
    <row r="93" spans="1:9" ht="12.75" customHeight="1">
      <c r="A93" s="193" t="s">
        <v>73</v>
      </c>
      <c r="B93" s="193"/>
      <c r="C93" s="193"/>
      <c r="D93" s="193"/>
      <c r="E93" s="193"/>
      <c r="F93" s="193"/>
      <c r="G93" s="14">
        <v>85</v>
      </c>
      <c r="H93" s="22">
        <v>0</v>
      </c>
      <c r="I93" s="22">
        <v>0</v>
      </c>
    </row>
    <row r="94" spans="1:9" ht="12.75" customHeight="1">
      <c r="A94" s="194" t="s">
        <v>354</v>
      </c>
      <c r="B94" s="194"/>
      <c r="C94" s="194"/>
      <c r="D94" s="194"/>
      <c r="E94" s="194"/>
      <c r="F94" s="194"/>
      <c r="G94" s="15">
        <v>86</v>
      </c>
      <c r="H94" s="23">
        <f>H95-H96</f>
        <v>288105783</v>
      </c>
      <c r="I94" s="23">
        <f>I95-I96</f>
        <v>135128516</v>
      </c>
    </row>
    <row r="95" spans="1:9" ht="12.75" customHeight="1">
      <c r="A95" s="193" t="s">
        <v>74</v>
      </c>
      <c r="B95" s="193"/>
      <c r="C95" s="193"/>
      <c r="D95" s="193"/>
      <c r="E95" s="193"/>
      <c r="F95" s="193"/>
      <c r="G95" s="14">
        <v>87</v>
      </c>
      <c r="H95" s="22">
        <v>288105783</v>
      </c>
      <c r="I95" s="22">
        <v>135128516</v>
      </c>
    </row>
    <row r="96" spans="1:9" ht="12.75" customHeight="1">
      <c r="A96" s="193" t="s">
        <v>75</v>
      </c>
      <c r="B96" s="193"/>
      <c r="C96" s="193"/>
      <c r="D96" s="193"/>
      <c r="E96" s="193"/>
      <c r="F96" s="193"/>
      <c r="G96" s="14">
        <v>88</v>
      </c>
      <c r="H96" s="22">
        <v>0</v>
      </c>
      <c r="I96" s="22">
        <v>0</v>
      </c>
    </row>
    <row r="97" spans="1:9" ht="12.75" customHeight="1">
      <c r="A97" s="193" t="s">
        <v>76</v>
      </c>
      <c r="B97" s="193"/>
      <c r="C97" s="193"/>
      <c r="D97" s="193"/>
      <c r="E97" s="193"/>
      <c r="F97" s="193"/>
      <c r="G97" s="14">
        <v>89</v>
      </c>
      <c r="H97" s="22">
        <v>0</v>
      </c>
      <c r="I97" s="22">
        <v>0</v>
      </c>
    </row>
    <row r="98" spans="1:9" ht="12.75" customHeight="1">
      <c r="A98" s="195" t="s">
        <v>356</v>
      </c>
      <c r="B98" s="195"/>
      <c r="C98" s="195"/>
      <c r="D98" s="195"/>
      <c r="E98" s="195"/>
      <c r="F98" s="195"/>
      <c r="G98" s="15">
        <v>90</v>
      </c>
      <c r="H98" s="23">
        <f>SUM(H99:H104)</f>
        <v>17447489</v>
      </c>
      <c r="I98" s="23">
        <f>SUM(I99:I104)</f>
        <v>13893143</v>
      </c>
    </row>
    <row r="99" spans="1:9" ht="12.75" customHeight="1">
      <c r="A99" s="193" t="s">
        <v>77</v>
      </c>
      <c r="B99" s="193"/>
      <c r="C99" s="193"/>
      <c r="D99" s="193"/>
      <c r="E99" s="193"/>
      <c r="F99" s="193"/>
      <c r="G99" s="14">
        <v>91</v>
      </c>
      <c r="H99" s="22">
        <v>14263893</v>
      </c>
      <c r="I99" s="22">
        <v>10799672</v>
      </c>
    </row>
    <row r="100" spans="1:9" ht="12.75" customHeight="1">
      <c r="A100" s="193" t="s">
        <v>78</v>
      </c>
      <c r="B100" s="193"/>
      <c r="C100" s="193"/>
      <c r="D100" s="193"/>
      <c r="E100" s="193"/>
      <c r="F100" s="193"/>
      <c r="G100" s="14">
        <v>92</v>
      </c>
      <c r="H100" s="22">
        <v>0</v>
      </c>
      <c r="I100" s="22">
        <v>0</v>
      </c>
    </row>
    <row r="101" spans="1:9" ht="12.75" customHeight="1">
      <c r="A101" s="193" t="s">
        <v>79</v>
      </c>
      <c r="B101" s="193"/>
      <c r="C101" s="193"/>
      <c r="D101" s="193"/>
      <c r="E101" s="193"/>
      <c r="F101" s="193"/>
      <c r="G101" s="14">
        <v>93</v>
      </c>
      <c r="H101" s="22">
        <v>3183596</v>
      </c>
      <c r="I101" s="22">
        <v>3093471</v>
      </c>
    </row>
    <row r="102" spans="1:9" ht="12.75" customHeight="1">
      <c r="A102" s="193" t="s">
        <v>80</v>
      </c>
      <c r="B102" s="193"/>
      <c r="C102" s="193"/>
      <c r="D102" s="193"/>
      <c r="E102" s="193"/>
      <c r="F102" s="193"/>
      <c r="G102" s="14">
        <v>94</v>
      </c>
      <c r="H102" s="22">
        <v>0</v>
      </c>
      <c r="I102" s="22">
        <v>0</v>
      </c>
    </row>
    <row r="103" spans="1:9" ht="12.75" customHeight="1">
      <c r="A103" s="193" t="s">
        <v>81</v>
      </c>
      <c r="B103" s="193"/>
      <c r="C103" s="193"/>
      <c r="D103" s="193"/>
      <c r="E103" s="193"/>
      <c r="F103" s="193"/>
      <c r="G103" s="14">
        <v>95</v>
      </c>
      <c r="H103" s="22">
        <v>0</v>
      </c>
      <c r="I103" s="22">
        <v>0</v>
      </c>
    </row>
    <row r="104" spans="1:9" ht="12.75" customHeight="1">
      <c r="A104" s="193" t="s">
        <v>82</v>
      </c>
      <c r="B104" s="193"/>
      <c r="C104" s="193"/>
      <c r="D104" s="193"/>
      <c r="E104" s="193"/>
      <c r="F104" s="193"/>
      <c r="G104" s="14">
        <v>96</v>
      </c>
      <c r="H104" s="22">
        <v>0</v>
      </c>
      <c r="I104" s="22">
        <v>0</v>
      </c>
    </row>
    <row r="105" spans="1:9" ht="12.75" customHeight="1">
      <c r="A105" s="195" t="s">
        <v>357</v>
      </c>
      <c r="B105" s="195"/>
      <c r="C105" s="195"/>
      <c r="D105" s="195"/>
      <c r="E105" s="195"/>
      <c r="F105" s="195"/>
      <c r="G105" s="15">
        <v>97</v>
      </c>
      <c r="H105" s="23">
        <f>SUM(H106:H116)</f>
        <v>83117057</v>
      </c>
      <c r="I105" s="23">
        <f>SUM(I106:I116)</f>
        <v>86168018</v>
      </c>
    </row>
    <row r="106" spans="1:9" ht="12.75" customHeight="1">
      <c r="A106" s="193" t="s">
        <v>83</v>
      </c>
      <c r="B106" s="193"/>
      <c r="C106" s="193"/>
      <c r="D106" s="193"/>
      <c r="E106" s="193"/>
      <c r="F106" s="193"/>
      <c r="G106" s="14">
        <v>98</v>
      </c>
      <c r="H106" s="22">
        <v>0</v>
      </c>
      <c r="I106" s="22">
        <v>0</v>
      </c>
    </row>
    <row r="107" spans="1:9" ht="24" customHeight="1">
      <c r="A107" s="193" t="s">
        <v>84</v>
      </c>
      <c r="B107" s="193"/>
      <c r="C107" s="193"/>
      <c r="D107" s="193"/>
      <c r="E107" s="193"/>
      <c r="F107" s="193"/>
      <c r="G107" s="14">
        <v>99</v>
      </c>
      <c r="H107" s="22">
        <v>0</v>
      </c>
      <c r="I107" s="22">
        <v>0</v>
      </c>
    </row>
    <row r="108" spans="1:9" ht="12.75" customHeight="1">
      <c r="A108" s="193" t="s">
        <v>85</v>
      </c>
      <c r="B108" s="193"/>
      <c r="C108" s="193"/>
      <c r="D108" s="193"/>
      <c r="E108" s="193"/>
      <c r="F108" s="193"/>
      <c r="G108" s="14">
        <v>100</v>
      </c>
      <c r="H108" s="22">
        <v>0</v>
      </c>
      <c r="I108" s="22">
        <v>0</v>
      </c>
    </row>
    <row r="109" spans="1:9" ht="21" customHeight="1">
      <c r="A109" s="193" t="s">
        <v>86</v>
      </c>
      <c r="B109" s="193"/>
      <c r="C109" s="193"/>
      <c r="D109" s="193"/>
      <c r="E109" s="193"/>
      <c r="F109" s="193"/>
      <c r="G109" s="14">
        <v>101</v>
      </c>
      <c r="H109" s="22">
        <v>0</v>
      </c>
      <c r="I109" s="22">
        <v>0</v>
      </c>
    </row>
    <row r="110" spans="1:9" ht="12.75" customHeight="1">
      <c r="A110" s="193" t="s">
        <v>87</v>
      </c>
      <c r="B110" s="193"/>
      <c r="C110" s="193"/>
      <c r="D110" s="193"/>
      <c r="E110" s="193"/>
      <c r="F110" s="193"/>
      <c r="G110" s="14">
        <v>102</v>
      </c>
      <c r="H110" s="22">
        <v>0</v>
      </c>
      <c r="I110" s="22">
        <v>0</v>
      </c>
    </row>
    <row r="111" spans="1:9" ht="12.75" customHeight="1">
      <c r="A111" s="193" t="s">
        <v>88</v>
      </c>
      <c r="B111" s="193"/>
      <c r="C111" s="193"/>
      <c r="D111" s="193"/>
      <c r="E111" s="193"/>
      <c r="F111" s="193"/>
      <c r="G111" s="14">
        <v>103</v>
      </c>
      <c r="H111" s="22">
        <v>4688571</v>
      </c>
      <c r="I111" s="22">
        <v>5805763</v>
      </c>
    </row>
    <row r="112" spans="1:9" ht="12.75" customHeight="1">
      <c r="A112" s="193" t="s">
        <v>89</v>
      </c>
      <c r="B112" s="193"/>
      <c r="C112" s="193"/>
      <c r="D112" s="193"/>
      <c r="E112" s="193"/>
      <c r="F112" s="193"/>
      <c r="G112" s="14">
        <v>104</v>
      </c>
      <c r="H112" s="22">
        <v>0</v>
      </c>
      <c r="I112" s="22">
        <v>0</v>
      </c>
    </row>
    <row r="113" spans="1:9" ht="12.75" customHeight="1">
      <c r="A113" s="193" t="s">
        <v>90</v>
      </c>
      <c r="B113" s="193"/>
      <c r="C113" s="193"/>
      <c r="D113" s="193"/>
      <c r="E113" s="193"/>
      <c r="F113" s="193"/>
      <c r="G113" s="14">
        <v>105</v>
      </c>
      <c r="H113" s="22">
        <v>0</v>
      </c>
      <c r="I113" s="22">
        <v>0</v>
      </c>
    </row>
    <row r="114" spans="1:9" ht="12.75" customHeight="1">
      <c r="A114" s="193" t="s">
        <v>91</v>
      </c>
      <c r="B114" s="193"/>
      <c r="C114" s="193"/>
      <c r="D114" s="193"/>
      <c r="E114" s="193"/>
      <c r="F114" s="193"/>
      <c r="G114" s="14">
        <v>106</v>
      </c>
      <c r="H114" s="22">
        <v>0</v>
      </c>
      <c r="I114" s="22">
        <v>0</v>
      </c>
    </row>
    <row r="115" spans="1:9" ht="12.75" customHeight="1">
      <c r="A115" s="193" t="s">
        <v>92</v>
      </c>
      <c r="B115" s="193"/>
      <c r="C115" s="193"/>
      <c r="D115" s="193"/>
      <c r="E115" s="193"/>
      <c r="F115" s="193"/>
      <c r="G115" s="14">
        <v>107</v>
      </c>
      <c r="H115" s="22">
        <v>78428486</v>
      </c>
      <c r="I115" s="22">
        <v>80362255</v>
      </c>
    </row>
    <row r="116" spans="1:9" ht="12.75" customHeight="1">
      <c r="A116" s="193" t="s">
        <v>93</v>
      </c>
      <c r="B116" s="193"/>
      <c r="C116" s="193"/>
      <c r="D116" s="193"/>
      <c r="E116" s="193"/>
      <c r="F116" s="193"/>
      <c r="G116" s="14">
        <v>108</v>
      </c>
      <c r="H116" s="22">
        <v>0</v>
      </c>
      <c r="I116" s="22">
        <v>0</v>
      </c>
    </row>
    <row r="117" spans="1:9" ht="12.75" customHeight="1">
      <c r="A117" s="195" t="s">
        <v>358</v>
      </c>
      <c r="B117" s="195"/>
      <c r="C117" s="195"/>
      <c r="D117" s="195"/>
      <c r="E117" s="195"/>
      <c r="F117" s="195"/>
      <c r="G117" s="15">
        <v>109</v>
      </c>
      <c r="H117" s="23">
        <f>SUM(H118:H131)</f>
        <v>128542391</v>
      </c>
      <c r="I117" s="23">
        <f>SUM(I118:I131)</f>
        <v>64748912</v>
      </c>
    </row>
    <row r="118" spans="1:9" ht="12.75" customHeight="1">
      <c r="A118" s="193" t="s">
        <v>83</v>
      </c>
      <c r="B118" s="193"/>
      <c r="C118" s="193"/>
      <c r="D118" s="193"/>
      <c r="E118" s="193"/>
      <c r="F118" s="193"/>
      <c r="G118" s="14">
        <v>110</v>
      </c>
      <c r="H118" s="22">
        <v>965973</v>
      </c>
      <c r="I118" s="22">
        <v>248403</v>
      </c>
    </row>
    <row r="119" spans="1:9" ht="21.75" customHeight="1">
      <c r="A119" s="193" t="s">
        <v>84</v>
      </c>
      <c r="B119" s="193"/>
      <c r="C119" s="193"/>
      <c r="D119" s="193"/>
      <c r="E119" s="193"/>
      <c r="F119" s="193"/>
      <c r="G119" s="14">
        <v>111</v>
      </c>
      <c r="H119" s="22">
        <v>0</v>
      </c>
      <c r="I119" s="22">
        <v>0</v>
      </c>
    </row>
    <row r="120" spans="1:9" ht="12.75" customHeight="1">
      <c r="A120" s="193" t="s">
        <v>85</v>
      </c>
      <c r="B120" s="193"/>
      <c r="C120" s="193"/>
      <c r="D120" s="193"/>
      <c r="E120" s="193"/>
      <c r="F120" s="193"/>
      <c r="G120" s="14">
        <v>112</v>
      </c>
      <c r="H120" s="22">
        <v>0</v>
      </c>
      <c r="I120" s="22">
        <v>0</v>
      </c>
    </row>
    <row r="121" spans="1:9" ht="23.25" customHeight="1">
      <c r="A121" s="193" t="s">
        <v>86</v>
      </c>
      <c r="B121" s="193"/>
      <c r="C121" s="193"/>
      <c r="D121" s="193"/>
      <c r="E121" s="193"/>
      <c r="F121" s="193"/>
      <c r="G121" s="14">
        <v>113</v>
      </c>
      <c r="H121" s="22">
        <v>0</v>
      </c>
      <c r="I121" s="22">
        <v>0</v>
      </c>
    </row>
    <row r="122" spans="1:9" ht="12.75" customHeight="1">
      <c r="A122" s="193" t="s">
        <v>87</v>
      </c>
      <c r="B122" s="193"/>
      <c r="C122" s="193"/>
      <c r="D122" s="193"/>
      <c r="E122" s="193"/>
      <c r="F122" s="193"/>
      <c r="G122" s="14">
        <v>114</v>
      </c>
      <c r="H122" s="22">
        <v>0</v>
      </c>
      <c r="I122" s="22">
        <v>0</v>
      </c>
    </row>
    <row r="123" spans="1:9" ht="12.75" customHeight="1">
      <c r="A123" s="193" t="s">
        <v>88</v>
      </c>
      <c r="B123" s="193"/>
      <c r="C123" s="193"/>
      <c r="D123" s="193"/>
      <c r="E123" s="193"/>
      <c r="F123" s="193"/>
      <c r="G123" s="14">
        <v>115</v>
      </c>
      <c r="H123" s="22">
        <v>1783923</v>
      </c>
      <c r="I123" s="22">
        <v>996174</v>
      </c>
    </row>
    <row r="124" spans="1:9" ht="12.75" customHeight="1">
      <c r="A124" s="193" t="s">
        <v>89</v>
      </c>
      <c r="B124" s="193"/>
      <c r="C124" s="193"/>
      <c r="D124" s="193"/>
      <c r="E124" s="193"/>
      <c r="F124" s="193"/>
      <c r="G124" s="14">
        <v>116</v>
      </c>
      <c r="H124" s="22">
        <v>15906</v>
      </c>
      <c r="I124" s="22">
        <v>15906</v>
      </c>
    </row>
    <row r="125" spans="1:9" ht="12.75" customHeight="1">
      <c r="A125" s="193" t="s">
        <v>90</v>
      </c>
      <c r="B125" s="193"/>
      <c r="C125" s="193"/>
      <c r="D125" s="193"/>
      <c r="E125" s="193"/>
      <c r="F125" s="193"/>
      <c r="G125" s="14">
        <v>117</v>
      </c>
      <c r="H125" s="22">
        <v>115107001</v>
      </c>
      <c r="I125" s="22">
        <v>44308747</v>
      </c>
    </row>
    <row r="126" spans="1:9" ht="12.75">
      <c r="A126" s="193" t="s">
        <v>91</v>
      </c>
      <c r="B126" s="193"/>
      <c r="C126" s="193"/>
      <c r="D126" s="193"/>
      <c r="E126" s="193"/>
      <c r="F126" s="193"/>
      <c r="G126" s="14">
        <v>118</v>
      </c>
      <c r="H126" s="22">
        <v>0</v>
      </c>
      <c r="I126" s="22">
        <v>0</v>
      </c>
    </row>
    <row r="127" spans="1:9" ht="12.75">
      <c r="A127" s="193" t="s">
        <v>94</v>
      </c>
      <c r="B127" s="193"/>
      <c r="C127" s="193"/>
      <c r="D127" s="193"/>
      <c r="E127" s="193"/>
      <c r="F127" s="193"/>
      <c r="G127" s="14">
        <v>119</v>
      </c>
      <c r="H127" s="22">
        <v>4342588</v>
      </c>
      <c r="I127" s="22">
        <v>4515554</v>
      </c>
    </row>
    <row r="128" spans="1:9" ht="12.75">
      <c r="A128" s="193" t="s">
        <v>95</v>
      </c>
      <c r="B128" s="193"/>
      <c r="C128" s="193"/>
      <c r="D128" s="193"/>
      <c r="E128" s="193"/>
      <c r="F128" s="193"/>
      <c r="G128" s="14">
        <v>120</v>
      </c>
      <c r="H128" s="22">
        <v>5482843</v>
      </c>
      <c r="I128" s="22">
        <v>13695024</v>
      </c>
    </row>
    <row r="129" spans="1:9" ht="12.75">
      <c r="A129" s="193" t="s">
        <v>96</v>
      </c>
      <c r="B129" s="193"/>
      <c r="C129" s="193"/>
      <c r="D129" s="193"/>
      <c r="E129" s="193"/>
      <c r="F129" s="193"/>
      <c r="G129" s="14">
        <v>121</v>
      </c>
      <c r="H129" s="22">
        <v>191683</v>
      </c>
      <c r="I129" s="22">
        <v>191238</v>
      </c>
    </row>
    <row r="130" spans="1:9" ht="12.75">
      <c r="A130" s="193" t="s">
        <v>97</v>
      </c>
      <c r="B130" s="193"/>
      <c r="C130" s="193"/>
      <c r="D130" s="193"/>
      <c r="E130" s="193"/>
      <c r="F130" s="193"/>
      <c r="G130" s="14">
        <v>122</v>
      </c>
      <c r="H130" s="22">
        <v>0</v>
      </c>
      <c r="I130" s="22">
        <v>0</v>
      </c>
    </row>
    <row r="131" spans="1:9" ht="12.75">
      <c r="A131" s="193" t="s">
        <v>98</v>
      </c>
      <c r="B131" s="193"/>
      <c r="C131" s="193"/>
      <c r="D131" s="193"/>
      <c r="E131" s="193"/>
      <c r="F131" s="193"/>
      <c r="G131" s="14">
        <v>123</v>
      </c>
      <c r="H131" s="22">
        <v>652474</v>
      </c>
      <c r="I131" s="22">
        <v>777866</v>
      </c>
    </row>
    <row r="132" spans="1:9" ht="21.75" customHeight="1">
      <c r="A132" s="204" t="s">
        <v>99</v>
      </c>
      <c r="B132" s="204"/>
      <c r="C132" s="204"/>
      <c r="D132" s="204"/>
      <c r="E132" s="204"/>
      <c r="F132" s="204"/>
      <c r="G132" s="14">
        <v>124</v>
      </c>
      <c r="H132" s="22">
        <v>2910844</v>
      </c>
      <c r="I132" s="22">
        <v>4589651</v>
      </c>
    </row>
    <row r="133" spans="1:9" ht="12.75" customHeight="1">
      <c r="A133" s="195" t="s">
        <v>359</v>
      </c>
      <c r="B133" s="195"/>
      <c r="C133" s="195"/>
      <c r="D133" s="195"/>
      <c r="E133" s="195"/>
      <c r="F133" s="195"/>
      <c r="G133" s="15">
        <v>125</v>
      </c>
      <c r="H133" s="23">
        <f>H75+H98+H105+H117+H132</f>
        <v>4798839352</v>
      </c>
      <c r="I133" s="23">
        <f>I75+I98+I105+I117+I132</f>
        <v>4871349811</v>
      </c>
    </row>
    <row r="134" spans="1:9" ht="12.75">
      <c r="A134" s="204" t="s">
        <v>100</v>
      </c>
      <c r="B134" s="204"/>
      <c r="C134" s="204"/>
      <c r="D134" s="204"/>
      <c r="E134" s="204"/>
      <c r="F134" s="204"/>
      <c r="G134" s="14">
        <v>126</v>
      </c>
      <c r="H134" s="22">
        <v>2171809907</v>
      </c>
      <c r="I134" s="22">
        <v>2171696161</v>
      </c>
    </row>
  </sheetData>
  <sheetProtection sheet="1" objects="1" scenarios="1"/>
  <mergeCells count="134">
    <mergeCell ref="A133:F133"/>
    <mergeCell ref="A134:F134"/>
    <mergeCell ref="A112:F112"/>
    <mergeCell ref="A113:F113"/>
    <mergeCell ref="A114:F114"/>
    <mergeCell ref="A128:F128"/>
    <mergeCell ref="A129:F129"/>
    <mergeCell ref="A130:F130"/>
    <mergeCell ref="A117:F117"/>
    <mergeCell ref="A118:F118"/>
    <mergeCell ref="A70:F70"/>
    <mergeCell ref="A71:F71"/>
    <mergeCell ref="A82:F82"/>
    <mergeCell ref="A83:F83"/>
    <mergeCell ref="A131:F131"/>
    <mergeCell ref="A132:F132"/>
    <mergeCell ref="A84:F84"/>
    <mergeCell ref="A85:F85"/>
    <mergeCell ref="A78:F78"/>
    <mergeCell ref="A79:F79"/>
    <mergeCell ref="A81:F81"/>
    <mergeCell ref="A104:F104"/>
    <mergeCell ref="A96:F96"/>
    <mergeCell ref="A97:F97"/>
    <mergeCell ref="A100:F100"/>
    <mergeCell ref="A101:F101"/>
    <mergeCell ref="A105:F105"/>
    <mergeCell ref="A94:F94"/>
    <mergeCell ref="A95:F95"/>
    <mergeCell ref="A42:F42"/>
    <mergeCell ref="A43:F43"/>
    <mergeCell ref="A48:F48"/>
    <mergeCell ref="A49:F49"/>
    <mergeCell ref="A91:F91"/>
    <mergeCell ref="A92:F92"/>
    <mergeCell ref="A64:F64"/>
    <mergeCell ref="A1:I1"/>
    <mergeCell ref="A2:I2"/>
    <mergeCell ref="A3:I3"/>
    <mergeCell ref="A25:F25"/>
    <mergeCell ref="A26:F26"/>
    <mergeCell ref="A27:F27"/>
    <mergeCell ref="A24:F24"/>
    <mergeCell ref="A28:F28"/>
    <mergeCell ref="A65:F65"/>
    <mergeCell ref="A66:F66"/>
    <mergeCell ref="A89:F89"/>
    <mergeCell ref="A90:F90"/>
    <mergeCell ref="A72:F72"/>
    <mergeCell ref="A73:F73"/>
    <mergeCell ref="A74:I74"/>
    <mergeCell ref="A80:F80"/>
    <mergeCell ref="A12:F12"/>
    <mergeCell ref="A13:F13"/>
    <mergeCell ref="A14:F14"/>
    <mergeCell ref="A15:F15"/>
    <mergeCell ref="A22:F22"/>
    <mergeCell ref="A23:F23"/>
    <mergeCell ref="A4:I4"/>
    <mergeCell ref="A16:F16"/>
    <mergeCell ref="A17:F17"/>
    <mergeCell ref="A6:F6"/>
    <mergeCell ref="A5:F5"/>
    <mergeCell ref="A7:I7"/>
    <mergeCell ref="A8:F8"/>
    <mergeCell ref="A9:F9"/>
    <mergeCell ref="A10:F10"/>
    <mergeCell ref="A11:F11"/>
    <mergeCell ref="A102:F102"/>
    <mergeCell ref="A103:F103"/>
    <mergeCell ref="A98:F98"/>
    <mergeCell ref="A99:F99"/>
    <mergeCell ref="A115:F115"/>
    <mergeCell ref="A116:F116"/>
    <mergeCell ref="A106:F106"/>
    <mergeCell ref="A107:F107"/>
    <mergeCell ref="A108:F108"/>
    <mergeCell ref="A109:F109"/>
    <mergeCell ref="A110:F110"/>
    <mergeCell ref="A111:F111"/>
    <mergeCell ref="A127:F127"/>
    <mergeCell ref="A119:F119"/>
    <mergeCell ref="A120:F120"/>
    <mergeCell ref="A121:F121"/>
    <mergeCell ref="A122:F122"/>
    <mergeCell ref="A123:F123"/>
    <mergeCell ref="A124:F124"/>
    <mergeCell ref="A125:F125"/>
    <mergeCell ref="A126:F126"/>
    <mergeCell ref="A46:F46"/>
    <mergeCell ref="A51:F51"/>
    <mergeCell ref="A52:F52"/>
    <mergeCell ref="A34:F34"/>
    <mergeCell ref="A35:F35"/>
    <mergeCell ref="A36:F36"/>
    <mergeCell ref="A37:F37"/>
    <mergeCell ref="A50:F50"/>
    <mergeCell ref="A93:F93"/>
    <mergeCell ref="A31:F31"/>
    <mergeCell ref="A44:F44"/>
    <mergeCell ref="A45:F45"/>
    <mergeCell ref="A67:F67"/>
    <mergeCell ref="A47:F47"/>
    <mergeCell ref="A63:F63"/>
    <mergeCell ref="A57:F57"/>
    <mergeCell ref="A58:F58"/>
    <mergeCell ref="A32:F32"/>
    <mergeCell ref="A33:F33"/>
    <mergeCell ref="A18:F18"/>
    <mergeCell ref="A19:F19"/>
    <mergeCell ref="A20:F20"/>
    <mergeCell ref="A21:F21"/>
    <mergeCell ref="A40:F40"/>
    <mergeCell ref="A41:F41"/>
    <mergeCell ref="A38:F38"/>
    <mergeCell ref="A39:F39"/>
    <mergeCell ref="A29:F29"/>
    <mergeCell ref="A30:F30"/>
    <mergeCell ref="A88:F88"/>
    <mergeCell ref="A53:F53"/>
    <mergeCell ref="A75:F75"/>
    <mergeCell ref="A76:F76"/>
    <mergeCell ref="A77:F77"/>
    <mergeCell ref="A54:F54"/>
    <mergeCell ref="A55:F55"/>
    <mergeCell ref="A56:F56"/>
    <mergeCell ref="A86:F86"/>
    <mergeCell ref="A87:F87"/>
    <mergeCell ref="A59:F59"/>
    <mergeCell ref="A68:F68"/>
    <mergeCell ref="A69:F69"/>
    <mergeCell ref="A60:F60"/>
    <mergeCell ref="A61:F61"/>
    <mergeCell ref="A62:F62"/>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K113"/>
  <sheetViews>
    <sheetView zoomScaleSheetLayoutView="110" zoomScalePageLayoutView="0" workbookViewId="0" topLeftCell="A58">
      <selection activeCell="H77" sqref="H77:K77"/>
    </sheetView>
  </sheetViews>
  <sheetFormatPr defaultColWidth="9.140625" defaultRowHeight="12.75"/>
  <cols>
    <col min="1" max="7" width="9.140625" style="104" customWidth="1"/>
    <col min="8" max="8" width="12.421875" style="103" customWidth="1"/>
    <col min="9" max="9" width="14.140625" style="103" customWidth="1"/>
    <col min="10" max="10" width="13.421875" style="103" customWidth="1"/>
    <col min="11" max="11" width="14.140625" style="103" customWidth="1"/>
    <col min="12" max="16384" width="9.140625" style="104" customWidth="1"/>
  </cols>
  <sheetData>
    <row r="1" spans="1:9" ht="12.75">
      <c r="A1" s="214" t="s">
        <v>102</v>
      </c>
      <c r="B1" s="215"/>
      <c r="C1" s="215"/>
      <c r="D1" s="215"/>
      <c r="E1" s="215"/>
      <c r="F1" s="215"/>
      <c r="G1" s="215"/>
      <c r="H1" s="215"/>
      <c r="I1" s="215"/>
    </row>
    <row r="2" spans="1:9" ht="12.75">
      <c r="A2" s="216" t="s">
        <v>466</v>
      </c>
      <c r="B2" s="217"/>
      <c r="C2" s="217"/>
      <c r="D2" s="217"/>
      <c r="E2" s="217"/>
      <c r="F2" s="217"/>
      <c r="G2" s="217"/>
      <c r="H2" s="217"/>
      <c r="I2" s="217"/>
    </row>
    <row r="3" spans="1:11" ht="12.75">
      <c r="A3" s="218" t="s">
        <v>282</v>
      </c>
      <c r="B3" s="219"/>
      <c r="C3" s="219"/>
      <c r="D3" s="219"/>
      <c r="E3" s="219"/>
      <c r="F3" s="219"/>
      <c r="G3" s="219"/>
      <c r="H3" s="219"/>
      <c r="I3" s="219"/>
      <c r="J3" s="220"/>
      <c r="K3" s="220"/>
    </row>
    <row r="4" spans="1:11" ht="12.75">
      <c r="A4" s="221" t="s">
        <v>467</v>
      </c>
      <c r="B4" s="222"/>
      <c r="C4" s="222"/>
      <c r="D4" s="222"/>
      <c r="E4" s="222"/>
      <c r="F4" s="222"/>
      <c r="G4" s="222"/>
      <c r="H4" s="222"/>
      <c r="I4" s="222"/>
      <c r="J4" s="223"/>
      <c r="K4" s="223"/>
    </row>
    <row r="5" spans="1:11" ht="21.75" customHeight="1">
      <c r="A5" s="224" t="s">
        <v>2</v>
      </c>
      <c r="B5" s="225"/>
      <c r="C5" s="225"/>
      <c r="D5" s="225"/>
      <c r="E5" s="225"/>
      <c r="F5" s="225"/>
      <c r="G5" s="224" t="s">
        <v>103</v>
      </c>
      <c r="H5" s="226" t="s">
        <v>302</v>
      </c>
      <c r="I5" s="227"/>
      <c r="J5" s="226" t="s">
        <v>279</v>
      </c>
      <c r="K5" s="227"/>
    </row>
    <row r="6" spans="1:11" ht="12.75">
      <c r="A6" s="225"/>
      <c r="B6" s="225"/>
      <c r="C6" s="225"/>
      <c r="D6" s="225"/>
      <c r="E6" s="225"/>
      <c r="F6" s="225"/>
      <c r="G6" s="225"/>
      <c r="H6" s="105" t="s">
        <v>295</v>
      </c>
      <c r="I6" s="105" t="s">
        <v>296</v>
      </c>
      <c r="J6" s="105" t="s">
        <v>295</v>
      </c>
      <c r="K6" s="105" t="s">
        <v>296</v>
      </c>
    </row>
    <row r="7" spans="1:11" ht="12.75">
      <c r="A7" s="230">
        <v>1</v>
      </c>
      <c r="B7" s="231"/>
      <c r="C7" s="231"/>
      <c r="D7" s="231"/>
      <c r="E7" s="231"/>
      <c r="F7" s="231"/>
      <c r="G7" s="106">
        <v>2</v>
      </c>
      <c r="H7" s="105">
        <v>3</v>
      </c>
      <c r="I7" s="105">
        <v>4</v>
      </c>
      <c r="J7" s="105">
        <v>5</v>
      </c>
      <c r="K7" s="105">
        <v>6</v>
      </c>
    </row>
    <row r="8" spans="1:11" ht="12.75" customHeight="1">
      <c r="A8" s="228" t="s">
        <v>360</v>
      </c>
      <c r="B8" s="228"/>
      <c r="C8" s="228"/>
      <c r="D8" s="228"/>
      <c r="E8" s="228"/>
      <c r="F8" s="228"/>
      <c r="G8" s="15">
        <v>1</v>
      </c>
      <c r="H8" s="107">
        <f>SUM(H9:H13)</f>
        <v>370975393</v>
      </c>
      <c r="I8" s="107">
        <f>SUM(I9:I13)</f>
        <v>192704420</v>
      </c>
      <c r="J8" s="107">
        <f>SUM(J9:J13)</f>
        <v>375889410</v>
      </c>
      <c r="K8" s="107">
        <f>SUM(K9:K13)</f>
        <v>178900541</v>
      </c>
    </row>
    <row r="9" spans="1:11" ht="12.75" customHeight="1">
      <c r="A9" s="193" t="s">
        <v>115</v>
      </c>
      <c r="B9" s="193"/>
      <c r="C9" s="193"/>
      <c r="D9" s="193"/>
      <c r="E9" s="193"/>
      <c r="F9" s="193"/>
      <c r="G9" s="14">
        <v>2</v>
      </c>
      <c r="H9" s="108">
        <v>0</v>
      </c>
      <c r="I9" s="108">
        <v>0</v>
      </c>
      <c r="J9" s="108">
        <v>0</v>
      </c>
      <c r="K9" s="108">
        <v>0</v>
      </c>
    </row>
    <row r="10" spans="1:11" ht="12.75" customHeight="1">
      <c r="A10" s="193" t="s">
        <v>116</v>
      </c>
      <c r="B10" s="193"/>
      <c r="C10" s="193"/>
      <c r="D10" s="193"/>
      <c r="E10" s="193"/>
      <c r="F10" s="193"/>
      <c r="G10" s="14">
        <v>3</v>
      </c>
      <c r="H10" s="108">
        <v>368956402</v>
      </c>
      <c r="I10" s="108">
        <v>192218418</v>
      </c>
      <c r="J10" s="108">
        <v>373058164</v>
      </c>
      <c r="K10" s="108">
        <f>J10-196034794</f>
        <v>177023370</v>
      </c>
    </row>
    <row r="11" spans="1:11" ht="12.75" customHeight="1">
      <c r="A11" s="193" t="s">
        <v>117</v>
      </c>
      <c r="B11" s="193"/>
      <c r="C11" s="193"/>
      <c r="D11" s="193"/>
      <c r="E11" s="193"/>
      <c r="F11" s="193"/>
      <c r="G11" s="14">
        <v>4</v>
      </c>
      <c r="H11" s="108">
        <v>0</v>
      </c>
      <c r="I11" s="108">
        <v>0</v>
      </c>
      <c r="J11" s="108">
        <v>0</v>
      </c>
      <c r="K11" s="108">
        <v>0</v>
      </c>
    </row>
    <row r="12" spans="1:11" ht="12.75" customHeight="1">
      <c r="A12" s="193" t="s">
        <v>118</v>
      </c>
      <c r="B12" s="193"/>
      <c r="C12" s="193"/>
      <c r="D12" s="193"/>
      <c r="E12" s="193"/>
      <c r="F12" s="193"/>
      <c r="G12" s="14">
        <v>5</v>
      </c>
      <c r="H12" s="108">
        <v>30767</v>
      </c>
      <c r="I12" s="108">
        <v>14662</v>
      </c>
      <c r="J12" s="108">
        <v>27907</v>
      </c>
      <c r="K12" s="108">
        <f>J12-14390</f>
        <v>13517</v>
      </c>
    </row>
    <row r="13" spans="1:11" ht="12.75" customHeight="1">
      <c r="A13" s="193" t="s">
        <v>119</v>
      </c>
      <c r="B13" s="193"/>
      <c r="C13" s="193"/>
      <c r="D13" s="193"/>
      <c r="E13" s="193"/>
      <c r="F13" s="193"/>
      <c r="G13" s="14">
        <v>6</v>
      </c>
      <c r="H13" s="108">
        <v>1988224</v>
      </c>
      <c r="I13" s="108">
        <v>471340</v>
      </c>
      <c r="J13" s="108">
        <v>2803339</v>
      </c>
      <c r="K13" s="108">
        <f>J13-939685</f>
        <v>1863654</v>
      </c>
    </row>
    <row r="14" spans="1:11" ht="12.75" customHeight="1">
      <c r="A14" s="228" t="s">
        <v>361</v>
      </c>
      <c r="B14" s="228"/>
      <c r="C14" s="228"/>
      <c r="D14" s="228"/>
      <c r="E14" s="228"/>
      <c r="F14" s="228"/>
      <c r="G14" s="15">
        <v>7</v>
      </c>
      <c r="H14" s="107">
        <f>H15+H16+H20+H24+H25+H26+H29+H36</f>
        <v>192610398</v>
      </c>
      <c r="I14" s="107">
        <f>I15+I16+I20+I24+I25+I26+I29+I36</f>
        <v>101891522</v>
      </c>
      <c r="J14" s="107">
        <f>J15+J16+J20+J24+J25+J26+J29+J36</f>
        <v>212097963</v>
      </c>
      <c r="K14" s="107">
        <f>K15+K16+K20+K24+K25+K26+K29+K36</f>
        <v>106895336</v>
      </c>
    </row>
    <row r="15" spans="1:11" ht="12.75" customHeight="1">
      <c r="A15" s="193" t="s">
        <v>104</v>
      </c>
      <c r="B15" s="193"/>
      <c r="C15" s="193"/>
      <c r="D15" s="193"/>
      <c r="E15" s="193"/>
      <c r="F15" s="193"/>
      <c r="G15" s="14">
        <v>8</v>
      </c>
      <c r="H15" s="108">
        <v>0</v>
      </c>
      <c r="I15" s="108">
        <v>0</v>
      </c>
      <c r="J15" s="108">
        <v>0</v>
      </c>
      <c r="K15" s="108">
        <v>0</v>
      </c>
    </row>
    <row r="16" spans="1:11" ht="12.75" customHeight="1">
      <c r="A16" s="194" t="s">
        <v>441</v>
      </c>
      <c r="B16" s="194"/>
      <c r="C16" s="194"/>
      <c r="D16" s="194"/>
      <c r="E16" s="194"/>
      <c r="F16" s="194"/>
      <c r="G16" s="15">
        <v>9</v>
      </c>
      <c r="H16" s="107">
        <f>SUM(H17:H19)</f>
        <v>53073353</v>
      </c>
      <c r="I16" s="107">
        <f>SUM(I17:I19)</f>
        <v>30407418</v>
      </c>
      <c r="J16" s="107">
        <f>SUM(J17:J19)</f>
        <v>49564727</v>
      </c>
      <c r="K16" s="107">
        <f>SUM(K17:K19)</f>
        <v>25450292</v>
      </c>
    </row>
    <row r="17" spans="1:11" ht="12.75" customHeight="1">
      <c r="A17" s="229" t="s">
        <v>120</v>
      </c>
      <c r="B17" s="229"/>
      <c r="C17" s="229"/>
      <c r="D17" s="229"/>
      <c r="E17" s="229"/>
      <c r="F17" s="229"/>
      <c r="G17" s="14">
        <v>10</v>
      </c>
      <c r="H17" s="108">
        <v>15249490</v>
      </c>
      <c r="I17" s="108">
        <v>8923610</v>
      </c>
      <c r="J17" s="108">
        <v>17041223</v>
      </c>
      <c r="K17" s="108">
        <f>J17-8119733</f>
        <v>8921490</v>
      </c>
    </row>
    <row r="18" spans="1:11" ht="12.75" customHeight="1">
      <c r="A18" s="229" t="s">
        <v>121</v>
      </c>
      <c r="B18" s="229"/>
      <c r="C18" s="229"/>
      <c r="D18" s="229"/>
      <c r="E18" s="229"/>
      <c r="F18" s="229"/>
      <c r="G18" s="14">
        <v>11</v>
      </c>
      <c r="H18" s="108">
        <v>0</v>
      </c>
      <c r="I18" s="108">
        <v>0</v>
      </c>
      <c r="J18" s="108">
        <v>0</v>
      </c>
      <c r="K18" s="108">
        <v>0</v>
      </c>
    </row>
    <row r="19" spans="1:11" ht="12.75" customHeight="1">
      <c r="A19" s="229" t="s">
        <v>122</v>
      </c>
      <c r="B19" s="229"/>
      <c r="C19" s="229"/>
      <c r="D19" s="229"/>
      <c r="E19" s="229"/>
      <c r="F19" s="229"/>
      <c r="G19" s="14">
        <v>12</v>
      </c>
      <c r="H19" s="108">
        <v>37823863</v>
      </c>
      <c r="I19" s="108">
        <v>21483808</v>
      </c>
      <c r="J19" s="108">
        <v>32523504</v>
      </c>
      <c r="K19" s="108">
        <f>J19-15994702</f>
        <v>16528802</v>
      </c>
    </row>
    <row r="20" spans="1:11" ht="12.75" customHeight="1">
      <c r="A20" s="194" t="s">
        <v>442</v>
      </c>
      <c r="B20" s="194"/>
      <c r="C20" s="194"/>
      <c r="D20" s="194"/>
      <c r="E20" s="194"/>
      <c r="F20" s="194"/>
      <c r="G20" s="15">
        <v>13</v>
      </c>
      <c r="H20" s="107">
        <f>SUM(H21:H23)</f>
        <v>40283361</v>
      </c>
      <c r="I20" s="107">
        <f>SUM(I21:I23)</f>
        <v>20178043</v>
      </c>
      <c r="J20" s="107">
        <f>SUM(J21:J23)</f>
        <v>43413317</v>
      </c>
      <c r="K20" s="107">
        <f>SUM(K21:K23)</f>
        <v>21781427</v>
      </c>
    </row>
    <row r="21" spans="1:11" ht="12.75" customHeight="1">
      <c r="A21" s="229" t="s">
        <v>105</v>
      </c>
      <c r="B21" s="229"/>
      <c r="C21" s="229"/>
      <c r="D21" s="229"/>
      <c r="E21" s="229"/>
      <c r="F21" s="229"/>
      <c r="G21" s="14">
        <v>14</v>
      </c>
      <c r="H21" s="108">
        <v>23440317</v>
      </c>
      <c r="I21" s="108">
        <v>11762696</v>
      </c>
      <c r="J21" s="108">
        <v>25934750</v>
      </c>
      <c r="K21" s="108">
        <f>J21-12900067</f>
        <v>13034683</v>
      </c>
    </row>
    <row r="22" spans="1:11" ht="12.75" customHeight="1">
      <c r="A22" s="229" t="s">
        <v>106</v>
      </c>
      <c r="B22" s="229"/>
      <c r="C22" s="229"/>
      <c r="D22" s="229"/>
      <c r="E22" s="229"/>
      <c r="F22" s="229"/>
      <c r="G22" s="14">
        <v>15</v>
      </c>
      <c r="H22" s="108">
        <v>11017403</v>
      </c>
      <c r="I22" s="108">
        <v>5488953</v>
      </c>
      <c r="J22" s="108">
        <v>11139695</v>
      </c>
      <c r="K22" s="108">
        <f>J22-5570328</f>
        <v>5569367</v>
      </c>
    </row>
    <row r="23" spans="1:11" ht="12.75" customHeight="1">
      <c r="A23" s="229" t="s">
        <v>107</v>
      </c>
      <c r="B23" s="229"/>
      <c r="C23" s="229"/>
      <c r="D23" s="229"/>
      <c r="E23" s="229"/>
      <c r="F23" s="229"/>
      <c r="G23" s="14">
        <v>16</v>
      </c>
      <c r="H23" s="108">
        <v>5825641</v>
      </c>
      <c r="I23" s="108">
        <v>2926394</v>
      </c>
      <c r="J23" s="108">
        <v>6338872</v>
      </c>
      <c r="K23" s="108">
        <f>J23-3161495</f>
        <v>3177377</v>
      </c>
    </row>
    <row r="24" spans="1:11" ht="12.75" customHeight="1">
      <c r="A24" s="193" t="s">
        <v>108</v>
      </c>
      <c r="B24" s="193"/>
      <c r="C24" s="193"/>
      <c r="D24" s="193"/>
      <c r="E24" s="193"/>
      <c r="F24" s="193"/>
      <c r="G24" s="14">
        <v>17</v>
      </c>
      <c r="H24" s="108">
        <v>85473372</v>
      </c>
      <c r="I24" s="108">
        <v>43096843</v>
      </c>
      <c r="J24" s="108">
        <v>102752650</v>
      </c>
      <c r="K24" s="108">
        <f>J24-50256552</f>
        <v>52496098</v>
      </c>
    </row>
    <row r="25" spans="1:11" ht="12.75" customHeight="1">
      <c r="A25" s="193" t="s">
        <v>109</v>
      </c>
      <c r="B25" s="193"/>
      <c r="C25" s="193"/>
      <c r="D25" s="193"/>
      <c r="E25" s="193"/>
      <c r="F25" s="193"/>
      <c r="G25" s="14">
        <v>18</v>
      </c>
      <c r="H25" s="108">
        <v>11716380</v>
      </c>
      <c r="I25" s="108">
        <v>6372708</v>
      </c>
      <c r="J25" s="108">
        <v>15625226</v>
      </c>
      <c r="K25" s="108">
        <f>J25-8696804</f>
        <v>6928422</v>
      </c>
    </row>
    <row r="26" spans="1:11" ht="12.75" customHeight="1">
      <c r="A26" s="194" t="s">
        <v>443</v>
      </c>
      <c r="B26" s="194"/>
      <c r="C26" s="194"/>
      <c r="D26" s="194"/>
      <c r="E26" s="194"/>
      <c r="F26" s="194"/>
      <c r="G26" s="15">
        <v>19</v>
      </c>
      <c r="H26" s="107">
        <f>H27+H28</f>
        <v>0</v>
      </c>
      <c r="I26" s="107">
        <f>I27+I28</f>
        <v>0</v>
      </c>
      <c r="J26" s="107">
        <f>J27+J28</f>
        <v>0</v>
      </c>
      <c r="K26" s="107">
        <f>K27+K28</f>
        <v>0</v>
      </c>
    </row>
    <row r="27" spans="1:11" ht="12.75" customHeight="1">
      <c r="A27" s="229" t="s">
        <v>123</v>
      </c>
      <c r="B27" s="229"/>
      <c r="C27" s="229"/>
      <c r="D27" s="229"/>
      <c r="E27" s="229"/>
      <c r="F27" s="229"/>
      <c r="G27" s="14">
        <v>20</v>
      </c>
      <c r="H27" s="108">
        <v>0</v>
      </c>
      <c r="I27" s="108">
        <v>0</v>
      </c>
      <c r="J27" s="108">
        <v>0</v>
      </c>
      <c r="K27" s="108">
        <v>0</v>
      </c>
    </row>
    <row r="28" spans="1:11" ht="12.75" customHeight="1">
      <c r="A28" s="229" t="s">
        <v>124</v>
      </c>
      <c r="B28" s="229"/>
      <c r="C28" s="229"/>
      <c r="D28" s="229"/>
      <c r="E28" s="229"/>
      <c r="F28" s="229"/>
      <c r="G28" s="14">
        <v>21</v>
      </c>
      <c r="H28" s="108">
        <v>0</v>
      </c>
      <c r="I28" s="108">
        <v>0</v>
      </c>
      <c r="J28" s="108">
        <v>0</v>
      </c>
      <c r="K28" s="108">
        <v>0</v>
      </c>
    </row>
    <row r="29" spans="1:11" ht="12.75" customHeight="1">
      <c r="A29" s="194" t="s">
        <v>444</v>
      </c>
      <c r="B29" s="194"/>
      <c r="C29" s="194"/>
      <c r="D29" s="194"/>
      <c r="E29" s="194"/>
      <c r="F29" s="194"/>
      <c r="G29" s="15">
        <v>22</v>
      </c>
      <c r="H29" s="107">
        <f>SUM(H30:H35)</f>
        <v>0</v>
      </c>
      <c r="I29" s="107">
        <f>SUM(I30:I35)</f>
        <v>0</v>
      </c>
      <c r="J29" s="107">
        <f>SUM(J30:J35)</f>
        <v>0</v>
      </c>
      <c r="K29" s="107">
        <f>SUM(K30:K35)</f>
        <v>0</v>
      </c>
    </row>
    <row r="30" spans="1:11" ht="12.75" customHeight="1">
      <c r="A30" s="229" t="s">
        <v>125</v>
      </c>
      <c r="B30" s="229"/>
      <c r="C30" s="229"/>
      <c r="D30" s="229"/>
      <c r="E30" s="229"/>
      <c r="F30" s="229"/>
      <c r="G30" s="14">
        <v>23</v>
      </c>
      <c r="H30" s="108">
        <v>0</v>
      </c>
      <c r="I30" s="108">
        <v>0</v>
      </c>
      <c r="J30" s="108">
        <v>0</v>
      </c>
      <c r="K30" s="108">
        <v>0</v>
      </c>
    </row>
    <row r="31" spans="1:11" ht="12.75" customHeight="1">
      <c r="A31" s="229" t="s">
        <v>126</v>
      </c>
      <c r="B31" s="229"/>
      <c r="C31" s="229"/>
      <c r="D31" s="229"/>
      <c r="E31" s="229"/>
      <c r="F31" s="229"/>
      <c r="G31" s="14">
        <v>24</v>
      </c>
      <c r="H31" s="108">
        <v>0</v>
      </c>
      <c r="I31" s="108">
        <v>0</v>
      </c>
      <c r="J31" s="108">
        <v>0</v>
      </c>
      <c r="K31" s="108">
        <v>0</v>
      </c>
    </row>
    <row r="32" spans="1:11" ht="12.75" customHeight="1">
      <c r="A32" s="229" t="s">
        <v>127</v>
      </c>
      <c r="B32" s="229"/>
      <c r="C32" s="229"/>
      <c r="D32" s="229"/>
      <c r="E32" s="229"/>
      <c r="F32" s="229"/>
      <c r="G32" s="14">
        <v>25</v>
      </c>
      <c r="H32" s="108">
        <v>0</v>
      </c>
      <c r="I32" s="108">
        <v>0</v>
      </c>
      <c r="J32" s="108">
        <v>0</v>
      </c>
      <c r="K32" s="108">
        <v>0</v>
      </c>
    </row>
    <row r="33" spans="1:11" ht="12.75" customHeight="1">
      <c r="A33" s="229" t="s">
        <v>128</v>
      </c>
      <c r="B33" s="229"/>
      <c r="C33" s="229"/>
      <c r="D33" s="229"/>
      <c r="E33" s="229"/>
      <c r="F33" s="229"/>
      <c r="G33" s="14">
        <v>26</v>
      </c>
      <c r="H33" s="108">
        <v>0</v>
      </c>
      <c r="I33" s="108">
        <v>0</v>
      </c>
      <c r="J33" s="108">
        <v>0</v>
      </c>
      <c r="K33" s="108">
        <v>0</v>
      </c>
    </row>
    <row r="34" spans="1:11" ht="12.75" customHeight="1">
      <c r="A34" s="229" t="s">
        <v>129</v>
      </c>
      <c r="B34" s="229"/>
      <c r="C34" s="229"/>
      <c r="D34" s="229"/>
      <c r="E34" s="229"/>
      <c r="F34" s="229"/>
      <c r="G34" s="14">
        <v>27</v>
      </c>
      <c r="H34" s="108">
        <v>0</v>
      </c>
      <c r="I34" s="108">
        <v>0</v>
      </c>
      <c r="J34" s="108">
        <v>0</v>
      </c>
      <c r="K34" s="108">
        <v>0</v>
      </c>
    </row>
    <row r="35" spans="1:11" ht="12.75" customHeight="1">
      <c r="A35" s="229" t="s">
        <v>130</v>
      </c>
      <c r="B35" s="229"/>
      <c r="C35" s="229"/>
      <c r="D35" s="229"/>
      <c r="E35" s="229"/>
      <c r="F35" s="229"/>
      <c r="G35" s="14">
        <v>28</v>
      </c>
      <c r="H35" s="108">
        <v>0</v>
      </c>
      <c r="I35" s="108">
        <v>0</v>
      </c>
      <c r="J35" s="108">
        <v>0</v>
      </c>
      <c r="K35" s="108">
        <v>0</v>
      </c>
    </row>
    <row r="36" spans="1:11" ht="12.75" customHeight="1">
      <c r="A36" s="193" t="s">
        <v>110</v>
      </c>
      <c r="B36" s="193"/>
      <c r="C36" s="193"/>
      <c r="D36" s="193"/>
      <c r="E36" s="193"/>
      <c r="F36" s="193"/>
      <c r="G36" s="14">
        <v>29</v>
      </c>
      <c r="H36" s="108">
        <v>2063932</v>
      </c>
      <c r="I36" s="108">
        <v>1836510</v>
      </c>
      <c r="J36" s="108">
        <v>742043</v>
      </c>
      <c r="K36" s="108">
        <f>J36-502946</f>
        <v>239097</v>
      </c>
    </row>
    <row r="37" spans="1:11" ht="12.75" customHeight="1">
      <c r="A37" s="228" t="s">
        <v>362</v>
      </c>
      <c r="B37" s="228"/>
      <c r="C37" s="228"/>
      <c r="D37" s="228"/>
      <c r="E37" s="228"/>
      <c r="F37" s="228"/>
      <c r="G37" s="15">
        <v>30</v>
      </c>
      <c r="H37" s="107">
        <f>SUM(H38:H47)</f>
        <v>3786054</v>
      </c>
      <c r="I37" s="107">
        <f>SUM(I38:I47)</f>
        <v>1279930</v>
      </c>
      <c r="J37" s="107">
        <f>SUM(J38:J47)</f>
        <v>1999028</v>
      </c>
      <c r="K37" s="107">
        <f>SUM(K38:K47)</f>
        <v>547412</v>
      </c>
    </row>
    <row r="38" spans="1:11" ht="12.75" customHeight="1">
      <c r="A38" s="193" t="s">
        <v>131</v>
      </c>
      <c r="B38" s="193"/>
      <c r="C38" s="193"/>
      <c r="D38" s="193"/>
      <c r="E38" s="193"/>
      <c r="F38" s="193"/>
      <c r="G38" s="14">
        <v>31</v>
      </c>
      <c r="H38" s="108">
        <v>0</v>
      </c>
      <c r="I38" s="108">
        <v>0</v>
      </c>
      <c r="J38" s="131">
        <v>0</v>
      </c>
      <c r="K38" s="108">
        <v>0</v>
      </c>
    </row>
    <row r="39" spans="1:11" ht="24.75" customHeight="1">
      <c r="A39" s="193" t="s">
        <v>132</v>
      </c>
      <c r="B39" s="193"/>
      <c r="C39" s="193"/>
      <c r="D39" s="193"/>
      <c r="E39" s="193"/>
      <c r="F39" s="193"/>
      <c r="G39" s="14">
        <v>32</v>
      </c>
      <c r="H39" s="108">
        <v>0</v>
      </c>
      <c r="I39" s="108">
        <v>0</v>
      </c>
      <c r="J39" s="108">
        <v>0</v>
      </c>
      <c r="K39" s="108">
        <v>0</v>
      </c>
    </row>
    <row r="40" spans="1:11" ht="24.75" customHeight="1">
      <c r="A40" s="193" t="s">
        <v>133</v>
      </c>
      <c r="B40" s="193"/>
      <c r="C40" s="193"/>
      <c r="D40" s="193"/>
      <c r="E40" s="193"/>
      <c r="F40" s="193"/>
      <c r="G40" s="14">
        <v>33</v>
      </c>
      <c r="H40" s="108">
        <v>0</v>
      </c>
      <c r="I40" s="108">
        <v>0</v>
      </c>
      <c r="J40" s="108">
        <v>0</v>
      </c>
      <c r="K40" s="108">
        <v>0</v>
      </c>
    </row>
    <row r="41" spans="1:11" ht="24.75" customHeight="1">
      <c r="A41" s="193" t="s">
        <v>134</v>
      </c>
      <c r="B41" s="193"/>
      <c r="C41" s="193"/>
      <c r="D41" s="193"/>
      <c r="E41" s="193"/>
      <c r="F41" s="193"/>
      <c r="G41" s="14">
        <v>34</v>
      </c>
      <c r="H41" s="108">
        <v>0</v>
      </c>
      <c r="I41" s="108">
        <v>0</v>
      </c>
      <c r="J41" s="108">
        <v>0</v>
      </c>
      <c r="K41" s="108">
        <v>0</v>
      </c>
    </row>
    <row r="42" spans="1:11" ht="24.75" customHeight="1">
      <c r="A42" s="193" t="s">
        <v>135</v>
      </c>
      <c r="B42" s="193"/>
      <c r="C42" s="193"/>
      <c r="D42" s="193"/>
      <c r="E42" s="193"/>
      <c r="F42" s="193"/>
      <c r="G42" s="14">
        <v>35</v>
      </c>
      <c r="H42" s="108">
        <v>2205</v>
      </c>
      <c r="I42" s="108">
        <v>2204</v>
      </c>
      <c r="J42" s="108">
        <v>0</v>
      </c>
      <c r="K42" s="108">
        <v>0</v>
      </c>
    </row>
    <row r="43" spans="1:11" ht="12.75" customHeight="1">
      <c r="A43" s="193" t="s">
        <v>136</v>
      </c>
      <c r="B43" s="193"/>
      <c r="C43" s="193"/>
      <c r="D43" s="193"/>
      <c r="E43" s="193"/>
      <c r="F43" s="193"/>
      <c r="G43" s="14">
        <v>36</v>
      </c>
      <c r="H43" s="108">
        <v>0</v>
      </c>
      <c r="I43" s="108">
        <v>0</v>
      </c>
      <c r="J43" s="108">
        <v>0</v>
      </c>
      <c r="K43" s="108">
        <v>0</v>
      </c>
    </row>
    <row r="44" spans="1:11" ht="12.75" customHeight="1">
      <c r="A44" s="193" t="s">
        <v>137</v>
      </c>
      <c r="B44" s="193"/>
      <c r="C44" s="193"/>
      <c r="D44" s="193"/>
      <c r="E44" s="193"/>
      <c r="F44" s="193"/>
      <c r="G44" s="14">
        <v>37</v>
      </c>
      <c r="H44" s="108">
        <v>616649</v>
      </c>
      <c r="I44" s="108">
        <v>179377</v>
      </c>
      <c r="J44" s="108">
        <v>61972</v>
      </c>
      <c r="K44" s="108">
        <f>J44-34721</f>
        <v>27251</v>
      </c>
    </row>
    <row r="45" spans="1:11" ht="12.75" customHeight="1">
      <c r="A45" s="193" t="s">
        <v>138</v>
      </c>
      <c r="B45" s="193"/>
      <c r="C45" s="193"/>
      <c r="D45" s="193"/>
      <c r="E45" s="193"/>
      <c r="F45" s="193"/>
      <c r="G45" s="14">
        <v>38</v>
      </c>
      <c r="H45" s="108">
        <v>3167200</v>
      </c>
      <c r="I45" s="108">
        <v>1098349</v>
      </c>
      <c r="J45" s="108">
        <v>1937056</v>
      </c>
      <c r="K45" s="108">
        <f>J45-1416895</f>
        <v>520161</v>
      </c>
    </row>
    <row r="46" spans="1:11" ht="12.75" customHeight="1">
      <c r="A46" s="193" t="s">
        <v>139</v>
      </c>
      <c r="B46" s="193"/>
      <c r="C46" s="193"/>
      <c r="D46" s="193"/>
      <c r="E46" s="193"/>
      <c r="F46" s="193"/>
      <c r="G46" s="14">
        <v>39</v>
      </c>
      <c r="H46" s="108">
        <v>0</v>
      </c>
      <c r="I46" s="108">
        <v>0</v>
      </c>
      <c r="J46" s="108">
        <v>0</v>
      </c>
      <c r="K46" s="108">
        <v>0</v>
      </c>
    </row>
    <row r="47" spans="1:11" ht="12.75" customHeight="1">
      <c r="A47" s="193" t="s">
        <v>140</v>
      </c>
      <c r="B47" s="193"/>
      <c r="C47" s="193"/>
      <c r="D47" s="193"/>
      <c r="E47" s="193"/>
      <c r="F47" s="193"/>
      <c r="G47" s="14">
        <v>40</v>
      </c>
      <c r="H47" s="108">
        <v>0</v>
      </c>
      <c r="I47" s="108">
        <v>0</v>
      </c>
      <c r="J47" s="108">
        <v>0</v>
      </c>
      <c r="K47" s="108">
        <v>0</v>
      </c>
    </row>
    <row r="48" spans="1:11" ht="12.75" customHeight="1">
      <c r="A48" s="228" t="s">
        <v>363</v>
      </c>
      <c r="B48" s="228"/>
      <c r="C48" s="228"/>
      <c r="D48" s="228"/>
      <c r="E48" s="228"/>
      <c r="F48" s="228"/>
      <c r="G48" s="15">
        <v>41</v>
      </c>
      <c r="H48" s="107">
        <f>SUM(H49:H55)</f>
        <v>758377</v>
      </c>
      <c r="I48" s="107">
        <f>SUM(I49:I55)</f>
        <v>438235</v>
      </c>
      <c r="J48" s="107">
        <f>SUM(J49:J55)</f>
        <v>999602</v>
      </c>
      <c r="K48" s="107">
        <f>SUM(K49:K55)</f>
        <v>918873</v>
      </c>
    </row>
    <row r="49" spans="1:11" ht="24.75" customHeight="1">
      <c r="A49" s="193" t="s">
        <v>141</v>
      </c>
      <c r="B49" s="193"/>
      <c r="C49" s="193"/>
      <c r="D49" s="193"/>
      <c r="E49" s="193"/>
      <c r="F49" s="193"/>
      <c r="G49" s="14">
        <v>42</v>
      </c>
      <c r="H49" s="108">
        <v>0</v>
      </c>
      <c r="I49" s="108">
        <v>0</v>
      </c>
      <c r="J49" s="108">
        <v>0</v>
      </c>
      <c r="K49" s="108">
        <v>0</v>
      </c>
    </row>
    <row r="50" spans="1:11" ht="12.75" customHeight="1">
      <c r="A50" s="232" t="s">
        <v>142</v>
      </c>
      <c r="B50" s="232"/>
      <c r="C50" s="232"/>
      <c r="D50" s="232"/>
      <c r="E50" s="232"/>
      <c r="F50" s="232"/>
      <c r="G50" s="14">
        <v>43</v>
      </c>
      <c r="H50" s="108">
        <v>442</v>
      </c>
      <c r="I50" s="108">
        <v>43</v>
      </c>
      <c r="J50" s="108">
        <v>0</v>
      </c>
      <c r="K50" s="108">
        <v>0</v>
      </c>
    </row>
    <row r="51" spans="1:11" ht="12.75" customHeight="1">
      <c r="A51" s="232" t="s">
        <v>143</v>
      </c>
      <c r="B51" s="232"/>
      <c r="C51" s="232"/>
      <c r="D51" s="232"/>
      <c r="E51" s="232"/>
      <c r="F51" s="232"/>
      <c r="G51" s="14">
        <v>44</v>
      </c>
      <c r="H51" s="108">
        <v>5497</v>
      </c>
      <c r="I51" s="108">
        <v>5079</v>
      </c>
      <c r="J51" s="108">
        <v>280</v>
      </c>
      <c r="K51" s="108">
        <f>J51-215</f>
        <v>65</v>
      </c>
    </row>
    <row r="52" spans="1:11" ht="12.75" customHeight="1">
      <c r="A52" s="232" t="s">
        <v>144</v>
      </c>
      <c r="B52" s="232"/>
      <c r="C52" s="232"/>
      <c r="D52" s="232"/>
      <c r="E52" s="232"/>
      <c r="F52" s="232"/>
      <c r="G52" s="14">
        <v>45</v>
      </c>
      <c r="H52" s="108">
        <v>655316</v>
      </c>
      <c r="I52" s="108">
        <v>382230</v>
      </c>
      <c r="J52" s="108">
        <v>869279</v>
      </c>
      <c r="K52" s="108">
        <f>J52-17323</f>
        <v>851956</v>
      </c>
    </row>
    <row r="53" spans="1:11" ht="12.75" customHeight="1">
      <c r="A53" s="232" t="s">
        <v>145</v>
      </c>
      <c r="B53" s="232"/>
      <c r="C53" s="232"/>
      <c r="D53" s="232"/>
      <c r="E53" s="232"/>
      <c r="F53" s="232"/>
      <c r="G53" s="14">
        <v>46</v>
      </c>
      <c r="H53" s="108">
        <v>0</v>
      </c>
      <c r="I53" s="108">
        <v>0</v>
      </c>
      <c r="J53" s="108">
        <v>0</v>
      </c>
      <c r="K53" s="108">
        <v>0</v>
      </c>
    </row>
    <row r="54" spans="1:11" ht="12.75" customHeight="1">
      <c r="A54" s="232" t="s">
        <v>146</v>
      </c>
      <c r="B54" s="232"/>
      <c r="C54" s="232"/>
      <c r="D54" s="232"/>
      <c r="E54" s="232"/>
      <c r="F54" s="232"/>
      <c r="G54" s="14">
        <v>47</v>
      </c>
      <c r="H54" s="108">
        <v>0</v>
      </c>
      <c r="I54" s="108">
        <v>0</v>
      </c>
      <c r="J54" s="108">
        <v>0</v>
      </c>
      <c r="K54" s="108">
        <v>0</v>
      </c>
    </row>
    <row r="55" spans="1:11" ht="12.75" customHeight="1">
      <c r="A55" s="232" t="s">
        <v>147</v>
      </c>
      <c r="B55" s="232"/>
      <c r="C55" s="232"/>
      <c r="D55" s="232"/>
      <c r="E55" s="232"/>
      <c r="F55" s="232"/>
      <c r="G55" s="14">
        <v>48</v>
      </c>
      <c r="H55" s="108">
        <v>97122</v>
      </c>
      <c r="I55" s="108">
        <v>50883</v>
      </c>
      <c r="J55" s="108">
        <v>130043</v>
      </c>
      <c r="K55" s="108">
        <f>J55-63191</f>
        <v>66852</v>
      </c>
    </row>
    <row r="56" spans="1:11" ht="21.7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8" t="s">
        <v>364</v>
      </c>
      <c r="B60" s="228"/>
      <c r="C60" s="228"/>
      <c r="D60" s="228"/>
      <c r="E60" s="228"/>
      <c r="F60" s="228"/>
      <c r="G60" s="15">
        <v>53</v>
      </c>
      <c r="H60" s="107">
        <f>H8+H37+H56+H57</f>
        <v>374761447</v>
      </c>
      <c r="I60" s="107">
        <f>I8+I37+I56+I57</f>
        <v>193984350</v>
      </c>
      <c r="J60" s="107">
        <f>J8+J37+J56+J57</f>
        <v>377888438</v>
      </c>
      <c r="K60" s="107">
        <f>K8+K37+K56+K57</f>
        <v>179447953</v>
      </c>
    </row>
    <row r="61" spans="1:11" ht="12.75" customHeight="1">
      <c r="A61" s="228" t="s">
        <v>365</v>
      </c>
      <c r="B61" s="228"/>
      <c r="C61" s="228"/>
      <c r="D61" s="228"/>
      <c r="E61" s="228"/>
      <c r="F61" s="228"/>
      <c r="G61" s="15">
        <v>54</v>
      </c>
      <c r="H61" s="107">
        <f>H14+H48+H58+H59</f>
        <v>193368775</v>
      </c>
      <c r="I61" s="107">
        <f>I14+I48+I58+I59</f>
        <v>102329757</v>
      </c>
      <c r="J61" s="107">
        <f>J14+J48+J58+J59</f>
        <v>213097565</v>
      </c>
      <c r="K61" s="107">
        <f>K14+K48+K58+K59</f>
        <v>107814209</v>
      </c>
    </row>
    <row r="62" spans="1:11" ht="12.75" customHeight="1">
      <c r="A62" s="228" t="s">
        <v>366</v>
      </c>
      <c r="B62" s="228"/>
      <c r="C62" s="228"/>
      <c r="D62" s="228"/>
      <c r="E62" s="228"/>
      <c r="F62" s="228"/>
      <c r="G62" s="15">
        <v>55</v>
      </c>
      <c r="H62" s="107">
        <f>H60-H61</f>
        <v>181392672</v>
      </c>
      <c r="I62" s="107">
        <f>I60-I61</f>
        <v>91654593</v>
      </c>
      <c r="J62" s="107">
        <f>J60-J61</f>
        <v>164790873</v>
      </c>
      <c r="K62" s="107">
        <f>K60-K61</f>
        <v>71633744</v>
      </c>
    </row>
    <row r="63" spans="1:11" ht="12.75" customHeight="1">
      <c r="A63" s="234" t="s">
        <v>367</v>
      </c>
      <c r="B63" s="234"/>
      <c r="C63" s="234"/>
      <c r="D63" s="234"/>
      <c r="E63" s="234"/>
      <c r="F63" s="234"/>
      <c r="G63" s="15">
        <v>56</v>
      </c>
      <c r="H63" s="107">
        <f>+IF((H60-H61)&gt;0,(H60-H61),0)</f>
        <v>181392672</v>
      </c>
      <c r="I63" s="107">
        <f>+IF((I60-I61)&gt;0,(I60-I61),0)</f>
        <v>91654593</v>
      </c>
      <c r="J63" s="107">
        <f>+IF((J60-J61)&gt;0,(J60-J61),0)</f>
        <v>164790873</v>
      </c>
      <c r="K63" s="107">
        <f>+IF((K60-K61)&gt;0,(K60-K61),0)</f>
        <v>71633744</v>
      </c>
    </row>
    <row r="64" spans="1:11" ht="12.75" customHeight="1">
      <c r="A64" s="234" t="s">
        <v>368</v>
      </c>
      <c r="B64" s="234"/>
      <c r="C64" s="234"/>
      <c r="D64" s="234"/>
      <c r="E64" s="234"/>
      <c r="F64" s="234"/>
      <c r="G64" s="15">
        <v>57</v>
      </c>
      <c r="H64" s="107">
        <f>+IF((H60-H61)&lt;0,(H60-H61),0)</f>
        <v>0</v>
      </c>
      <c r="I64" s="107">
        <f>+IF((I60-I61)&lt;0,(I60-I61),0)</f>
        <v>0</v>
      </c>
      <c r="J64" s="107">
        <f>+IF((J60-J61)&lt;0,(J60-J61),0)</f>
        <v>0</v>
      </c>
      <c r="K64" s="107">
        <f>+IF((K60-K61)&lt;0,(K60-K61),0)</f>
        <v>0</v>
      </c>
    </row>
    <row r="65" spans="1:11" ht="12.75" customHeight="1">
      <c r="A65" s="233" t="s">
        <v>111</v>
      </c>
      <c r="B65" s="233"/>
      <c r="C65" s="233"/>
      <c r="D65" s="233"/>
      <c r="E65" s="233"/>
      <c r="F65" s="233"/>
      <c r="G65" s="14">
        <v>58</v>
      </c>
      <c r="H65" s="108">
        <v>32650681</v>
      </c>
      <c r="I65" s="108">
        <v>16497827</v>
      </c>
      <c r="J65" s="108">
        <v>29662357</v>
      </c>
      <c r="K65" s="108">
        <f>J65-16768284</f>
        <v>12894073</v>
      </c>
    </row>
    <row r="66" spans="1:11" ht="12.75" customHeight="1">
      <c r="A66" s="228" t="s">
        <v>369</v>
      </c>
      <c r="B66" s="228"/>
      <c r="C66" s="228"/>
      <c r="D66" s="228"/>
      <c r="E66" s="228"/>
      <c r="F66" s="228"/>
      <c r="G66" s="15">
        <v>59</v>
      </c>
      <c r="H66" s="107">
        <f>H62-H65</f>
        <v>148741991</v>
      </c>
      <c r="I66" s="107">
        <f>I62-I65</f>
        <v>75156766</v>
      </c>
      <c r="J66" s="107">
        <f>J62-J65</f>
        <v>135128516</v>
      </c>
      <c r="K66" s="107">
        <f>K62-K65</f>
        <v>58739671</v>
      </c>
    </row>
    <row r="67" spans="1:11" ht="12.75" customHeight="1">
      <c r="A67" s="234" t="s">
        <v>370</v>
      </c>
      <c r="B67" s="234"/>
      <c r="C67" s="234"/>
      <c r="D67" s="234"/>
      <c r="E67" s="234"/>
      <c r="F67" s="234"/>
      <c r="G67" s="15">
        <v>60</v>
      </c>
      <c r="H67" s="107">
        <f>+IF((H62-H65)&gt;0,(H62-H65),0)</f>
        <v>148741991</v>
      </c>
      <c r="I67" s="107">
        <f>+IF((I62-I65)&gt;0,(I62-I65),0)</f>
        <v>75156766</v>
      </c>
      <c r="J67" s="107">
        <f>+IF((J62-J65)&gt;0,(J62-J65),0)</f>
        <v>135128516</v>
      </c>
      <c r="K67" s="107">
        <f>+IF((K62-K65)&gt;0,(K62-K65),0)</f>
        <v>58739671</v>
      </c>
    </row>
    <row r="68" spans="1:11" ht="12.75" customHeight="1">
      <c r="A68" s="234" t="s">
        <v>371</v>
      </c>
      <c r="B68" s="234"/>
      <c r="C68" s="234"/>
      <c r="D68" s="234"/>
      <c r="E68" s="234"/>
      <c r="F68" s="234"/>
      <c r="G68" s="15">
        <v>61</v>
      </c>
      <c r="H68" s="107">
        <f>+IF((H62-H65)&lt;0,(H62-H65),0)</f>
        <v>0</v>
      </c>
      <c r="I68" s="107">
        <f>+IF((I62-I65)&lt;0,(I62-I65),0)</f>
        <v>0</v>
      </c>
      <c r="J68" s="107">
        <f>+IF((J62-J65)&lt;0,(J62-J65),0)</f>
        <v>0</v>
      </c>
      <c r="K68" s="107">
        <f>+IF((K62-K65)&lt;0,(K62-K65),0)</f>
        <v>0</v>
      </c>
    </row>
    <row r="69" spans="1:11" ht="12.75">
      <c r="A69" s="235" t="s">
        <v>152</v>
      </c>
      <c r="B69" s="235"/>
      <c r="C69" s="235"/>
      <c r="D69" s="235"/>
      <c r="E69" s="235"/>
      <c r="F69" s="235"/>
      <c r="G69" s="236"/>
      <c r="H69" s="236"/>
      <c r="I69" s="236"/>
      <c r="J69" s="237"/>
      <c r="K69" s="237"/>
    </row>
    <row r="70" spans="1:11" ht="21.75" customHeight="1">
      <c r="A70" s="228" t="s">
        <v>372</v>
      </c>
      <c r="B70" s="228"/>
      <c r="C70" s="228"/>
      <c r="D70" s="228"/>
      <c r="E70" s="228"/>
      <c r="F70" s="228"/>
      <c r="G70" s="15">
        <v>62</v>
      </c>
      <c r="H70" s="107">
        <f>H71-H72</f>
        <v>0</v>
      </c>
      <c r="I70" s="107">
        <f>I71-I72</f>
        <v>0</v>
      </c>
      <c r="J70" s="107">
        <f>J71-J72</f>
        <v>0</v>
      </c>
      <c r="K70" s="107">
        <f>K71-K72</f>
        <v>0</v>
      </c>
    </row>
    <row r="71" spans="1:11" ht="12.75" customHeight="1">
      <c r="A71" s="232" t="s">
        <v>153</v>
      </c>
      <c r="B71" s="232"/>
      <c r="C71" s="232"/>
      <c r="D71" s="232"/>
      <c r="E71" s="232"/>
      <c r="F71" s="232"/>
      <c r="G71" s="14">
        <v>63</v>
      </c>
      <c r="H71" s="108">
        <v>0</v>
      </c>
      <c r="I71" s="108">
        <v>0</v>
      </c>
      <c r="J71" s="108">
        <v>0</v>
      </c>
      <c r="K71" s="108">
        <v>0</v>
      </c>
    </row>
    <row r="72" spans="1:11" ht="12.75" customHeight="1">
      <c r="A72" s="232" t="s">
        <v>154</v>
      </c>
      <c r="B72" s="232"/>
      <c r="C72" s="232"/>
      <c r="D72" s="232"/>
      <c r="E72" s="232"/>
      <c r="F72" s="232"/>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4" t="s">
        <v>373</v>
      </c>
      <c r="B74" s="234"/>
      <c r="C74" s="234"/>
      <c r="D74" s="234"/>
      <c r="E74" s="234"/>
      <c r="F74" s="234"/>
      <c r="G74" s="15">
        <v>66</v>
      </c>
      <c r="H74" s="130">
        <v>0</v>
      </c>
      <c r="I74" s="130">
        <v>0</v>
      </c>
      <c r="J74" s="130">
        <v>0</v>
      </c>
      <c r="K74" s="130">
        <v>0</v>
      </c>
    </row>
    <row r="75" spans="1:11" ht="12.75" customHeight="1">
      <c r="A75" s="234" t="s">
        <v>374</v>
      </c>
      <c r="B75" s="234"/>
      <c r="C75" s="234"/>
      <c r="D75" s="234"/>
      <c r="E75" s="234"/>
      <c r="F75" s="234"/>
      <c r="G75" s="15">
        <v>67</v>
      </c>
      <c r="H75" s="130">
        <v>0</v>
      </c>
      <c r="I75" s="130">
        <v>0</v>
      </c>
      <c r="J75" s="130">
        <v>0</v>
      </c>
      <c r="K75" s="130">
        <v>0</v>
      </c>
    </row>
    <row r="76" spans="1:11" ht="12.75">
      <c r="A76" s="235" t="s">
        <v>156</v>
      </c>
      <c r="B76" s="235"/>
      <c r="C76" s="235"/>
      <c r="D76" s="235"/>
      <c r="E76" s="235"/>
      <c r="F76" s="235"/>
      <c r="G76" s="236"/>
      <c r="H76" s="236"/>
      <c r="I76" s="236"/>
      <c r="J76" s="237"/>
      <c r="K76" s="237"/>
    </row>
    <row r="77" spans="1:11" ht="12.75" customHeight="1">
      <c r="A77" s="228" t="s">
        <v>375</v>
      </c>
      <c r="B77" s="228"/>
      <c r="C77" s="228"/>
      <c r="D77" s="228"/>
      <c r="E77" s="228"/>
      <c r="F77" s="228"/>
      <c r="G77" s="15">
        <v>68</v>
      </c>
      <c r="H77" s="109">
        <v>0</v>
      </c>
      <c r="I77" s="109">
        <v>0</v>
      </c>
      <c r="J77" s="109">
        <v>0</v>
      </c>
      <c r="K77" s="109">
        <v>0</v>
      </c>
    </row>
    <row r="78" spans="1:11" ht="12.75" customHeight="1">
      <c r="A78" s="238" t="s">
        <v>376</v>
      </c>
      <c r="B78" s="238"/>
      <c r="C78" s="238"/>
      <c r="D78" s="238"/>
      <c r="E78" s="238"/>
      <c r="F78" s="238"/>
      <c r="G78" s="95">
        <v>69</v>
      </c>
      <c r="H78" s="109">
        <v>0</v>
      </c>
      <c r="I78" s="109">
        <v>0</v>
      </c>
      <c r="J78" s="109">
        <v>0</v>
      </c>
      <c r="K78" s="109">
        <v>0</v>
      </c>
    </row>
    <row r="79" spans="1:11" ht="12.75" customHeight="1">
      <c r="A79" s="238" t="s">
        <v>377</v>
      </c>
      <c r="B79" s="238"/>
      <c r="C79" s="238"/>
      <c r="D79" s="238"/>
      <c r="E79" s="238"/>
      <c r="F79" s="238"/>
      <c r="G79" s="95">
        <v>70</v>
      </c>
      <c r="H79" s="109">
        <v>0</v>
      </c>
      <c r="I79" s="109">
        <v>0</v>
      </c>
      <c r="J79" s="109">
        <v>0</v>
      </c>
      <c r="K79" s="109">
        <v>0</v>
      </c>
    </row>
    <row r="80" spans="1:11" ht="12.75" customHeight="1">
      <c r="A80" s="228" t="s">
        <v>378</v>
      </c>
      <c r="B80" s="228"/>
      <c r="C80" s="228"/>
      <c r="D80" s="228"/>
      <c r="E80" s="228"/>
      <c r="F80" s="228"/>
      <c r="G80" s="15">
        <v>71</v>
      </c>
      <c r="H80" s="130">
        <v>0</v>
      </c>
      <c r="I80" s="130">
        <v>0</v>
      </c>
      <c r="J80" s="130">
        <v>0</v>
      </c>
      <c r="K80" s="130">
        <v>0</v>
      </c>
    </row>
    <row r="81" spans="1:11" ht="12.75" customHeight="1">
      <c r="A81" s="228" t="s">
        <v>379</v>
      </c>
      <c r="B81" s="228"/>
      <c r="C81" s="228"/>
      <c r="D81" s="228"/>
      <c r="E81" s="228"/>
      <c r="F81" s="228"/>
      <c r="G81" s="15">
        <v>72</v>
      </c>
      <c r="H81" s="130">
        <v>0</v>
      </c>
      <c r="I81" s="130">
        <v>0</v>
      </c>
      <c r="J81" s="130">
        <v>0</v>
      </c>
      <c r="K81" s="130">
        <v>0</v>
      </c>
    </row>
    <row r="82" spans="1:11" ht="12.75" customHeight="1">
      <c r="A82" s="234" t="s">
        <v>380</v>
      </c>
      <c r="B82" s="234"/>
      <c r="C82" s="234"/>
      <c r="D82" s="234"/>
      <c r="E82" s="234"/>
      <c r="F82" s="234"/>
      <c r="G82" s="15">
        <v>73</v>
      </c>
      <c r="H82" s="130">
        <v>0</v>
      </c>
      <c r="I82" s="130">
        <v>0</v>
      </c>
      <c r="J82" s="130">
        <v>0</v>
      </c>
      <c r="K82" s="130">
        <v>0</v>
      </c>
    </row>
    <row r="83" spans="1:11" ht="12.75" customHeight="1">
      <c r="A83" s="234" t="s">
        <v>381</v>
      </c>
      <c r="B83" s="234"/>
      <c r="C83" s="234"/>
      <c r="D83" s="234"/>
      <c r="E83" s="234"/>
      <c r="F83" s="234"/>
      <c r="G83" s="15">
        <v>74</v>
      </c>
      <c r="H83" s="130">
        <v>0</v>
      </c>
      <c r="I83" s="130">
        <v>0</v>
      </c>
      <c r="J83" s="130">
        <v>0</v>
      </c>
      <c r="K83" s="130">
        <v>0</v>
      </c>
    </row>
    <row r="84" spans="1:11" ht="12.75">
      <c r="A84" s="235" t="s">
        <v>112</v>
      </c>
      <c r="B84" s="235"/>
      <c r="C84" s="235"/>
      <c r="D84" s="235"/>
      <c r="E84" s="235"/>
      <c r="F84" s="235"/>
      <c r="G84" s="236"/>
      <c r="H84" s="236"/>
      <c r="I84" s="236"/>
      <c r="J84" s="237"/>
      <c r="K84" s="237"/>
    </row>
    <row r="85" spans="1:11" ht="12.75" customHeight="1">
      <c r="A85" s="239" t="s">
        <v>382</v>
      </c>
      <c r="B85" s="239"/>
      <c r="C85" s="239"/>
      <c r="D85" s="239"/>
      <c r="E85" s="239"/>
      <c r="F85" s="239"/>
      <c r="G85" s="15">
        <v>75</v>
      </c>
      <c r="H85" s="110">
        <f>H86+H87</f>
        <v>0</v>
      </c>
      <c r="I85" s="110">
        <f>I86+I87</f>
        <v>0</v>
      </c>
      <c r="J85" s="110">
        <f>J86+J87</f>
        <v>0</v>
      </c>
      <c r="K85" s="110">
        <f>K86+K87</f>
        <v>0</v>
      </c>
    </row>
    <row r="86" spans="1:11" ht="12.75" customHeight="1">
      <c r="A86" s="240" t="s">
        <v>157</v>
      </c>
      <c r="B86" s="240"/>
      <c r="C86" s="240"/>
      <c r="D86" s="240"/>
      <c r="E86" s="240"/>
      <c r="F86" s="240"/>
      <c r="G86" s="14">
        <v>76</v>
      </c>
      <c r="H86" s="109">
        <v>0</v>
      </c>
      <c r="I86" s="109">
        <v>0</v>
      </c>
      <c r="J86" s="109">
        <v>0</v>
      </c>
      <c r="K86" s="109">
        <v>0</v>
      </c>
    </row>
    <row r="87" spans="1:11" ht="12.75" customHeight="1">
      <c r="A87" s="240" t="s">
        <v>158</v>
      </c>
      <c r="B87" s="240"/>
      <c r="C87" s="240"/>
      <c r="D87" s="240"/>
      <c r="E87" s="240"/>
      <c r="F87" s="240"/>
      <c r="G87" s="14">
        <v>77</v>
      </c>
      <c r="H87" s="109">
        <v>0</v>
      </c>
      <c r="I87" s="109">
        <v>0</v>
      </c>
      <c r="J87" s="109">
        <v>0</v>
      </c>
      <c r="K87" s="109">
        <v>0</v>
      </c>
    </row>
    <row r="88" spans="1:11" ht="12.75">
      <c r="A88" s="241" t="s">
        <v>114</v>
      </c>
      <c r="B88" s="241"/>
      <c r="C88" s="241"/>
      <c r="D88" s="241"/>
      <c r="E88" s="241"/>
      <c r="F88" s="241"/>
      <c r="G88" s="242"/>
      <c r="H88" s="242"/>
      <c r="I88" s="242"/>
      <c r="J88" s="237"/>
      <c r="K88" s="237"/>
    </row>
    <row r="89" spans="1:11" ht="12.75" customHeight="1">
      <c r="A89" s="204" t="s">
        <v>159</v>
      </c>
      <c r="B89" s="204"/>
      <c r="C89" s="204"/>
      <c r="D89" s="204"/>
      <c r="E89" s="204"/>
      <c r="F89" s="204"/>
      <c r="G89" s="14">
        <v>78</v>
      </c>
      <c r="H89" s="111">
        <v>148741991</v>
      </c>
      <c r="I89" s="111">
        <v>75156766</v>
      </c>
      <c r="J89" s="111">
        <v>135128516</v>
      </c>
      <c r="K89" s="111">
        <v>58739671</v>
      </c>
    </row>
    <row r="90" spans="1:11" ht="24" customHeight="1">
      <c r="A90" s="195" t="s">
        <v>438</v>
      </c>
      <c r="B90" s="195"/>
      <c r="C90" s="195"/>
      <c r="D90" s="195"/>
      <c r="E90" s="195"/>
      <c r="F90" s="195"/>
      <c r="G90" s="15">
        <v>79</v>
      </c>
      <c r="H90" s="128">
        <f>H91+H98</f>
        <v>0</v>
      </c>
      <c r="I90" s="128">
        <f>I91+I98</f>
        <v>0</v>
      </c>
      <c r="J90" s="128">
        <f>J91+J98</f>
        <v>0</v>
      </c>
      <c r="K90" s="128">
        <f>K91+K98</f>
        <v>0</v>
      </c>
    </row>
    <row r="91" spans="1:11" ht="24" customHeight="1">
      <c r="A91" s="244" t="s">
        <v>445</v>
      </c>
      <c r="B91" s="244"/>
      <c r="C91" s="244"/>
      <c r="D91" s="244"/>
      <c r="E91" s="244"/>
      <c r="F91" s="244"/>
      <c r="G91" s="15">
        <v>80</v>
      </c>
      <c r="H91" s="128">
        <f>SUM(H92:H96)</f>
        <v>0</v>
      </c>
      <c r="I91" s="128">
        <f>SUM(I92:I96)</f>
        <v>0</v>
      </c>
      <c r="J91" s="128">
        <f>SUM(J92:J96)</f>
        <v>0</v>
      </c>
      <c r="K91" s="128">
        <f>SUM(K92:K96)</f>
        <v>0</v>
      </c>
    </row>
    <row r="92" spans="1:11" ht="25.5" customHeight="1">
      <c r="A92" s="232" t="s">
        <v>383</v>
      </c>
      <c r="B92" s="232"/>
      <c r="C92" s="232"/>
      <c r="D92" s="232"/>
      <c r="E92" s="232"/>
      <c r="F92" s="232"/>
      <c r="G92" s="15">
        <v>81</v>
      </c>
      <c r="H92" s="111">
        <v>0</v>
      </c>
      <c r="I92" s="111">
        <v>0</v>
      </c>
      <c r="J92" s="111">
        <v>0</v>
      </c>
      <c r="K92" s="111">
        <v>0</v>
      </c>
    </row>
    <row r="93" spans="1:11" ht="38.25" customHeight="1">
      <c r="A93" s="232" t="s">
        <v>384</v>
      </c>
      <c r="B93" s="232"/>
      <c r="C93" s="232"/>
      <c r="D93" s="232"/>
      <c r="E93" s="232"/>
      <c r="F93" s="232"/>
      <c r="G93" s="15">
        <v>82</v>
      </c>
      <c r="H93" s="111">
        <v>0</v>
      </c>
      <c r="I93" s="111">
        <v>0</v>
      </c>
      <c r="J93" s="111">
        <v>0</v>
      </c>
      <c r="K93" s="111">
        <v>0</v>
      </c>
    </row>
    <row r="94" spans="1:11" ht="38.25" customHeight="1">
      <c r="A94" s="232" t="s">
        <v>385</v>
      </c>
      <c r="B94" s="232"/>
      <c r="C94" s="232"/>
      <c r="D94" s="232"/>
      <c r="E94" s="232"/>
      <c r="F94" s="232"/>
      <c r="G94" s="15">
        <v>83</v>
      </c>
      <c r="H94" s="111">
        <v>0</v>
      </c>
      <c r="I94" s="111">
        <v>0</v>
      </c>
      <c r="J94" s="111">
        <v>0</v>
      </c>
      <c r="K94" s="111">
        <v>0</v>
      </c>
    </row>
    <row r="95" spans="1:11" ht="12.75">
      <c r="A95" s="232" t="s">
        <v>386</v>
      </c>
      <c r="B95" s="232"/>
      <c r="C95" s="232"/>
      <c r="D95" s="232"/>
      <c r="E95" s="232"/>
      <c r="F95" s="232"/>
      <c r="G95" s="15">
        <v>84</v>
      </c>
      <c r="H95" s="111">
        <v>0</v>
      </c>
      <c r="I95" s="111">
        <v>0</v>
      </c>
      <c r="J95" s="111">
        <v>0</v>
      </c>
      <c r="K95" s="111">
        <v>0</v>
      </c>
    </row>
    <row r="96" spans="1:11" ht="12.75">
      <c r="A96" s="232" t="s">
        <v>387</v>
      </c>
      <c r="B96" s="232"/>
      <c r="C96" s="232"/>
      <c r="D96" s="232"/>
      <c r="E96" s="232"/>
      <c r="F96" s="232"/>
      <c r="G96" s="15">
        <v>85</v>
      </c>
      <c r="H96" s="111">
        <v>0</v>
      </c>
      <c r="I96" s="111">
        <v>0</v>
      </c>
      <c r="J96" s="111">
        <v>0</v>
      </c>
      <c r="K96" s="111">
        <v>0</v>
      </c>
    </row>
    <row r="97" spans="1:11" ht="26.25" customHeight="1">
      <c r="A97" s="232" t="s">
        <v>388</v>
      </c>
      <c r="B97" s="232"/>
      <c r="C97" s="232"/>
      <c r="D97" s="232"/>
      <c r="E97" s="232"/>
      <c r="F97" s="232"/>
      <c r="G97" s="15">
        <v>86</v>
      </c>
      <c r="H97" s="111">
        <v>0</v>
      </c>
      <c r="I97" s="111">
        <v>0</v>
      </c>
      <c r="J97" s="111">
        <v>0</v>
      </c>
      <c r="K97" s="111">
        <v>0</v>
      </c>
    </row>
    <row r="98" spans="1:11" ht="25.5" customHeight="1">
      <c r="A98" s="244" t="s">
        <v>439</v>
      </c>
      <c r="B98" s="244"/>
      <c r="C98" s="244"/>
      <c r="D98" s="244"/>
      <c r="E98" s="244"/>
      <c r="F98" s="244"/>
      <c r="G98" s="15">
        <v>87</v>
      </c>
      <c r="H98" s="128">
        <f>SUM(H99:H106)</f>
        <v>0</v>
      </c>
      <c r="I98" s="128">
        <f>SUM(I99:I106)</f>
        <v>0</v>
      </c>
      <c r="J98" s="128">
        <f>SUM(J99:J106)</f>
        <v>0</v>
      </c>
      <c r="K98" s="128">
        <f>SUM(K99:K106)</f>
        <v>0</v>
      </c>
    </row>
    <row r="99" spans="1:11" ht="12.75">
      <c r="A99" s="243" t="s">
        <v>160</v>
      </c>
      <c r="B99" s="243"/>
      <c r="C99" s="243"/>
      <c r="D99" s="243"/>
      <c r="E99" s="243"/>
      <c r="F99" s="243"/>
      <c r="G99" s="14">
        <v>88</v>
      </c>
      <c r="H99" s="111">
        <v>0</v>
      </c>
      <c r="I99" s="111">
        <v>0</v>
      </c>
      <c r="J99" s="111">
        <v>0</v>
      </c>
      <c r="K99" s="111">
        <v>0</v>
      </c>
    </row>
    <row r="100" spans="1:11" ht="36" customHeight="1">
      <c r="A100" s="232" t="s">
        <v>389</v>
      </c>
      <c r="B100" s="232"/>
      <c r="C100" s="232"/>
      <c r="D100" s="232"/>
      <c r="E100" s="232"/>
      <c r="F100" s="232"/>
      <c r="G100" s="14">
        <v>89</v>
      </c>
      <c r="H100" s="111">
        <v>0</v>
      </c>
      <c r="I100" s="111">
        <v>0</v>
      </c>
      <c r="J100" s="111">
        <v>0</v>
      </c>
      <c r="K100" s="111">
        <v>0</v>
      </c>
    </row>
    <row r="101" spans="1:11" ht="21.75" customHeight="1">
      <c r="A101" s="243" t="s">
        <v>161</v>
      </c>
      <c r="B101" s="243"/>
      <c r="C101" s="243"/>
      <c r="D101" s="243"/>
      <c r="E101" s="243"/>
      <c r="F101" s="243"/>
      <c r="G101" s="14">
        <v>90</v>
      </c>
      <c r="H101" s="111">
        <v>0</v>
      </c>
      <c r="I101" s="111">
        <v>0</v>
      </c>
      <c r="J101" s="111">
        <v>0</v>
      </c>
      <c r="K101" s="111">
        <v>0</v>
      </c>
    </row>
    <row r="102" spans="1:11" ht="21.75" customHeight="1">
      <c r="A102" s="243" t="s">
        <v>162</v>
      </c>
      <c r="B102" s="243"/>
      <c r="C102" s="243"/>
      <c r="D102" s="243"/>
      <c r="E102" s="243"/>
      <c r="F102" s="243"/>
      <c r="G102" s="14">
        <v>91</v>
      </c>
      <c r="H102" s="111">
        <v>0</v>
      </c>
      <c r="I102" s="111">
        <v>0</v>
      </c>
      <c r="J102" s="111">
        <v>0</v>
      </c>
      <c r="K102" s="111">
        <v>0</v>
      </c>
    </row>
    <row r="103" spans="1:11" ht="21.75" customHeight="1">
      <c r="A103" s="243" t="s">
        <v>163</v>
      </c>
      <c r="B103" s="243"/>
      <c r="C103" s="243"/>
      <c r="D103" s="243"/>
      <c r="E103" s="243"/>
      <c r="F103" s="243"/>
      <c r="G103" s="14">
        <v>92</v>
      </c>
      <c r="H103" s="111">
        <v>0</v>
      </c>
      <c r="I103" s="111">
        <v>0</v>
      </c>
      <c r="J103" s="111">
        <v>0</v>
      </c>
      <c r="K103" s="111">
        <v>0</v>
      </c>
    </row>
    <row r="104" spans="1:11" ht="12.75" customHeight="1">
      <c r="A104" s="232" t="s">
        <v>390</v>
      </c>
      <c r="B104" s="232"/>
      <c r="C104" s="232"/>
      <c r="D104" s="232"/>
      <c r="E104" s="232"/>
      <c r="F104" s="232"/>
      <c r="G104" s="14">
        <v>93</v>
      </c>
      <c r="H104" s="111">
        <v>0</v>
      </c>
      <c r="I104" s="111">
        <v>0</v>
      </c>
      <c r="J104" s="111">
        <v>0</v>
      </c>
      <c r="K104" s="111">
        <v>0</v>
      </c>
    </row>
    <row r="105" spans="1:11" ht="26.25" customHeight="1">
      <c r="A105" s="232" t="s">
        <v>391</v>
      </c>
      <c r="B105" s="232"/>
      <c r="C105" s="232"/>
      <c r="D105" s="232"/>
      <c r="E105" s="232"/>
      <c r="F105" s="232"/>
      <c r="G105" s="14">
        <v>94</v>
      </c>
      <c r="H105" s="111">
        <v>0</v>
      </c>
      <c r="I105" s="111">
        <v>0</v>
      </c>
      <c r="J105" s="111">
        <v>0</v>
      </c>
      <c r="K105" s="111">
        <v>0</v>
      </c>
    </row>
    <row r="106" spans="1:11" ht="12.75">
      <c r="A106" s="232" t="s">
        <v>392</v>
      </c>
      <c r="B106" s="232"/>
      <c r="C106" s="232"/>
      <c r="D106" s="232"/>
      <c r="E106" s="232"/>
      <c r="F106" s="232"/>
      <c r="G106" s="14">
        <v>95</v>
      </c>
      <c r="H106" s="111">
        <v>0</v>
      </c>
      <c r="I106" s="111">
        <v>0</v>
      </c>
      <c r="J106" s="111">
        <v>0</v>
      </c>
      <c r="K106" s="111">
        <v>0</v>
      </c>
    </row>
    <row r="107" spans="1:11" ht="24.75" customHeight="1">
      <c r="A107" s="232" t="s">
        <v>393</v>
      </c>
      <c r="B107" s="232"/>
      <c r="C107" s="232"/>
      <c r="D107" s="232"/>
      <c r="E107" s="232"/>
      <c r="F107" s="232"/>
      <c r="G107" s="14">
        <v>96</v>
      </c>
      <c r="H107" s="111">
        <v>0</v>
      </c>
      <c r="I107" s="111">
        <v>0</v>
      </c>
      <c r="J107" s="111">
        <v>0</v>
      </c>
      <c r="K107" s="111">
        <v>0</v>
      </c>
    </row>
    <row r="108" spans="1:11" ht="22.5" customHeight="1">
      <c r="A108" s="195" t="s">
        <v>440</v>
      </c>
      <c r="B108" s="195"/>
      <c r="C108" s="195"/>
      <c r="D108" s="195"/>
      <c r="E108" s="195"/>
      <c r="F108" s="195"/>
      <c r="G108" s="15">
        <v>97</v>
      </c>
      <c r="H108" s="128">
        <f>H91+H98-H107-H97</f>
        <v>0</v>
      </c>
      <c r="I108" s="128">
        <f>I91+I98-I107-I97</f>
        <v>0</v>
      </c>
      <c r="J108" s="128">
        <f>J91+J98-J107-J97</f>
        <v>0</v>
      </c>
      <c r="K108" s="128">
        <f>K91+K98-K107-K97</f>
        <v>0</v>
      </c>
    </row>
    <row r="109" spans="1:11" ht="12.75" customHeight="1">
      <c r="A109" s="195" t="s">
        <v>394</v>
      </c>
      <c r="B109" s="195"/>
      <c r="C109" s="195"/>
      <c r="D109" s="195"/>
      <c r="E109" s="195"/>
      <c r="F109" s="195"/>
      <c r="G109" s="15">
        <v>98</v>
      </c>
      <c r="H109" s="110">
        <f>H89+H108</f>
        <v>148741991</v>
      </c>
      <c r="I109" s="110">
        <f>I89+I108</f>
        <v>75156766</v>
      </c>
      <c r="J109" s="110">
        <f>J89+J108</f>
        <v>135128516</v>
      </c>
      <c r="K109" s="110">
        <f>K89+K108</f>
        <v>58739671</v>
      </c>
    </row>
    <row r="110" spans="1:11" ht="12.75">
      <c r="A110" s="235" t="s">
        <v>164</v>
      </c>
      <c r="B110" s="235"/>
      <c r="C110" s="235"/>
      <c r="D110" s="235"/>
      <c r="E110" s="235"/>
      <c r="F110" s="235"/>
      <c r="G110" s="236"/>
      <c r="H110" s="236"/>
      <c r="I110" s="236"/>
      <c r="J110" s="237"/>
      <c r="K110" s="237"/>
    </row>
    <row r="111" spans="1:11" ht="12.75" customHeight="1">
      <c r="A111" s="239" t="s">
        <v>395</v>
      </c>
      <c r="B111" s="239"/>
      <c r="C111" s="239"/>
      <c r="D111" s="239"/>
      <c r="E111" s="239"/>
      <c r="F111" s="239"/>
      <c r="G111" s="15">
        <v>99</v>
      </c>
      <c r="H111" s="110">
        <f>H112+H113</f>
        <v>0</v>
      </c>
      <c r="I111" s="110">
        <f>I112+I113</f>
        <v>0</v>
      </c>
      <c r="J111" s="110">
        <f>J112+J113</f>
        <v>0</v>
      </c>
      <c r="K111" s="110">
        <f>K112+K113</f>
        <v>0</v>
      </c>
    </row>
    <row r="112" spans="1:11" ht="12.75" customHeight="1">
      <c r="A112" s="240" t="s">
        <v>113</v>
      </c>
      <c r="B112" s="240"/>
      <c r="C112" s="240"/>
      <c r="D112" s="240"/>
      <c r="E112" s="240"/>
      <c r="F112" s="240"/>
      <c r="G112" s="14">
        <v>100</v>
      </c>
      <c r="H112" s="111">
        <v>0</v>
      </c>
      <c r="I112" s="111">
        <v>0</v>
      </c>
      <c r="J112" s="111">
        <v>0</v>
      </c>
      <c r="K112" s="111">
        <v>0</v>
      </c>
    </row>
    <row r="113" spans="1:11" ht="12.75" customHeight="1">
      <c r="A113" s="240" t="s">
        <v>165</v>
      </c>
      <c r="B113" s="240"/>
      <c r="C113" s="240"/>
      <c r="D113" s="240"/>
      <c r="E113" s="240"/>
      <c r="F113" s="240"/>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3:F13"/>
    <mergeCell ref="A12:F12"/>
    <mergeCell ref="A1:I1"/>
    <mergeCell ref="A2:I2"/>
    <mergeCell ref="A3:K3"/>
    <mergeCell ref="A4:K4"/>
    <mergeCell ref="A5:F6"/>
    <mergeCell ref="G5:G6"/>
    <mergeCell ref="H5:I5"/>
    <mergeCell ref="J5:K5"/>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1">
      <selection activeCell="I59" sqref="A5:I59"/>
    </sheetView>
  </sheetViews>
  <sheetFormatPr defaultColWidth="9.140625" defaultRowHeight="12.75"/>
  <cols>
    <col min="1" max="7" width="9.140625" style="17" customWidth="1"/>
    <col min="8" max="9" width="30.28125" style="28" customWidth="1"/>
    <col min="10" max="16384" width="9.140625" style="17" customWidth="1"/>
  </cols>
  <sheetData>
    <row r="1" spans="1:9" ht="12.75">
      <c r="A1" s="245" t="s">
        <v>166</v>
      </c>
      <c r="B1" s="246"/>
      <c r="C1" s="246"/>
      <c r="D1" s="246"/>
      <c r="E1" s="246"/>
      <c r="F1" s="246"/>
      <c r="G1" s="246"/>
      <c r="H1" s="246"/>
      <c r="I1" s="246"/>
    </row>
    <row r="2" spans="1:9" ht="12.75">
      <c r="A2" s="247" t="s">
        <v>466</v>
      </c>
      <c r="B2" s="208"/>
      <c r="C2" s="208"/>
      <c r="D2" s="208"/>
      <c r="E2" s="208"/>
      <c r="F2" s="208"/>
      <c r="G2" s="208"/>
      <c r="H2" s="208"/>
      <c r="I2" s="208"/>
    </row>
    <row r="3" spans="1:9" ht="12.75">
      <c r="A3" s="249" t="s">
        <v>282</v>
      </c>
      <c r="B3" s="250"/>
      <c r="C3" s="250"/>
      <c r="D3" s="250"/>
      <c r="E3" s="250"/>
      <c r="F3" s="250"/>
      <c r="G3" s="250"/>
      <c r="H3" s="250"/>
      <c r="I3" s="250"/>
    </row>
    <row r="4" spans="1:9" ht="12.75">
      <c r="A4" s="248" t="s">
        <v>467</v>
      </c>
      <c r="B4" s="197"/>
      <c r="C4" s="197"/>
      <c r="D4" s="197"/>
      <c r="E4" s="197"/>
      <c r="F4" s="197"/>
      <c r="G4" s="197"/>
      <c r="H4" s="197"/>
      <c r="I4" s="198"/>
    </row>
    <row r="5" spans="1:9" ht="23.25">
      <c r="A5" s="252" t="s">
        <v>2</v>
      </c>
      <c r="B5" s="202"/>
      <c r="C5" s="202"/>
      <c r="D5" s="202"/>
      <c r="E5" s="202"/>
      <c r="F5" s="202"/>
      <c r="G5" s="119" t="s">
        <v>103</v>
      </c>
      <c r="H5" s="120" t="s">
        <v>302</v>
      </c>
      <c r="I5" s="120" t="s">
        <v>279</v>
      </c>
    </row>
    <row r="6" spans="1:9" ht="12.75">
      <c r="A6" s="253">
        <v>1</v>
      </c>
      <c r="B6" s="202"/>
      <c r="C6" s="202"/>
      <c r="D6" s="202"/>
      <c r="E6" s="202"/>
      <c r="F6" s="202"/>
      <c r="G6" s="121">
        <v>2</v>
      </c>
      <c r="H6" s="120" t="s">
        <v>167</v>
      </c>
      <c r="I6" s="120" t="s">
        <v>168</v>
      </c>
    </row>
    <row r="7" spans="1:9" ht="12.75">
      <c r="A7" s="255" t="s">
        <v>169</v>
      </c>
      <c r="B7" s="255"/>
      <c r="C7" s="255"/>
      <c r="D7" s="255"/>
      <c r="E7" s="255"/>
      <c r="F7" s="255"/>
      <c r="G7" s="255"/>
      <c r="H7" s="255"/>
      <c r="I7" s="255"/>
    </row>
    <row r="8" spans="1:9" ht="12.75" customHeight="1">
      <c r="A8" s="193" t="s">
        <v>170</v>
      </c>
      <c r="B8" s="193"/>
      <c r="C8" s="193"/>
      <c r="D8" s="193"/>
      <c r="E8" s="193"/>
      <c r="F8" s="193"/>
      <c r="G8" s="122">
        <v>1</v>
      </c>
      <c r="H8" s="123">
        <v>181392672</v>
      </c>
      <c r="I8" s="123">
        <v>164790873</v>
      </c>
    </row>
    <row r="9" spans="1:9" ht="12.75" customHeight="1">
      <c r="A9" s="256" t="s">
        <v>171</v>
      </c>
      <c r="B9" s="256"/>
      <c r="C9" s="256"/>
      <c r="D9" s="256"/>
      <c r="E9" s="256"/>
      <c r="F9" s="256"/>
      <c r="G9" s="124">
        <v>2</v>
      </c>
      <c r="H9" s="125">
        <f>H10+H11+H12+H13+H14+H15+H16+H17</f>
        <v>83852377</v>
      </c>
      <c r="I9" s="125">
        <f>I10+I11+I12+I13+I14+I15+I16+I17</f>
        <v>103856019</v>
      </c>
    </row>
    <row r="10" spans="1:9" ht="12.75" customHeight="1">
      <c r="A10" s="229" t="s">
        <v>172</v>
      </c>
      <c r="B10" s="229"/>
      <c r="C10" s="229"/>
      <c r="D10" s="229"/>
      <c r="E10" s="229"/>
      <c r="F10" s="229"/>
      <c r="G10" s="122">
        <v>3</v>
      </c>
      <c r="H10" s="123">
        <v>85473372</v>
      </c>
      <c r="I10" s="123">
        <v>102752650</v>
      </c>
    </row>
    <row r="11" spans="1:9" ht="21.75" customHeight="1">
      <c r="A11" s="229" t="s">
        <v>173</v>
      </c>
      <c r="B11" s="229"/>
      <c r="C11" s="229"/>
      <c r="D11" s="229"/>
      <c r="E11" s="229"/>
      <c r="F11" s="229"/>
      <c r="G11" s="122">
        <v>4</v>
      </c>
      <c r="H11" s="123">
        <v>0</v>
      </c>
      <c r="I11" s="123">
        <v>0</v>
      </c>
    </row>
    <row r="12" spans="1:9" ht="23.25" customHeight="1">
      <c r="A12" s="229" t="s">
        <v>174</v>
      </c>
      <c r="B12" s="229"/>
      <c r="C12" s="229"/>
      <c r="D12" s="229"/>
      <c r="E12" s="229"/>
      <c r="F12" s="229"/>
      <c r="G12" s="122">
        <v>5</v>
      </c>
      <c r="H12" s="123">
        <v>0</v>
      </c>
      <c r="I12" s="123">
        <v>0</v>
      </c>
    </row>
    <row r="13" spans="1:9" ht="12.75" customHeight="1">
      <c r="A13" s="229" t="s">
        <v>175</v>
      </c>
      <c r="B13" s="229"/>
      <c r="C13" s="229"/>
      <c r="D13" s="229"/>
      <c r="E13" s="229"/>
      <c r="F13" s="229"/>
      <c r="G13" s="122">
        <v>6</v>
      </c>
      <c r="H13" s="123">
        <v>-616649</v>
      </c>
      <c r="I13" s="123">
        <v>-61972</v>
      </c>
    </row>
    <row r="14" spans="1:9" ht="12.75" customHeight="1">
      <c r="A14" s="229" t="s">
        <v>176</v>
      </c>
      <c r="B14" s="229"/>
      <c r="C14" s="229"/>
      <c r="D14" s="229"/>
      <c r="E14" s="229"/>
      <c r="F14" s="229"/>
      <c r="G14" s="122">
        <v>7</v>
      </c>
      <c r="H14" s="123">
        <v>102620</v>
      </c>
      <c r="I14" s="123">
        <v>130323</v>
      </c>
    </row>
    <row r="15" spans="1:9" ht="12.75" customHeight="1">
      <c r="A15" s="229" t="s">
        <v>177</v>
      </c>
      <c r="B15" s="229"/>
      <c r="C15" s="229"/>
      <c r="D15" s="229"/>
      <c r="E15" s="229"/>
      <c r="F15" s="229"/>
      <c r="G15" s="122">
        <v>8</v>
      </c>
      <c r="H15" s="123">
        <v>0</v>
      </c>
      <c r="I15" s="123">
        <v>0</v>
      </c>
    </row>
    <row r="16" spans="1:9" ht="12.75" customHeight="1">
      <c r="A16" s="229" t="s">
        <v>178</v>
      </c>
      <c r="B16" s="229"/>
      <c r="C16" s="229"/>
      <c r="D16" s="229"/>
      <c r="E16" s="229"/>
      <c r="F16" s="229"/>
      <c r="G16" s="122">
        <v>9</v>
      </c>
      <c r="H16" s="123">
        <v>-1106966</v>
      </c>
      <c r="I16" s="123">
        <v>1035018</v>
      </c>
    </row>
    <row r="17" spans="1:9" ht="24.75" customHeight="1">
      <c r="A17" s="229" t="s">
        <v>179</v>
      </c>
      <c r="B17" s="229"/>
      <c r="C17" s="229"/>
      <c r="D17" s="229"/>
      <c r="E17" s="229"/>
      <c r="F17" s="229"/>
      <c r="G17" s="122">
        <v>10</v>
      </c>
      <c r="H17" s="123">
        <v>0</v>
      </c>
      <c r="I17" s="123">
        <v>0</v>
      </c>
    </row>
    <row r="18" spans="1:9" ht="27.75" customHeight="1">
      <c r="A18" s="251" t="s">
        <v>307</v>
      </c>
      <c r="B18" s="251"/>
      <c r="C18" s="251"/>
      <c r="D18" s="251"/>
      <c r="E18" s="251"/>
      <c r="F18" s="251"/>
      <c r="G18" s="124">
        <v>11</v>
      </c>
      <c r="H18" s="125">
        <f>H8+H9</f>
        <v>265245049</v>
      </c>
      <c r="I18" s="125">
        <f>I8+I9</f>
        <v>268646892</v>
      </c>
    </row>
    <row r="19" spans="1:9" ht="12.75" customHeight="1">
      <c r="A19" s="256" t="s">
        <v>180</v>
      </c>
      <c r="B19" s="256"/>
      <c r="C19" s="256"/>
      <c r="D19" s="256"/>
      <c r="E19" s="256"/>
      <c r="F19" s="256"/>
      <c r="G19" s="124">
        <v>12</v>
      </c>
      <c r="H19" s="125">
        <f>H20+H21+H22+H23</f>
        <v>-7835372</v>
      </c>
      <c r="I19" s="125">
        <f>I20+I21+I22+I23</f>
        <v>-108357512</v>
      </c>
    </row>
    <row r="20" spans="1:9" ht="12.75" customHeight="1">
      <c r="A20" s="229" t="s">
        <v>181</v>
      </c>
      <c r="B20" s="229"/>
      <c r="C20" s="229"/>
      <c r="D20" s="229"/>
      <c r="E20" s="229"/>
      <c r="F20" s="229"/>
      <c r="G20" s="122">
        <v>13</v>
      </c>
      <c r="H20" s="123">
        <v>-15238613</v>
      </c>
      <c r="I20" s="123">
        <v>-62802929</v>
      </c>
    </row>
    <row r="21" spans="1:9" ht="12.75" customHeight="1">
      <c r="A21" s="229" t="s">
        <v>182</v>
      </c>
      <c r="B21" s="229"/>
      <c r="C21" s="229"/>
      <c r="D21" s="229"/>
      <c r="E21" s="229"/>
      <c r="F21" s="229"/>
      <c r="G21" s="122">
        <v>14</v>
      </c>
      <c r="H21" s="123">
        <v>24341177</v>
      </c>
      <c r="I21" s="123">
        <v>-18683649</v>
      </c>
    </row>
    <row r="22" spans="1:9" ht="12.75" customHeight="1">
      <c r="A22" s="229" t="s">
        <v>183</v>
      </c>
      <c r="B22" s="229"/>
      <c r="C22" s="229"/>
      <c r="D22" s="229"/>
      <c r="E22" s="229"/>
      <c r="F22" s="229"/>
      <c r="G22" s="122">
        <v>15</v>
      </c>
      <c r="H22" s="123">
        <v>-1801758</v>
      </c>
      <c r="I22" s="123">
        <v>-7775348</v>
      </c>
    </row>
    <row r="23" spans="1:9" ht="12.75" customHeight="1">
      <c r="A23" s="229" t="s">
        <v>184</v>
      </c>
      <c r="B23" s="229"/>
      <c r="C23" s="229"/>
      <c r="D23" s="229"/>
      <c r="E23" s="229"/>
      <c r="F23" s="229"/>
      <c r="G23" s="122">
        <v>16</v>
      </c>
      <c r="H23" s="123">
        <v>-15136178</v>
      </c>
      <c r="I23" s="123">
        <v>-19095586</v>
      </c>
    </row>
    <row r="24" spans="1:9" ht="12.75" customHeight="1">
      <c r="A24" s="251" t="s">
        <v>185</v>
      </c>
      <c r="B24" s="251"/>
      <c r="C24" s="251"/>
      <c r="D24" s="251"/>
      <c r="E24" s="251"/>
      <c r="F24" s="251"/>
      <c r="G24" s="124">
        <v>17</v>
      </c>
      <c r="H24" s="125">
        <f>H18+H19</f>
        <v>257409677</v>
      </c>
      <c r="I24" s="125">
        <f>I18+I19</f>
        <v>160289380</v>
      </c>
    </row>
    <row r="25" spans="1:9" ht="12.75" customHeight="1">
      <c r="A25" s="193" t="s">
        <v>186</v>
      </c>
      <c r="B25" s="193"/>
      <c r="C25" s="193"/>
      <c r="D25" s="193"/>
      <c r="E25" s="193"/>
      <c r="F25" s="193"/>
      <c r="G25" s="122">
        <v>18</v>
      </c>
      <c r="H25" s="123">
        <v>-5497</v>
      </c>
      <c r="I25" s="123">
        <v>-280</v>
      </c>
    </row>
    <row r="26" spans="1:9" ht="12.75" customHeight="1">
      <c r="A26" s="193" t="s">
        <v>187</v>
      </c>
      <c r="B26" s="193"/>
      <c r="C26" s="193"/>
      <c r="D26" s="193"/>
      <c r="E26" s="193"/>
      <c r="F26" s="193"/>
      <c r="G26" s="122">
        <v>19</v>
      </c>
      <c r="H26" s="123">
        <v>-30746864</v>
      </c>
      <c r="I26" s="123">
        <v>-25007250</v>
      </c>
    </row>
    <row r="27" spans="1:9" ht="25.5" customHeight="1">
      <c r="A27" s="254" t="s">
        <v>188</v>
      </c>
      <c r="B27" s="254"/>
      <c r="C27" s="254"/>
      <c r="D27" s="254"/>
      <c r="E27" s="254"/>
      <c r="F27" s="254"/>
      <c r="G27" s="124">
        <v>20</v>
      </c>
      <c r="H27" s="125">
        <f>H24+H25+H26</f>
        <v>226657316</v>
      </c>
      <c r="I27" s="125">
        <f>I24+I25+I26</f>
        <v>135281850</v>
      </c>
    </row>
    <row r="28" spans="1:9" ht="12.75">
      <c r="A28" s="255" t="s">
        <v>189</v>
      </c>
      <c r="B28" s="255"/>
      <c r="C28" s="255"/>
      <c r="D28" s="255"/>
      <c r="E28" s="255"/>
      <c r="F28" s="255"/>
      <c r="G28" s="255"/>
      <c r="H28" s="255"/>
      <c r="I28" s="255"/>
    </row>
    <row r="29" spans="1:9" ht="30" customHeight="1">
      <c r="A29" s="193" t="s">
        <v>190</v>
      </c>
      <c r="B29" s="193"/>
      <c r="C29" s="193"/>
      <c r="D29" s="193"/>
      <c r="E29" s="193"/>
      <c r="F29" s="193"/>
      <c r="G29" s="122">
        <v>21</v>
      </c>
      <c r="H29" s="126">
        <v>1</v>
      </c>
      <c r="I29" s="126">
        <v>63990</v>
      </c>
    </row>
    <row r="30" spans="1:9" ht="12.75" customHeight="1">
      <c r="A30" s="193" t="s">
        <v>191</v>
      </c>
      <c r="B30" s="193"/>
      <c r="C30" s="193"/>
      <c r="D30" s="193"/>
      <c r="E30" s="193"/>
      <c r="F30" s="193"/>
      <c r="G30" s="122">
        <v>22</v>
      </c>
      <c r="H30" s="126">
        <v>0</v>
      </c>
      <c r="I30" s="126">
        <v>0</v>
      </c>
    </row>
    <row r="31" spans="1:9" ht="12.75" customHeight="1">
      <c r="A31" s="193" t="s">
        <v>192</v>
      </c>
      <c r="B31" s="193"/>
      <c r="C31" s="193"/>
      <c r="D31" s="193"/>
      <c r="E31" s="193"/>
      <c r="F31" s="193"/>
      <c r="G31" s="122">
        <v>23</v>
      </c>
      <c r="H31" s="126">
        <v>999312</v>
      </c>
      <c r="I31" s="126">
        <v>100838</v>
      </c>
    </row>
    <row r="32" spans="1:9" ht="12.75" customHeight="1">
      <c r="A32" s="193" t="s">
        <v>193</v>
      </c>
      <c r="B32" s="193"/>
      <c r="C32" s="193"/>
      <c r="D32" s="193"/>
      <c r="E32" s="193"/>
      <c r="F32" s="193"/>
      <c r="G32" s="122">
        <v>24</v>
      </c>
      <c r="H32" s="126">
        <v>0</v>
      </c>
      <c r="I32" s="126">
        <v>0</v>
      </c>
    </row>
    <row r="33" spans="1:9" ht="12.75" customHeight="1">
      <c r="A33" s="193" t="s">
        <v>194</v>
      </c>
      <c r="B33" s="193"/>
      <c r="C33" s="193"/>
      <c r="D33" s="193"/>
      <c r="E33" s="193"/>
      <c r="F33" s="193"/>
      <c r="G33" s="122">
        <v>25</v>
      </c>
      <c r="H33" s="126">
        <v>0</v>
      </c>
      <c r="I33" s="126">
        <v>0</v>
      </c>
    </row>
    <row r="34" spans="1:9" ht="12.75" customHeight="1">
      <c r="A34" s="193" t="s">
        <v>195</v>
      </c>
      <c r="B34" s="193"/>
      <c r="C34" s="193"/>
      <c r="D34" s="193"/>
      <c r="E34" s="193"/>
      <c r="F34" s="193"/>
      <c r="G34" s="122">
        <v>26</v>
      </c>
      <c r="H34" s="126">
        <v>0</v>
      </c>
      <c r="I34" s="126">
        <v>0</v>
      </c>
    </row>
    <row r="35" spans="1:9" ht="26.25" customHeight="1">
      <c r="A35" s="251" t="s">
        <v>196</v>
      </c>
      <c r="B35" s="251"/>
      <c r="C35" s="251"/>
      <c r="D35" s="251"/>
      <c r="E35" s="251"/>
      <c r="F35" s="251"/>
      <c r="G35" s="124">
        <v>27</v>
      </c>
      <c r="H35" s="127">
        <f>H29+H30+H31+H32+H33+H34</f>
        <v>999313</v>
      </c>
      <c r="I35" s="127">
        <f>I29+I30+I31+I32+I33+I34</f>
        <v>164828</v>
      </c>
    </row>
    <row r="36" spans="1:9" ht="22.5" customHeight="1">
      <c r="A36" s="193" t="s">
        <v>197</v>
      </c>
      <c r="B36" s="193"/>
      <c r="C36" s="193"/>
      <c r="D36" s="193"/>
      <c r="E36" s="193"/>
      <c r="F36" s="193"/>
      <c r="G36" s="122">
        <v>28</v>
      </c>
      <c r="H36" s="126">
        <v>-252670365</v>
      </c>
      <c r="I36" s="126">
        <v>-63705016</v>
      </c>
    </row>
    <row r="37" spans="1:9" ht="12.75" customHeight="1">
      <c r="A37" s="193" t="s">
        <v>198</v>
      </c>
      <c r="B37" s="193"/>
      <c r="C37" s="193"/>
      <c r="D37" s="193"/>
      <c r="E37" s="193"/>
      <c r="F37" s="193"/>
      <c r="G37" s="122">
        <v>29</v>
      </c>
      <c r="H37" s="126">
        <v>0</v>
      </c>
      <c r="I37" s="126">
        <v>0</v>
      </c>
    </row>
    <row r="38" spans="1:9" ht="12.75" customHeight="1">
      <c r="A38" s="193" t="s">
        <v>199</v>
      </c>
      <c r="B38" s="193"/>
      <c r="C38" s="193"/>
      <c r="D38" s="193"/>
      <c r="E38" s="193"/>
      <c r="F38" s="193"/>
      <c r="G38" s="122">
        <v>30</v>
      </c>
      <c r="H38" s="126">
        <v>0</v>
      </c>
      <c r="I38" s="126">
        <v>0</v>
      </c>
    </row>
    <row r="39" spans="1:9" ht="12.75" customHeight="1">
      <c r="A39" s="193" t="s">
        <v>200</v>
      </c>
      <c r="B39" s="193"/>
      <c r="C39" s="193"/>
      <c r="D39" s="193"/>
      <c r="E39" s="193"/>
      <c r="F39" s="193"/>
      <c r="G39" s="122">
        <v>31</v>
      </c>
      <c r="H39" s="126">
        <v>0</v>
      </c>
      <c r="I39" s="126">
        <v>0</v>
      </c>
    </row>
    <row r="40" spans="1:9" ht="12.75" customHeight="1">
      <c r="A40" s="193" t="s">
        <v>201</v>
      </c>
      <c r="B40" s="193"/>
      <c r="C40" s="193"/>
      <c r="D40" s="193"/>
      <c r="E40" s="193"/>
      <c r="F40" s="193"/>
      <c r="G40" s="122">
        <v>32</v>
      </c>
      <c r="H40" s="126">
        <v>-13154221</v>
      </c>
      <c r="I40" s="126">
        <v>-908202</v>
      </c>
    </row>
    <row r="41" spans="1:9" ht="24" customHeight="1">
      <c r="A41" s="251" t="s">
        <v>202</v>
      </c>
      <c r="B41" s="251"/>
      <c r="C41" s="251"/>
      <c r="D41" s="251"/>
      <c r="E41" s="251"/>
      <c r="F41" s="251"/>
      <c r="G41" s="124">
        <v>33</v>
      </c>
      <c r="H41" s="127">
        <f>H36+H37+H38+H39+H40</f>
        <v>-265824586</v>
      </c>
      <c r="I41" s="127">
        <f>I36+I37+I38+I39+I40</f>
        <v>-64613218</v>
      </c>
    </row>
    <row r="42" spans="1:9" ht="29.25" customHeight="1">
      <c r="A42" s="254" t="s">
        <v>203</v>
      </c>
      <c r="B42" s="254"/>
      <c r="C42" s="254"/>
      <c r="D42" s="254"/>
      <c r="E42" s="254"/>
      <c r="F42" s="254"/>
      <c r="G42" s="124">
        <v>34</v>
      </c>
      <c r="H42" s="127">
        <f>H35+H41</f>
        <v>-264825273</v>
      </c>
      <c r="I42" s="127">
        <f>I35+I41</f>
        <v>-64448390</v>
      </c>
    </row>
    <row r="43" spans="1:9" ht="12.75">
      <c r="A43" s="255" t="s">
        <v>204</v>
      </c>
      <c r="B43" s="255"/>
      <c r="C43" s="255"/>
      <c r="D43" s="255"/>
      <c r="E43" s="255"/>
      <c r="F43" s="255"/>
      <c r="G43" s="255"/>
      <c r="H43" s="255"/>
      <c r="I43" s="255"/>
    </row>
    <row r="44" spans="1:9" ht="12.75" customHeight="1">
      <c r="A44" s="193" t="s">
        <v>205</v>
      </c>
      <c r="B44" s="193"/>
      <c r="C44" s="193"/>
      <c r="D44" s="193"/>
      <c r="E44" s="193"/>
      <c r="F44" s="193"/>
      <c r="G44" s="122">
        <v>35</v>
      </c>
      <c r="H44" s="126">
        <v>0</v>
      </c>
      <c r="I44" s="126">
        <v>0</v>
      </c>
    </row>
    <row r="45" spans="1:9" ht="24.75" customHeight="1">
      <c r="A45" s="193" t="s">
        <v>206</v>
      </c>
      <c r="B45" s="193"/>
      <c r="C45" s="193"/>
      <c r="D45" s="193"/>
      <c r="E45" s="193"/>
      <c r="F45" s="193"/>
      <c r="G45" s="122">
        <v>36</v>
      </c>
      <c r="H45" s="126">
        <v>0</v>
      </c>
      <c r="I45" s="126">
        <v>0</v>
      </c>
    </row>
    <row r="46" spans="1:9" ht="12.75" customHeight="1">
      <c r="A46" s="193" t="s">
        <v>207</v>
      </c>
      <c r="B46" s="193"/>
      <c r="C46" s="193"/>
      <c r="D46" s="193"/>
      <c r="E46" s="193"/>
      <c r="F46" s="193"/>
      <c r="G46" s="122">
        <v>37</v>
      </c>
      <c r="H46" s="126">
        <v>0</v>
      </c>
      <c r="I46" s="126">
        <v>0</v>
      </c>
    </row>
    <row r="47" spans="1:9" ht="12.75" customHeight="1">
      <c r="A47" s="193" t="s">
        <v>208</v>
      </c>
      <c r="B47" s="193"/>
      <c r="C47" s="193"/>
      <c r="D47" s="193"/>
      <c r="E47" s="193"/>
      <c r="F47" s="193"/>
      <c r="G47" s="122">
        <v>38</v>
      </c>
      <c r="H47" s="126">
        <v>0</v>
      </c>
      <c r="I47" s="126">
        <v>0</v>
      </c>
    </row>
    <row r="48" spans="1:9" ht="21.75" customHeight="1">
      <c r="A48" s="251" t="s">
        <v>209</v>
      </c>
      <c r="B48" s="251"/>
      <c r="C48" s="251"/>
      <c r="D48" s="251"/>
      <c r="E48" s="251"/>
      <c r="F48" s="251"/>
      <c r="G48" s="124">
        <v>39</v>
      </c>
      <c r="H48" s="127">
        <f>H44+H45+H46+H47</f>
        <v>0</v>
      </c>
      <c r="I48" s="127">
        <f>I44+I45+I46+I47</f>
        <v>0</v>
      </c>
    </row>
    <row r="49" spans="1:9" ht="24" customHeight="1">
      <c r="A49" s="193" t="s">
        <v>306</v>
      </c>
      <c r="B49" s="193"/>
      <c r="C49" s="193"/>
      <c r="D49" s="193"/>
      <c r="E49" s="193"/>
      <c r="F49" s="193"/>
      <c r="G49" s="122">
        <v>40</v>
      </c>
      <c r="H49" s="126">
        <v>0</v>
      </c>
      <c r="I49" s="126">
        <v>0</v>
      </c>
    </row>
    <row r="50" spans="1:9" ht="12.75" customHeight="1">
      <c r="A50" s="193" t="s">
        <v>210</v>
      </c>
      <c r="B50" s="193"/>
      <c r="C50" s="193"/>
      <c r="D50" s="193"/>
      <c r="E50" s="193"/>
      <c r="F50" s="193"/>
      <c r="G50" s="122">
        <v>41</v>
      </c>
      <c r="H50" s="126">
        <v>0</v>
      </c>
      <c r="I50" s="126">
        <v>0</v>
      </c>
    </row>
    <row r="51" spans="1:9" ht="12.75" customHeight="1">
      <c r="A51" s="193" t="s">
        <v>211</v>
      </c>
      <c r="B51" s="193"/>
      <c r="C51" s="193"/>
      <c r="D51" s="193"/>
      <c r="E51" s="193"/>
      <c r="F51" s="193"/>
      <c r="G51" s="122">
        <v>42</v>
      </c>
      <c r="H51" s="126">
        <v>-1333744</v>
      </c>
      <c r="I51" s="126">
        <v>-990550</v>
      </c>
    </row>
    <row r="52" spans="1:9" ht="22.5" customHeight="1">
      <c r="A52" s="193" t="s">
        <v>212</v>
      </c>
      <c r="B52" s="193"/>
      <c r="C52" s="193"/>
      <c r="D52" s="193"/>
      <c r="E52" s="193"/>
      <c r="F52" s="193"/>
      <c r="G52" s="122">
        <v>43</v>
      </c>
      <c r="H52" s="126">
        <v>0</v>
      </c>
      <c r="I52" s="126">
        <v>0</v>
      </c>
    </row>
    <row r="53" spans="1:9" ht="12.75" customHeight="1">
      <c r="A53" s="193" t="s">
        <v>213</v>
      </c>
      <c r="B53" s="193"/>
      <c r="C53" s="193"/>
      <c r="D53" s="193"/>
      <c r="E53" s="193"/>
      <c r="F53" s="193"/>
      <c r="G53" s="122">
        <v>44</v>
      </c>
      <c r="H53" s="126">
        <v>0</v>
      </c>
      <c r="I53" s="126">
        <v>0</v>
      </c>
    </row>
    <row r="54" spans="1:9" ht="30" customHeight="1">
      <c r="A54" s="251" t="s">
        <v>214</v>
      </c>
      <c r="B54" s="251"/>
      <c r="C54" s="251"/>
      <c r="D54" s="251"/>
      <c r="E54" s="251"/>
      <c r="F54" s="251"/>
      <c r="G54" s="124">
        <v>45</v>
      </c>
      <c r="H54" s="127">
        <f>H49+H50+H51+H52+H53</f>
        <v>-1333744</v>
      </c>
      <c r="I54" s="127">
        <f>I49+I50+I51+I52+I53</f>
        <v>-990550</v>
      </c>
    </row>
    <row r="55" spans="1:9" ht="29.25" customHeight="1">
      <c r="A55" s="254" t="s">
        <v>215</v>
      </c>
      <c r="B55" s="254"/>
      <c r="C55" s="254"/>
      <c r="D55" s="254"/>
      <c r="E55" s="254"/>
      <c r="F55" s="254"/>
      <c r="G55" s="124">
        <v>46</v>
      </c>
      <c r="H55" s="127">
        <f>H48+H54</f>
        <v>-1333744</v>
      </c>
      <c r="I55" s="127">
        <f>I48+I54</f>
        <v>-990550</v>
      </c>
    </row>
    <row r="56" spans="1:9" ht="12.75">
      <c r="A56" s="193" t="s">
        <v>216</v>
      </c>
      <c r="B56" s="193"/>
      <c r="C56" s="193"/>
      <c r="D56" s="193"/>
      <c r="E56" s="193"/>
      <c r="F56" s="193"/>
      <c r="G56" s="122">
        <v>47</v>
      </c>
      <c r="H56" s="126">
        <v>2439271</v>
      </c>
      <c r="I56" s="126">
        <v>-1858031</v>
      </c>
    </row>
    <row r="57" spans="1:9" ht="26.25" customHeight="1">
      <c r="A57" s="254" t="s">
        <v>217</v>
      </c>
      <c r="B57" s="254"/>
      <c r="C57" s="254"/>
      <c r="D57" s="254"/>
      <c r="E57" s="254"/>
      <c r="F57" s="254"/>
      <c r="G57" s="124">
        <v>48</v>
      </c>
      <c r="H57" s="127">
        <f>H27+H42+H55+H56</f>
        <v>-37062430</v>
      </c>
      <c r="I57" s="127">
        <f>I27+I42+I55+I56</f>
        <v>67984879</v>
      </c>
    </row>
    <row r="58" spans="1:9" ht="12.75">
      <c r="A58" s="257" t="s">
        <v>218</v>
      </c>
      <c r="B58" s="257"/>
      <c r="C58" s="257"/>
      <c r="D58" s="257"/>
      <c r="E58" s="257"/>
      <c r="F58" s="257"/>
      <c r="G58" s="122">
        <v>49</v>
      </c>
      <c r="H58" s="126">
        <v>413792126</v>
      </c>
      <c r="I58" s="126">
        <v>323792972</v>
      </c>
    </row>
    <row r="59" spans="1:9" ht="30.75" customHeight="1">
      <c r="A59" s="254" t="s">
        <v>219</v>
      </c>
      <c r="B59" s="254"/>
      <c r="C59" s="254"/>
      <c r="D59" s="254"/>
      <c r="E59" s="254"/>
      <c r="F59" s="254"/>
      <c r="G59" s="124">
        <v>50</v>
      </c>
      <c r="H59" s="127">
        <f>H57+H58</f>
        <v>376729696</v>
      </c>
      <c r="I59" s="127">
        <f>I57+I58</f>
        <v>391777851</v>
      </c>
    </row>
  </sheetData>
  <sheetProtection sheet="1" objects="1" scenarios="1"/>
  <mergeCells count="59">
    <mergeCell ref="A47:F47"/>
    <mergeCell ref="A41:F41"/>
    <mergeCell ref="A42:F42"/>
    <mergeCell ref="A43:I43"/>
    <mergeCell ref="A44:F44"/>
    <mergeCell ref="A45:F45"/>
    <mergeCell ref="A46:F46"/>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28:I28"/>
    <mergeCell ref="A23:F23"/>
    <mergeCell ref="A24:F24"/>
    <mergeCell ref="A37:F37"/>
    <mergeCell ref="A48:F48"/>
    <mergeCell ref="A39:F39"/>
    <mergeCell ref="A40:F40"/>
    <mergeCell ref="A35:F35"/>
    <mergeCell ref="A36:F36"/>
    <mergeCell ref="A38:F38"/>
    <mergeCell ref="A27:F27"/>
    <mergeCell ref="A16:F16"/>
    <mergeCell ref="A12:F12"/>
    <mergeCell ref="A7:I7"/>
    <mergeCell ref="A8:F8"/>
    <mergeCell ref="A9:F9"/>
    <mergeCell ref="A10:F10"/>
    <mergeCell ref="A11:F11"/>
    <mergeCell ref="A19:F19"/>
    <mergeCell ref="A22:F22"/>
    <mergeCell ref="A17:F17"/>
    <mergeCell ref="A18:F18"/>
    <mergeCell ref="A5:F5"/>
    <mergeCell ref="A6:F6"/>
    <mergeCell ref="A26:F26"/>
    <mergeCell ref="A13:F13"/>
    <mergeCell ref="A14:F14"/>
    <mergeCell ref="A15:F15"/>
    <mergeCell ref="A1:I1"/>
    <mergeCell ref="A2:I2"/>
    <mergeCell ref="A25:F25"/>
    <mergeCell ref="A4:I4"/>
    <mergeCell ref="A20:F20"/>
    <mergeCell ref="A21:F21"/>
    <mergeCell ref="A3:I3"/>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I53" sqref="A5:I53"/>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45" t="s">
        <v>220</v>
      </c>
      <c r="B1" s="246"/>
      <c r="C1" s="246"/>
      <c r="D1" s="246"/>
      <c r="E1" s="246"/>
      <c r="F1" s="246"/>
      <c r="G1" s="246"/>
      <c r="H1" s="246"/>
      <c r="I1" s="246"/>
    </row>
    <row r="2" spans="1:9" ht="12.75" customHeight="1">
      <c r="A2" s="247" t="s">
        <v>329</v>
      </c>
      <c r="B2" s="208"/>
      <c r="C2" s="208"/>
      <c r="D2" s="208"/>
      <c r="E2" s="208"/>
      <c r="F2" s="208"/>
      <c r="G2" s="208"/>
      <c r="H2" s="208"/>
      <c r="I2" s="208"/>
    </row>
    <row r="3" spans="1:9" ht="12.75">
      <c r="A3" s="275" t="s">
        <v>282</v>
      </c>
      <c r="B3" s="276"/>
      <c r="C3" s="276"/>
      <c r="D3" s="276"/>
      <c r="E3" s="276"/>
      <c r="F3" s="276"/>
      <c r="G3" s="276"/>
      <c r="H3" s="276"/>
      <c r="I3" s="276"/>
    </row>
    <row r="4" spans="1:9" ht="12.75">
      <c r="A4" s="248" t="s">
        <v>330</v>
      </c>
      <c r="B4" s="197"/>
      <c r="C4" s="197"/>
      <c r="D4" s="197"/>
      <c r="E4" s="197"/>
      <c r="F4" s="197"/>
      <c r="G4" s="197"/>
      <c r="H4" s="197"/>
      <c r="I4" s="198"/>
    </row>
    <row r="5" spans="1:9" ht="24" thickBot="1">
      <c r="A5" s="265" t="s">
        <v>2</v>
      </c>
      <c r="B5" s="266"/>
      <c r="C5" s="266"/>
      <c r="D5" s="266"/>
      <c r="E5" s="266"/>
      <c r="F5" s="267"/>
      <c r="G5" s="18" t="s">
        <v>103</v>
      </c>
      <c r="H5" s="26" t="s">
        <v>302</v>
      </c>
      <c r="I5" s="26" t="s">
        <v>279</v>
      </c>
    </row>
    <row r="6" spans="1:9" ht="12.75">
      <c r="A6" s="270">
        <v>1</v>
      </c>
      <c r="B6" s="271"/>
      <c r="C6" s="271"/>
      <c r="D6" s="271"/>
      <c r="E6" s="271"/>
      <c r="F6" s="272"/>
      <c r="G6" s="19">
        <v>2</v>
      </c>
      <c r="H6" s="27" t="s">
        <v>167</v>
      </c>
      <c r="I6" s="27" t="s">
        <v>168</v>
      </c>
    </row>
    <row r="7" spans="1:9" ht="12.75">
      <c r="A7" s="262" t="s">
        <v>169</v>
      </c>
      <c r="B7" s="263"/>
      <c r="C7" s="263"/>
      <c r="D7" s="263"/>
      <c r="E7" s="263"/>
      <c r="F7" s="263"/>
      <c r="G7" s="263"/>
      <c r="H7" s="263"/>
      <c r="I7" s="264"/>
    </row>
    <row r="8" spans="1:9" ht="12.75">
      <c r="A8" s="268" t="s">
        <v>221</v>
      </c>
      <c r="B8" s="268"/>
      <c r="C8" s="268"/>
      <c r="D8" s="268"/>
      <c r="E8" s="268"/>
      <c r="F8" s="268"/>
      <c r="G8" s="20">
        <v>1</v>
      </c>
      <c r="H8" s="29">
        <v>0</v>
      </c>
      <c r="I8" s="29">
        <v>0</v>
      </c>
    </row>
    <row r="9" spans="1:9" ht="12.75">
      <c r="A9" s="261" t="s">
        <v>222</v>
      </c>
      <c r="B9" s="261"/>
      <c r="C9" s="261"/>
      <c r="D9" s="261"/>
      <c r="E9" s="261"/>
      <c r="F9" s="261"/>
      <c r="G9" s="21">
        <v>2</v>
      </c>
      <c r="H9" s="29">
        <v>0</v>
      </c>
      <c r="I9" s="29">
        <v>0</v>
      </c>
    </row>
    <row r="10" spans="1:9" ht="12.75">
      <c r="A10" s="261" t="s">
        <v>223</v>
      </c>
      <c r="B10" s="261"/>
      <c r="C10" s="261"/>
      <c r="D10" s="261"/>
      <c r="E10" s="261"/>
      <c r="F10" s="261"/>
      <c r="G10" s="21">
        <v>3</v>
      </c>
      <c r="H10" s="29">
        <v>0</v>
      </c>
      <c r="I10" s="29">
        <v>0</v>
      </c>
    </row>
    <row r="11" spans="1:9" ht="12.75">
      <c r="A11" s="261" t="s">
        <v>224</v>
      </c>
      <c r="B11" s="261"/>
      <c r="C11" s="261"/>
      <c r="D11" s="261"/>
      <c r="E11" s="261"/>
      <c r="F11" s="261"/>
      <c r="G11" s="21">
        <v>4</v>
      </c>
      <c r="H11" s="29">
        <v>0</v>
      </c>
      <c r="I11" s="29">
        <v>0</v>
      </c>
    </row>
    <row r="12" spans="1:9" ht="12.75">
      <c r="A12" s="261" t="s">
        <v>396</v>
      </c>
      <c r="B12" s="261"/>
      <c r="C12" s="261"/>
      <c r="D12" s="261"/>
      <c r="E12" s="261"/>
      <c r="F12" s="261"/>
      <c r="G12" s="21">
        <v>5</v>
      </c>
      <c r="H12" s="29">
        <v>0</v>
      </c>
      <c r="I12" s="29">
        <v>0</v>
      </c>
    </row>
    <row r="13" spans="1:9" ht="12.75">
      <c r="A13" s="273" t="s">
        <v>397</v>
      </c>
      <c r="B13" s="273"/>
      <c r="C13" s="273"/>
      <c r="D13" s="273"/>
      <c r="E13" s="273"/>
      <c r="F13" s="273"/>
      <c r="G13" s="112">
        <v>6</v>
      </c>
      <c r="H13" s="115">
        <f>SUM(H8:H12)</f>
        <v>0</v>
      </c>
      <c r="I13" s="115">
        <f>SUM(I8:I12)</f>
        <v>0</v>
      </c>
    </row>
    <row r="14" spans="1:9" ht="12.75" customHeight="1">
      <c r="A14" s="261" t="s">
        <v>398</v>
      </c>
      <c r="B14" s="261"/>
      <c r="C14" s="261"/>
      <c r="D14" s="261"/>
      <c r="E14" s="261"/>
      <c r="F14" s="261"/>
      <c r="G14" s="21">
        <v>7</v>
      </c>
      <c r="H14" s="29">
        <v>0</v>
      </c>
      <c r="I14" s="29">
        <v>0</v>
      </c>
    </row>
    <row r="15" spans="1:9" ht="12.75" customHeight="1">
      <c r="A15" s="261" t="s">
        <v>399</v>
      </c>
      <c r="B15" s="261"/>
      <c r="C15" s="261"/>
      <c r="D15" s="261"/>
      <c r="E15" s="261"/>
      <c r="F15" s="261"/>
      <c r="G15" s="21">
        <v>8</v>
      </c>
      <c r="H15" s="29">
        <v>0</v>
      </c>
      <c r="I15" s="29">
        <v>0</v>
      </c>
    </row>
    <row r="16" spans="1:9" ht="12.75" customHeight="1">
      <c r="A16" s="261" t="s">
        <v>400</v>
      </c>
      <c r="B16" s="261"/>
      <c r="C16" s="261"/>
      <c r="D16" s="261"/>
      <c r="E16" s="261"/>
      <c r="F16" s="261"/>
      <c r="G16" s="21">
        <v>9</v>
      </c>
      <c r="H16" s="29">
        <v>0</v>
      </c>
      <c r="I16" s="29">
        <v>0</v>
      </c>
    </row>
    <row r="17" spans="1:9" ht="12.75" customHeight="1">
      <c r="A17" s="261" t="s">
        <v>401</v>
      </c>
      <c r="B17" s="261"/>
      <c r="C17" s="261"/>
      <c r="D17" s="261"/>
      <c r="E17" s="261"/>
      <c r="F17" s="261"/>
      <c r="G17" s="21">
        <v>10</v>
      </c>
      <c r="H17" s="29">
        <v>0</v>
      </c>
      <c r="I17" s="29">
        <v>0</v>
      </c>
    </row>
    <row r="18" spans="1:9" ht="12.75" customHeight="1">
      <c r="A18" s="261" t="s">
        <v>402</v>
      </c>
      <c r="B18" s="261"/>
      <c r="C18" s="261"/>
      <c r="D18" s="261"/>
      <c r="E18" s="261"/>
      <c r="F18" s="261"/>
      <c r="G18" s="21">
        <v>11</v>
      </c>
      <c r="H18" s="29">
        <v>0</v>
      </c>
      <c r="I18" s="29">
        <v>0</v>
      </c>
    </row>
    <row r="19" spans="1:9" ht="12.75" customHeight="1">
      <c r="A19" s="261" t="s">
        <v>403</v>
      </c>
      <c r="B19" s="261"/>
      <c r="C19" s="261"/>
      <c r="D19" s="261"/>
      <c r="E19" s="261"/>
      <c r="F19" s="261"/>
      <c r="G19" s="21">
        <v>12</v>
      </c>
      <c r="H19" s="29">
        <v>0</v>
      </c>
      <c r="I19" s="29">
        <v>0</v>
      </c>
    </row>
    <row r="20" spans="1:9" ht="26.25" customHeight="1">
      <c r="A20" s="273" t="s">
        <v>404</v>
      </c>
      <c r="B20" s="273"/>
      <c r="C20" s="273"/>
      <c r="D20" s="273"/>
      <c r="E20" s="273"/>
      <c r="F20" s="273"/>
      <c r="G20" s="112">
        <v>13</v>
      </c>
      <c r="H20" s="115">
        <f>SUM(H14:H19)</f>
        <v>0</v>
      </c>
      <c r="I20" s="115">
        <f>SUM(I14:I19)</f>
        <v>0</v>
      </c>
    </row>
    <row r="21" spans="1:9" ht="27" customHeight="1">
      <c r="A21" s="274" t="s">
        <v>405</v>
      </c>
      <c r="B21" s="274"/>
      <c r="C21" s="274"/>
      <c r="D21" s="274"/>
      <c r="E21" s="274"/>
      <c r="F21" s="274"/>
      <c r="G21" s="113">
        <v>14</v>
      </c>
      <c r="H21" s="31">
        <f>H13+H20</f>
        <v>0</v>
      </c>
      <c r="I21" s="31">
        <f>I13+I20</f>
        <v>0</v>
      </c>
    </row>
    <row r="22" spans="1:9" ht="12.75">
      <c r="A22" s="262" t="s">
        <v>189</v>
      </c>
      <c r="B22" s="263"/>
      <c r="C22" s="263"/>
      <c r="D22" s="263"/>
      <c r="E22" s="263"/>
      <c r="F22" s="263"/>
      <c r="G22" s="263"/>
      <c r="H22" s="263"/>
      <c r="I22" s="264"/>
    </row>
    <row r="23" spans="1:9" ht="26.2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29">
        <v>0</v>
      </c>
      <c r="I24" s="29">
        <v>0</v>
      </c>
    </row>
    <row r="25" spans="1:9" ht="12.75" customHeight="1">
      <c r="A25" s="261" t="s">
        <v>227</v>
      </c>
      <c r="B25" s="261"/>
      <c r="C25" s="261"/>
      <c r="D25" s="261"/>
      <c r="E25" s="261"/>
      <c r="F25" s="261"/>
      <c r="G25" s="20">
        <v>17</v>
      </c>
      <c r="H25" s="29">
        <v>0</v>
      </c>
      <c r="I25" s="29">
        <v>0</v>
      </c>
    </row>
    <row r="26" spans="1:9" ht="12.75" customHeight="1">
      <c r="A26" s="261" t="s">
        <v>228</v>
      </c>
      <c r="B26" s="261"/>
      <c r="C26" s="261"/>
      <c r="D26" s="261"/>
      <c r="E26" s="261"/>
      <c r="F26" s="261"/>
      <c r="G26" s="20">
        <v>18</v>
      </c>
      <c r="H26" s="29">
        <v>0</v>
      </c>
      <c r="I26" s="29">
        <v>0</v>
      </c>
    </row>
    <row r="27" spans="1:9" ht="12.75" customHeight="1">
      <c r="A27" s="261" t="s">
        <v>229</v>
      </c>
      <c r="B27" s="261"/>
      <c r="C27" s="261"/>
      <c r="D27" s="261"/>
      <c r="E27" s="261"/>
      <c r="F27" s="261"/>
      <c r="G27" s="20">
        <v>19</v>
      </c>
      <c r="H27" s="29">
        <v>0</v>
      </c>
      <c r="I27" s="29">
        <v>0</v>
      </c>
    </row>
    <row r="28" spans="1:9" ht="12.75" customHeight="1">
      <c r="A28" s="261" t="s">
        <v>230</v>
      </c>
      <c r="B28" s="261"/>
      <c r="C28" s="261"/>
      <c r="D28" s="261"/>
      <c r="E28" s="261"/>
      <c r="F28" s="261"/>
      <c r="G28" s="20">
        <v>20</v>
      </c>
      <c r="H28" s="29">
        <v>0</v>
      </c>
      <c r="I28" s="29">
        <v>0</v>
      </c>
    </row>
    <row r="29" spans="1:9" ht="24" customHeight="1">
      <c r="A29" s="258" t="s">
        <v>406</v>
      </c>
      <c r="B29" s="258"/>
      <c r="C29" s="258"/>
      <c r="D29" s="258"/>
      <c r="E29" s="258"/>
      <c r="F29" s="258"/>
      <c r="G29" s="112">
        <v>21</v>
      </c>
      <c r="H29" s="116">
        <f>SUM(H23:H28)</f>
        <v>0</v>
      </c>
      <c r="I29" s="116">
        <f>SUM(I23:I28)</f>
        <v>0</v>
      </c>
    </row>
    <row r="30" spans="1:9" ht="27" customHeight="1">
      <c r="A30" s="261" t="s">
        <v>231</v>
      </c>
      <c r="B30" s="261"/>
      <c r="C30" s="261"/>
      <c r="D30" s="261"/>
      <c r="E30" s="261"/>
      <c r="F30" s="261"/>
      <c r="G30" s="21">
        <v>22</v>
      </c>
      <c r="H30" s="29">
        <v>0</v>
      </c>
      <c r="I30" s="29">
        <v>0</v>
      </c>
    </row>
    <row r="31" spans="1:9" ht="12.75" customHeight="1">
      <c r="A31" s="261" t="s">
        <v>232</v>
      </c>
      <c r="B31" s="261"/>
      <c r="C31" s="261"/>
      <c r="D31" s="261"/>
      <c r="E31" s="261"/>
      <c r="F31" s="261"/>
      <c r="G31" s="21">
        <v>23</v>
      </c>
      <c r="H31" s="29">
        <v>0</v>
      </c>
      <c r="I31" s="29">
        <v>0</v>
      </c>
    </row>
    <row r="32" spans="1:9" ht="12.75" customHeight="1">
      <c r="A32" s="261" t="s">
        <v>407</v>
      </c>
      <c r="B32" s="261"/>
      <c r="C32" s="261"/>
      <c r="D32" s="261"/>
      <c r="E32" s="261"/>
      <c r="F32" s="261"/>
      <c r="G32" s="21">
        <v>24</v>
      </c>
      <c r="H32" s="29">
        <v>0</v>
      </c>
      <c r="I32" s="29">
        <v>0</v>
      </c>
    </row>
    <row r="33" spans="1:9" ht="12.75" customHeight="1">
      <c r="A33" s="261" t="s">
        <v>233</v>
      </c>
      <c r="B33" s="261"/>
      <c r="C33" s="261"/>
      <c r="D33" s="261"/>
      <c r="E33" s="261"/>
      <c r="F33" s="261"/>
      <c r="G33" s="21">
        <v>25</v>
      </c>
      <c r="H33" s="29">
        <v>0</v>
      </c>
      <c r="I33" s="29">
        <v>0</v>
      </c>
    </row>
    <row r="34" spans="1:9" ht="12.75" customHeight="1">
      <c r="A34" s="261" t="s">
        <v>234</v>
      </c>
      <c r="B34" s="261"/>
      <c r="C34" s="261"/>
      <c r="D34" s="261"/>
      <c r="E34" s="261"/>
      <c r="F34" s="261"/>
      <c r="G34" s="21">
        <v>26</v>
      </c>
      <c r="H34" s="29">
        <v>0</v>
      </c>
      <c r="I34" s="29">
        <v>0</v>
      </c>
    </row>
    <row r="35" spans="1:9" ht="25.5" customHeight="1">
      <c r="A35" s="258" t="s">
        <v>408</v>
      </c>
      <c r="B35" s="258"/>
      <c r="C35" s="258"/>
      <c r="D35" s="258"/>
      <c r="E35" s="258"/>
      <c r="F35" s="258"/>
      <c r="G35" s="112">
        <v>27</v>
      </c>
      <c r="H35" s="116">
        <f>SUM(H30:H34)</f>
        <v>0</v>
      </c>
      <c r="I35" s="116">
        <f>SUM(I30:I34)</f>
        <v>0</v>
      </c>
    </row>
    <row r="36" spans="1:9" ht="27.75" customHeight="1">
      <c r="A36" s="274" t="s">
        <v>409</v>
      </c>
      <c r="B36" s="274"/>
      <c r="C36" s="274"/>
      <c r="D36" s="274"/>
      <c r="E36" s="274"/>
      <c r="F36" s="274"/>
      <c r="G36" s="113">
        <v>28</v>
      </c>
      <c r="H36" s="117">
        <f>H29+H35</f>
        <v>0</v>
      </c>
      <c r="I36" s="117">
        <f>I29+I35</f>
        <v>0</v>
      </c>
    </row>
    <row r="37" spans="1:9" ht="12.75">
      <c r="A37" s="262" t="s">
        <v>204</v>
      </c>
      <c r="B37" s="263"/>
      <c r="C37" s="263"/>
      <c r="D37" s="263"/>
      <c r="E37" s="263"/>
      <c r="F37" s="263"/>
      <c r="G37" s="263">
        <v>0</v>
      </c>
      <c r="H37" s="263"/>
      <c r="I37" s="264"/>
    </row>
    <row r="38" spans="1:9" ht="12.75" customHeight="1">
      <c r="A38" s="259" t="s">
        <v>235</v>
      </c>
      <c r="B38" s="259"/>
      <c r="C38" s="259"/>
      <c r="D38" s="259"/>
      <c r="E38" s="259"/>
      <c r="F38" s="259"/>
      <c r="G38" s="20">
        <v>29</v>
      </c>
      <c r="H38" s="29">
        <v>0</v>
      </c>
      <c r="I38" s="29">
        <v>0</v>
      </c>
    </row>
    <row r="39" spans="1:9" ht="24.75" customHeight="1">
      <c r="A39" s="260" t="s">
        <v>236</v>
      </c>
      <c r="B39" s="260"/>
      <c r="C39" s="260"/>
      <c r="D39" s="260"/>
      <c r="E39" s="260"/>
      <c r="F39" s="260"/>
      <c r="G39" s="21">
        <v>30</v>
      </c>
      <c r="H39" s="29">
        <v>0</v>
      </c>
      <c r="I39" s="29">
        <v>0</v>
      </c>
    </row>
    <row r="40" spans="1:9" ht="12.75" customHeight="1">
      <c r="A40" s="260" t="s">
        <v>237</v>
      </c>
      <c r="B40" s="260"/>
      <c r="C40" s="260"/>
      <c r="D40" s="260"/>
      <c r="E40" s="260"/>
      <c r="F40" s="260"/>
      <c r="G40" s="21">
        <v>31</v>
      </c>
      <c r="H40" s="29">
        <v>0</v>
      </c>
      <c r="I40" s="29">
        <v>0</v>
      </c>
    </row>
    <row r="41" spans="1:9" ht="12.75" customHeight="1">
      <c r="A41" s="260" t="s">
        <v>238</v>
      </c>
      <c r="B41" s="260"/>
      <c r="C41" s="260"/>
      <c r="D41" s="260"/>
      <c r="E41" s="260"/>
      <c r="F41" s="260"/>
      <c r="G41" s="21">
        <v>32</v>
      </c>
      <c r="H41" s="29">
        <v>0</v>
      </c>
      <c r="I41" s="29">
        <v>0</v>
      </c>
    </row>
    <row r="42" spans="1:9" ht="25.5" customHeight="1">
      <c r="A42" s="258" t="s">
        <v>410</v>
      </c>
      <c r="B42" s="258"/>
      <c r="C42" s="258"/>
      <c r="D42" s="258"/>
      <c r="E42" s="258"/>
      <c r="F42" s="258"/>
      <c r="G42" s="112">
        <v>33</v>
      </c>
      <c r="H42" s="116">
        <f>H41+H40+H39+H38</f>
        <v>0</v>
      </c>
      <c r="I42" s="116">
        <f>I41+I40+I39+I38</f>
        <v>0</v>
      </c>
    </row>
    <row r="43" spans="1:9" ht="24" customHeight="1">
      <c r="A43" s="260" t="s">
        <v>239</v>
      </c>
      <c r="B43" s="260"/>
      <c r="C43" s="260"/>
      <c r="D43" s="260"/>
      <c r="E43" s="260"/>
      <c r="F43" s="260"/>
      <c r="G43" s="21">
        <v>34</v>
      </c>
      <c r="H43" s="29">
        <v>0</v>
      </c>
      <c r="I43" s="29">
        <v>0</v>
      </c>
    </row>
    <row r="44" spans="1:9" ht="12.75" customHeight="1">
      <c r="A44" s="260" t="s">
        <v>240</v>
      </c>
      <c r="B44" s="260"/>
      <c r="C44" s="260"/>
      <c r="D44" s="260"/>
      <c r="E44" s="260"/>
      <c r="F44" s="260"/>
      <c r="G44" s="21">
        <v>35</v>
      </c>
      <c r="H44" s="29">
        <v>0</v>
      </c>
      <c r="I44" s="29">
        <v>0</v>
      </c>
    </row>
    <row r="45" spans="1:9" ht="12.75" customHeight="1">
      <c r="A45" s="260" t="s">
        <v>241</v>
      </c>
      <c r="B45" s="260"/>
      <c r="C45" s="260"/>
      <c r="D45" s="260"/>
      <c r="E45" s="260"/>
      <c r="F45" s="260"/>
      <c r="G45" s="21">
        <v>36</v>
      </c>
      <c r="H45" s="29">
        <v>0</v>
      </c>
      <c r="I45" s="29">
        <v>0</v>
      </c>
    </row>
    <row r="46" spans="1:9" ht="21" customHeight="1">
      <c r="A46" s="260" t="s">
        <v>242</v>
      </c>
      <c r="B46" s="260"/>
      <c r="C46" s="260"/>
      <c r="D46" s="260"/>
      <c r="E46" s="260"/>
      <c r="F46" s="260"/>
      <c r="G46" s="21">
        <v>37</v>
      </c>
      <c r="H46" s="29">
        <v>0</v>
      </c>
      <c r="I46" s="29">
        <v>0</v>
      </c>
    </row>
    <row r="47" spans="1:9" ht="12.75" customHeight="1">
      <c r="A47" s="260" t="s">
        <v>243</v>
      </c>
      <c r="B47" s="260"/>
      <c r="C47" s="260"/>
      <c r="D47" s="260"/>
      <c r="E47" s="260"/>
      <c r="F47" s="260"/>
      <c r="G47" s="21">
        <v>38</v>
      </c>
      <c r="H47" s="29">
        <v>0</v>
      </c>
      <c r="I47" s="29">
        <v>0</v>
      </c>
    </row>
    <row r="48" spans="1:9" ht="22.5" customHeight="1">
      <c r="A48" s="258" t="s">
        <v>411</v>
      </c>
      <c r="B48" s="258"/>
      <c r="C48" s="258"/>
      <c r="D48" s="258"/>
      <c r="E48" s="258"/>
      <c r="F48" s="258"/>
      <c r="G48" s="112">
        <v>39</v>
      </c>
      <c r="H48" s="116">
        <f>H47+H46+H45+H44+H43</f>
        <v>0</v>
      </c>
      <c r="I48" s="116">
        <f>I47+I46+I45+I44+I43</f>
        <v>0</v>
      </c>
    </row>
    <row r="49" spans="1:9" ht="25.5" customHeight="1">
      <c r="A49" s="269" t="s">
        <v>446</v>
      </c>
      <c r="B49" s="269"/>
      <c r="C49" s="269"/>
      <c r="D49" s="269"/>
      <c r="E49" s="269"/>
      <c r="F49" s="269"/>
      <c r="G49" s="112">
        <v>40</v>
      </c>
      <c r="H49" s="116">
        <f>H48+H42</f>
        <v>0</v>
      </c>
      <c r="I49" s="116">
        <f>I48+I42</f>
        <v>0</v>
      </c>
    </row>
    <row r="50" spans="1:9" ht="12.75" customHeight="1">
      <c r="A50" s="261" t="s">
        <v>244</v>
      </c>
      <c r="B50" s="261"/>
      <c r="C50" s="261"/>
      <c r="D50" s="261"/>
      <c r="E50" s="261"/>
      <c r="F50" s="261"/>
      <c r="G50" s="21">
        <v>41</v>
      </c>
      <c r="H50" s="29">
        <v>0</v>
      </c>
      <c r="I50" s="29">
        <v>0</v>
      </c>
    </row>
    <row r="51" spans="1:9" ht="25.5" customHeight="1">
      <c r="A51" s="269" t="s">
        <v>412</v>
      </c>
      <c r="B51" s="269"/>
      <c r="C51" s="269"/>
      <c r="D51" s="269"/>
      <c r="E51" s="269"/>
      <c r="F51" s="269"/>
      <c r="G51" s="112">
        <v>42</v>
      </c>
      <c r="H51" s="116">
        <f>H21+H36+H49+H50</f>
        <v>0</v>
      </c>
      <c r="I51" s="116">
        <f>I21+I36+I49+I50</f>
        <v>0</v>
      </c>
    </row>
    <row r="52" spans="1:9" ht="12.75" customHeight="1">
      <c r="A52" s="278" t="s">
        <v>218</v>
      </c>
      <c r="B52" s="278"/>
      <c r="C52" s="278"/>
      <c r="D52" s="278"/>
      <c r="E52" s="278"/>
      <c r="F52" s="278"/>
      <c r="G52" s="21">
        <v>43</v>
      </c>
      <c r="H52" s="30">
        <v>0</v>
      </c>
      <c r="I52" s="30">
        <v>0</v>
      </c>
    </row>
    <row r="53" spans="1:9" ht="31.5" customHeight="1">
      <c r="A53" s="277" t="s">
        <v>413</v>
      </c>
      <c r="B53" s="277"/>
      <c r="C53" s="277"/>
      <c r="D53" s="277"/>
      <c r="E53" s="277"/>
      <c r="F53" s="277"/>
      <c r="G53" s="114">
        <v>44</v>
      </c>
      <c r="H53" s="118">
        <f>H52+H51</f>
        <v>0</v>
      </c>
      <c r="I53" s="118">
        <f>I52+I51</f>
        <v>0</v>
      </c>
    </row>
  </sheetData>
  <sheetProtection sheet="1" objects="1" scenarios="1"/>
  <mergeCells count="53">
    <mergeCell ref="A50:F50"/>
    <mergeCell ref="A51:F51"/>
    <mergeCell ref="A52:F52"/>
    <mergeCell ref="A15:F15"/>
    <mergeCell ref="A16:F16"/>
    <mergeCell ref="A17:F17"/>
    <mergeCell ref="A3:I3"/>
    <mergeCell ref="A53:F53"/>
    <mergeCell ref="A44:F44"/>
    <mergeCell ref="A45:F45"/>
    <mergeCell ref="A46:F46"/>
    <mergeCell ref="A47:F47"/>
    <mergeCell ref="A48:F48"/>
    <mergeCell ref="A49:F49"/>
    <mergeCell ref="A25:F25"/>
    <mergeCell ref="A6:F6"/>
    <mergeCell ref="A12:F12"/>
    <mergeCell ref="A13:F13"/>
    <mergeCell ref="A19:F19"/>
    <mergeCell ref="A35:F35"/>
    <mergeCell ref="A36:F36"/>
    <mergeCell ref="A32:F32"/>
    <mergeCell ref="A33:F33"/>
    <mergeCell ref="A24:F24"/>
    <mergeCell ref="A7:I7"/>
    <mergeCell ref="A8:F8"/>
    <mergeCell ref="A9:F9"/>
    <mergeCell ref="A10:F10"/>
    <mergeCell ref="A11:F11"/>
    <mergeCell ref="A20:F20"/>
    <mergeCell ref="A21:F21"/>
    <mergeCell ref="A22:I22"/>
    <mergeCell ref="A23:F23"/>
    <mergeCell ref="A1:I1"/>
    <mergeCell ref="A4:I4"/>
    <mergeCell ref="A5:F5"/>
    <mergeCell ref="A43:F43"/>
    <mergeCell ref="A30:F30"/>
    <mergeCell ref="A31:F31"/>
    <mergeCell ref="A18:F18"/>
    <mergeCell ref="A14:F14"/>
    <mergeCell ref="A41:F41"/>
    <mergeCell ref="A26:F26"/>
    <mergeCell ref="A42:F42"/>
    <mergeCell ref="A38:F38"/>
    <mergeCell ref="A39:F39"/>
    <mergeCell ref="A40:F40"/>
    <mergeCell ref="A34:F34"/>
    <mergeCell ref="A2:I2"/>
    <mergeCell ref="A27:F27"/>
    <mergeCell ref="A28:F28"/>
    <mergeCell ref="A29:F29"/>
    <mergeCell ref="A37:I37"/>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1">
      <selection activeCell="Y63" sqref="A3:Y63"/>
    </sheetView>
  </sheetViews>
  <sheetFormatPr defaultColWidth="9.140625" defaultRowHeight="12.75"/>
  <cols>
    <col min="1" max="4" width="9.140625" style="1" customWidth="1"/>
    <col min="5" max="5" width="10.140625" style="1" bestFit="1" customWidth="1"/>
    <col min="6" max="7" width="9.140625" style="1" customWidth="1"/>
    <col min="8" max="25" width="13.421875" style="33" customWidth="1"/>
    <col min="26" max="26" width="13.421875" style="1" customWidth="1"/>
    <col min="27" max="16384" width="9.140625" style="1" customWidth="1"/>
  </cols>
  <sheetData>
    <row r="1" spans="1:11" ht="12.75">
      <c r="A1" s="279" t="s">
        <v>245</v>
      </c>
      <c r="B1" s="280"/>
      <c r="C1" s="280"/>
      <c r="D1" s="280"/>
      <c r="E1" s="280"/>
      <c r="F1" s="280"/>
      <c r="G1" s="280"/>
      <c r="H1" s="280"/>
      <c r="I1" s="280"/>
      <c r="J1" s="280"/>
      <c r="K1" s="32"/>
    </row>
    <row r="2" spans="1:24" ht="15.75">
      <c r="A2" s="2"/>
      <c r="B2" s="3"/>
      <c r="C2" s="281" t="s">
        <v>246</v>
      </c>
      <c r="D2" s="281"/>
      <c r="E2" s="9">
        <v>44197</v>
      </c>
      <c r="F2" s="4" t="s">
        <v>0</v>
      </c>
      <c r="G2" s="9">
        <v>44377</v>
      </c>
      <c r="H2" s="34"/>
      <c r="I2" s="34"/>
      <c r="J2" s="34"/>
      <c r="K2" s="35"/>
      <c r="X2" s="36" t="s">
        <v>282</v>
      </c>
    </row>
    <row r="3" spans="1:25" ht="13.5" customHeight="1" thickBot="1">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c r="A4" s="286"/>
      <c r="B4" s="287"/>
      <c r="C4" s="287"/>
      <c r="D4" s="287"/>
      <c r="E4" s="287"/>
      <c r="F4" s="287"/>
      <c r="G4" s="28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1"/>
      <c r="Y4" s="293"/>
    </row>
    <row r="5" spans="1:25" ht="22.5">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ht="12.75">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ht="12.75">
      <c r="A7" s="299" t="s">
        <v>299</v>
      </c>
      <c r="B7" s="299"/>
      <c r="C7" s="299"/>
      <c r="D7" s="299"/>
      <c r="E7" s="299"/>
      <c r="F7" s="299"/>
      <c r="G7" s="6">
        <v>1</v>
      </c>
      <c r="H7" s="41">
        <v>2952437940</v>
      </c>
      <c r="I7" s="41">
        <v>53585</v>
      </c>
      <c r="J7" s="41">
        <v>97203711</v>
      </c>
      <c r="K7" s="41">
        <v>0</v>
      </c>
      <c r="L7" s="41">
        <v>0</v>
      </c>
      <c r="M7" s="41">
        <v>0</v>
      </c>
      <c r="N7" s="41">
        <v>519535819</v>
      </c>
      <c r="O7" s="41">
        <v>0</v>
      </c>
      <c r="P7" s="41">
        <v>0</v>
      </c>
      <c r="Q7" s="41">
        <v>0</v>
      </c>
      <c r="R7" s="41">
        <v>0</v>
      </c>
      <c r="S7" s="41">
        <v>0</v>
      </c>
      <c r="T7" s="41">
        <v>0</v>
      </c>
      <c r="U7" s="41">
        <v>522222406</v>
      </c>
      <c r="V7" s="41">
        <v>261909631</v>
      </c>
      <c r="W7" s="42">
        <f>H7+I7+J7+K7-L7+M7+N7+O7+P7+Q7+R7+U7+V7+S7+T7</f>
        <v>4353363092</v>
      </c>
      <c r="X7" s="41">
        <v>0</v>
      </c>
      <c r="Y7" s="42">
        <f>W7+X7</f>
        <v>4353363092</v>
      </c>
    </row>
    <row r="8" spans="1:25" ht="12.75">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3" t="s">
        <v>300</v>
      </c>
      <c r="B10" s="283"/>
      <c r="C10" s="283"/>
      <c r="D10" s="283"/>
      <c r="E10" s="283"/>
      <c r="F10" s="283"/>
      <c r="G10" s="7">
        <v>4</v>
      </c>
      <c r="H10" s="42">
        <f>H7+H8+H9</f>
        <v>2952437940</v>
      </c>
      <c r="I10" s="42">
        <f aca="true" t="shared" si="0" ref="I10:Y10">I7+I8+I9</f>
        <v>53585</v>
      </c>
      <c r="J10" s="42">
        <f t="shared" si="0"/>
        <v>97203711</v>
      </c>
      <c r="K10" s="42">
        <f>K7+K8+K9</f>
        <v>0</v>
      </c>
      <c r="L10" s="42">
        <f t="shared" si="0"/>
        <v>0</v>
      </c>
      <c r="M10" s="42">
        <f t="shared" si="0"/>
        <v>0</v>
      </c>
      <c r="N10" s="42">
        <f t="shared" si="0"/>
        <v>519535819</v>
      </c>
      <c r="O10" s="42">
        <f t="shared" si="0"/>
        <v>0</v>
      </c>
      <c r="P10" s="42">
        <f t="shared" si="0"/>
        <v>0</v>
      </c>
      <c r="Q10" s="42">
        <f t="shared" si="0"/>
        <v>0</v>
      </c>
      <c r="R10" s="42">
        <f t="shared" si="0"/>
        <v>0</v>
      </c>
      <c r="S10" s="42">
        <f t="shared" si="0"/>
        <v>0</v>
      </c>
      <c r="T10" s="42">
        <f t="shared" si="0"/>
        <v>0</v>
      </c>
      <c r="U10" s="42">
        <f t="shared" si="0"/>
        <v>522222406</v>
      </c>
      <c r="V10" s="42">
        <f t="shared" si="0"/>
        <v>261909631</v>
      </c>
      <c r="W10" s="42">
        <f t="shared" si="0"/>
        <v>4353363092</v>
      </c>
      <c r="X10" s="42">
        <f t="shared" si="0"/>
        <v>0</v>
      </c>
      <c r="Y10" s="42">
        <f t="shared" si="0"/>
        <v>4353363092</v>
      </c>
    </row>
    <row r="11" spans="1:25" ht="12.7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288105783</v>
      </c>
      <c r="W11" s="42">
        <f aca="true" t="shared" si="1" ref="W11:W29">H11+I11+J11+K11-L11+M11+N11+O11+P11+Q11+R11+U11+V11+S11+T11</f>
        <v>288105783</v>
      </c>
      <c r="X11" s="41">
        <v>0</v>
      </c>
      <c r="Y11" s="42">
        <f aca="true" t="shared" si="2" ref="Y11:Y29">W11+X11</f>
        <v>288105783</v>
      </c>
    </row>
    <row r="12" spans="1:25" ht="12.75">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82" t="s">
        <v>424</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1"/>
        <v>0</v>
      </c>
      <c r="X27" s="41">
        <v>0</v>
      </c>
      <c r="Y27" s="42">
        <f t="shared" si="2"/>
        <v>0</v>
      </c>
    </row>
    <row r="28" spans="1:25" ht="12.75" customHeight="1">
      <c r="A28" s="282" t="s">
        <v>426</v>
      </c>
      <c r="B28" s="282"/>
      <c r="C28" s="282"/>
      <c r="D28" s="282"/>
      <c r="E28" s="282"/>
      <c r="F28" s="282"/>
      <c r="G28" s="6">
        <v>22</v>
      </c>
      <c r="H28" s="41">
        <v>0</v>
      </c>
      <c r="I28" s="41">
        <v>0</v>
      </c>
      <c r="J28" s="41">
        <v>13095482</v>
      </c>
      <c r="K28" s="41">
        <v>0</v>
      </c>
      <c r="L28" s="41">
        <v>0</v>
      </c>
      <c r="M28" s="41">
        <v>0</v>
      </c>
      <c r="N28" s="41">
        <v>124407075</v>
      </c>
      <c r="O28" s="41">
        <v>0</v>
      </c>
      <c r="P28" s="41">
        <v>0</v>
      </c>
      <c r="Q28" s="41">
        <v>0</v>
      </c>
      <c r="R28" s="41">
        <v>0</v>
      </c>
      <c r="S28" s="41">
        <v>0</v>
      </c>
      <c r="T28" s="41">
        <v>0</v>
      </c>
      <c r="U28" s="41">
        <v>49759770</v>
      </c>
      <c r="V28" s="41">
        <v>-187262327</v>
      </c>
      <c r="W28" s="42">
        <f t="shared" si="1"/>
        <v>0</v>
      </c>
      <c r="X28" s="41">
        <v>0</v>
      </c>
      <c r="Y28" s="42">
        <f t="shared" si="2"/>
        <v>0</v>
      </c>
    </row>
    <row r="29" spans="1:25" ht="12.75" customHeight="1">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302" t="s">
        <v>428</v>
      </c>
      <c r="B30" s="302"/>
      <c r="C30" s="302"/>
      <c r="D30" s="302"/>
      <c r="E30" s="302"/>
      <c r="F30" s="302"/>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643942894</v>
      </c>
      <c r="O30" s="44">
        <f t="shared" si="3"/>
        <v>0</v>
      </c>
      <c r="P30" s="44">
        <f t="shared" si="3"/>
        <v>0</v>
      </c>
      <c r="Q30" s="44">
        <f t="shared" si="3"/>
        <v>0</v>
      </c>
      <c r="R30" s="44">
        <f t="shared" si="3"/>
        <v>0</v>
      </c>
      <c r="S30" s="44">
        <f t="shared" si="3"/>
        <v>0</v>
      </c>
      <c r="T30" s="44">
        <f t="shared" si="3"/>
        <v>0</v>
      </c>
      <c r="U30" s="44">
        <f t="shared" si="3"/>
        <v>571982176</v>
      </c>
      <c r="V30" s="44">
        <f t="shared" si="3"/>
        <v>288105783</v>
      </c>
      <c r="W30" s="44">
        <f t="shared" si="3"/>
        <v>4566821571</v>
      </c>
      <c r="X30" s="44">
        <f t="shared" si="3"/>
        <v>0</v>
      </c>
      <c r="Y30" s="44">
        <f t="shared" si="3"/>
        <v>4566821571</v>
      </c>
    </row>
    <row r="31" spans="1:25" ht="12.75">
      <c r="A31" s="300"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c r="A32" s="304" t="s">
        <v>278</v>
      </c>
      <c r="B32" s="304"/>
      <c r="C32" s="304"/>
      <c r="D32" s="304"/>
      <c r="E32" s="304"/>
      <c r="F32" s="304"/>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304" t="s">
        <v>429</v>
      </c>
      <c r="B33" s="304"/>
      <c r="C33" s="304"/>
      <c r="D33" s="304"/>
      <c r="E33" s="304"/>
      <c r="F33" s="304"/>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288105783</v>
      </c>
      <c r="W33" s="42">
        <f t="shared" si="5"/>
        <v>288105783</v>
      </c>
      <c r="X33" s="42">
        <f t="shared" si="5"/>
        <v>0</v>
      </c>
      <c r="Y33" s="42">
        <f t="shared" si="5"/>
        <v>288105783</v>
      </c>
    </row>
    <row r="34" spans="1:25" ht="30.75" customHeight="1">
      <c r="A34" s="305" t="s">
        <v>430</v>
      </c>
      <c r="B34" s="305"/>
      <c r="C34" s="305"/>
      <c r="D34" s="305"/>
      <c r="E34" s="305"/>
      <c r="F34" s="305"/>
      <c r="G34" s="8">
        <v>27</v>
      </c>
      <c r="H34" s="44">
        <f>SUM(H21:H29)</f>
        <v>0</v>
      </c>
      <c r="I34" s="44">
        <f aca="true" t="shared" si="6" ref="I34:Y34">SUM(I21:I29)</f>
        <v>0</v>
      </c>
      <c r="J34" s="44">
        <f t="shared" si="6"/>
        <v>13095482</v>
      </c>
      <c r="K34" s="44">
        <f t="shared" si="6"/>
        <v>0</v>
      </c>
      <c r="L34" s="44">
        <f t="shared" si="6"/>
        <v>0</v>
      </c>
      <c r="M34" s="44">
        <f t="shared" si="6"/>
        <v>0</v>
      </c>
      <c r="N34" s="44">
        <f t="shared" si="6"/>
        <v>124407075</v>
      </c>
      <c r="O34" s="44">
        <f t="shared" si="6"/>
        <v>0</v>
      </c>
      <c r="P34" s="44">
        <f t="shared" si="6"/>
        <v>0</v>
      </c>
      <c r="Q34" s="44">
        <f t="shared" si="6"/>
        <v>0</v>
      </c>
      <c r="R34" s="44">
        <f t="shared" si="6"/>
        <v>0</v>
      </c>
      <c r="S34" s="44">
        <f>SUM(S21:S29)</f>
        <v>0</v>
      </c>
      <c r="T34" s="44">
        <f>SUM(T21:T29)</f>
        <v>0</v>
      </c>
      <c r="U34" s="44">
        <f t="shared" si="6"/>
        <v>49759770</v>
      </c>
      <c r="V34" s="44">
        <f t="shared" si="6"/>
        <v>-261909631</v>
      </c>
      <c r="W34" s="44">
        <f t="shared" si="6"/>
        <v>-74647304</v>
      </c>
      <c r="X34" s="44">
        <f t="shared" si="6"/>
        <v>0</v>
      </c>
      <c r="Y34" s="44">
        <f t="shared" si="6"/>
        <v>-74647304</v>
      </c>
    </row>
    <row r="35" spans="1:25" ht="12.75">
      <c r="A35" s="300"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9" t="s">
        <v>301</v>
      </c>
      <c r="B36" s="299"/>
      <c r="C36" s="299"/>
      <c r="D36" s="299"/>
      <c r="E36" s="299"/>
      <c r="F36" s="299"/>
      <c r="G36" s="6">
        <v>28</v>
      </c>
      <c r="H36" s="41">
        <v>2952437940</v>
      </c>
      <c r="I36" s="41">
        <v>53585</v>
      </c>
      <c r="J36" s="41">
        <v>110299193</v>
      </c>
      <c r="K36" s="41">
        <v>0</v>
      </c>
      <c r="L36" s="41">
        <v>0</v>
      </c>
      <c r="M36" s="41">
        <v>0</v>
      </c>
      <c r="N36" s="41">
        <v>643942894</v>
      </c>
      <c r="O36" s="41">
        <v>0</v>
      </c>
      <c r="P36" s="41">
        <v>0</v>
      </c>
      <c r="Q36" s="41">
        <v>0</v>
      </c>
      <c r="R36" s="41">
        <v>0</v>
      </c>
      <c r="S36" s="41">
        <v>0</v>
      </c>
      <c r="T36" s="41">
        <v>0</v>
      </c>
      <c r="U36" s="41">
        <v>571982176</v>
      </c>
      <c r="V36" s="41">
        <v>288105783</v>
      </c>
      <c r="W36" s="45">
        <f>H36+I36+J36+K36-L36+M36+N36+O36+P36+Q36+R36+U36+V36+S36+T36</f>
        <v>4566821571</v>
      </c>
      <c r="X36" s="41">
        <v>0</v>
      </c>
      <c r="Y36" s="45">
        <f>W36+X36</f>
        <v>4566821571</v>
      </c>
    </row>
    <row r="37" spans="1:25" ht="12.75" customHeight="1">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3" t="s">
        <v>431</v>
      </c>
      <c r="B39" s="283"/>
      <c r="C39" s="283"/>
      <c r="D39" s="283"/>
      <c r="E39" s="283"/>
      <c r="F39" s="283"/>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643942894</v>
      </c>
      <c r="O39" s="42">
        <f t="shared" si="7"/>
        <v>0</v>
      </c>
      <c r="P39" s="42">
        <f t="shared" si="7"/>
        <v>0</v>
      </c>
      <c r="Q39" s="42">
        <f t="shared" si="7"/>
        <v>0</v>
      </c>
      <c r="R39" s="42">
        <f t="shared" si="7"/>
        <v>0</v>
      </c>
      <c r="S39" s="42">
        <f t="shared" si="7"/>
        <v>0</v>
      </c>
      <c r="T39" s="42">
        <f t="shared" si="7"/>
        <v>0</v>
      </c>
      <c r="U39" s="42">
        <f t="shared" si="7"/>
        <v>571982176</v>
      </c>
      <c r="V39" s="42">
        <f t="shared" si="7"/>
        <v>288105783</v>
      </c>
      <c r="W39" s="42">
        <f t="shared" si="7"/>
        <v>4566821571</v>
      </c>
      <c r="X39" s="42">
        <f t="shared" si="7"/>
        <v>0</v>
      </c>
      <c r="Y39" s="42">
        <f t="shared" si="7"/>
        <v>4566821571</v>
      </c>
    </row>
    <row r="40" spans="1:25" ht="12.75" customHeight="1">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135128516</v>
      </c>
      <c r="W40" s="45">
        <f aca="true" t="shared" si="8" ref="W40:W58">H40+I40+J40+K40-L40+M40+N40+O40+P40+Q40+R40+U40+V40+S40+T40</f>
        <v>135128516</v>
      </c>
      <c r="X40" s="41">
        <v>0</v>
      </c>
      <c r="Y40" s="45">
        <f aca="true" t="shared" si="9" ref="Y40:Y58">W40+X40</f>
        <v>135128516</v>
      </c>
    </row>
    <row r="41" spans="1:25" ht="12.75" customHeight="1">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82" t="s">
        <v>420</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82" t="s">
        <v>425</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82" t="s">
        <v>433</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288105783</v>
      </c>
      <c r="V57" s="41">
        <v>-288105783</v>
      </c>
      <c r="W57" s="45">
        <f t="shared" si="8"/>
        <v>0</v>
      </c>
      <c r="X57" s="41">
        <v>0</v>
      </c>
      <c r="Y57" s="45">
        <f t="shared" si="9"/>
        <v>0</v>
      </c>
    </row>
    <row r="58" spans="1:25" ht="12.75" customHeight="1">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302" t="s">
        <v>434</v>
      </c>
      <c r="B59" s="302"/>
      <c r="C59" s="302"/>
      <c r="D59" s="302"/>
      <c r="E59" s="302"/>
      <c r="F59" s="302"/>
      <c r="G59" s="8">
        <v>51</v>
      </c>
      <c r="H59" s="44">
        <f>SUM(H39:H58)</f>
        <v>2952437940</v>
      </c>
      <c r="I59" s="44">
        <f aca="true" t="shared" si="10" ref="I59:Y59">SUM(I39:I58)</f>
        <v>53585</v>
      </c>
      <c r="J59" s="44">
        <f t="shared" si="10"/>
        <v>110299193</v>
      </c>
      <c r="K59" s="44">
        <f t="shared" si="10"/>
        <v>0</v>
      </c>
      <c r="L59" s="44">
        <f t="shared" si="10"/>
        <v>0</v>
      </c>
      <c r="M59" s="44">
        <f t="shared" si="10"/>
        <v>0</v>
      </c>
      <c r="N59" s="44">
        <f t="shared" si="10"/>
        <v>643942894</v>
      </c>
      <c r="O59" s="44">
        <f t="shared" si="10"/>
        <v>0</v>
      </c>
      <c r="P59" s="44">
        <f t="shared" si="10"/>
        <v>0</v>
      </c>
      <c r="Q59" s="44">
        <f t="shared" si="10"/>
        <v>0</v>
      </c>
      <c r="R59" s="44">
        <f t="shared" si="10"/>
        <v>0</v>
      </c>
      <c r="S59" s="44">
        <f t="shared" si="10"/>
        <v>0</v>
      </c>
      <c r="T59" s="44">
        <f t="shared" si="10"/>
        <v>0</v>
      </c>
      <c r="U59" s="44">
        <f t="shared" si="10"/>
        <v>860087959</v>
      </c>
      <c r="V59" s="44">
        <f t="shared" si="10"/>
        <v>135128516</v>
      </c>
      <c r="W59" s="44">
        <f t="shared" si="10"/>
        <v>4701950087</v>
      </c>
      <c r="X59" s="44">
        <f t="shared" si="10"/>
        <v>0</v>
      </c>
      <c r="Y59" s="44">
        <f t="shared" si="10"/>
        <v>4701950087</v>
      </c>
    </row>
    <row r="60" spans="1:25" ht="12.75">
      <c r="A60" s="300"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c r="A61" s="304" t="s">
        <v>435</v>
      </c>
      <c r="B61" s="304"/>
      <c r="C61" s="304"/>
      <c r="D61" s="304"/>
      <c r="E61" s="304"/>
      <c r="F61" s="304"/>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304" t="s">
        <v>436</v>
      </c>
      <c r="B62" s="304"/>
      <c r="C62" s="304"/>
      <c r="D62" s="304"/>
      <c r="E62" s="304"/>
      <c r="F62" s="304"/>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135128516</v>
      </c>
      <c r="W62" s="45">
        <f t="shared" si="12"/>
        <v>135128516</v>
      </c>
      <c r="X62" s="45">
        <f t="shared" si="12"/>
        <v>0</v>
      </c>
      <c r="Y62" s="45">
        <f t="shared" si="12"/>
        <v>135128516</v>
      </c>
    </row>
    <row r="63" spans="1:25" ht="29.25" customHeight="1">
      <c r="A63" s="305" t="s">
        <v>437</v>
      </c>
      <c r="B63" s="305"/>
      <c r="C63" s="305"/>
      <c r="D63" s="305"/>
      <c r="E63" s="305"/>
      <c r="F63" s="305"/>
      <c r="G63" s="8">
        <v>54</v>
      </c>
      <c r="H63" s="46">
        <f>SUM(H50:H58)</f>
        <v>0</v>
      </c>
      <c r="I63" s="46">
        <f aca="true" t="shared" si="13" ref="I63:Y63">SUM(I50:I58)</f>
        <v>0</v>
      </c>
      <c r="J63" s="46">
        <f t="shared" si="13"/>
        <v>0</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288105783</v>
      </c>
      <c r="V63" s="46">
        <f t="shared" si="13"/>
        <v>-288105783</v>
      </c>
      <c r="W63" s="46">
        <f t="shared" si="13"/>
        <v>0</v>
      </c>
      <c r="X63" s="46">
        <f t="shared" si="13"/>
        <v>0</v>
      </c>
      <c r="Y63" s="46">
        <f t="shared" si="13"/>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41:F41"/>
    <mergeCell ref="A30:F30"/>
    <mergeCell ref="A52:F52"/>
    <mergeCell ref="A53:F53"/>
    <mergeCell ref="A54:F54"/>
    <mergeCell ref="A42:F42"/>
    <mergeCell ref="A31:Y31"/>
    <mergeCell ref="A32:F32"/>
    <mergeCell ref="A33:F33"/>
    <mergeCell ref="A34:F34"/>
    <mergeCell ref="A21:F21"/>
    <mergeCell ref="A22:F22"/>
    <mergeCell ref="A37:F37"/>
    <mergeCell ref="A38:F38"/>
    <mergeCell ref="A39:F39"/>
    <mergeCell ref="A40:F40"/>
    <mergeCell ref="A35:Y35"/>
    <mergeCell ref="A36:F36"/>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7:F17"/>
    <mergeCell ref="A18:F18"/>
    <mergeCell ref="A19:F19"/>
    <mergeCell ref="A20:F20"/>
    <mergeCell ref="A1:J1"/>
    <mergeCell ref="C2:D2"/>
    <mergeCell ref="A9:F9"/>
    <mergeCell ref="A10:F10"/>
    <mergeCell ref="A8:F8"/>
    <mergeCell ref="A3:F4"/>
    <mergeCell ref="G3:G4"/>
    <mergeCell ref="H3:W3"/>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horizontalDpi="600" verticalDpi="600" orientation="landscape" paperSize="9" scale="39"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R106"/>
  <sheetViews>
    <sheetView zoomScalePageLayoutView="0" workbookViewId="0" topLeftCell="A44">
      <selection activeCell="A102" sqref="A102:Q102"/>
    </sheetView>
  </sheetViews>
  <sheetFormatPr defaultColWidth="9.140625" defaultRowHeight="12.75"/>
  <cols>
    <col min="9" max="9" width="95.00390625" style="0" customWidth="1"/>
  </cols>
  <sheetData>
    <row r="1" spans="1:9" ht="12.75">
      <c r="A1" s="307" t="s">
        <v>468</v>
      </c>
      <c r="B1" s="308"/>
      <c r="C1" s="308"/>
      <c r="D1" s="308"/>
      <c r="E1" s="308"/>
      <c r="F1" s="308"/>
      <c r="G1" s="308"/>
      <c r="H1" s="308"/>
      <c r="I1" s="308"/>
    </row>
    <row r="2" spans="1:9" ht="12.75">
      <c r="A2" s="308"/>
      <c r="B2" s="308"/>
      <c r="C2" s="308"/>
      <c r="D2" s="308"/>
      <c r="E2" s="308"/>
      <c r="F2" s="308"/>
      <c r="G2" s="308"/>
      <c r="H2" s="308"/>
      <c r="I2" s="308"/>
    </row>
    <row r="3" spans="1:9" ht="12.75">
      <c r="A3" s="308"/>
      <c r="B3" s="308"/>
      <c r="C3" s="308"/>
      <c r="D3" s="308"/>
      <c r="E3" s="308"/>
      <c r="F3" s="308"/>
      <c r="G3" s="308"/>
      <c r="H3" s="308"/>
      <c r="I3" s="308"/>
    </row>
    <row r="4" spans="1:9" ht="12.75">
      <c r="A4" s="308"/>
      <c r="B4" s="308"/>
      <c r="C4" s="308"/>
      <c r="D4" s="308"/>
      <c r="E4" s="308"/>
      <c r="F4" s="308"/>
      <c r="G4" s="308"/>
      <c r="H4" s="308"/>
      <c r="I4" s="308"/>
    </row>
    <row r="5" spans="1:9" ht="12.75">
      <c r="A5" s="308"/>
      <c r="B5" s="308"/>
      <c r="C5" s="308"/>
      <c r="D5" s="308"/>
      <c r="E5" s="308"/>
      <c r="F5" s="308"/>
      <c r="G5" s="308"/>
      <c r="H5" s="308"/>
      <c r="I5" s="308"/>
    </row>
    <row r="6" spans="1:9" ht="12.75">
      <c r="A6" s="308"/>
      <c r="B6" s="308"/>
      <c r="C6" s="308"/>
      <c r="D6" s="308"/>
      <c r="E6" s="308"/>
      <c r="F6" s="308"/>
      <c r="G6" s="308"/>
      <c r="H6" s="308"/>
      <c r="I6" s="308"/>
    </row>
    <row r="7" spans="1:9" ht="12.75">
      <c r="A7" s="308"/>
      <c r="B7" s="308"/>
      <c r="C7" s="308"/>
      <c r="D7" s="308"/>
      <c r="E7" s="308"/>
      <c r="F7" s="308"/>
      <c r="G7" s="308"/>
      <c r="H7" s="308"/>
      <c r="I7" s="308"/>
    </row>
    <row r="8" spans="1:9" ht="12.75">
      <c r="A8" s="308"/>
      <c r="B8" s="308"/>
      <c r="C8" s="308"/>
      <c r="D8" s="308"/>
      <c r="E8" s="308"/>
      <c r="F8" s="308"/>
      <c r="G8" s="308"/>
      <c r="H8" s="308"/>
      <c r="I8" s="308"/>
    </row>
    <row r="9" spans="1:9" ht="12.75">
      <c r="A9" s="308"/>
      <c r="B9" s="308"/>
      <c r="C9" s="308"/>
      <c r="D9" s="308"/>
      <c r="E9" s="308"/>
      <c r="F9" s="308"/>
      <c r="G9" s="308"/>
      <c r="H9" s="308"/>
      <c r="I9" s="308"/>
    </row>
    <row r="10" spans="1:9" ht="12.75">
      <c r="A10" s="308"/>
      <c r="B10" s="308"/>
      <c r="C10" s="308"/>
      <c r="D10" s="308"/>
      <c r="E10" s="308"/>
      <c r="F10" s="308"/>
      <c r="G10" s="308"/>
      <c r="H10" s="308"/>
      <c r="I10" s="308"/>
    </row>
    <row r="11" spans="1:9" ht="12.75">
      <c r="A11" s="308"/>
      <c r="B11" s="308"/>
      <c r="C11" s="308"/>
      <c r="D11" s="308"/>
      <c r="E11" s="308"/>
      <c r="F11" s="308"/>
      <c r="G11" s="308"/>
      <c r="H11" s="308"/>
      <c r="I11" s="308"/>
    </row>
    <row r="12" spans="1:9" ht="12.75">
      <c r="A12" s="308"/>
      <c r="B12" s="308"/>
      <c r="C12" s="308"/>
      <c r="D12" s="308"/>
      <c r="E12" s="308"/>
      <c r="F12" s="308"/>
      <c r="G12" s="308"/>
      <c r="H12" s="308"/>
      <c r="I12" s="308"/>
    </row>
    <row r="13" spans="1:9" ht="12.75">
      <c r="A13" s="308"/>
      <c r="B13" s="308"/>
      <c r="C13" s="308"/>
      <c r="D13" s="308"/>
      <c r="E13" s="308"/>
      <c r="F13" s="308"/>
      <c r="G13" s="308"/>
      <c r="H13" s="308"/>
      <c r="I13" s="308"/>
    </row>
    <row r="14" spans="1:9" ht="12.75">
      <c r="A14" s="308"/>
      <c r="B14" s="308"/>
      <c r="C14" s="308"/>
      <c r="D14" s="308"/>
      <c r="E14" s="308"/>
      <c r="F14" s="308"/>
      <c r="G14" s="308"/>
      <c r="H14" s="308"/>
      <c r="I14" s="308"/>
    </row>
    <row r="15" spans="1:9" ht="12.75">
      <c r="A15" s="308"/>
      <c r="B15" s="308"/>
      <c r="C15" s="308"/>
      <c r="D15" s="308"/>
      <c r="E15" s="308"/>
      <c r="F15" s="308"/>
      <c r="G15" s="308"/>
      <c r="H15" s="308"/>
      <c r="I15" s="308"/>
    </row>
    <row r="16" spans="1:9" ht="12.75">
      <c r="A16" s="308"/>
      <c r="B16" s="308"/>
      <c r="C16" s="308"/>
      <c r="D16" s="308"/>
      <c r="E16" s="308"/>
      <c r="F16" s="308"/>
      <c r="G16" s="308"/>
      <c r="H16" s="308"/>
      <c r="I16" s="308"/>
    </row>
    <row r="17" spans="1:9" ht="12.75">
      <c r="A17" s="308"/>
      <c r="B17" s="308"/>
      <c r="C17" s="308"/>
      <c r="D17" s="308"/>
      <c r="E17" s="308"/>
      <c r="F17" s="308"/>
      <c r="G17" s="308"/>
      <c r="H17" s="308"/>
      <c r="I17" s="308"/>
    </row>
    <row r="18" spans="1:9" ht="12.75">
      <c r="A18" s="308"/>
      <c r="B18" s="308"/>
      <c r="C18" s="308"/>
      <c r="D18" s="308"/>
      <c r="E18" s="308"/>
      <c r="F18" s="308"/>
      <c r="G18" s="308"/>
      <c r="H18" s="308"/>
      <c r="I18" s="308"/>
    </row>
    <row r="19" spans="1:9" ht="12.75">
      <c r="A19" s="308"/>
      <c r="B19" s="308"/>
      <c r="C19" s="308"/>
      <c r="D19" s="308"/>
      <c r="E19" s="308"/>
      <c r="F19" s="308"/>
      <c r="G19" s="308"/>
      <c r="H19" s="308"/>
      <c r="I19" s="308"/>
    </row>
    <row r="20" spans="1:9" ht="12.75">
      <c r="A20" s="308"/>
      <c r="B20" s="308"/>
      <c r="C20" s="308"/>
      <c r="D20" s="308"/>
      <c r="E20" s="308"/>
      <c r="F20" s="308"/>
      <c r="G20" s="308"/>
      <c r="H20" s="308"/>
      <c r="I20" s="308"/>
    </row>
    <row r="21" spans="1:9" ht="12.75">
      <c r="A21" s="308"/>
      <c r="B21" s="308"/>
      <c r="C21" s="308"/>
      <c r="D21" s="308"/>
      <c r="E21" s="308"/>
      <c r="F21" s="308"/>
      <c r="G21" s="308"/>
      <c r="H21" s="308"/>
      <c r="I21" s="308"/>
    </row>
    <row r="22" spans="1:9" ht="12.75">
      <c r="A22" s="308"/>
      <c r="B22" s="308"/>
      <c r="C22" s="308"/>
      <c r="D22" s="308"/>
      <c r="E22" s="308"/>
      <c r="F22" s="308"/>
      <c r="G22" s="308"/>
      <c r="H22" s="308"/>
      <c r="I22" s="308"/>
    </row>
    <row r="23" spans="1:9" ht="12.75">
      <c r="A23" s="308"/>
      <c r="B23" s="308"/>
      <c r="C23" s="308"/>
      <c r="D23" s="308"/>
      <c r="E23" s="308"/>
      <c r="F23" s="308"/>
      <c r="G23" s="308"/>
      <c r="H23" s="308"/>
      <c r="I23" s="308"/>
    </row>
    <row r="24" spans="1:9" ht="12.75">
      <c r="A24" s="308"/>
      <c r="B24" s="308"/>
      <c r="C24" s="308"/>
      <c r="D24" s="308"/>
      <c r="E24" s="308"/>
      <c r="F24" s="308"/>
      <c r="G24" s="308"/>
      <c r="H24" s="308"/>
      <c r="I24" s="308"/>
    </row>
    <row r="25" spans="1:9" ht="12.75">
      <c r="A25" s="308"/>
      <c r="B25" s="308"/>
      <c r="C25" s="308"/>
      <c r="D25" s="308"/>
      <c r="E25" s="308"/>
      <c r="F25" s="308"/>
      <c r="G25" s="308"/>
      <c r="H25" s="308"/>
      <c r="I25" s="308"/>
    </row>
    <row r="26" spans="1:9" ht="12.75">
      <c r="A26" s="308"/>
      <c r="B26" s="308"/>
      <c r="C26" s="308"/>
      <c r="D26" s="308"/>
      <c r="E26" s="308"/>
      <c r="F26" s="308"/>
      <c r="G26" s="308"/>
      <c r="H26" s="308"/>
      <c r="I26" s="308"/>
    </row>
    <row r="27" spans="1:9" ht="12.75">
      <c r="A27" s="308"/>
      <c r="B27" s="308"/>
      <c r="C27" s="308"/>
      <c r="D27" s="308"/>
      <c r="E27" s="308"/>
      <c r="F27" s="308"/>
      <c r="G27" s="308"/>
      <c r="H27" s="308"/>
      <c r="I27" s="308"/>
    </row>
    <row r="28" spans="1:9" ht="12.75">
      <c r="A28" s="308"/>
      <c r="B28" s="308"/>
      <c r="C28" s="308"/>
      <c r="D28" s="308"/>
      <c r="E28" s="308"/>
      <c r="F28" s="308"/>
      <c r="G28" s="308"/>
      <c r="H28" s="308"/>
      <c r="I28" s="308"/>
    </row>
    <row r="29" spans="1:9" ht="12.75">
      <c r="A29" s="308"/>
      <c r="B29" s="308"/>
      <c r="C29" s="308"/>
      <c r="D29" s="308"/>
      <c r="E29" s="308"/>
      <c r="F29" s="308"/>
      <c r="G29" s="308"/>
      <c r="H29" s="308"/>
      <c r="I29" s="308"/>
    </row>
    <row r="30" spans="1:9" ht="12.75">
      <c r="A30" s="308"/>
      <c r="B30" s="308"/>
      <c r="C30" s="308"/>
      <c r="D30" s="308"/>
      <c r="E30" s="308"/>
      <c r="F30" s="308"/>
      <c r="G30" s="308"/>
      <c r="H30" s="308"/>
      <c r="I30" s="308"/>
    </row>
    <row r="31" spans="1:9" ht="12.75">
      <c r="A31" s="308"/>
      <c r="B31" s="308"/>
      <c r="C31" s="308"/>
      <c r="D31" s="308"/>
      <c r="E31" s="308"/>
      <c r="F31" s="308"/>
      <c r="G31" s="308"/>
      <c r="H31" s="308"/>
      <c r="I31" s="308"/>
    </row>
    <row r="32" spans="1:9" ht="12.75">
      <c r="A32" s="308"/>
      <c r="B32" s="308"/>
      <c r="C32" s="308"/>
      <c r="D32" s="308"/>
      <c r="E32" s="308"/>
      <c r="F32" s="308"/>
      <c r="G32" s="308"/>
      <c r="H32" s="308"/>
      <c r="I32" s="308"/>
    </row>
    <row r="33" spans="1:9" ht="12.75">
      <c r="A33" s="308"/>
      <c r="B33" s="308"/>
      <c r="C33" s="308"/>
      <c r="D33" s="308"/>
      <c r="E33" s="308"/>
      <c r="F33" s="308"/>
      <c r="G33" s="308"/>
      <c r="H33" s="308"/>
      <c r="I33" s="308"/>
    </row>
    <row r="34" spans="1:9" ht="12.75">
      <c r="A34" s="308"/>
      <c r="B34" s="308"/>
      <c r="C34" s="308"/>
      <c r="D34" s="308"/>
      <c r="E34" s="308"/>
      <c r="F34" s="308"/>
      <c r="G34" s="308"/>
      <c r="H34" s="308"/>
      <c r="I34" s="308"/>
    </row>
    <row r="35" spans="1:9" ht="12.75">
      <c r="A35" s="308"/>
      <c r="B35" s="308"/>
      <c r="C35" s="308"/>
      <c r="D35" s="308"/>
      <c r="E35" s="308"/>
      <c r="F35" s="308"/>
      <c r="G35" s="308"/>
      <c r="H35" s="308"/>
      <c r="I35" s="308"/>
    </row>
    <row r="36" spans="1:9" ht="12.75">
      <c r="A36" s="308"/>
      <c r="B36" s="308"/>
      <c r="C36" s="308"/>
      <c r="D36" s="308"/>
      <c r="E36" s="308"/>
      <c r="F36" s="308"/>
      <c r="G36" s="308"/>
      <c r="H36" s="308"/>
      <c r="I36" s="308"/>
    </row>
    <row r="37" spans="1:9" ht="12.75">
      <c r="A37" s="308"/>
      <c r="B37" s="308"/>
      <c r="C37" s="308"/>
      <c r="D37" s="308"/>
      <c r="E37" s="308"/>
      <c r="F37" s="308"/>
      <c r="G37" s="308"/>
      <c r="H37" s="308"/>
      <c r="I37" s="308"/>
    </row>
    <row r="38" spans="1:9" ht="12.75">
      <c r="A38" s="308"/>
      <c r="B38" s="308"/>
      <c r="C38" s="308"/>
      <c r="D38" s="308"/>
      <c r="E38" s="308"/>
      <c r="F38" s="308"/>
      <c r="G38" s="308"/>
      <c r="H38" s="308"/>
      <c r="I38" s="308"/>
    </row>
    <row r="39" spans="1:9" ht="185.25" customHeight="1">
      <c r="A39" s="308"/>
      <c r="B39" s="308"/>
      <c r="C39" s="308"/>
      <c r="D39" s="308"/>
      <c r="E39" s="308"/>
      <c r="F39" s="308"/>
      <c r="G39" s="308"/>
      <c r="H39" s="308"/>
      <c r="I39" s="308"/>
    </row>
    <row r="40" spans="1:9" ht="223.5" customHeight="1">
      <c r="A40" s="308"/>
      <c r="B40" s="308"/>
      <c r="C40" s="308"/>
      <c r="D40" s="308"/>
      <c r="E40" s="308"/>
      <c r="F40" s="308"/>
      <c r="G40" s="308"/>
      <c r="H40" s="308"/>
      <c r="I40" s="308"/>
    </row>
    <row r="41" ht="12.75">
      <c r="A41" t="s">
        <v>469</v>
      </c>
    </row>
    <row r="42" ht="12.75">
      <c r="A42" t="s">
        <v>470</v>
      </c>
    </row>
    <row r="44" ht="12.75">
      <c r="A44" s="132" t="s">
        <v>495</v>
      </c>
    </row>
    <row r="46" ht="12.75">
      <c r="A46" s="132" t="s">
        <v>496</v>
      </c>
    </row>
    <row r="48" ht="12.75">
      <c r="A48" s="132" t="s">
        <v>497</v>
      </c>
    </row>
    <row r="51" ht="12.75">
      <c r="A51" t="s">
        <v>471</v>
      </c>
    </row>
    <row r="53" spans="1:18" ht="33.75" customHeight="1">
      <c r="A53" s="306" t="s">
        <v>472</v>
      </c>
      <c r="B53" s="306"/>
      <c r="C53" s="306"/>
      <c r="D53" s="306"/>
      <c r="E53" s="306"/>
      <c r="F53" s="306"/>
      <c r="G53" s="306"/>
      <c r="H53" s="306"/>
      <c r="I53" s="306"/>
      <c r="J53" s="306"/>
      <c r="K53" s="306"/>
      <c r="L53" s="306"/>
      <c r="M53" s="306"/>
      <c r="N53" s="306"/>
      <c r="O53" s="306"/>
      <c r="P53" s="306"/>
      <c r="Q53" s="306"/>
      <c r="R53" s="306"/>
    </row>
    <row r="54" spans="1:18" s="133" customFormat="1" ht="14.25">
      <c r="A54" s="309" t="s">
        <v>498</v>
      </c>
      <c r="B54" s="309"/>
      <c r="C54" s="309"/>
      <c r="D54" s="309"/>
      <c r="E54" s="309"/>
      <c r="F54" s="309"/>
      <c r="G54" s="309"/>
      <c r="H54" s="309"/>
      <c r="I54" s="309"/>
      <c r="J54" s="309"/>
      <c r="K54" s="309"/>
      <c r="L54" s="309"/>
      <c r="M54" s="309"/>
      <c r="N54" s="309"/>
      <c r="O54" s="309"/>
      <c r="P54" s="309"/>
      <c r="Q54" s="309"/>
      <c r="R54" s="309"/>
    </row>
    <row r="55" spans="1:18" s="133" customFormat="1" ht="14.25">
      <c r="A55" s="309" t="s">
        <v>502</v>
      </c>
      <c r="B55" s="309"/>
      <c r="C55" s="309"/>
      <c r="D55" s="309"/>
      <c r="E55" s="309"/>
      <c r="F55" s="309"/>
      <c r="G55" s="309"/>
      <c r="H55" s="309"/>
      <c r="I55" s="309"/>
      <c r="J55" s="309"/>
      <c r="K55" s="309"/>
      <c r="L55" s="309"/>
      <c r="M55" s="309"/>
      <c r="N55" s="309"/>
      <c r="O55" s="309"/>
      <c r="P55" s="309"/>
      <c r="Q55" s="309"/>
      <c r="R55" s="309"/>
    </row>
    <row r="56" spans="1:18" s="133" customFormat="1" ht="14.25">
      <c r="A56" s="309" t="s">
        <v>500</v>
      </c>
      <c r="B56" s="309"/>
      <c r="C56" s="309"/>
      <c r="D56" s="309"/>
      <c r="E56" s="309"/>
      <c r="F56" s="309"/>
      <c r="G56" s="309"/>
      <c r="H56" s="309"/>
      <c r="I56" s="309"/>
      <c r="J56" s="309"/>
      <c r="K56" s="309"/>
      <c r="L56" s="309"/>
      <c r="M56" s="309"/>
      <c r="N56" s="309"/>
      <c r="O56" s="309"/>
      <c r="P56" s="309"/>
      <c r="Q56" s="309"/>
      <c r="R56" s="309"/>
    </row>
    <row r="57" spans="1:18" s="133" customFormat="1" ht="14.25">
      <c r="A57" s="309" t="s">
        <v>501</v>
      </c>
      <c r="B57" s="309"/>
      <c r="C57" s="309"/>
      <c r="D57" s="309"/>
      <c r="E57" s="309"/>
      <c r="F57" s="309"/>
      <c r="G57" s="309"/>
      <c r="H57" s="309"/>
      <c r="I57" s="309"/>
      <c r="J57" s="309"/>
      <c r="K57" s="309"/>
      <c r="L57" s="309"/>
      <c r="M57" s="309"/>
      <c r="N57" s="309"/>
      <c r="O57" s="309"/>
      <c r="P57" s="309"/>
      <c r="Q57" s="309"/>
      <c r="R57" s="309"/>
    </row>
    <row r="58" ht="29.25" customHeight="1">
      <c r="A58" t="s">
        <v>473</v>
      </c>
    </row>
    <row r="59" spans="1:10" ht="21" customHeight="1">
      <c r="A59" s="309" t="s">
        <v>503</v>
      </c>
      <c r="B59" s="309"/>
      <c r="C59" s="309"/>
      <c r="D59" s="309"/>
      <c r="E59" s="309"/>
      <c r="F59" s="309"/>
      <c r="G59" s="309"/>
      <c r="H59" s="309"/>
      <c r="I59" s="309"/>
      <c r="J59" s="309"/>
    </row>
    <row r="60" spans="1:18" ht="34.5" customHeight="1">
      <c r="A60" s="306" t="s">
        <v>474</v>
      </c>
      <c r="B60" s="306"/>
      <c r="C60" s="306"/>
      <c r="D60" s="306"/>
      <c r="E60" s="306"/>
      <c r="F60" s="306"/>
      <c r="G60" s="306"/>
      <c r="H60" s="306"/>
      <c r="I60" s="306"/>
      <c r="J60" s="306"/>
      <c r="K60" s="306"/>
      <c r="L60" s="306"/>
      <c r="M60" s="306"/>
      <c r="N60" s="306"/>
      <c r="O60" s="306"/>
      <c r="P60" s="306"/>
      <c r="Q60" s="306"/>
      <c r="R60" s="306"/>
    </row>
    <row r="61" spans="1:18" ht="50.25" customHeight="1">
      <c r="A61" s="310" t="s">
        <v>504</v>
      </c>
      <c r="B61" s="310"/>
      <c r="C61" s="310"/>
      <c r="D61" s="310"/>
      <c r="E61" s="310"/>
      <c r="F61" s="310"/>
      <c r="G61" s="310"/>
      <c r="H61" s="310"/>
      <c r="I61" s="310"/>
      <c r="J61" s="310"/>
      <c r="K61" s="310"/>
      <c r="L61" s="310"/>
      <c r="M61" s="310"/>
      <c r="N61" s="310"/>
      <c r="O61" s="310"/>
      <c r="P61" s="310"/>
      <c r="Q61" s="310"/>
      <c r="R61" s="310"/>
    </row>
    <row r="62" ht="21.75" customHeight="1">
      <c r="A62" t="s">
        <v>475</v>
      </c>
    </row>
    <row r="63" spans="1:18" ht="14.25">
      <c r="A63" s="310" t="s">
        <v>505</v>
      </c>
      <c r="B63" s="310"/>
      <c r="C63" s="310"/>
      <c r="D63" s="310"/>
      <c r="E63" s="310"/>
      <c r="F63" s="310"/>
      <c r="G63" s="310"/>
      <c r="H63" s="310"/>
      <c r="I63" s="310"/>
      <c r="J63" s="310"/>
      <c r="K63" s="310"/>
      <c r="L63" s="310"/>
      <c r="M63" s="310"/>
      <c r="N63" s="310"/>
      <c r="O63" s="310"/>
      <c r="P63" s="310"/>
      <c r="Q63" s="310"/>
      <c r="R63" s="310"/>
    </row>
    <row r="64" ht="27" customHeight="1">
      <c r="A64" t="s">
        <v>476</v>
      </c>
    </row>
    <row r="65" spans="1:18" ht="14.25">
      <c r="A65" s="310" t="s">
        <v>505</v>
      </c>
      <c r="B65" s="310"/>
      <c r="C65" s="310"/>
      <c r="D65" s="310"/>
      <c r="E65" s="310"/>
      <c r="F65" s="310"/>
      <c r="G65" s="310"/>
      <c r="H65" s="310"/>
      <c r="I65" s="310"/>
      <c r="J65" s="310"/>
      <c r="K65" s="310"/>
      <c r="L65" s="310"/>
      <c r="M65" s="310"/>
      <c r="N65" s="310"/>
      <c r="O65" s="310"/>
      <c r="P65" s="310"/>
      <c r="Q65" s="310"/>
      <c r="R65" s="310"/>
    </row>
    <row r="66" ht="26.25" customHeight="1">
      <c r="A66" t="s">
        <v>477</v>
      </c>
    </row>
    <row r="68" ht="12.75">
      <c r="A68" t="s">
        <v>478</v>
      </c>
    </row>
    <row r="69" spans="1:10" ht="12.75" customHeight="1">
      <c r="A69" s="310" t="s">
        <v>506</v>
      </c>
      <c r="B69" s="310"/>
      <c r="C69" s="310"/>
      <c r="D69" s="310"/>
      <c r="E69" s="310"/>
      <c r="F69" s="310"/>
      <c r="G69" s="310"/>
      <c r="H69" s="310"/>
      <c r="I69" s="310"/>
      <c r="J69" s="310"/>
    </row>
    <row r="70" ht="24.75" customHeight="1">
      <c r="A70" t="s">
        <v>479</v>
      </c>
    </row>
    <row r="71" spans="1:10" ht="14.25">
      <c r="A71" s="310" t="s">
        <v>507</v>
      </c>
      <c r="B71" s="310"/>
      <c r="C71" s="310"/>
      <c r="D71" s="310"/>
      <c r="E71" s="310"/>
      <c r="F71" s="310"/>
      <c r="G71" s="310"/>
      <c r="H71" s="310"/>
      <c r="I71" s="310"/>
      <c r="J71" s="310"/>
    </row>
    <row r="72" spans="1:18" ht="36" customHeight="1">
      <c r="A72" s="306" t="s">
        <v>480</v>
      </c>
      <c r="B72" s="306"/>
      <c r="C72" s="306"/>
      <c r="D72" s="306"/>
      <c r="E72" s="306"/>
      <c r="F72" s="306"/>
      <c r="G72" s="306"/>
      <c r="H72" s="306"/>
      <c r="I72" s="306"/>
      <c r="J72" s="306"/>
      <c r="K72" s="306"/>
      <c r="L72" s="306"/>
      <c r="M72" s="306"/>
      <c r="N72" s="306"/>
      <c r="O72" s="306"/>
      <c r="P72" s="306"/>
      <c r="Q72" s="306"/>
      <c r="R72" s="306"/>
    </row>
    <row r="73" spans="1:10" ht="15.75" customHeight="1">
      <c r="A73" s="310" t="s">
        <v>508</v>
      </c>
      <c r="B73" s="310"/>
      <c r="C73" s="310"/>
      <c r="D73" s="310"/>
      <c r="E73" s="310"/>
      <c r="F73" s="310"/>
      <c r="G73" s="310"/>
      <c r="H73" s="310"/>
      <c r="I73" s="310"/>
      <c r="J73" s="310"/>
    </row>
    <row r="74" ht="27" customHeight="1">
      <c r="A74" t="s">
        <v>481</v>
      </c>
    </row>
    <row r="75" spans="1:18" ht="14.25" customHeight="1">
      <c r="A75" s="310" t="s">
        <v>509</v>
      </c>
      <c r="B75" s="310"/>
      <c r="C75" s="310"/>
      <c r="D75" s="310"/>
      <c r="E75" s="310"/>
      <c r="F75" s="310"/>
      <c r="G75" s="310"/>
      <c r="H75" s="310"/>
      <c r="I75" s="310"/>
      <c r="J75" s="310"/>
      <c r="K75" s="310"/>
      <c r="L75" s="310"/>
      <c r="M75" s="310"/>
      <c r="N75" s="310"/>
      <c r="O75" s="310"/>
      <c r="P75" s="310"/>
      <c r="Q75" s="310"/>
      <c r="R75" s="310"/>
    </row>
    <row r="76" spans="1:18" ht="32.25" customHeight="1">
      <c r="A76" s="310" t="s">
        <v>510</v>
      </c>
      <c r="B76" s="310"/>
      <c r="C76" s="310"/>
      <c r="D76" s="310"/>
      <c r="E76" s="310"/>
      <c r="F76" s="310"/>
      <c r="G76" s="310"/>
      <c r="H76" s="310"/>
      <c r="I76" s="310"/>
      <c r="J76" s="310"/>
      <c r="K76" s="310"/>
      <c r="L76" s="310"/>
      <c r="M76" s="310"/>
      <c r="N76" s="310"/>
      <c r="O76" s="310"/>
      <c r="P76" s="310"/>
      <c r="Q76" s="310"/>
      <c r="R76" s="310"/>
    </row>
    <row r="77" spans="1:18" ht="32.25" customHeight="1">
      <c r="A77" s="310" t="s">
        <v>499</v>
      </c>
      <c r="B77" s="310"/>
      <c r="C77" s="310"/>
      <c r="D77" s="310"/>
      <c r="E77" s="310"/>
      <c r="F77" s="310"/>
      <c r="G77" s="310"/>
      <c r="H77" s="310"/>
      <c r="I77" s="310"/>
      <c r="J77" s="310"/>
      <c r="K77" s="310"/>
      <c r="L77" s="310"/>
      <c r="M77" s="310"/>
      <c r="N77" s="310"/>
      <c r="O77" s="310"/>
      <c r="P77" s="310"/>
      <c r="Q77" s="310"/>
      <c r="R77" s="310"/>
    </row>
    <row r="78" ht="14.25">
      <c r="A78" s="134"/>
    </row>
    <row r="79" ht="12.75">
      <c r="A79" t="s">
        <v>482</v>
      </c>
    </row>
    <row r="80" spans="1:18" ht="14.25">
      <c r="A80" s="310" t="s">
        <v>505</v>
      </c>
      <c r="B80" s="310"/>
      <c r="C80" s="310"/>
      <c r="D80" s="310"/>
      <c r="E80" s="310"/>
      <c r="F80" s="310"/>
      <c r="G80" s="310"/>
      <c r="H80" s="310"/>
      <c r="I80" s="310"/>
      <c r="J80" s="310"/>
      <c r="K80" s="310"/>
      <c r="L80" s="310"/>
      <c r="M80" s="310"/>
      <c r="N80" s="310"/>
      <c r="O80" s="310"/>
      <c r="P80" s="310"/>
      <c r="Q80" s="310"/>
      <c r="R80" s="310"/>
    </row>
    <row r="81" ht="18.75" customHeight="1">
      <c r="A81" t="s">
        <v>483</v>
      </c>
    </row>
    <row r="82" spans="1:18" ht="14.25">
      <c r="A82" s="310" t="s">
        <v>511</v>
      </c>
      <c r="B82" s="310"/>
      <c r="C82" s="310"/>
      <c r="D82" s="310"/>
      <c r="E82" s="310"/>
      <c r="F82" s="310"/>
      <c r="G82" s="310"/>
      <c r="H82" s="310"/>
      <c r="I82" s="310"/>
      <c r="J82" s="310"/>
      <c r="K82" s="310"/>
      <c r="L82" s="310"/>
      <c r="M82" s="310"/>
      <c r="N82" s="310"/>
      <c r="O82" s="310"/>
      <c r="P82" s="310"/>
      <c r="Q82" s="310"/>
      <c r="R82" s="310"/>
    </row>
    <row r="83" spans="1:18" ht="36.75" customHeight="1">
      <c r="A83" s="306" t="s">
        <v>484</v>
      </c>
      <c r="B83" s="306"/>
      <c r="C83" s="306"/>
      <c r="D83" s="306"/>
      <c r="E83" s="306"/>
      <c r="F83" s="306"/>
      <c r="G83" s="306"/>
      <c r="H83" s="306"/>
      <c r="I83" s="306"/>
      <c r="J83" s="306"/>
      <c r="K83" s="306"/>
      <c r="L83" s="306"/>
      <c r="M83" s="306"/>
      <c r="N83" s="306"/>
      <c r="O83" s="306"/>
      <c r="P83" s="306"/>
      <c r="Q83" s="306"/>
      <c r="R83" s="306"/>
    </row>
    <row r="84" spans="1:18" ht="27" customHeight="1">
      <c r="A84" s="310" t="s">
        <v>512</v>
      </c>
      <c r="B84" s="310"/>
      <c r="C84" s="310"/>
      <c r="D84" s="310"/>
      <c r="E84" s="310"/>
      <c r="F84" s="310"/>
      <c r="G84" s="310"/>
      <c r="H84" s="310"/>
      <c r="I84" s="310"/>
      <c r="J84" s="310"/>
      <c r="K84" s="310"/>
      <c r="L84" s="310"/>
      <c r="M84" s="310"/>
      <c r="N84" s="310"/>
      <c r="O84" s="310"/>
      <c r="P84" s="310"/>
      <c r="Q84" s="310"/>
      <c r="R84" s="310"/>
    </row>
    <row r="85" ht="28.5" customHeight="1">
      <c r="A85" t="s">
        <v>485</v>
      </c>
    </row>
    <row r="86" spans="1:18" ht="14.25">
      <c r="A86" s="310" t="s">
        <v>513</v>
      </c>
      <c r="B86" s="310"/>
      <c r="C86" s="310"/>
      <c r="D86" s="310"/>
      <c r="E86" s="310"/>
      <c r="F86" s="310"/>
      <c r="G86" s="310"/>
      <c r="H86" s="310"/>
      <c r="I86" s="310"/>
      <c r="J86" s="310"/>
      <c r="K86" s="310"/>
      <c r="L86" s="310"/>
      <c r="M86" s="310"/>
      <c r="N86" s="310"/>
      <c r="O86" s="310"/>
      <c r="P86" s="310"/>
      <c r="Q86" s="310"/>
      <c r="R86" s="310"/>
    </row>
    <row r="87" spans="1:18" ht="32.25" customHeight="1">
      <c r="A87" s="306" t="s">
        <v>486</v>
      </c>
      <c r="B87" s="306"/>
      <c r="C87" s="306"/>
      <c r="D87" s="306"/>
      <c r="E87" s="306"/>
      <c r="F87" s="306"/>
      <c r="G87" s="306"/>
      <c r="H87" s="306"/>
      <c r="I87" s="306"/>
      <c r="J87" s="306"/>
      <c r="K87" s="306"/>
      <c r="L87" s="306"/>
      <c r="M87" s="306"/>
      <c r="N87" s="306"/>
      <c r="O87" s="306"/>
      <c r="P87" s="306"/>
      <c r="Q87" s="306"/>
      <c r="R87" s="306"/>
    </row>
    <row r="88" spans="1:18" ht="62.25" customHeight="1">
      <c r="A88" s="310" t="s">
        <v>514</v>
      </c>
      <c r="B88" s="310"/>
      <c r="C88" s="310"/>
      <c r="D88" s="310"/>
      <c r="E88" s="310"/>
      <c r="F88" s="310"/>
      <c r="G88" s="310"/>
      <c r="H88" s="310"/>
      <c r="I88" s="310"/>
      <c r="J88" s="310"/>
      <c r="K88" s="310"/>
      <c r="L88" s="310"/>
      <c r="M88" s="310"/>
      <c r="N88" s="310"/>
      <c r="O88" s="310"/>
      <c r="P88" s="310"/>
      <c r="Q88" s="310"/>
      <c r="R88" s="310"/>
    </row>
    <row r="89" ht="12.75">
      <c r="A89" t="s">
        <v>487</v>
      </c>
    </row>
    <row r="90" spans="1:18" ht="14.25">
      <c r="A90" s="310" t="s">
        <v>505</v>
      </c>
      <c r="B90" s="310"/>
      <c r="C90" s="310"/>
      <c r="D90" s="310"/>
      <c r="E90" s="310"/>
      <c r="F90" s="310"/>
      <c r="G90" s="310"/>
      <c r="H90" s="310"/>
      <c r="I90" s="310"/>
      <c r="J90" s="310"/>
      <c r="K90" s="310"/>
      <c r="L90" s="310"/>
      <c r="M90" s="310"/>
      <c r="N90" s="310"/>
      <c r="O90" s="310"/>
      <c r="P90" s="310"/>
      <c r="Q90" s="310"/>
      <c r="R90" s="310"/>
    </row>
    <row r="91" ht="12.75">
      <c r="A91" t="s">
        <v>488</v>
      </c>
    </row>
    <row r="92" spans="1:18" ht="14.25">
      <c r="A92" s="310" t="s">
        <v>505</v>
      </c>
      <c r="B92" s="310"/>
      <c r="C92" s="310"/>
      <c r="D92" s="310"/>
      <c r="E92" s="310"/>
      <c r="F92" s="310"/>
      <c r="G92" s="310"/>
      <c r="H92" s="310"/>
      <c r="I92" s="310"/>
      <c r="J92" s="310"/>
      <c r="K92" s="310"/>
      <c r="L92" s="310"/>
      <c r="M92" s="310"/>
      <c r="N92" s="310"/>
      <c r="O92" s="310"/>
      <c r="P92" s="310"/>
      <c r="Q92" s="310"/>
      <c r="R92" s="310"/>
    </row>
    <row r="93" ht="23.25" customHeight="1">
      <c r="A93" t="s">
        <v>489</v>
      </c>
    </row>
    <row r="94" spans="1:10" ht="12.75" customHeight="1">
      <c r="A94" s="310" t="s">
        <v>515</v>
      </c>
      <c r="B94" s="310"/>
      <c r="C94" s="310"/>
      <c r="D94" s="310"/>
      <c r="E94" s="310"/>
      <c r="F94" s="310"/>
      <c r="G94" s="310"/>
      <c r="H94" s="310"/>
      <c r="I94" s="310"/>
      <c r="J94" s="310"/>
    </row>
    <row r="95" spans="1:10" ht="12.75" customHeight="1">
      <c r="A95" s="310" t="s">
        <v>516</v>
      </c>
      <c r="B95" s="310"/>
      <c r="C95" s="310"/>
      <c r="D95" s="310"/>
      <c r="E95" s="310"/>
      <c r="F95" s="310"/>
      <c r="G95" s="310"/>
      <c r="H95" s="310"/>
      <c r="I95" s="310"/>
      <c r="J95" s="310"/>
    </row>
    <row r="96" ht="24" customHeight="1">
      <c r="A96" t="s">
        <v>490</v>
      </c>
    </row>
    <row r="97" spans="1:10" ht="12.75" customHeight="1">
      <c r="A97" s="310" t="s">
        <v>506</v>
      </c>
      <c r="B97" s="310"/>
      <c r="C97" s="310"/>
      <c r="D97" s="310"/>
      <c r="E97" s="310"/>
      <c r="F97" s="310"/>
      <c r="G97" s="310"/>
      <c r="H97" s="310"/>
      <c r="I97" s="310"/>
      <c r="J97" s="310"/>
    </row>
    <row r="98" ht="23.25" customHeight="1">
      <c r="A98" t="s">
        <v>491</v>
      </c>
    </row>
    <row r="99" spans="1:18" ht="14.25">
      <c r="A99" s="310" t="s">
        <v>505</v>
      </c>
      <c r="B99" s="310"/>
      <c r="C99" s="310"/>
      <c r="D99" s="310"/>
      <c r="E99" s="310"/>
      <c r="F99" s="310"/>
      <c r="G99" s="310"/>
      <c r="H99" s="310"/>
      <c r="I99" s="310"/>
      <c r="J99" s="310"/>
      <c r="K99" s="310"/>
      <c r="L99" s="310"/>
      <c r="M99" s="310"/>
      <c r="N99" s="310"/>
      <c r="O99" s="310"/>
      <c r="P99" s="310"/>
      <c r="Q99" s="310"/>
      <c r="R99" s="310"/>
    </row>
    <row r="100" ht="12.75">
      <c r="A100" t="s">
        <v>492</v>
      </c>
    </row>
    <row r="101" spans="1:10" ht="12.75" customHeight="1">
      <c r="A101" s="310" t="s">
        <v>517</v>
      </c>
      <c r="B101" s="310"/>
      <c r="C101" s="310"/>
      <c r="D101" s="310"/>
      <c r="E101" s="310"/>
      <c r="F101" s="310"/>
      <c r="G101" s="310"/>
      <c r="H101" s="310"/>
      <c r="I101" s="310"/>
      <c r="J101" s="310"/>
    </row>
    <row r="102" spans="1:17" ht="34.5" customHeight="1">
      <c r="A102" s="306" t="s">
        <v>493</v>
      </c>
      <c r="B102" s="306"/>
      <c r="C102" s="306"/>
      <c r="D102" s="306"/>
      <c r="E102" s="306"/>
      <c r="F102" s="306"/>
      <c r="G102" s="306"/>
      <c r="H102" s="306"/>
      <c r="I102" s="306"/>
      <c r="J102" s="306"/>
      <c r="K102" s="306"/>
      <c r="L102" s="306"/>
      <c r="M102" s="306"/>
      <c r="N102" s="306"/>
      <c r="O102" s="306"/>
      <c r="P102" s="306"/>
      <c r="Q102" s="306"/>
    </row>
    <row r="103" spans="1:18" ht="14.25">
      <c r="A103" s="310" t="s">
        <v>505</v>
      </c>
      <c r="B103" s="310"/>
      <c r="C103" s="310"/>
      <c r="D103" s="310"/>
      <c r="E103" s="310"/>
      <c r="F103" s="310"/>
      <c r="G103" s="310"/>
      <c r="H103" s="310"/>
      <c r="I103" s="310"/>
      <c r="J103" s="310"/>
      <c r="K103" s="310"/>
      <c r="L103" s="310"/>
      <c r="M103" s="310"/>
      <c r="N103" s="310"/>
      <c r="O103" s="310"/>
      <c r="P103" s="310"/>
      <c r="Q103" s="310"/>
      <c r="R103" s="310"/>
    </row>
    <row r="104" ht="21.75" customHeight="1">
      <c r="A104" t="s">
        <v>494</v>
      </c>
    </row>
    <row r="105" spans="1:18" s="133" customFormat="1" ht="14.25">
      <c r="A105" s="310" t="s">
        <v>518</v>
      </c>
      <c r="B105" s="310"/>
      <c r="C105" s="310"/>
      <c r="D105" s="310"/>
      <c r="E105" s="310"/>
      <c r="F105" s="310"/>
      <c r="G105" s="310"/>
      <c r="H105" s="310"/>
      <c r="I105" s="310"/>
      <c r="J105" s="310"/>
      <c r="K105" s="310"/>
      <c r="L105" s="310"/>
      <c r="M105" s="310"/>
      <c r="N105" s="310"/>
      <c r="O105" s="310"/>
      <c r="P105" s="310"/>
      <c r="Q105" s="310"/>
      <c r="R105" s="310"/>
    </row>
    <row r="106" spans="1:18" s="133" customFormat="1" ht="14.25">
      <c r="A106" s="310" t="s">
        <v>519</v>
      </c>
      <c r="B106" s="310"/>
      <c r="C106" s="310"/>
      <c r="D106" s="310"/>
      <c r="E106" s="310"/>
      <c r="F106" s="310"/>
      <c r="G106" s="310"/>
      <c r="H106" s="310"/>
      <c r="I106" s="310"/>
      <c r="J106" s="310"/>
      <c r="K106" s="310"/>
      <c r="L106" s="310"/>
      <c r="M106" s="310"/>
      <c r="N106" s="310"/>
      <c r="O106" s="310"/>
      <c r="P106" s="310"/>
      <c r="Q106" s="310"/>
      <c r="R106" s="310"/>
    </row>
  </sheetData>
  <sheetProtection/>
  <mergeCells count="36">
    <mergeCell ref="A94:J94"/>
    <mergeCell ref="A95:J95"/>
    <mergeCell ref="A106:R106"/>
    <mergeCell ref="A97:J97"/>
    <mergeCell ref="A99:R99"/>
    <mergeCell ref="A101:J101"/>
    <mergeCell ref="A103:R103"/>
    <mergeCell ref="A105:R105"/>
    <mergeCell ref="A82:R82"/>
    <mergeCell ref="A84:R84"/>
    <mergeCell ref="A86:R86"/>
    <mergeCell ref="A88:R88"/>
    <mergeCell ref="A90:R90"/>
    <mergeCell ref="A92:R92"/>
    <mergeCell ref="A73:J73"/>
    <mergeCell ref="A71:J71"/>
    <mergeCell ref="A76:R76"/>
    <mergeCell ref="A75:R75"/>
    <mergeCell ref="A77:R77"/>
    <mergeCell ref="A80:R80"/>
    <mergeCell ref="A1:I40"/>
    <mergeCell ref="A54:R54"/>
    <mergeCell ref="A55:R55"/>
    <mergeCell ref="A56:R56"/>
    <mergeCell ref="A57:R57"/>
    <mergeCell ref="A59:J59"/>
    <mergeCell ref="A60:R60"/>
    <mergeCell ref="A53:R53"/>
    <mergeCell ref="A72:R72"/>
    <mergeCell ref="A83:R83"/>
    <mergeCell ref="A87:R87"/>
    <mergeCell ref="A102:Q102"/>
    <mergeCell ref="A61:R61"/>
    <mergeCell ref="A63:R63"/>
    <mergeCell ref="A65:R65"/>
    <mergeCell ref="A69:J69"/>
  </mergeCells>
  <printOptions/>
  <pageMargins left="0.7" right="0.7" top="0.75" bottom="0.75" header="0.3" footer="0.3"/>
  <pageSetup fitToHeight="0" fitToWidth="1"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2021-07-27T10:23:48Z</cp:lastPrinted>
  <dcterms:created xsi:type="dcterms:W3CDTF">2008-10-17T11:51:54Z</dcterms:created>
  <dcterms:modified xsi:type="dcterms:W3CDTF">2021-07-27T11:22:51Z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