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8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<sst xmlns="http://schemas.openxmlformats.org/spreadsheetml/2006/main" count="543" uniqueCount="479">
  <si>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</si>
  <si>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</si>
  <si>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</si>
  <si>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</si>
  <si>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</si>
  <si>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</si>
  <si>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</si>
  <si>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</si>
  <si>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</si>
  <si>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</si>
  <si>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</si>
  <si>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</si>
  <si>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</si>
  <si>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</si>
  <si>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</si>
  <si>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</si>
  <si>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</si>
  <si>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</si>
  <si>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</si>
  <si>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</si>
  <si>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</si>
  <si>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</si>
  <si>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</si>
  <si>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</si>
  <si>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</si>
  <si>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</si>
  <si>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</si>
  <si>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</si>
  <si>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</si>
  <si>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</si>
  <si>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</si>
  <si>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</si>
  <si>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</si>
  <si>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</si>
  <si>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</si>
  <si>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</si>
  <si>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</si>
  <si>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</si>
  <si>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</si>
  <si>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</si>
  <si>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</si>
  <si>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</si>
  <si>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</si>
  <si>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</si>
  <si>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</si>
  <si>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</si>
  <si>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</si>
  <si>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</si>
  <si>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</si>
  <si>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</si>
  <si>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</si>
  <si>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</si>
  <si>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</si>
  <si>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</si>
  <si>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</si>
  <si>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</si>
  <si>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</si>
  <si>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</si>
  <si>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</si>
  <si>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</si>
  <si>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</si>
  <si>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</si>
  <si>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</si>
  <si>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</si>
  <si>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</si>
  <si>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</si>
  <si>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</si>
  <si>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</si>
  <si>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</si>
  <si>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</si>
  <si>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</si>
  <si>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</si>
  <si>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</si>
  <si>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</si>
  <si>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</si>
  <si>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</si>
  <si>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</si>
  <si>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</si>
  <si>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</si>
  <si>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</si>
  <si>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</si>
  <si>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</si>
  <si>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</si>
  <si>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</si>
  <si>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</si>
  <si>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</si>
  <si>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</si>
  <si>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</si>
  <si>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</si>
  <si>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</si>
  <si>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</si>
  <si>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</si>
  <si>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</si>
  <si>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</si>
  <si>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</si>
  <si>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</si>
  <si>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</si>
  <si>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</si>
  <si>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</si>
  <si>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</si>
  <si>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</si>
  <si>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</si>
  <si>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</si>
  <si>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</si>
  <si>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</si>
  <si>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</si>
  <si>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</si>
  <si>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</si>
  <si>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</si>
  <si>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</si>
  <si>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</si>
  <si>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</si>
  <si>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</si>
  <si>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</si>
  <si>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</si>
  <si>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</si>
  <si>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</si>
  <si>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</si>
  <si>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</si>
  <si>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</si>
  <si>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</si>
  <si>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</si>
  <si>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</si>
  <si>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</si>
  <si>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</si>
  <si>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</si>
  <si>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</si>
  <si>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</si>
  <si>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</si>
  <si>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</si>
  <si>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</si>
  <si>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</si>
  <si>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</si>
  <si>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</si>
  <si>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</si>
  <si>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</si>
  <si>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</si>
  <si>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</si>
  <si>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</si>
  <si>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</si>
  <si>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</si>
  <si>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</si>
  <si>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</si>
  <si>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</si>
  <si>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</si>
  <si>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</si>
  <si>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</si>
  <si>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</si>
  <si>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</si>
  <si>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</si>
  <si>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</si>
  <si>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</si>
  <si>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</si>
  <si>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</si>
  <si>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</si>
  <si>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</si>
  <si>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</si>
  <si>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</si>
  <si>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</si>
  <si>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</si>
  <si>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</si>
  <si>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</si>
  <si>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</si>
  <si>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</si>
  <si>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</si>
  <si>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</si>
  <si>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</si>
  <si>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</si>
  <si>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</si>
  <si>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</si>
  <si>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</si>
  <si>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</si>
  <si>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</si>
  <si>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</si>
  <si>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</si>
  <si>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</si>
  <si>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</si>
  <si>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</si>
  <si>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</si>
  <si>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</si>
  <si>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</si>
  <si>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</si>
  <si>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</si>
  <si>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</si>
  <si>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</si>
  <si>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</si>
  <si>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</si>
  <si>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</si>
  <si>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</si>
  <si>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</si>
  <si>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</si>
  <si>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</si>
  <si>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</si>
  <si>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</si>
  <si>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</si>
  <si>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</si>
  <si>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</si>
  <si>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</si>
  <si>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</si>
  <si>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</si>
  <si>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</si>
  <si>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</si>
  <si>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</si>
  <si>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</si>
  <si>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</si>
  <si>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</si>
  <si>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</si>
  <si>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</si>
  <si>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</si>
  <si>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</si>
  <si>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</si>
  <si>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</si>
  <si>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</si>
  <si>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</si>
  <si>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</si>
  <si>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</si>
  <si>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</si>
  <si>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</si>
  <si>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</si>
  <si>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</si>
  <si>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</si>
  <si>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</si>
  <si>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</si>
  <si>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</si>
  <si>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</si>
  <si>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</si>
  <si>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</si>
  <si>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</si>
  <si>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</si>
  <si>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</si>
  <si>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</si>
  <si>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</si>
  <si>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</si>
  <si>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</si>
  <si>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</si>
  <si>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</si>
  <si>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</si>
  <si>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</si>
  <si>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</si>
  <si>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</si>
  <si>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</si>
  <si>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</si>
  <si>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</si>
  <si>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</si>
  <si>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</si>
  <si>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</si>
  <si>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</si>
  <si>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</si>
  <si>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</si>
  <si>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</si>
  <si>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</si>
  <si>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</si>
  <si>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</si>
  <si>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</si>
  <si>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</si>
  <si>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</si>
  <si>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</si>
  <si>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</si>
  <si>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</si>
  <si>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</si>
  <si>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</si>
  <si>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</si>
  <si>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</si>
  <si>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</si>
  <si>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</si>
  <si>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</si>
  <si>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</si>
  <si>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</si>
  <si>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</si>
  <si>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</si>
  <si>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</si>
  <si>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</si>
  <si>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</si>
  <si>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</si>
  <si>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</si>
  <si>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</si>
  <si>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</si>
  <si>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</si>
  <si>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</si>
  <si>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</si>
  <si>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</si>
  <si>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</si>
  <si>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</si>
  <si>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</si>
  <si>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</si>
  <si>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</si>
  <si>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</si>
  <si>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</si>
  <si>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</si>
  <si>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</si>
  <si>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</si>
  <si>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</si>
  <si>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</si>
  <si>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</si>
  <si>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</si>
  <si>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</si>
  <si>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</si>
  <si>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</si>
  <si>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</si>
  <si>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</si>
  <si>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</si>
  <si>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</si>
  <si>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</si>
  <si>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</si>
  <si>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</si>
  <si>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</si>
  <si>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</si>
  <si>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</si>
  <si>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</si>
  <si>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</si>
  <si>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</si>
  <si>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</si>
  <si>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</si>
  <si>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</si>
  <si>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</si>
  <si>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</si>
  <si>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</si>
  <si>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</si>
  <si>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</si>
  <si>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</si>
  <si>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</si>
  <si>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</si>
  <si>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</si>
  <si>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</si>
  <si>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</si>
  <si>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</si>
  <si>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</si>
  <si>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</si>
  <si>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</si>
  <si>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</si>
  <si>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</si>
  <si>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</si>
  <si>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</si>
  <si>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</si>
  <si>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</si>
  <si>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</si>
  <si>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</si>
  <si>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</si>
  <si>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</si>
  <si>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</si>
  <si>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</si>
  <si>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</si>
  <si>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</si>
  <si>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</si>
  <si>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</si>
  <si>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</si>
  <si>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</si>
  <si>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</si>
  <si>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</si>
  <si>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</si>
  <si>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</si>
  <si>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</si>
  <si>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</si>
  <si>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</si>
  <si>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</si>
  <si>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</si>
  <si>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</si>
  <si>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</si>
  <si>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</si>
  <si>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</si>
  <si>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</si>
  <si>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</si>
  <si>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</si>
  <si>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</si>
  <si>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</si>
  <si>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</si>
  <si>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</si>
  <si>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</si>
  <si>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</si>
  <si>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</si>
  <si>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</si>
  <si>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</si>
  <si>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</si>
  <si>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</si>
  <si>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</si>
  <si>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</si>
  <si>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</si>
  <si>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</si>
  <si>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</si>
  <si>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</si>
  <si>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</si>
  <si>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</si>
  <si>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</si>
  <si>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</si>
  <si>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</si>
  <si>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</si>
  <si>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</si>
  <si>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</si>
  <si>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</si>
  <si>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</si>
  <si>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</si>
  <si>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</si>
  <si>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</si>
  <si>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</si>
  <si>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</si>
  <si>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</si>
  <si>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</si>
  <si>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</si>
  <si>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</si>
  <si>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</si>
  <si>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</si>
  <si>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</si>
  <si>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</si>
  <si>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</si>
  <si>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</si>
  <si>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</si>
  <si>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</si>
  <si>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</si>
  <si>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</si>
  <si>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</si>
  <si>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</si>
  <si>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</si>
  <si>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</si>
  <si>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</si>
  <si>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</si>
  <si>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</si>
  <si>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</si>
  <si>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</si>
  <si>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</si>
  <si>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</si>
  <si>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</si>
  <si>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</si>
  <si>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</si>
  <si>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</si>
  <si>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</si>
  <si>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</si>
  <si>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</si>
  <si>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</si>
  <si>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</si>
  <si>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</si>
  <si>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</si>
  <si>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</si>
  <si>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03334171</t>
  </si>
  <si>
    <t>HR</t>
  </si>
  <si>
    <t>08011818427</t>
  </si>
  <si>
    <t>89018712265</t>
  </si>
  <si>
    <t>7478000060PHVTZCW198</t>
  </si>
  <si>
    <t>568</t>
  </si>
  <si>
    <t>JADRANSKI NAFTOVOD D.D.</t>
  </si>
  <si>
    <t>ZAGREB</t>
  </si>
  <si>
    <t>MIRAMARSKA CESTA 24</t>
  </si>
  <si>
    <t>janaf@janaf.hr</t>
  </si>
  <si>
    <t>www.janaf.hr</t>
  </si>
  <si>
    <t>+38513039369</t>
  </si>
  <si>
    <t>mirjana.mataija@janaf.hr</t>
  </si>
  <si>
    <t>UHY  RUDAN d.o.o.</t>
  </si>
  <si>
    <t>DRAGAN  RUDAN</t>
  </si>
  <si>
    <t>MIRJANA  MATAIJA</t>
  </si>
  <si>
    <t>Obveznik:  JADRANSKI NAFTOVOD D.D.</t>
  </si>
  <si>
    <t>Obveznik: JADRANSKI NAFTOVOD D.D.</t>
  </si>
  <si>
    <t>stanje na dan  30.09.2020</t>
  </si>
  <si>
    <t>u razdoblju  od 01.01.2020  do 30.09.2020</t>
  </si>
  <si>
    <t>u razdoblju od 01.01.2020  do 30.09.2020</t>
  </si>
  <si>
    <t>u razdoblju od 01.01.2020 do 30.09.2020</t>
  </si>
  <si>
    <t xml:space="preserve">BILJEŠKE UZ FINANCIJSKE IZVJEŠTAJE - TFI
(sastavljaju se za tromjesečna izvještajna razdoblja)
Naziv izdavatelja:   JADRANSKI NAFTOVOD, dioničko društvo
OIB:   89018712265
Izvještajno razdoblje: 1.1.2020. - 30.9.2020.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</si>
  <si>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a)</t>
  </si>
  <si>
    <t>b)</t>
  </si>
  <si>
    <t>Godišnji financijski izvještaji za 2019. godinu dostupni su:</t>
  </si>
  <si>
    <t>na Internet stranici Društva (www.janaf.hr)</t>
  </si>
  <si>
    <t>na Internet stranici Zagrebačke burze (www.zse.hr)</t>
  </si>
  <si>
    <t xml:space="preserve">u Službenom registru propisanih informacija pri HANFA-i. </t>
  </si>
  <si>
    <t>c)</t>
  </si>
  <si>
    <t>Iste računovodstvene politike koje su se primjenjivale na sastavljanje Godišnjeg financijskog izvještaja za 2019. godinu promjenjuju se na sastavljanje ovog</t>
  </si>
  <si>
    <t>d)</t>
  </si>
  <si>
    <t xml:space="preserve">Izdavatelj ne obavlja djelatnost sezonske prirode. </t>
  </si>
  <si>
    <t>financijskog izvještaja za treće tromjesečno izvještajno razdoblje.</t>
  </si>
  <si>
    <t>Ukupni prihodi Društva u iznosu od 582,6 mil. kuna veći su za 4,4% od  ostvarenja prethodne godine, a od planiranih vrijednosti veći su za 9,7%.</t>
  </si>
  <si>
    <t>Poslovni prihodi čine 99,3% ukupnih prihoda u tekućem razdoblju.</t>
  </si>
  <si>
    <t xml:space="preserve">Prihodi od temeljne djelatnosti Društva – transporta nafte i skladištenja nafte i naftnih derivata, iznose 572,0 mil. kuna i veći su za 15,7% </t>
  </si>
  <si>
    <t xml:space="preserve">od ostvarenja prethodne godine i za 8,9% u odnosu na planirane iznose. </t>
  </si>
  <si>
    <t xml:space="preserve">Poslovanjem s inozemnim kupcima ostvareno je 372,6 mil. kuna ili 65,1% prihoda od temeljne djelatnosti, što je za 13,5% više </t>
  </si>
  <si>
    <t>od ostvarenja prethodne godine i za 14,1% više u odnosu na plan</t>
  </si>
  <si>
    <t xml:space="preserve">ostvareno je 199,4 mil. kuna ili 34,9% prihoda od temeljne djelatnosti Društva, što je za 20,1% više od ostvarenja </t>
  </si>
  <si>
    <t xml:space="preserve">prethodne godine, a u odnosu na plan nije zabilježeno odstupanje. </t>
  </si>
  <si>
    <t>Ukupni rashodi iznose 297,9 mil. kuna i veći su za 13,3% od ostvarenih u istom razdoblju prethodne godine najvećim dijelom zbog rasta iznosa amortizacije koja je rezultat završenih</t>
  </si>
  <si>
    <t>investicijskih projekata i stavljanja istih u funkciju te rasta troškova proizvodnih usluga i električne energije, a od planiranih rashoda manji su za 11,8%. Poslovni rashodi čine 99,6% ukupnih rashoda u tekućem razdoblju.</t>
  </si>
  <si>
    <t>Bruto dobit razdoblja iznosi 284,7 mil. kuna i manja je za 3,5% od ostvarene u istom razdoblju prethodne godine te za 47,0% veće u odnosu na planiranu.</t>
  </si>
  <si>
    <t>U promatranom razdoblju ulaganja u dugotrajnu materijalnu i nematerijalnu imovinu financirana su iz vlastitih novčanih sredstava u iznosu od 395,1 mil. kuna</t>
  </si>
  <si>
    <t>Neto dobit u iznosu od 233,4 mil. kuna također je manja za 3,5% od ostvarene u istom razdoblju prethodne godine a od planirane je veća za 46,9%.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</si>
</sst>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00"/>
    <numFmt numFmtId="165" formatCode="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 Rounded MT Bold"/>
      <family val="2"/>
    </font>
    <font>
      <b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Rounded MT Bold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164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5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5" borderId="17" xfId="0" applyNumberFormat="1" applyFont="1" applyFill="1" applyBorder="1" applyAlignment="1" applyProtection="1">
      <alignment horizontal="center" vertical="center"/>
      <protection/>
    </xf>
    <xf numFmtId="164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3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4" fillId="37" borderId="21" xfId="57" applyFont="1" applyFill="1" applyBorder="1">
      <alignment/>
      <protection/>
    </xf>
    <xf numFmtId="0" fontId="46" fillId="37" borderId="22" xfId="57" applyFill="1" applyBorder="1">
      <alignment/>
      <protection/>
    </xf>
    <xf numFmtId="0" fontId="46" fillId="0" borderId="0" xfId="57">
      <alignment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5" xfId="57" applyFont="1" applyFill="1" applyBorder="1" applyAlignment="1">
      <alignment vertical="center"/>
      <protection/>
    </xf>
    <xf numFmtId="0" fontId="26" fillId="0" borderId="0" xfId="57" applyFont="1" applyFill="1">
      <alignment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horizontal="right"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37" borderId="0" xfId="57" applyNumberFormat="1" applyFont="1" applyFill="1" applyBorder="1" applyAlignment="1" applyProtection="1">
      <alignment horizontal="center" vertical="center"/>
      <protection locked="0"/>
    </xf>
    <xf numFmtId="1" fontId="3" fillId="37" borderId="0" xfId="57" applyNumberFormat="1" applyFont="1" applyFill="1" applyBorder="1" applyAlignment="1" applyProtection="1">
      <alignment horizontal="center" vertical="center"/>
      <protection locked="0"/>
    </xf>
    <xf numFmtId="0" fontId="4" fillId="37" borderId="24" xfId="57" applyFont="1" applyFill="1" applyBorder="1" applyAlignment="1">
      <alignment vertical="center"/>
      <protection/>
    </xf>
    <xf numFmtId="14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9" borderId="0" xfId="57" applyFill="1">
      <alignment/>
      <protection/>
    </xf>
    <xf numFmtId="1" fontId="3" fillId="40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7" borderId="24" xfId="57" applyFill="1" applyBorder="1">
      <alignment/>
      <protection/>
    </xf>
    <xf numFmtId="0" fontId="23" fillId="37" borderId="23" xfId="57" applyFont="1" applyFill="1" applyBorder="1" applyAlignment="1">
      <alignment wrapText="1"/>
      <protection/>
    </xf>
    <xf numFmtId="0" fontId="23" fillId="37" borderId="24" xfId="57" applyFont="1" applyFill="1" applyBorder="1" applyAlignment="1">
      <alignment wrapText="1"/>
      <protection/>
    </xf>
    <xf numFmtId="0" fontId="23" fillId="37" borderId="23" xfId="57" applyFont="1" applyFill="1" applyBorder="1">
      <alignment/>
      <protection/>
    </xf>
    <xf numFmtId="0" fontId="23" fillId="37" borderId="0" xfId="57" applyFont="1" applyFill="1" applyBorder="1">
      <alignment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24" xfId="57" applyFont="1" applyFill="1" applyBorder="1">
      <alignment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4" fillId="37" borderId="24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top"/>
      <protection/>
    </xf>
    <xf numFmtId="0" fontId="3" fillId="40" borderId="26" xfId="57" applyFont="1" applyFill="1" applyBorder="1" applyAlignment="1" applyProtection="1">
      <alignment horizontal="center" vertical="center"/>
      <protection locked="0"/>
    </xf>
    <xf numFmtId="0" fontId="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24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/>
      <protection/>
    </xf>
    <xf numFmtId="0" fontId="65" fillId="37" borderId="0" xfId="57" applyFont="1" applyFill="1" applyBorder="1" applyAlignment="1">
      <alignment vertical="center"/>
      <protection/>
    </xf>
    <xf numFmtId="0" fontId="65" fillId="37" borderId="24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23" fillId="37" borderId="23" xfId="57" applyFont="1" applyFill="1" applyBorder="1" applyAlignment="1">
      <alignment vertical="top"/>
      <protection/>
    </xf>
    <xf numFmtId="0" fontId="65" fillId="37" borderId="24" xfId="57" applyFont="1" applyFill="1" applyBorder="1">
      <alignment/>
      <protection/>
    </xf>
    <xf numFmtId="0" fontId="46" fillId="37" borderId="28" xfId="57" applyFill="1" applyBorder="1">
      <alignment/>
      <protection/>
    </xf>
    <xf numFmtId="0" fontId="46" fillId="37" borderId="29" xfId="57" applyFill="1" applyBorder="1">
      <alignment/>
      <protection/>
    </xf>
    <xf numFmtId="0" fontId="46" fillId="37" borderId="27" xfId="57" applyFill="1" applyBorder="1">
      <alignment/>
      <protection/>
    </xf>
    <xf numFmtId="49" fontId="3" fillId="40" borderId="26" xfId="57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4" fillId="37" borderId="13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56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7" fillId="0" borderId="0" xfId="57" applyFont="1">
      <alignment/>
      <protection/>
    </xf>
    <xf numFmtId="0" fontId="47" fillId="0" borderId="0" xfId="57" applyFont="1" applyFill="1">
      <alignment/>
      <protection/>
    </xf>
    <xf numFmtId="0" fontId="26" fillId="0" borderId="0" xfId="57" applyFont="1">
      <alignment/>
      <protection/>
    </xf>
    <xf numFmtId="0" fontId="26" fillId="39" borderId="0" xfId="57" applyFont="1" applyFill="1">
      <alignment/>
      <protection/>
    </xf>
    <xf numFmtId="0" fontId="47" fillId="39" borderId="0" xfId="57" applyFont="1" applyFill="1">
      <alignment/>
      <protection/>
    </xf>
    <xf numFmtId="0" fontId="0" fillId="0" borderId="0" xfId="0" applyFont="1" applyAlignment="1">
      <alignment/>
    </xf>
    <xf numFmtId="0" fontId="66" fillId="37" borderId="30" xfId="57" applyFont="1" applyFill="1" applyBorder="1" applyAlignment="1">
      <alignment vertical="center"/>
      <protection/>
    </xf>
    <xf numFmtId="0" fontId="66" fillId="37" borderId="21" xfId="57" applyFont="1" applyFill="1" applyBorder="1" applyAlignment="1">
      <alignment vertical="center"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40" borderId="28" xfId="57" applyNumberFormat="1" applyFont="1" applyFill="1" applyBorder="1" applyAlignment="1" applyProtection="1">
      <alignment horizontal="center" vertical="center"/>
      <protection locked="0"/>
    </xf>
    <xf numFmtId="14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4" fillId="37" borderId="24" xfId="57" applyFont="1" applyFill="1" applyBorder="1" applyAlignment="1">
      <alignment horizontal="right" vertical="center" wrapText="1"/>
      <protection/>
    </xf>
    <xf numFmtId="49" fontId="3" fillId="40" borderId="28" xfId="57" applyNumberFormat="1" applyFont="1" applyFill="1" applyBorder="1" applyAlignment="1" applyProtection="1">
      <alignment horizontal="center" vertical="center"/>
      <protection locked="0"/>
    </xf>
    <xf numFmtId="49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23" fillId="37" borderId="23" xfId="57" applyFont="1" applyFill="1" applyBorder="1" applyAlignment="1">
      <alignment wrapText="1"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0" xfId="57" applyFont="1" applyFill="1" applyBorder="1">
      <alignment/>
      <protection/>
    </xf>
    <xf numFmtId="0" fontId="67" fillId="37" borderId="23" xfId="57" applyFont="1" applyFill="1" applyBorder="1" applyAlignment="1">
      <alignment horizontal="center" vertical="center" wrapText="1"/>
      <protection/>
    </xf>
    <xf numFmtId="0" fontId="67" fillId="37" borderId="0" xfId="57" applyFont="1" applyFill="1" applyBorder="1" applyAlignment="1">
      <alignment horizontal="center" vertical="center" wrapText="1"/>
      <protection/>
    </xf>
    <xf numFmtId="0" fontId="4" fillId="37" borderId="23" xfId="57" applyFont="1" applyFill="1" applyBorder="1" applyAlignment="1">
      <alignment horizontal="right" vertical="center"/>
      <protection/>
    </xf>
    <xf numFmtId="0" fontId="4" fillId="37" borderId="24" xfId="57" applyFont="1" applyFill="1" applyBorder="1" applyAlignment="1">
      <alignment horizontal="right" vertical="center"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3" fillId="40" borderId="28" xfId="57" applyFont="1" applyFill="1" applyBorder="1" applyAlignment="1" applyProtection="1">
      <alignment horizontal="center" vertical="center"/>
      <protection locked="0"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3" fillId="37" borderId="23" xfId="57" applyFont="1" applyFill="1" applyBorder="1" applyAlignment="1">
      <alignment vertical="center" wrapText="1"/>
      <protection/>
    </xf>
    <xf numFmtId="0" fontId="23" fillId="37" borderId="0" xfId="57" applyFont="1" applyFill="1" applyBorder="1" applyAlignment="1">
      <alignment vertical="center" wrapText="1"/>
      <protection/>
    </xf>
    <xf numFmtId="0" fontId="4" fillId="37" borderId="0" xfId="57" applyFont="1" applyFill="1" applyBorder="1" applyAlignment="1">
      <alignment horizontal="right" vertical="center"/>
      <protection/>
    </xf>
    <xf numFmtId="0" fontId="3" fillId="40" borderId="28" xfId="57" applyFont="1" applyFill="1" applyBorder="1" applyAlignment="1" applyProtection="1">
      <alignment vertical="center"/>
      <protection locked="0"/>
    </xf>
    <xf numFmtId="0" fontId="3" fillId="40" borderId="29" xfId="57" applyFont="1" applyFill="1" applyBorder="1" applyAlignment="1" applyProtection="1">
      <alignment vertical="center"/>
      <protection locked="0"/>
    </xf>
    <xf numFmtId="0" fontId="3" fillId="40" borderId="27" xfId="57" applyFont="1" applyFill="1" applyBorder="1" applyAlignment="1" applyProtection="1">
      <alignment vertical="center"/>
      <protection locked="0"/>
    </xf>
    <xf numFmtId="0" fontId="24" fillId="37" borderId="23" xfId="57" applyFont="1" applyFill="1" applyBorder="1" applyAlignment="1">
      <alignment vertical="center"/>
      <protection/>
    </xf>
    <xf numFmtId="0" fontId="24" fillId="37" borderId="0" xfId="57" applyFont="1" applyFill="1" applyBorder="1" applyAlignment="1">
      <alignment vertical="center"/>
      <protection/>
    </xf>
    <xf numFmtId="0" fontId="4" fillId="37" borderId="0" xfId="57" applyFont="1" applyFill="1" applyBorder="1" applyAlignment="1">
      <alignment vertical="center"/>
      <protection/>
    </xf>
    <xf numFmtId="0" fontId="23" fillId="40" borderId="28" xfId="57" applyFont="1" applyFill="1" applyBorder="1" applyProtection="1">
      <alignment/>
      <protection locked="0"/>
    </xf>
    <xf numFmtId="0" fontId="23" fillId="40" borderId="29" xfId="57" applyFont="1" applyFill="1" applyBorder="1" applyProtection="1">
      <alignment/>
      <protection locked="0"/>
    </xf>
    <xf numFmtId="0" fontId="23" fillId="40" borderId="27" xfId="57" applyFont="1" applyFill="1" applyBorder="1" applyProtection="1">
      <alignment/>
      <protection locked="0"/>
    </xf>
    <xf numFmtId="0" fontId="4" fillId="37" borderId="23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3" fillId="40" borderId="28" xfId="57" applyFont="1" applyFill="1" applyBorder="1" applyAlignment="1" applyProtection="1">
      <alignment horizontal="right" vertical="center"/>
      <protection locked="0"/>
    </xf>
    <xf numFmtId="0" fontId="3" fillId="40" borderId="29" xfId="57" applyFont="1" applyFill="1" applyBorder="1" applyAlignment="1" applyProtection="1">
      <alignment horizontal="right" vertical="center"/>
      <protection locked="0"/>
    </xf>
    <xf numFmtId="0" fontId="3" fillId="40" borderId="27" xfId="57" applyFont="1" applyFill="1" applyBorder="1" applyAlignment="1" applyProtection="1">
      <alignment horizontal="right" vertical="center"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23" fillId="37" borderId="0" xfId="57" applyFont="1" applyFill="1" applyBorder="1" applyAlignment="1">
      <alignment vertical="top"/>
      <protection/>
    </xf>
    <xf numFmtId="0" fontId="23" fillId="37" borderId="0" xfId="57" applyFont="1" applyFill="1" applyBorder="1" applyProtection="1">
      <alignment/>
      <protection locked="0"/>
    </xf>
    <xf numFmtId="49" fontId="3" fillId="40" borderId="28" xfId="57" applyNumberFormat="1" applyFont="1" applyFill="1" applyBorder="1" applyAlignment="1" applyProtection="1">
      <alignment vertical="center"/>
      <protection locked="0"/>
    </xf>
    <xf numFmtId="49" fontId="3" fillId="40" borderId="29" xfId="57" applyNumberFormat="1" applyFont="1" applyFill="1" applyBorder="1" applyAlignment="1" applyProtection="1">
      <alignment vertical="center"/>
      <protection locked="0"/>
    </xf>
    <xf numFmtId="49" fontId="3" fillId="40" borderId="27" xfId="57" applyNumberFormat="1" applyFont="1" applyFill="1" applyBorder="1" applyAlignment="1" applyProtection="1">
      <alignment vertical="center"/>
      <protection locked="0"/>
    </xf>
    <xf numFmtId="0" fontId="4" fillId="37" borderId="24" xfId="57" applyFont="1" applyFill="1" applyBorder="1" applyAlignment="1">
      <alignment horizontal="center" vertical="center"/>
      <protection/>
    </xf>
    <xf numFmtId="0" fontId="4" fillId="37" borderId="2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vertical="top"/>
      <protection/>
    </xf>
    <xf numFmtId="0" fontId="23" fillId="40" borderId="28" xfId="57" applyFont="1" applyFill="1" applyBorder="1" applyAlignment="1" applyProtection="1">
      <alignment vertical="center"/>
      <protection locked="0"/>
    </xf>
    <xf numFmtId="0" fontId="23" fillId="40" borderId="29" xfId="57" applyFont="1" applyFill="1" applyBorder="1" applyAlignment="1" applyProtection="1">
      <alignment vertical="center"/>
      <protection locked="0"/>
    </xf>
    <xf numFmtId="0" fontId="23" fillId="40" borderId="27" xfId="57" applyFont="1" applyFill="1" applyBorder="1" applyAlignment="1" applyProtection="1">
      <alignment vertical="center"/>
      <protection locked="0"/>
    </xf>
    <xf numFmtId="0" fontId="4" fillId="37" borderId="21" xfId="57" applyFont="1" applyFill="1" applyBorder="1" applyAlignment="1">
      <alignment horizontal="left" vertical="center" wrapText="1"/>
      <protection/>
    </xf>
    <xf numFmtId="0" fontId="4" fillId="37" borderId="31" xfId="57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6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19" fillId="0" borderId="34" xfId="0" applyFont="1" applyFill="1" applyBorder="1" applyAlignment="1" applyProtection="1">
      <alignment horizontal="left" vertical="center" wrapText="1"/>
      <protection/>
    </xf>
    <xf numFmtId="0" fontId="19" fillId="0" borderId="35" xfId="0" applyFont="1" applyFill="1" applyBorder="1" applyAlignment="1" applyProtection="1">
      <alignment horizontal="left" vertical="center" wrapText="1"/>
      <protection/>
    </xf>
    <xf numFmtId="0" fontId="19" fillId="0" borderId="36" xfId="0" applyFont="1" applyFill="1" applyBorder="1" applyAlignment="1" applyProtection="1">
      <alignment horizontal="left" vertical="center" wrapText="1"/>
      <protection/>
    </xf>
    <xf numFmtId="0" fontId="0" fillId="0" borderId="29" xfId="56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3" fillId="35" borderId="34" xfId="0" applyFont="1" applyFill="1" applyBorder="1" applyAlignment="1" applyProtection="1">
      <alignment horizontal="left" vertical="center" wrapText="1"/>
      <protection/>
    </xf>
    <xf numFmtId="0" fontId="3" fillId="35" borderId="35" xfId="0" applyFont="1" applyFill="1" applyBorder="1" applyAlignment="1" applyProtection="1">
      <alignment horizontal="left" vertical="center" wrapText="1"/>
      <protection/>
    </xf>
    <xf numFmtId="0" fontId="3" fillId="35" borderId="36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 wrapText="1"/>
      <protection/>
    </xf>
    <xf numFmtId="0" fontId="4" fillId="35" borderId="35" xfId="0" applyFont="1" applyFill="1" applyBorder="1" applyAlignment="1" applyProtection="1">
      <alignment horizontal="left" vertical="center" wrapText="1"/>
      <protection/>
    </xf>
    <xf numFmtId="0" fontId="4" fillId="35" borderId="36" xfId="0" applyFont="1" applyFill="1" applyBorder="1" applyAlignment="1" applyProtection="1">
      <alignment horizontal="left" vertical="center" wrapText="1"/>
      <protection/>
    </xf>
    <xf numFmtId="0" fontId="3" fillId="33" borderId="37" xfId="56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16" fillId="33" borderId="40" xfId="56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10" fillId="43" borderId="30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0" borderId="43" xfId="0" applyFont="1" applyFill="1" applyBorder="1" applyAlignment="1" applyProtection="1">
      <alignment horizontal="left" vertical="center" wrapText="1"/>
      <protection/>
    </xf>
    <xf numFmtId="0" fontId="4" fillId="0" borderId="44" xfId="0" applyFont="1" applyFill="1" applyBorder="1" applyAlignment="1" applyProtection="1">
      <alignment horizontal="left" vertical="center" wrapText="1"/>
      <protection/>
    </xf>
    <xf numFmtId="0" fontId="4" fillId="0" borderId="45" xfId="0" applyFont="1" applyFill="1" applyBorder="1" applyAlignment="1" applyProtection="1">
      <alignment horizontal="left" vertical="center" wrapText="1"/>
      <protection/>
    </xf>
    <xf numFmtId="0" fontId="10" fillId="35" borderId="46" xfId="0" applyFont="1" applyFill="1" applyBorder="1" applyAlignment="1" applyProtection="1">
      <alignment horizontal="left" vertical="center" wrapText="1"/>
      <protection/>
    </xf>
    <xf numFmtId="0" fontId="10" fillId="35" borderId="47" xfId="0" applyFont="1" applyFill="1" applyBorder="1" applyAlignment="1" applyProtection="1">
      <alignment horizontal="left" vertical="center" wrapText="1"/>
      <protection/>
    </xf>
    <xf numFmtId="0" fontId="10" fillId="35" borderId="48" xfId="0" applyFont="1" applyFill="1" applyBorder="1" applyAlignment="1" applyProtection="1">
      <alignment horizontal="left" vertical="center" wrapText="1"/>
      <protection/>
    </xf>
    <xf numFmtId="0" fontId="10" fillId="35" borderId="34" xfId="0" applyFont="1" applyFill="1" applyBorder="1" applyAlignment="1" applyProtection="1">
      <alignment horizontal="left" vertical="center" wrapText="1"/>
      <protection/>
    </xf>
    <xf numFmtId="0" fontId="10" fillId="35" borderId="35" xfId="0" applyFont="1" applyFill="1" applyBorder="1" applyAlignment="1" applyProtection="1">
      <alignment horizontal="left" vertical="center" wrapText="1"/>
      <protection/>
    </xf>
    <xf numFmtId="0" fontId="10" fillId="35" borderId="36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0" fillId="43" borderId="30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0" fillId="0" borderId="29" xfId="56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49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2" xfId="0" applyNumberFormat="1" applyFont="1" applyFill="1" applyBorder="1" applyAlignment="1" applyProtection="1">
      <alignment horizontal="center" vertical="center" wrapText="1"/>
      <protection/>
    </xf>
    <xf numFmtId="3" fontId="2" fillId="0" borderId="53" xfId="0" applyNumberFormat="1" applyFont="1" applyBorder="1" applyAlignment="1" applyProtection="1">
      <alignment/>
      <protection/>
    </xf>
    <xf numFmtId="49" fontId="8" fillId="33" borderId="54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5" xfId="0" applyFont="1" applyFill="1" applyBorder="1" applyAlignment="1" applyProtection="1">
      <alignment horizontal="left" vertical="center"/>
      <protection/>
    </xf>
    <xf numFmtId="0" fontId="20" fillId="44" borderId="55" xfId="0" applyFont="1" applyFill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8" fillId="44" borderId="56" xfId="0" applyFont="1" applyFill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8" width="9.140625" style="73" customWidth="1"/>
    <col min="9" max="9" width="15.28125" style="73" customWidth="1"/>
    <col min="10" max="10" width="9.140625" style="73" customWidth="1"/>
    <col min="11" max="13" width="9.140625" style="125" customWidth="1"/>
    <col min="14" max="14" width="9.140625" style="123" customWidth="1"/>
    <col min="15" max="20" width="9.140625" style="125" customWidth="1"/>
    <col min="21" max="16384" width="9.140625" style="73" customWidth="1"/>
  </cols>
  <sheetData>
    <row r="1" spans="1:10" ht="15.75">
      <c r="A1" s="129" t="s">
        <v>391</v>
      </c>
      <c r="B1" s="130"/>
      <c r="C1" s="130"/>
      <c r="D1" s="71"/>
      <c r="E1" s="71"/>
      <c r="F1" s="71"/>
      <c r="G1" s="71"/>
      <c r="H1" s="71"/>
      <c r="I1" s="71"/>
      <c r="J1" s="72"/>
    </row>
    <row r="2" spans="1:14" ht="14.25" customHeight="1">
      <c r="A2" s="131" t="s">
        <v>407</v>
      </c>
      <c r="B2" s="132"/>
      <c r="C2" s="132"/>
      <c r="D2" s="132"/>
      <c r="E2" s="132"/>
      <c r="F2" s="132"/>
      <c r="G2" s="132"/>
      <c r="H2" s="132"/>
      <c r="I2" s="132"/>
      <c r="J2" s="133"/>
      <c r="N2" s="123">
        <v>1</v>
      </c>
    </row>
    <row r="3" spans="1:14" ht="15">
      <c r="A3" s="74"/>
      <c r="B3" s="75"/>
      <c r="C3" s="75"/>
      <c r="D3" s="75"/>
      <c r="E3" s="75"/>
      <c r="F3" s="75"/>
      <c r="G3" s="75"/>
      <c r="H3" s="75"/>
      <c r="I3" s="75"/>
      <c r="J3" s="76"/>
      <c r="N3" s="123">
        <v>2</v>
      </c>
    </row>
    <row r="4" spans="1:14" ht="33" customHeight="1">
      <c r="A4" s="134" t="s">
        <v>392</v>
      </c>
      <c r="B4" s="135"/>
      <c r="C4" s="135"/>
      <c r="D4" s="135"/>
      <c r="E4" s="136">
        <v>43831</v>
      </c>
      <c r="F4" s="137"/>
      <c r="G4" s="77" t="s">
        <v>0</v>
      </c>
      <c r="H4" s="136">
        <v>44104</v>
      </c>
      <c r="I4" s="137"/>
      <c r="J4" s="78"/>
      <c r="N4" s="123">
        <v>3</v>
      </c>
    </row>
    <row r="5" spans="1:14" s="79" customFormat="1" ht="9.75" customHeight="1">
      <c r="A5" s="138"/>
      <c r="B5" s="139"/>
      <c r="C5" s="139"/>
      <c r="D5" s="139"/>
      <c r="E5" s="139"/>
      <c r="F5" s="139"/>
      <c r="G5" s="139"/>
      <c r="H5" s="139"/>
      <c r="I5" s="139"/>
      <c r="J5" s="140"/>
      <c r="N5" s="124">
        <v>4</v>
      </c>
    </row>
    <row r="6" spans="1:10" ht="20.25" customHeight="1">
      <c r="A6" s="80"/>
      <c r="B6" s="81" t="s">
        <v>412</v>
      </c>
      <c r="C6" s="82"/>
      <c r="D6" s="82"/>
      <c r="E6" s="88">
        <v>2020</v>
      </c>
      <c r="F6" s="83"/>
      <c r="G6" s="77"/>
      <c r="H6" s="83"/>
      <c r="I6" s="84"/>
      <c r="J6" s="85"/>
    </row>
    <row r="7" spans="1:20" s="87" customFormat="1" ht="10.5" customHeight="1">
      <c r="A7" s="80"/>
      <c r="B7" s="82"/>
      <c r="C7" s="82"/>
      <c r="D7" s="82"/>
      <c r="E7" s="86"/>
      <c r="F7" s="86"/>
      <c r="G7" s="77"/>
      <c r="H7" s="83"/>
      <c r="I7" s="84"/>
      <c r="J7" s="85"/>
      <c r="K7" s="126"/>
      <c r="L7" s="126"/>
      <c r="M7" s="126"/>
      <c r="N7" s="127"/>
      <c r="O7" s="126"/>
      <c r="P7" s="126"/>
      <c r="Q7" s="126"/>
      <c r="R7" s="126"/>
      <c r="S7" s="126"/>
      <c r="T7" s="126"/>
    </row>
    <row r="8" spans="1:10" ht="20.25" customHeight="1">
      <c r="A8" s="80"/>
      <c r="B8" s="81" t="s">
        <v>413</v>
      </c>
      <c r="C8" s="82"/>
      <c r="D8" s="82"/>
      <c r="E8" s="88">
        <v>3</v>
      </c>
      <c r="F8" s="83"/>
      <c r="G8" s="77"/>
      <c r="H8" s="83"/>
      <c r="I8" s="84"/>
      <c r="J8" s="85"/>
    </row>
    <row r="9" spans="1:20" s="87" customFormat="1" ht="10.5" customHeight="1">
      <c r="A9" s="80"/>
      <c r="B9" s="82"/>
      <c r="C9" s="82"/>
      <c r="D9" s="82"/>
      <c r="E9" s="86"/>
      <c r="F9" s="86"/>
      <c r="G9" s="77"/>
      <c r="H9" s="86"/>
      <c r="I9" s="89"/>
      <c r="J9" s="85"/>
      <c r="K9" s="126"/>
      <c r="L9" s="126"/>
      <c r="M9" s="126"/>
      <c r="N9" s="127"/>
      <c r="O9" s="126"/>
      <c r="P9" s="126"/>
      <c r="Q9" s="126"/>
      <c r="R9" s="126"/>
      <c r="S9" s="126"/>
      <c r="T9" s="126"/>
    </row>
    <row r="10" spans="1:10" ht="37.5" customHeight="1">
      <c r="A10" s="148" t="s">
        <v>414</v>
      </c>
      <c r="B10" s="149"/>
      <c r="C10" s="149"/>
      <c r="D10" s="149"/>
      <c r="E10" s="149"/>
      <c r="F10" s="149"/>
      <c r="G10" s="149"/>
      <c r="H10" s="149"/>
      <c r="I10" s="149"/>
      <c r="J10" s="90"/>
    </row>
    <row r="11" spans="1:10" ht="24" customHeight="1">
      <c r="A11" s="150" t="s">
        <v>393</v>
      </c>
      <c r="B11" s="151"/>
      <c r="C11" s="143" t="s">
        <v>432</v>
      </c>
      <c r="D11" s="144"/>
      <c r="E11" s="91"/>
      <c r="F11" s="152" t="s">
        <v>415</v>
      </c>
      <c r="G11" s="142"/>
      <c r="H11" s="153" t="s">
        <v>433</v>
      </c>
      <c r="I11" s="154"/>
      <c r="J11" s="92"/>
    </row>
    <row r="12" spans="1:10" ht="14.25" customHeight="1">
      <c r="A12" s="93"/>
      <c r="B12" s="94"/>
      <c r="C12" s="94"/>
      <c r="D12" s="94"/>
      <c r="E12" s="146"/>
      <c r="F12" s="146"/>
      <c r="G12" s="146"/>
      <c r="H12" s="146"/>
      <c r="I12" s="95"/>
      <c r="J12" s="92"/>
    </row>
    <row r="13" spans="1:10" ht="21" customHeight="1">
      <c r="A13" s="141" t="s">
        <v>408</v>
      </c>
      <c r="B13" s="142"/>
      <c r="C13" s="143" t="s">
        <v>434</v>
      </c>
      <c r="D13" s="144"/>
      <c r="E13" s="145"/>
      <c r="F13" s="146"/>
      <c r="G13" s="146"/>
      <c r="H13" s="146"/>
      <c r="I13" s="95"/>
      <c r="J13" s="92"/>
    </row>
    <row r="14" spans="1:10" ht="10.5" customHeight="1">
      <c r="A14" s="91"/>
      <c r="B14" s="95"/>
      <c r="C14" s="94"/>
      <c r="D14" s="94"/>
      <c r="E14" s="147"/>
      <c r="F14" s="147"/>
      <c r="G14" s="147"/>
      <c r="H14" s="147"/>
      <c r="I14" s="94"/>
      <c r="J14" s="96"/>
    </row>
    <row r="15" spans="1:10" ht="22.5" customHeight="1">
      <c r="A15" s="141" t="s">
        <v>394</v>
      </c>
      <c r="B15" s="142"/>
      <c r="C15" s="143" t="s">
        <v>435</v>
      </c>
      <c r="D15" s="144"/>
      <c r="E15" s="161"/>
      <c r="F15" s="162"/>
      <c r="G15" s="97" t="s">
        <v>416</v>
      </c>
      <c r="H15" s="153" t="s">
        <v>436</v>
      </c>
      <c r="I15" s="154"/>
      <c r="J15" s="98"/>
    </row>
    <row r="16" spans="1:10" ht="10.5" customHeight="1">
      <c r="A16" s="91"/>
      <c r="B16" s="95"/>
      <c r="C16" s="94"/>
      <c r="D16" s="94"/>
      <c r="E16" s="147"/>
      <c r="F16" s="147"/>
      <c r="G16" s="147"/>
      <c r="H16" s="147"/>
      <c r="I16" s="94"/>
      <c r="J16" s="96"/>
    </row>
    <row r="17" spans="1:10" ht="22.5" customHeight="1">
      <c r="A17" s="99"/>
      <c r="B17" s="97" t="s">
        <v>417</v>
      </c>
      <c r="C17" s="143" t="s">
        <v>437</v>
      </c>
      <c r="D17" s="144"/>
      <c r="E17" s="100"/>
      <c r="F17" s="100"/>
      <c r="G17" s="100"/>
      <c r="H17" s="100"/>
      <c r="I17" s="100"/>
      <c r="J17" s="98"/>
    </row>
    <row r="18" spans="1:10" ht="15">
      <c r="A18" s="155"/>
      <c r="B18" s="156"/>
      <c r="C18" s="147"/>
      <c r="D18" s="147"/>
      <c r="E18" s="147"/>
      <c r="F18" s="147"/>
      <c r="G18" s="147"/>
      <c r="H18" s="147"/>
      <c r="I18" s="94"/>
      <c r="J18" s="96"/>
    </row>
    <row r="19" spans="1:10" ht="15">
      <c r="A19" s="150" t="s">
        <v>395</v>
      </c>
      <c r="B19" s="157"/>
      <c r="C19" s="158" t="s">
        <v>438</v>
      </c>
      <c r="D19" s="159"/>
      <c r="E19" s="159"/>
      <c r="F19" s="159"/>
      <c r="G19" s="159"/>
      <c r="H19" s="159"/>
      <c r="I19" s="159"/>
      <c r="J19" s="160"/>
    </row>
    <row r="20" spans="1:10" ht="15">
      <c r="A20" s="93"/>
      <c r="B20" s="94"/>
      <c r="C20" s="101"/>
      <c r="D20" s="94"/>
      <c r="E20" s="147"/>
      <c r="F20" s="147"/>
      <c r="G20" s="147"/>
      <c r="H20" s="147"/>
      <c r="I20" s="94"/>
      <c r="J20" s="96"/>
    </row>
    <row r="21" spans="1:10" ht="15">
      <c r="A21" s="150" t="s">
        <v>396</v>
      </c>
      <c r="B21" s="157"/>
      <c r="C21" s="153">
        <v>10000</v>
      </c>
      <c r="D21" s="154"/>
      <c r="E21" s="147"/>
      <c r="F21" s="147"/>
      <c r="G21" s="158" t="s">
        <v>439</v>
      </c>
      <c r="H21" s="159"/>
      <c r="I21" s="159"/>
      <c r="J21" s="160"/>
    </row>
    <row r="22" spans="1:10" ht="15">
      <c r="A22" s="93"/>
      <c r="B22" s="94"/>
      <c r="C22" s="94"/>
      <c r="D22" s="94"/>
      <c r="E22" s="147"/>
      <c r="F22" s="147"/>
      <c r="G22" s="147"/>
      <c r="H22" s="147"/>
      <c r="I22" s="94"/>
      <c r="J22" s="96"/>
    </row>
    <row r="23" spans="1:10" ht="15">
      <c r="A23" s="150" t="s">
        <v>397</v>
      </c>
      <c r="B23" s="157"/>
      <c r="C23" s="158" t="s">
        <v>440</v>
      </c>
      <c r="D23" s="159"/>
      <c r="E23" s="159"/>
      <c r="F23" s="159"/>
      <c r="G23" s="159"/>
      <c r="H23" s="159"/>
      <c r="I23" s="159"/>
      <c r="J23" s="160"/>
    </row>
    <row r="24" spans="1:10" ht="15">
      <c r="A24" s="93"/>
      <c r="B24" s="94"/>
      <c r="C24" s="94"/>
      <c r="D24" s="94"/>
      <c r="E24" s="147"/>
      <c r="F24" s="147"/>
      <c r="G24" s="147"/>
      <c r="H24" s="147"/>
      <c r="I24" s="94"/>
      <c r="J24" s="96"/>
    </row>
    <row r="25" spans="1:10" ht="15">
      <c r="A25" s="150" t="s">
        <v>398</v>
      </c>
      <c r="B25" s="157"/>
      <c r="C25" s="164" t="s">
        <v>441</v>
      </c>
      <c r="D25" s="165"/>
      <c r="E25" s="165"/>
      <c r="F25" s="165"/>
      <c r="G25" s="165"/>
      <c r="H25" s="165"/>
      <c r="I25" s="165"/>
      <c r="J25" s="166"/>
    </row>
    <row r="26" spans="1:10" ht="15">
      <c r="A26" s="93"/>
      <c r="B26" s="94"/>
      <c r="C26" s="101"/>
      <c r="D26" s="94"/>
      <c r="E26" s="147"/>
      <c r="F26" s="147"/>
      <c r="G26" s="147"/>
      <c r="H26" s="147"/>
      <c r="I26" s="94"/>
      <c r="J26" s="96"/>
    </row>
    <row r="27" spans="1:10" ht="15">
      <c r="A27" s="150" t="s">
        <v>399</v>
      </c>
      <c r="B27" s="157"/>
      <c r="C27" s="164" t="s">
        <v>442</v>
      </c>
      <c r="D27" s="165"/>
      <c r="E27" s="165"/>
      <c r="F27" s="165"/>
      <c r="G27" s="165"/>
      <c r="H27" s="165"/>
      <c r="I27" s="165"/>
      <c r="J27" s="166"/>
    </row>
    <row r="28" spans="1:10" ht="13.5" customHeight="1">
      <c r="A28" s="93"/>
      <c r="B28" s="94"/>
      <c r="C28" s="101"/>
      <c r="D28" s="94"/>
      <c r="E28" s="147"/>
      <c r="F28" s="147"/>
      <c r="G28" s="147"/>
      <c r="H28" s="147"/>
      <c r="I28" s="94"/>
      <c r="J28" s="96"/>
    </row>
    <row r="29" spans="1:10" ht="22.5" customHeight="1">
      <c r="A29" s="141" t="s">
        <v>409</v>
      </c>
      <c r="B29" s="157"/>
      <c r="C29" s="102">
        <v>383</v>
      </c>
      <c r="D29" s="103"/>
      <c r="E29" s="163"/>
      <c r="F29" s="163"/>
      <c r="G29" s="163"/>
      <c r="H29" s="163"/>
      <c r="I29" s="104"/>
      <c r="J29" s="105"/>
    </row>
    <row r="30" spans="1:10" ht="15">
      <c r="A30" s="93"/>
      <c r="B30" s="94"/>
      <c r="C30" s="94"/>
      <c r="D30" s="94"/>
      <c r="E30" s="147"/>
      <c r="F30" s="147"/>
      <c r="G30" s="147"/>
      <c r="H30" s="147"/>
      <c r="I30" s="104"/>
      <c r="J30" s="105"/>
    </row>
    <row r="31" spans="1:10" ht="15">
      <c r="A31" s="150" t="s">
        <v>400</v>
      </c>
      <c r="B31" s="157"/>
      <c r="C31" s="118" t="s">
        <v>419</v>
      </c>
      <c r="D31" s="167" t="s">
        <v>418</v>
      </c>
      <c r="E31" s="168"/>
      <c r="F31" s="168"/>
      <c r="G31" s="168"/>
      <c r="H31" s="106"/>
      <c r="I31" s="107" t="s">
        <v>419</v>
      </c>
      <c r="J31" s="108" t="s">
        <v>420</v>
      </c>
    </row>
    <row r="32" spans="1:10" ht="15">
      <c r="A32" s="150"/>
      <c r="B32" s="157"/>
      <c r="C32" s="109"/>
      <c r="D32" s="77"/>
      <c r="E32" s="162"/>
      <c r="F32" s="162"/>
      <c r="G32" s="162"/>
      <c r="H32" s="162"/>
      <c r="I32" s="104"/>
      <c r="J32" s="105"/>
    </row>
    <row r="33" spans="1:10" ht="15">
      <c r="A33" s="150" t="s">
        <v>410</v>
      </c>
      <c r="B33" s="157"/>
      <c r="C33" s="102" t="s">
        <v>422</v>
      </c>
      <c r="D33" s="167" t="s">
        <v>421</v>
      </c>
      <c r="E33" s="168"/>
      <c r="F33" s="168"/>
      <c r="G33" s="168"/>
      <c r="H33" s="100"/>
      <c r="I33" s="107" t="s">
        <v>422</v>
      </c>
      <c r="J33" s="108" t="s">
        <v>423</v>
      </c>
    </row>
    <row r="34" spans="1:10" ht="15">
      <c r="A34" s="93"/>
      <c r="B34" s="94"/>
      <c r="C34" s="94"/>
      <c r="D34" s="94"/>
      <c r="E34" s="147"/>
      <c r="F34" s="147"/>
      <c r="G34" s="147"/>
      <c r="H34" s="147"/>
      <c r="I34" s="94"/>
      <c r="J34" s="96"/>
    </row>
    <row r="35" spans="1:10" ht="15">
      <c r="A35" s="167" t="s">
        <v>411</v>
      </c>
      <c r="B35" s="168"/>
      <c r="C35" s="168"/>
      <c r="D35" s="168"/>
      <c r="E35" s="168" t="s">
        <v>401</v>
      </c>
      <c r="F35" s="168"/>
      <c r="G35" s="168"/>
      <c r="H35" s="168"/>
      <c r="I35" s="168"/>
      <c r="J35" s="110" t="s">
        <v>402</v>
      </c>
    </row>
    <row r="36" spans="1:10" ht="15">
      <c r="A36" s="93"/>
      <c r="B36" s="94"/>
      <c r="C36" s="94"/>
      <c r="D36" s="94"/>
      <c r="E36" s="147"/>
      <c r="F36" s="147"/>
      <c r="G36" s="147"/>
      <c r="H36" s="147"/>
      <c r="I36" s="94"/>
      <c r="J36" s="105"/>
    </row>
    <row r="37" spans="1:10" ht="15">
      <c r="A37" s="169"/>
      <c r="B37" s="170"/>
      <c r="C37" s="170"/>
      <c r="D37" s="170"/>
      <c r="E37" s="169"/>
      <c r="F37" s="170"/>
      <c r="G37" s="170"/>
      <c r="H37" s="170"/>
      <c r="I37" s="171"/>
      <c r="J37" s="111"/>
    </row>
    <row r="38" spans="1:10" ht="15">
      <c r="A38" s="93"/>
      <c r="B38" s="94"/>
      <c r="C38" s="101"/>
      <c r="D38" s="172"/>
      <c r="E38" s="172"/>
      <c r="F38" s="172"/>
      <c r="G38" s="172"/>
      <c r="H38" s="172"/>
      <c r="I38" s="172"/>
      <c r="J38" s="96"/>
    </row>
    <row r="39" spans="1:10" ht="15">
      <c r="A39" s="169"/>
      <c r="B39" s="170"/>
      <c r="C39" s="170"/>
      <c r="D39" s="171"/>
      <c r="E39" s="169"/>
      <c r="F39" s="170"/>
      <c r="G39" s="170"/>
      <c r="H39" s="170"/>
      <c r="I39" s="171"/>
      <c r="J39" s="102"/>
    </row>
    <row r="40" spans="1:10" ht="15">
      <c r="A40" s="93"/>
      <c r="B40" s="94"/>
      <c r="C40" s="101"/>
      <c r="D40" s="112"/>
      <c r="E40" s="172"/>
      <c r="F40" s="172"/>
      <c r="G40" s="172"/>
      <c r="H40" s="172"/>
      <c r="I40" s="95"/>
      <c r="J40" s="96"/>
    </row>
    <row r="41" spans="1:10" ht="15">
      <c r="A41" s="169"/>
      <c r="B41" s="170"/>
      <c r="C41" s="170"/>
      <c r="D41" s="171"/>
      <c r="E41" s="169"/>
      <c r="F41" s="170"/>
      <c r="G41" s="170"/>
      <c r="H41" s="170"/>
      <c r="I41" s="171"/>
      <c r="J41" s="102"/>
    </row>
    <row r="42" spans="1:10" ht="15">
      <c r="A42" s="93"/>
      <c r="B42" s="94"/>
      <c r="C42" s="101"/>
      <c r="D42" s="112"/>
      <c r="E42" s="172"/>
      <c r="F42" s="172"/>
      <c r="G42" s="172"/>
      <c r="H42" s="172"/>
      <c r="I42" s="95"/>
      <c r="J42" s="96"/>
    </row>
    <row r="43" spans="1:10" ht="15">
      <c r="A43" s="169"/>
      <c r="B43" s="170"/>
      <c r="C43" s="170"/>
      <c r="D43" s="171"/>
      <c r="E43" s="169"/>
      <c r="F43" s="170"/>
      <c r="G43" s="170"/>
      <c r="H43" s="170"/>
      <c r="I43" s="171"/>
      <c r="J43" s="102"/>
    </row>
    <row r="44" spans="1:10" ht="15">
      <c r="A44" s="113"/>
      <c r="B44" s="101"/>
      <c r="C44" s="173"/>
      <c r="D44" s="173"/>
      <c r="E44" s="147"/>
      <c r="F44" s="147"/>
      <c r="G44" s="173"/>
      <c r="H44" s="173"/>
      <c r="I44" s="173"/>
      <c r="J44" s="96"/>
    </row>
    <row r="45" spans="1:10" ht="15">
      <c r="A45" s="169"/>
      <c r="B45" s="170"/>
      <c r="C45" s="170"/>
      <c r="D45" s="171"/>
      <c r="E45" s="169"/>
      <c r="F45" s="170"/>
      <c r="G45" s="170"/>
      <c r="H45" s="170"/>
      <c r="I45" s="171"/>
      <c r="J45" s="102"/>
    </row>
    <row r="46" spans="1:10" ht="15">
      <c r="A46" s="113"/>
      <c r="B46" s="101"/>
      <c r="C46" s="101"/>
      <c r="D46" s="94"/>
      <c r="E46" s="174"/>
      <c r="F46" s="174"/>
      <c r="G46" s="173"/>
      <c r="H46" s="173"/>
      <c r="I46" s="94"/>
      <c r="J46" s="96"/>
    </row>
    <row r="47" spans="1:10" ht="15">
      <c r="A47" s="169"/>
      <c r="B47" s="170"/>
      <c r="C47" s="170"/>
      <c r="D47" s="171"/>
      <c r="E47" s="169"/>
      <c r="F47" s="170"/>
      <c r="G47" s="170"/>
      <c r="H47" s="170"/>
      <c r="I47" s="171"/>
      <c r="J47" s="102"/>
    </row>
    <row r="48" spans="1:10" ht="15">
      <c r="A48" s="113"/>
      <c r="B48" s="101"/>
      <c r="C48" s="101"/>
      <c r="D48" s="94"/>
      <c r="E48" s="147"/>
      <c r="F48" s="147"/>
      <c r="G48" s="173"/>
      <c r="H48" s="173"/>
      <c r="I48" s="94"/>
      <c r="J48" s="114" t="s">
        <v>424</v>
      </c>
    </row>
    <row r="49" spans="1:10" ht="15">
      <c r="A49" s="113"/>
      <c r="B49" s="101"/>
      <c r="C49" s="101"/>
      <c r="D49" s="94"/>
      <c r="E49" s="147"/>
      <c r="F49" s="147"/>
      <c r="G49" s="173"/>
      <c r="H49" s="173"/>
      <c r="I49" s="94"/>
      <c r="J49" s="114" t="s">
        <v>425</v>
      </c>
    </row>
    <row r="50" spans="1:10" ht="14.25" customHeight="1">
      <c r="A50" s="141" t="s">
        <v>403</v>
      </c>
      <c r="B50" s="152"/>
      <c r="C50" s="153" t="s">
        <v>425</v>
      </c>
      <c r="D50" s="154"/>
      <c r="E50" s="179" t="s">
        <v>426</v>
      </c>
      <c r="F50" s="180"/>
      <c r="G50" s="158"/>
      <c r="H50" s="159"/>
      <c r="I50" s="159"/>
      <c r="J50" s="160"/>
    </row>
    <row r="51" spans="1:10" ht="15">
      <c r="A51" s="113"/>
      <c r="B51" s="101"/>
      <c r="C51" s="173"/>
      <c r="D51" s="173"/>
      <c r="E51" s="147"/>
      <c r="F51" s="147"/>
      <c r="G51" s="181" t="s">
        <v>427</v>
      </c>
      <c r="H51" s="181"/>
      <c r="I51" s="181"/>
      <c r="J51" s="85"/>
    </row>
    <row r="52" spans="1:10" ht="13.5" customHeight="1">
      <c r="A52" s="141" t="s">
        <v>404</v>
      </c>
      <c r="B52" s="152"/>
      <c r="C52" s="158" t="s">
        <v>447</v>
      </c>
      <c r="D52" s="159"/>
      <c r="E52" s="159"/>
      <c r="F52" s="159"/>
      <c r="G52" s="159"/>
      <c r="H52" s="159"/>
      <c r="I52" s="159"/>
      <c r="J52" s="160"/>
    </row>
    <row r="53" spans="1:10" ht="15">
      <c r="A53" s="93"/>
      <c r="B53" s="94"/>
      <c r="C53" s="163" t="s">
        <v>405</v>
      </c>
      <c r="D53" s="163"/>
      <c r="E53" s="163"/>
      <c r="F53" s="163"/>
      <c r="G53" s="163"/>
      <c r="H53" s="163"/>
      <c r="I53" s="163"/>
      <c r="J53" s="96"/>
    </row>
    <row r="54" spans="1:10" ht="15">
      <c r="A54" s="141" t="s">
        <v>406</v>
      </c>
      <c r="B54" s="152"/>
      <c r="C54" s="175" t="s">
        <v>443</v>
      </c>
      <c r="D54" s="176"/>
      <c r="E54" s="177"/>
      <c r="F54" s="147"/>
      <c r="G54" s="147"/>
      <c r="H54" s="168"/>
      <c r="I54" s="168"/>
      <c r="J54" s="178"/>
    </row>
    <row r="55" spans="1:10" ht="15">
      <c r="A55" s="93"/>
      <c r="B55" s="94"/>
      <c r="C55" s="101"/>
      <c r="D55" s="94"/>
      <c r="E55" s="147"/>
      <c r="F55" s="147"/>
      <c r="G55" s="147"/>
      <c r="H55" s="147"/>
      <c r="I55" s="94"/>
      <c r="J55" s="96"/>
    </row>
    <row r="56" spans="1:10" ht="14.25" customHeight="1">
      <c r="A56" s="141" t="s">
        <v>398</v>
      </c>
      <c r="B56" s="152"/>
      <c r="C56" s="182" t="s">
        <v>444</v>
      </c>
      <c r="D56" s="183"/>
      <c r="E56" s="183"/>
      <c r="F56" s="183"/>
      <c r="G56" s="183"/>
      <c r="H56" s="183"/>
      <c r="I56" s="183"/>
      <c r="J56" s="184"/>
    </row>
    <row r="57" spans="1:10" ht="15">
      <c r="A57" s="93"/>
      <c r="B57" s="94"/>
      <c r="C57" s="94"/>
      <c r="D57" s="94"/>
      <c r="E57" s="147"/>
      <c r="F57" s="147"/>
      <c r="G57" s="147"/>
      <c r="H57" s="147"/>
      <c r="I57" s="94"/>
      <c r="J57" s="96"/>
    </row>
    <row r="58" spans="1:10" ht="15">
      <c r="A58" s="141" t="s">
        <v>428</v>
      </c>
      <c r="B58" s="152"/>
      <c r="C58" s="182" t="s">
        <v>445</v>
      </c>
      <c r="D58" s="183"/>
      <c r="E58" s="183"/>
      <c r="F58" s="183"/>
      <c r="G58" s="183"/>
      <c r="H58" s="183"/>
      <c r="I58" s="183"/>
      <c r="J58" s="184"/>
    </row>
    <row r="59" spans="1:10" ht="14.25" customHeight="1">
      <c r="A59" s="93"/>
      <c r="B59" s="94"/>
      <c r="C59" s="185" t="s">
        <v>429</v>
      </c>
      <c r="D59" s="185"/>
      <c r="E59" s="185"/>
      <c r="F59" s="185"/>
      <c r="G59" s="94"/>
      <c r="H59" s="94"/>
      <c r="I59" s="94"/>
      <c r="J59" s="96"/>
    </row>
    <row r="60" spans="1:10" ht="15">
      <c r="A60" s="141" t="s">
        <v>430</v>
      </c>
      <c r="B60" s="152"/>
      <c r="C60" s="182" t="s">
        <v>446</v>
      </c>
      <c r="D60" s="183"/>
      <c r="E60" s="183"/>
      <c r="F60" s="183"/>
      <c r="G60" s="183"/>
      <c r="H60" s="183"/>
      <c r="I60" s="183"/>
      <c r="J60" s="184"/>
    </row>
    <row r="61" spans="1:10" ht="14.25" customHeight="1">
      <c r="A61" s="115"/>
      <c r="B61" s="116"/>
      <c r="C61" s="186" t="s">
        <v>431</v>
      </c>
      <c r="D61" s="186"/>
      <c r="E61" s="186"/>
      <c r="F61" s="186"/>
      <c r="G61" s="186"/>
      <c r="H61" s="116"/>
      <c r="I61" s="116"/>
      <c r="J61" s="117"/>
    </row>
    <row r="68" ht="27" customHeight="1"/>
    <row r="72" ht="38.25" customHeight="1"/>
  </sheetData>
  <sheetProtection sheet="1" objects="1" scenarios="1" formatCells="0" insertRows="0"/>
  <mergeCells count="122">
    <mergeCell ref="E55:F55"/>
    <mergeCell ref="G55:H55"/>
    <mergeCell ref="A56:B56"/>
    <mergeCell ref="C56:J56"/>
    <mergeCell ref="E57:F57"/>
    <mergeCell ref="G57:H57"/>
    <mergeCell ref="A58:B58"/>
    <mergeCell ref="C58:J58"/>
    <mergeCell ref="C59:F59"/>
    <mergeCell ref="A60:B60"/>
    <mergeCell ref="C60:J60"/>
    <mergeCell ref="C61:G61"/>
    <mergeCell ref="A50:B50"/>
    <mergeCell ref="C50:D50"/>
    <mergeCell ref="E50:F50"/>
    <mergeCell ref="G50:J50"/>
    <mergeCell ref="C51:D51"/>
    <mergeCell ref="E51:F51"/>
    <mergeCell ref="G51:I51"/>
    <mergeCell ref="A52:B52"/>
    <mergeCell ref="C52:J52"/>
    <mergeCell ref="C53:I53"/>
    <mergeCell ref="A54:B54"/>
    <mergeCell ref="C54:E54"/>
    <mergeCell ref="F54:G54"/>
    <mergeCell ref="H54:J54"/>
    <mergeCell ref="C44:D44"/>
    <mergeCell ref="E44:F44"/>
    <mergeCell ref="G44:I44"/>
    <mergeCell ref="A45:D45"/>
    <mergeCell ref="E45:I45"/>
    <mergeCell ref="E46:F46"/>
    <mergeCell ref="G46:H46"/>
    <mergeCell ref="A47:D47"/>
    <mergeCell ref="E47:I47"/>
    <mergeCell ref="E48:F48"/>
    <mergeCell ref="G48:H48"/>
    <mergeCell ref="E49:F49"/>
    <mergeCell ref="G49:H49"/>
    <mergeCell ref="A37:D37"/>
    <mergeCell ref="E37:I37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43:D43"/>
    <mergeCell ref="E43:I43"/>
    <mergeCell ref="A31:B31"/>
    <mergeCell ref="D31:G31"/>
    <mergeCell ref="A32:B32"/>
    <mergeCell ref="E32:F32"/>
    <mergeCell ref="G32:H32"/>
    <mergeCell ref="A33:B33"/>
    <mergeCell ref="D33:G33"/>
    <mergeCell ref="E34:F34"/>
    <mergeCell ref="G34:H34"/>
    <mergeCell ref="A35:D35"/>
    <mergeCell ref="E35:I35"/>
    <mergeCell ref="E36:F36"/>
    <mergeCell ref="G36:H36"/>
    <mergeCell ref="A25:B25"/>
    <mergeCell ref="C25:J25"/>
    <mergeCell ref="E26:F26"/>
    <mergeCell ref="G26:H26"/>
    <mergeCell ref="A27:B27"/>
    <mergeCell ref="C27:J27"/>
    <mergeCell ref="E28:F28"/>
    <mergeCell ref="G28:H28"/>
    <mergeCell ref="A29:B29"/>
    <mergeCell ref="E29:F29"/>
    <mergeCell ref="G29:H29"/>
    <mergeCell ref="E30:F30"/>
    <mergeCell ref="G30:H30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24:F24"/>
    <mergeCell ref="G24:H24"/>
    <mergeCell ref="A15:B15"/>
    <mergeCell ref="C15:D15"/>
    <mergeCell ref="E15:F15"/>
    <mergeCell ref="H15:I15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  <mergeCell ref="E14:F14"/>
    <mergeCell ref="G14:H14"/>
    <mergeCell ref="A1:C1"/>
    <mergeCell ref="A2:J2"/>
    <mergeCell ref="A4:D4"/>
    <mergeCell ref="E4:F4"/>
    <mergeCell ref="H4:I4"/>
    <mergeCell ref="A5:J5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="110" zoomScaleSheetLayoutView="110" zoomScalePageLayoutView="0" workbookViewId="0" topLeftCell="A100">
      <selection activeCell="H119" sqref="H119"/>
    </sheetView>
  </sheetViews>
  <sheetFormatPr defaultColWidth="8.8515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190" t="s">
        <v>1</v>
      </c>
      <c r="B1" s="191"/>
      <c r="C1" s="191"/>
      <c r="D1" s="191"/>
      <c r="E1" s="191"/>
      <c r="F1" s="191"/>
      <c r="G1" s="191"/>
      <c r="H1" s="191"/>
      <c r="I1" s="191"/>
    </row>
    <row r="2" spans="1:9" ht="12.75">
      <c r="A2" s="192" t="s">
        <v>450</v>
      </c>
      <c r="B2" s="193"/>
      <c r="C2" s="193"/>
      <c r="D2" s="193"/>
      <c r="E2" s="193"/>
      <c r="F2" s="193"/>
      <c r="G2" s="193"/>
      <c r="H2" s="193"/>
      <c r="I2" s="193"/>
    </row>
    <row r="3" spans="1:9" ht="12.75">
      <c r="A3" s="194" t="s">
        <v>355</v>
      </c>
      <c r="B3" s="195"/>
      <c r="C3" s="195"/>
      <c r="D3" s="195"/>
      <c r="E3" s="195"/>
      <c r="F3" s="195"/>
      <c r="G3" s="195"/>
      <c r="H3" s="195"/>
      <c r="I3" s="195"/>
    </row>
    <row r="4" spans="1:9" ht="12.75">
      <c r="A4" s="196" t="s">
        <v>448</v>
      </c>
      <c r="B4" s="197"/>
      <c r="C4" s="197"/>
      <c r="D4" s="197"/>
      <c r="E4" s="197"/>
      <c r="F4" s="197"/>
      <c r="G4" s="197"/>
      <c r="H4" s="197"/>
      <c r="I4" s="198"/>
    </row>
    <row r="5" spans="1:9" ht="45">
      <c r="A5" s="201" t="s">
        <v>2</v>
      </c>
      <c r="B5" s="202"/>
      <c r="C5" s="202"/>
      <c r="D5" s="202"/>
      <c r="E5" s="202"/>
      <c r="F5" s="202"/>
      <c r="G5" s="12" t="s">
        <v>105</v>
      </c>
      <c r="H5" s="14" t="s">
        <v>372</v>
      </c>
      <c r="I5" s="14" t="s">
        <v>373</v>
      </c>
    </row>
    <row r="6" spans="1:9" ht="12.75">
      <c r="A6" s="199">
        <v>1</v>
      </c>
      <c r="B6" s="200"/>
      <c r="C6" s="200"/>
      <c r="D6" s="200"/>
      <c r="E6" s="200"/>
      <c r="F6" s="200"/>
      <c r="G6" s="13">
        <v>2</v>
      </c>
      <c r="H6" s="14">
        <v>3</v>
      </c>
      <c r="I6" s="14">
        <v>4</v>
      </c>
    </row>
    <row r="7" spans="1:9" ht="12.75">
      <c r="A7" s="203"/>
      <c r="B7" s="203"/>
      <c r="C7" s="203"/>
      <c r="D7" s="203"/>
      <c r="E7" s="203"/>
      <c r="F7" s="203"/>
      <c r="G7" s="203"/>
      <c r="H7" s="203"/>
      <c r="I7" s="203"/>
    </row>
    <row r="8" spans="1:9" ht="12.75" customHeight="1">
      <c r="A8" s="204" t="s">
        <v>4</v>
      </c>
      <c r="B8" s="204"/>
      <c r="C8" s="204"/>
      <c r="D8" s="204"/>
      <c r="E8" s="204"/>
      <c r="F8" s="204"/>
      <c r="G8" s="15">
        <v>1</v>
      </c>
      <c r="H8" s="33">
        <v>0</v>
      </c>
      <c r="I8" s="33">
        <v>0</v>
      </c>
    </row>
    <row r="9" spans="1:9" ht="12.75" customHeight="1">
      <c r="A9" s="189" t="s">
        <v>381</v>
      </c>
      <c r="B9" s="189"/>
      <c r="C9" s="189"/>
      <c r="D9" s="189"/>
      <c r="E9" s="189"/>
      <c r="F9" s="189"/>
      <c r="G9" s="16">
        <v>2</v>
      </c>
      <c r="H9" s="34">
        <f>H10+H17+H27+H38+H43</f>
        <v>4022012223</v>
      </c>
      <c r="I9" s="34">
        <f>I10+I17+I27+I38+I43</f>
        <v>4276395575</v>
      </c>
    </row>
    <row r="10" spans="1:9" ht="12.75" customHeight="1">
      <c r="A10" s="188" t="s">
        <v>5</v>
      </c>
      <c r="B10" s="188"/>
      <c r="C10" s="188"/>
      <c r="D10" s="188"/>
      <c r="E10" s="188"/>
      <c r="F10" s="188"/>
      <c r="G10" s="16">
        <v>3</v>
      </c>
      <c r="H10" s="34">
        <f>H11+H12+H13+H14+H15+H16</f>
        <v>129409346</v>
      </c>
      <c r="I10" s="34">
        <f>I11+I12+I13+I14+I15+I16</f>
        <v>141965918</v>
      </c>
    </row>
    <row r="11" spans="1:9" ht="12.75" customHeight="1">
      <c r="A11" s="187" t="s">
        <v>6</v>
      </c>
      <c r="B11" s="187"/>
      <c r="C11" s="187"/>
      <c r="D11" s="187"/>
      <c r="E11" s="187"/>
      <c r="F11" s="187"/>
      <c r="G11" s="15">
        <v>4</v>
      </c>
      <c r="H11" s="33">
        <v>0</v>
      </c>
      <c r="I11" s="33">
        <v>0</v>
      </c>
    </row>
    <row r="12" spans="1:9" ht="22.5" customHeight="1">
      <c r="A12" s="187" t="s">
        <v>7</v>
      </c>
      <c r="B12" s="187"/>
      <c r="C12" s="187"/>
      <c r="D12" s="187"/>
      <c r="E12" s="187"/>
      <c r="F12" s="187"/>
      <c r="G12" s="15">
        <v>5</v>
      </c>
      <c r="H12" s="33">
        <v>114993876</v>
      </c>
      <c r="I12" s="33">
        <v>123385486</v>
      </c>
    </row>
    <row r="13" spans="1:9" ht="12.75" customHeight="1">
      <c r="A13" s="187" t="s">
        <v>8</v>
      </c>
      <c r="B13" s="187"/>
      <c r="C13" s="187"/>
      <c r="D13" s="187"/>
      <c r="E13" s="187"/>
      <c r="F13" s="187"/>
      <c r="G13" s="15">
        <v>6</v>
      </c>
      <c r="H13" s="33">
        <v>0</v>
      </c>
      <c r="I13" s="33">
        <v>0</v>
      </c>
    </row>
    <row r="14" spans="1:9" ht="12.75" customHeight="1">
      <c r="A14" s="187" t="s">
        <v>9</v>
      </c>
      <c r="B14" s="187"/>
      <c r="C14" s="187"/>
      <c r="D14" s="187"/>
      <c r="E14" s="187"/>
      <c r="F14" s="187"/>
      <c r="G14" s="15">
        <v>7</v>
      </c>
      <c r="H14" s="33">
        <v>0</v>
      </c>
      <c r="I14" s="33">
        <v>0</v>
      </c>
    </row>
    <row r="15" spans="1:9" ht="12.75" customHeight="1">
      <c r="A15" s="187" t="s">
        <v>10</v>
      </c>
      <c r="B15" s="187"/>
      <c r="C15" s="187"/>
      <c r="D15" s="187"/>
      <c r="E15" s="187"/>
      <c r="F15" s="187"/>
      <c r="G15" s="15">
        <v>8</v>
      </c>
      <c r="H15" s="33">
        <v>9403535</v>
      </c>
      <c r="I15" s="33">
        <v>11876548</v>
      </c>
    </row>
    <row r="16" spans="1:9" ht="12.75" customHeight="1">
      <c r="A16" s="187" t="s">
        <v>11</v>
      </c>
      <c r="B16" s="187"/>
      <c r="C16" s="187"/>
      <c r="D16" s="187"/>
      <c r="E16" s="187"/>
      <c r="F16" s="187"/>
      <c r="G16" s="15">
        <v>9</v>
      </c>
      <c r="H16" s="33">
        <v>5011935</v>
      </c>
      <c r="I16" s="33">
        <v>6703884</v>
      </c>
    </row>
    <row r="17" spans="1:9" ht="12.75" customHeight="1">
      <c r="A17" s="188" t="s">
        <v>12</v>
      </c>
      <c r="B17" s="188"/>
      <c r="C17" s="188"/>
      <c r="D17" s="188"/>
      <c r="E17" s="188"/>
      <c r="F17" s="188"/>
      <c r="G17" s="16">
        <v>10</v>
      </c>
      <c r="H17" s="34">
        <f>H18+H19+H20+H21+H22+H23+H24+H25+H26</f>
        <v>3838726660</v>
      </c>
      <c r="I17" s="34">
        <f>I18+I19+I20+I21+I22+I23+I24+I25+I26</f>
        <v>4080551144</v>
      </c>
    </row>
    <row r="18" spans="1:9" ht="12.75" customHeight="1">
      <c r="A18" s="187" t="s">
        <v>13</v>
      </c>
      <c r="B18" s="187"/>
      <c r="C18" s="187"/>
      <c r="D18" s="187"/>
      <c r="E18" s="187"/>
      <c r="F18" s="187"/>
      <c r="G18" s="15">
        <v>11</v>
      </c>
      <c r="H18" s="33">
        <v>377153356</v>
      </c>
      <c r="I18" s="33">
        <v>377153356</v>
      </c>
    </row>
    <row r="19" spans="1:9" ht="12.75" customHeight="1">
      <c r="A19" s="187" t="s">
        <v>14</v>
      </c>
      <c r="B19" s="187"/>
      <c r="C19" s="187"/>
      <c r="D19" s="187"/>
      <c r="E19" s="187"/>
      <c r="F19" s="187"/>
      <c r="G19" s="15">
        <v>12</v>
      </c>
      <c r="H19" s="33">
        <v>1866627244</v>
      </c>
      <c r="I19" s="33">
        <v>1843480985</v>
      </c>
    </row>
    <row r="20" spans="1:9" ht="12.75" customHeight="1">
      <c r="A20" s="187" t="s">
        <v>15</v>
      </c>
      <c r="B20" s="187"/>
      <c r="C20" s="187"/>
      <c r="D20" s="187"/>
      <c r="E20" s="187"/>
      <c r="F20" s="187"/>
      <c r="G20" s="15">
        <v>13</v>
      </c>
      <c r="H20" s="33">
        <v>607657533</v>
      </c>
      <c r="I20" s="33">
        <v>635027090</v>
      </c>
    </row>
    <row r="21" spans="1:9" ht="12.75" customHeight="1">
      <c r="A21" s="187" t="s">
        <v>16</v>
      </c>
      <c r="B21" s="187"/>
      <c r="C21" s="187"/>
      <c r="D21" s="187"/>
      <c r="E21" s="187"/>
      <c r="F21" s="187"/>
      <c r="G21" s="15">
        <v>14</v>
      </c>
      <c r="H21" s="33">
        <v>25320412</v>
      </c>
      <c r="I21" s="33">
        <v>23055364</v>
      </c>
    </row>
    <row r="22" spans="1:9" ht="12.75" customHeight="1">
      <c r="A22" s="187" t="s">
        <v>17</v>
      </c>
      <c r="B22" s="187"/>
      <c r="C22" s="187"/>
      <c r="D22" s="187"/>
      <c r="E22" s="187"/>
      <c r="F22" s="187"/>
      <c r="G22" s="15">
        <v>15</v>
      </c>
      <c r="H22" s="33">
        <v>0</v>
      </c>
      <c r="I22" s="33">
        <v>0</v>
      </c>
    </row>
    <row r="23" spans="1:9" ht="12.75" customHeight="1">
      <c r="A23" s="187" t="s">
        <v>18</v>
      </c>
      <c r="B23" s="187"/>
      <c r="C23" s="187"/>
      <c r="D23" s="187"/>
      <c r="E23" s="187"/>
      <c r="F23" s="187"/>
      <c r="G23" s="15">
        <v>16</v>
      </c>
      <c r="H23" s="33">
        <v>33294700</v>
      </c>
      <c r="I23" s="33">
        <v>19713295</v>
      </c>
    </row>
    <row r="24" spans="1:9" ht="12.75" customHeight="1">
      <c r="A24" s="187" t="s">
        <v>19</v>
      </c>
      <c r="B24" s="187"/>
      <c r="C24" s="187"/>
      <c r="D24" s="187"/>
      <c r="E24" s="187"/>
      <c r="F24" s="187"/>
      <c r="G24" s="15">
        <v>17</v>
      </c>
      <c r="H24" s="33">
        <v>678433369</v>
      </c>
      <c r="I24" s="33">
        <v>931749933</v>
      </c>
    </row>
    <row r="25" spans="1:9" ht="12.75" customHeight="1">
      <c r="A25" s="187" t="s">
        <v>20</v>
      </c>
      <c r="B25" s="187"/>
      <c r="C25" s="187"/>
      <c r="D25" s="187"/>
      <c r="E25" s="187"/>
      <c r="F25" s="187"/>
      <c r="G25" s="15">
        <v>18</v>
      </c>
      <c r="H25" s="33">
        <v>250240046</v>
      </c>
      <c r="I25" s="33">
        <v>250371121</v>
      </c>
    </row>
    <row r="26" spans="1:9" ht="12.75" customHeight="1">
      <c r="A26" s="187" t="s">
        <v>21</v>
      </c>
      <c r="B26" s="187"/>
      <c r="C26" s="187"/>
      <c r="D26" s="187"/>
      <c r="E26" s="187"/>
      <c r="F26" s="187"/>
      <c r="G26" s="15">
        <v>19</v>
      </c>
      <c r="H26" s="33">
        <v>0</v>
      </c>
      <c r="I26" s="33">
        <v>0</v>
      </c>
    </row>
    <row r="27" spans="1:9" ht="12.75" customHeight="1">
      <c r="A27" s="188" t="s">
        <v>22</v>
      </c>
      <c r="B27" s="188"/>
      <c r="C27" s="188"/>
      <c r="D27" s="188"/>
      <c r="E27" s="188"/>
      <c r="F27" s="188"/>
      <c r="G27" s="16">
        <v>20</v>
      </c>
      <c r="H27" s="34">
        <f>SUM(H28:H37)</f>
        <v>50181263</v>
      </c>
      <c r="I27" s="34">
        <f>SUM(I28:I37)</f>
        <v>50193836</v>
      </c>
    </row>
    <row r="28" spans="1:9" ht="12.75" customHeight="1">
      <c r="A28" s="187" t="s">
        <v>23</v>
      </c>
      <c r="B28" s="187"/>
      <c r="C28" s="187"/>
      <c r="D28" s="187"/>
      <c r="E28" s="187"/>
      <c r="F28" s="187"/>
      <c r="G28" s="15">
        <v>21</v>
      </c>
      <c r="H28" s="33">
        <v>181263</v>
      </c>
      <c r="I28" s="33">
        <v>193836</v>
      </c>
    </row>
    <row r="29" spans="1:9" ht="12.75" customHeight="1">
      <c r="A29" s="187" t="s">
        <v>24</v>
      </c>
      <c r="B29" s="187"/>
      <c r="C29" s="187"/>
      <c r="D29" s="187"/>
      <c r="E29" s="187"/>
      <c r="F29" s="187"/>
      <c r="G29" s="15">
        <v>22</v>
      </c>
      <c r="H29" s="33">
        <v>0</v>
      </c>
      <c r="I29" s="33">
        <v>0</v>
      </c>
    </row>
    <row r="30" spans="1:9" ht="12.75" customHeight="1">
      <c r="A30" s="187" t="s">
        <v>25</v>
      </c>
      <c r="B30" s="187"/>
      <c r="C30" s="187"/>
      <c r="D30" s="187"/>
      <c r="E30" s="187"/>
      <c r="F30" s="187"/>
      <c r="G30" s="15">
        <v>23</v>
      </c>
      <c r="H30" s="33">
        <v>0</v>
      </c>
      <c r="I30" s="33">
        <v>0</v>
      </c>
    </row>
    <row r="31" spans="1:9" ht="24" customHeight="1">
      <c r="A31" s="187" t="s">
        <v>26</v>
      </c>
      <c r="B31" s="187"/>
      <c r="C31" s="187"/>
      <c r="D31" s="187"/>
      <c r="E31" s="187"/>
      <c r="F31" s="187"/>
      <c r="G31" s="15">
        <v>24</v>
      </c>
      <c r="H31" s="33">
        <v>0</v>
      </c>
      <c r="I31" s="33">
        <v>0</v>
      </c>
    </row>
    <row r="32" spans="1:9" ht="23.25" customHeight="1">
      <c r="A32" s="187" t="s">
        <v>27</v>
      </c>
      <c r="B32" s="187"/>
      <c r="C32" s="187"/>
      <c r="D32" s="187"/>
      <c r="E32" s="187"/>
      <c r="F32" s="187"/>
      <c r="G32" s="15">
        <v>25</v>
      </c>
      <c r="H32" s="33">
        <v>0</v>
      </c>
      <c r="I32" s="33">
        <v>0</v>
      </c>
    </row>
    <row r="33" spans="1:9" ht="21" customHeight="1">
      <c r="A33" s="187" t="s">
        <v>28</v>
      </c>
      <c r="B33" s="187"/>
      <c r="C33" s="187"/>
      <c r="D33" s="187"/>
      <c r="E33" s="187"/>
      <c r="F33" s="187"/>
      <c r="G33" s="15">
        <v>26</v>
      </c>
      <c r="H33" s="33">
        <v>0</v>
      </c>
      <c r="I33" s="33">
        <v>0</v>
      </c>
    </row>
    <row r="34" spans="1:9" ht="12.75" customHeight="1">
      <c r="A34" s="187" t="s">
        <v>29</v>
      </c>
      <c r="B34" s="187"/>
      <c r="C34" s="187"/>
      <c r="D34" s="187"/>
      <c r="E34" s="187"/>
      <c r="F34" s="187"/>
      <c r="G34" s="15">
        <v>27</v>
      </c>
      <c r="H34" s="33">
        <v>0</v>
      </c>
      <c r="I34" s="33">
        <v>0</v>
      </c>
    </row>
    <row r="35" spans="1:9" ht="12.75" customHeight="1">
      <c r="A35" s="187" t="s">
        <v>30</v>
      </c>
      <c r="B35" s="187"/>
      <c r="C35" s="187"/>
      <c r="D35" s="187"/>
      <c r="E35" s="187"/>
      <c r="F35" s="187"/>
      <c r="G35" s="15">
        <v>28</v>
      </c>
      <c r="H35" s="33">
        <v>0</v>
      </c>
      <c r="I35" s="33">
        <v>0</v>
      </c>
    </row>
    <row r="36" spans="1:9" ht="12.75" customHeight="1">
      <c r="A36" s="187" t="s">
        <v>31</v>
      </c>
      <c r="B36" s="187"/>
      <c r="C36" s="187"/>
      <c r="D36" s="187"/>
      <c r="E36" s="187"/>
      <c r="F36" s="187"/>
      <c r="G36" s="15">
        <v>29</v>
      </c>
      <c r="H36" s="33">
        <v>0</v>
      </c>
      <c r="I36" s="33">
        <v>0</v>
      </c>
    </row>
    <row r="37" spans="1:9" ht="12.75" customHeight="1">
      <c r="A37" s="187" t="s">
        <v>32</v>
      </c>
      <c r="B37" s="187"/>
      <c r="C37" s="187"/>
      <c r="D37" s="187"/>
      <c r="E37" s="187"/>
      <c r="F37" s="187"/>
      <c r="G37" s="15">
        <v>30</v>
      </c>
      <c r="H37" s="33">
        <v>50000000</v>
      </c>
      <c r="I37" s="33">
        <v>50000000</v>
      </c>
    </row>
    <row r="38" spans="1:9" ht="12.75" customHeight="1">
      <c r="A38" s="188" t="s">
        <v>33</v>
      </c>
      <c r="B38" s="188"/>
      <c r="C38" s="188"/>
      <c r="D38" s="188"/>
      <c r="E38" s="188"/>
      <c r="F38" s="188"/>
      <c r="G38" s="16">
        <v>31</v>
      </c>
      <c r="H38" s="34">
        <f>H39+H40+H41+H42</f>
        <v>86490</v>
      </c>
      <c r="I38" s="34">
        <f>I39+I40+I41+I42</f>
        <v>76213</v>
      </c>
    </row>
    <row r="39" spans="1:9" ht="12.75" customHeight="1">
      <c r="A39" s="187" t="s">
        <v>34</v>
      </c>
      <c r="B39" s="187"/>
      <c r="C39" s="187"/>
      <c r="D39" s="187"/>
      <c r="E39" s="187"/>
      <c r="F39" s="187"/>
      <c r="G39" s="15">
        <v>32</v>
      </c>
      <c r="H39" s="33">
        <v>0</v>
      </c>
      <c r="I39" s="33">
        <v>0</v>
      </c>
    </row>
    <row r="40" spans="1:9" ht="12.75" customHeight="1">
      <c r="A40" s="187" t="s">
        <v>35</v>
      </c>
      <c r="B40" s="187"/>
      <c r="C40" s="187"/>
      <c r="D40" s="187"/>
      <c r="E40" s="187"/>
      <c r="F40" s="187"/>
      <c r="G40" s="15">
        <v>33</v>
      </c>
      <c r="H40" s="33">
        <v>0</v>
      </c>
      <c r="I40" s="33">
        <v>0</v>
      </c>
    </row>
    <row r="41" spans="1:9" ht="12.75" customHeight="1">
      <c r="A41" s="187" t="s">
        <v>36</v>
      </c>
      <c r="B41" s="187"/>
      <c r="C41" s="187"/>
      <c r="D41" s="187"/>
      <c r="E41" s="187"/>
      <c r="F41" s="187"/>
      <c r="G41" s="15">
        <v>34</v>
      </c>
      <c r="H41" s="33">
        <v>0</v>
      </c>
      <c r="I41" s="33">
        <v>0</v>
      </c>
    </row>
    <row r="42" spans="1:9" ht="12.75" customHeight="1">
      <c r="A42" s="187" t="s">
        <v>37</v>
      </c>
      <c r="B42" s="187"/>
      <c r="C42" s="187"/>
      <c r="D42" s="187"/>
      <c r="E42" s="187"/>
      <c r="F42" s="187"/>
      <c r="G42" s="15">
        <v>35</v>
      </c>
      <c r="H42" s="33">
        <v>86490</v>
      </c>
      <c r="I42" s="33">
        <v>76213</v>
      </c>
    </row>
    <row r="43" spans="1:9" ht="12.75" customHeight="1">
      <c r="A43" s="187" t="s">
        <v>38</v>
      </c>
      <c r="B43" s="187"/>
      <c r="C43" s="187"/>
      <c r="D43" s="187"/>
      <c r="E43" s="187"/>
      <c r="F43" s="187"/>
      <c r="G43" s="15">
        <v>36</v>
      </c>
      <c r="H43" s="33">
        <v>3608464</v>
      </c>
      <c r="I43" s="33">
        <v>3608464</v>
      </c>
    </row>
    <row r="44" spans="1:9" ht="12.75" customHeight="1">
      <c r="A44" s="189" t="s">
        <v>382</v>
      </c>
      <c r="B44" s="189"/>
      <c r="C44" s="189"/>
      <c r="D44" s="189"/>
      <c r="E44" s="189"/>
      <c r="F44" s="189"/>
      <c r="G44" s="16">
        <v>37</v>
      </c>
      <c r="H44" s="34">
        <f>H45+H53+H60+H70</f>
        <v>600808000</v>
      </c>
      <c r="I44" s="34">
        <f>I45+I53+I60+I70</f>
        <v>469845227</v>
      </c>
    </row>
    <row r="45" spans="1:9" ht="12.75" customHeight="1">
      <c r="A45" s="188" t="s">
        <v>39</v>
      </c>
      <c r="B45" s="188"/>
      <c r="C45" s="188"/>
      <c r="D45" s="188"/>
      <c r="E45" s="188"/>
      <c r="F45" s="188"/>
      <c r="G45" s="16">
        <v>38</v>
      </c>
      <c r="H45" s="34">
        <f>SUM(H46:H52)</f>
        <v>19383290</v>
      </c>
      <c r="I45" s="34">
        <f>SUM(I46:I52)</f>
        <v>22741667</v>
      </c>
    </row>
    <row r="46" spans="1:9" ht="12.75" customHeight="1">
      <c r="A46" s="187" t="s">
        <v>40</v>
      </c>
      <c r="B46" s="187"/>
      <c r="C46" s="187"/>
      <c r="D46" s="187"/>
      <c r="E46" s="187"/>
      <c r="F46" s="187"/>
      <c r="G46" s="15">
        <v>39</v>
      </c>
      <c r="H46" s="33">
        <v>19383290</v>
      </c>
      <c r="I46" s="33">
        <v>22741667</v>
      </c>
    </row>
    <row r="47" spans="1:9" ht="12.75" customHeight="1">
      <c r="A47" s="187" t="s">
        <v>41</v>
      </c>
      <c r="B47" s="187"/>
      <c r="C47" s="187"/>
      <c r="D47" s="187"/>
      <c r="E47" s="187"/>
      <c r="F47" s="187"/>
      <c r="G47" s="15">
        <v>40</v>
      </c>
      <c r="H47" s="33">
        <v>0</v>
      </c>
      <c r="I47" s="33">
        <v>0</v>
      </c>
    </row>
    <row r="48" spans="1:9" ht="12.75" customHeight="1">
      <c r="A48" s="187" t="s">
        <v>42</v>
      </c>
      <c r="B48" s="187"/>
      <c r="C48" s="187"/>
      <c r="D48" s="187"/>
      <c r="E48" s="187"/>
      <c r="F48" s="187"/>
      <c r="G48" s="15">
        <v>41</v>
      </c>
      <c r="H48" s="33">
        <v>0</v>
      </c>
      <c r="I48" s="33">
        <v>0</v>
      </c>
    </row>
    <row r="49" spans="1:9" ht="12.75" customHeight="1">
      <c r="A49" s="187" t="s">
        <v>43</v>
      </c>
      <c r="B49" s="187"/>
      <c r="C49" s="187"/>
      <c r="D49" s="187"/>
      <c r="E49" s="187"/>
      <c r="F49" s="187"/>
      <c r="G49" s="15">
        <v>42</v>
      </c>
      <c r="H49" s="33">
        <v>0</v>
      </c>
      <c r="I49" s="33">
        <v>0</v>
      </c>
    </row>
    <row r="50" spans="1:9" ht="12.75" customHeight="1">
      <c r="A50" s="187" t="s">
        <v>44</v>
      </c>
      <c r="B50" s="187"/>
      <c r="C50" s="187"/>
      <c r="D50" s="187"/>
      <c r="E50" s="187"/>
      <c r="F50" s="187"/>
      <c r="G50" s="15">
        <v>43</v>
      </c>
      <c r="H50" s="33">
        <v>0</v>
      </c>
      <c r="I50" s="33">
        <v>0</v>
      </c>
    </row>
    <row r="51" spans="1:9" ht="12.75" customHeight="1">
      <c r="A51" s="187" t="s">
        <v>45</v>
      </c>
      <c r="B51" s="187"/>
      <c r="C51" s="187"/>
      <c r="D51" s="187"/>
      <c r="E51" s="187"/>
      <c r="F51" s="187"/>
      <c r="G51" s="15">
        <v>44</v>
      </c>
      <c r="H51" s="33">
        <v>0</v>
      </c>
      <c r="I51" s="33">
        <v>0</v>
      </c>
    </row>
    <row r="52" spans="1:9" ht="12.75" customHeight="1">
      <c r="A52" s="187" t="s">
        <v>46</v>
      </c>
      <c r="B52" s="187"/>
      <c r="C52" s="187"/>
      <c r="D52" s="187"/>
      <c r="E52" s="187"/>
      <c r="F52" s="187"/>
      <c r="G52" s="15">
        <v>45</v>
      </c>
      <c r="H52" s="33">
        <v>0</v>
      </c>
      <c r="I52" s="33">
        <v>0</v>
      </c>
    </row>
    <row r="53" spans="1:9" ht="12.75" customHeight="1">
      <c r="A53" s="188" t="s">
        <v>47</v>
      </c>
      <c r="B53" s="188"/>
      <c r="C53" s="188"/>
      <c r="D53" s="188"/>
      <c r="E53" s="188"/>
      <c r="F53" s="188"/>
      <c r="G53" s="16">
        <v>46</v>
      </c>
      <c r="H53" s="34">
        <f>SUM(H54:H59)</f>
        <v>120418216</v>
      </c>
      <c r="I53" s="34">
        <f>SUM(I54:I59)</f>
        <v>81663771</v>
      </c>
    </row>
    <row r="54" spans="1:9" ht="12.75" customHeight="1">
      <c r="A54" s="187" t="s">
        <v>48</v>
      </c>
      <c r="B54" s="187"/>
      <c r="C54" s="187"/>
      <c r="D54" s="187"/>
      <c r="E54" s="187"/>
      <c r="F54" s="187"/>
      <c r="G54" s="15">
        <v>47</v>
      </c>
      <c r="H54" s="33">
        <v>5340</v>
      </c>
      <c r="I54" s="33">
        <v>4778</v>
      </c>
    </row>
    <row r="55" spans="1:9" ht="12.75" customHeight="1">
      <c r="A55" s="187" t="s">
        <v>49</v>
      </c>
      <c r="B55" s="187"/>
      <c r="C55" s="187"/>
      <c r="D55" s="187"/>
      <c r="E55" s="187"/>
      <c r="F55" s="187"/>
      <c r="G55" s="15">
        <v>48</v>
      </c>
      <c r="H55" s="33">
        <v>0</v>
      </c>
      <c r="I55" s="33">
        <v>0</v>
      </c>
    </row>
    <row r="56" spans="1:9" ht="12.75" customHeight="1">
      <c r="A56" s="187" t="s">
        <v>50</v>
      </c>
      <c r="B56" s="187"/>
      <c r="C56" s="187"/>
      <c r="D56" s="187"/>
      <c r="E56" s="187"/>
      <c r="F56" s="187"/>
      <c r="G56" s="15">
        <v>49</v>
      </c>
      <c r="H56" s="33">
        <v>92553115</v>
      </c>
      <c r="I56" s="33">
        <v>78904636</v>
      </c>
    </row>
    <row r="57" spans="1:9" ht="12.75" customHeight="1">
      <c r="A57" s="187" t="s">
        <v>51</v>
      </c>
      <c r="B57" s="187"/>
      <c r="C57" s="187"/>
      <c r="D57" s="187"/>
      <c r="E57" s="187"/>
      <c r="F57" s="187"/>
      <c r="G57" s="15">
        <v>50</v>
      </c>
      <c r="H57" s="33">
        <v>14739</v>
      </c>
      <c r="I57" s="33">
        <v>3401</v>
      </c>
    </row>
    <row r="58" spans="1:9" ht="12.75" customHeight="1">
      <c r="A58" s="187" t="s">
        <v>52</v>
      </c>
      <c r="B58" s="187"/>
      <c r="C58" s="187"/>
      <c r="D58" s="187"/>
      <c r="E58" s="187"/>
      <c r="F58" s="187"/>
      <c r="G58" s="15">
        <v>51</v>
      </c>
      <c r="H58" s="33">
        <v>26915281</v>
      </c>
      <c r="I58" s="33">
        <v>0</v>
      </c>
    </row>
    <row r="59" spans="1:9" ht="12.75" customHeight="1">
      <c r="A59" s="187" t="s">
        <v>53</v>
      </c>
      <c r="B59" s="187"/>
      <c r="C59" s="187"/>
      <c r="D59" s="187"/>
      <c r="E59" s="187"/>
      <c r="F59" s="187"/>
      <c r="G59" s="15">
        <v>52</v>
      </c>
      <c r="H59" s="33">
        <v>929741</v>
      </c>
      <c r="I59" s="33">
        <v>2750956</v>
      </c>
    </row>
    <row r="60" spans="1:9" ht="12.75" customHeight="1">
      <c r="A60" s="188" t="s">
        <v>54</v>
      </c>
      <c r="B60" s="188"/>
      <c r="C60" s="188"/>
      <c r="D60" s="188"/>
      <c r="E60" s="188"/>
      <c r="F60" s="188"/>
      <c r="G60" s="16">
        <v>53</v>
      </c>
      <c r="H60" s="34">
        <f>SUM(H61:H69)</f>
        <v>47214368</v>
      </c>
      <c r="I60" s="34">
        <f>SUM(I61:I69)</f>
        <v>38717934</v>
      </c>
    </row>
    <row r="61" spans="1:9" ht="12.75" customHeight="1">
      <c r="A61" s="187" t="s">
        <v>23</v>
      </c>
      <c r="B61" s="187"/>
      <c r="C61" s="187"/>
      <c r="D61" s="187"/>
      <c r="E61" s="187"/>
      <c r="F61" s="187"/>
      <c r="G61" s="15">
        <v>54</v>
      </c>
      <c r="H61" s="33">
        <v>0</v>
      </c>
      <c r="I61" s="33">
        <v>0</v>
      </c>
    </row>
    <row r="62" spans="1:9" ht="27" customHeight="1">
      <c r="A62" s="187" t="s">
        <v>24</v>
      </c>
      <c r="B62" s="187"/>
      <c r="C62" s="187"/>
      <c r="D62" s="187"/>
      <c r="E62" s="187"/>
      <c r="F62" s="187"/>
      <c r="G62" s="15">
        <v>55</v>
      </c>
      <c r="H62" s="33">
        <v>0</v>
      </c>
      <c r="I62" s="33">
        <v>0</v>
      </c>
    </row>
    <row r="63" spans="1:9" ht="12.75" customHeight="1">
      <c r="A63" s="187" t="s">
        <v>25</v>
      </c>
      <c r="B63" s="187"/>
      <c r="C63" s="187"/>
      <c r="D63" s="187"/>
      <c r="E63" s="187"/>
      <c r="F63" s="187"/>
      <c r="G63" s="15">
        <v>56</v>
      </c>
      <c r="H63" s="33">
        <v>0</v>
      </c>
      <c r="I63" s="33">
        <v>0</v>
      </c>
    </row>
    <row r="64" spans="1:9" ht="25.5" customHeight="1">
      <c r="A64" s="187" t="s">
        <v>55</v>
      </c>
      <c r="B64" s="187"/>
      <c r="C64" s="187"/>
      <c r="D64" s="187"/>
      <c r="E64" s="187"/>
      <c r="F64" s="187"/>
      <c r="G64" s="15">
        <v>57</v>
      </c>
      <c r="H64" s="33">
        <v>0</v>
      </c>
      <c r="I64" s="33">
        <v>0</v>
      </c>
    </row>
    <row r="65" spans="1:9" ht="21" customHeight="1">
      <c r="A65" s="187" t="s">
        <v>27</v>
      </c>
      <c r="B65" s="187"/>
      <c r="C65" s="187"/>
      <c r="D65" s="187"/>
      <c r="E65" s="187"/>
      <c r="F65" s="187"/>
      <c r="G65" s="15">
        <v>58</v>
      </c>
      <c r="H65" s="33">
        <v>0</v>
      </c>
      <c r="I65" s="33">
        <v>0</v>
      </c>
    </row>
    <row r="66" spans="1:9" ht="21" customHeight="1">
      <c r="A66" s="187" t="s">
        <v>28</v>
      </c>
      <c r="B66" s="187"/>
      <c r="C66" s="187"/>
      <c r="D66" s="187"/>
      <c r="E66" s="187"/>
      <c r="F66" s="187"/>
      <c r="G66" s="15">
        <v>59</v>
      </c>
      <c r="H66" s="33">
        <v>0</v>
      </c>
      <c r="I66" s="33">
        <v>0</v>
      </c>
    </row>
    <row r="67" spans="1:9" ht="12.75" customHeight="1">
      <c r="A67" s="187" t="s">
        <v>29</v>
      </c>
      <c r="B67" s="187"/>
      <c r="C67" s="187"/>
      <c r="D67" s="187"/>
      <c r="E67" s="187"/>
      <c r="F67" s="187"/>
      <c r="G67" s="15">
        <v>60</v>
      </c>
      <c r="H67" s="33">
        <v>0</v>
      </c>
      <c r="I67" s="33">
        <v>0</v>
      </c>
    </row>
    <row r="68" spans="1:9" ht="12.75" customHeight="1">
      <c r="A68" s="187" t="s">
        <v>30</v>
      </c>
      <c r="B68" s="187"/>
      <c r="C68" s="187"/>
      <c r="D68" s="187"/>
      <c r="E68" s="187"/>
      <c r="F68" s="187"/>
      <c r="G68" s="15">
        <v>61</v>
      </c>
      <c r="H68" s="33">
        <v>47214368</v>
      </c>
      <c r="I68" s="33">
        <v>38717934</v>
      </c>
    </row>
    <row r="69" spans="1:9" ht="12.75" customHeight="1">
      <c r="A69" s="187" t="s">
        <v>56</v>
      </c>
      <c r="B69" s="187"/>
      <c r="C69" s="187"/>
      <c r="D69" s="187"/>
      <c r="E69" s="187"/>
      <c r="F69" s="187"/>
      <c r="G69" s="15">
        <v>62</v>
      </c>
      <c r="H69" s="33">
        <v>0</v>
      </c>
      <c r="I69" s="33">
        <v>0</v>
      </c>
    </row>
    <row r="70" spans="1:9" ht="12.75" customHeight="1">
      <c r="A70" s="187" t="s">
        <v>57</v>
      </c>
      <c r="B70" s="187"/>
      <c r="C70" s="187"/>
      <c r="D70" s="187"/>
      <c r="E70" s="187"/>
      <c r="F70" s="187"/>
      <c r="G70" s="15">
        <v>63</v>
      </c>
      <c r="H70" s="33">
        <v>413792126</v>
      </c>
      <c r="I70" s="33">
        <v>326721855</v>
      </c>
    </row>
    <row r="71" spans="1:9" ht="12.75" customHeight="1">
      <c r="A71" s="204" t="s">
        <v>58</v>
      </c>
      <c r="B71" s="204"/>
      <c r="C71" s="204"/>
      <c r="D71" s="204"/>
      <c r="E71" s="204"/>
      <c r="F71" s="204"/>
      <c r="G71" s="15">
        <v>64</v>
      </c>
      <c r="H71" s="33">
        <v>1462327</v>
      </c>
      <c r="I71" s="33">
        <v>25713380</v>
      </c>
    </row>
    <row r="72" spans="1:9" ht="12.75" customHeight="1">
      <c r="A72" s="189" t="s">
        <v>383</v>
      </c>
      <c r="B72" s="189"/>
      <c r="C72" s="189"/>
      <c r="D72" s="189"/>
      <c r="E72" s="189"/>
      <c r="F72" s="189"/>
      <c r="G72" s="16">
        <v>65</v>
      </c>
      <c r="H72" s="34">
        <f>H8+H9+H44+H71</f>
        <v>4624282550</v>
      </c>
      <c r="I72" s="34">
        <f>I8+I9+I44+I71</f>
        <v>4771954182</v>
      </c>
    </row>
    <row r="73" spans="1:9" ht="12.75" customHeight="1">
      <c r="A73" s="204" t="s">
        <v>59</v>
      </c>
      <c r="B73" s="204"/>
      <c r="C73" s="204"/>
      <c r="D73" s="204"/>
      <c r="E73" s="204"/>
      <c r="F73" s="204"/>
      <c r="G73" s="15">
        <v>66</v>
      </c>
      <c r="H73" s="33">
        <v>3167297350</v>
      </c>
      <c r="I73" s="33">
        <v>3167384903</v>
      </c>
    </row>
    <row r="74" spans="1:9" ht="12.75">
      <c r="A74" s="206" t="s">
        <v>60</v>
      </c>
      <c r="B74" s="207"/>
      <c r="C74" s="207"/>
      <c r="D74" s="207"/>
      <c r="E74" s="207"/>
      <c r="F74" s="207"/>
      <c r="G74" s="207"/>
      <c r="H74" s="207"/>
      <c r="I74" s="207"/>
    </row>
    <row r="75" spans="1:9" ht="12.75" customHeight="1">
      <c r="A75" s="189" t="s">
        <v>384</v>
      </c>
      <c r="B75" s="189"/>
      <c r="C75" s="189"/>
      <c r="D75" s="189"/>
      <c r="E75" s="189"/>
      <c r="F75" s="189"/>
      <c r="G75" s="16">
        <v>67</v>
      </c>
      <c r="H75" s="34">
        <f>H76+H77+H78+H84+H85+H89+H92+H95</f>
        <v>4353363092</v>
      </c>
      <c r="I75" s="34">
        <f>I76+I77+I78+I84+I85+I89+I92+I95</f>
        <v>4512161348</v>
      </c>
    </row>
    <row r="76" spans="1:9" ht="12.75" customHeight="1">
      <c r="A76" s="187" t="s">
        <v>61</v>
      </c>
      <c r="B76" s="187"/>
      <c r="C76" s="187"/>
      <c r="D76" s="187"/>
      <c r="E76" s="187"/>
      <c r="F76" s="187"/>
      <c r="G76" s="15">
        <v>68</v>
      </c>
      <c r="H76" s="33">
        <v>2952437940</v>
      </c>
      <c r="I76" s="33">
        <v>2952437940</v>
      </c>
    </row>
    <row r="77" spans="1:9" ht="12.75" customHeight="1">
      <c r="A77" s="187" t="s">
        <v>62</v>
      </c>
      <c r="B77" s="187"/>
      <c r="C77" s="187"/>
      <c r="D77" s="187"/>
      <c r="E77" s="187"/>
      <c r="F77" s="187"/>
      <c r="G77" s="15">
        <v>69</v>
      </c>
      <c r="H77" s="33">
        <v>53585</v>
      </c>
      <c r="I77" s="33">
        <v>53585</v>
      </c>
    </row>
    <row r="78" spans="1:9" ht="12.75" customHeight="1">
      <c r="A78" s="188" t="s">
        <v>63</v>
      </c>
      <c r="B78" s="188"/>
      <c r="C78" s="188"/>
      <c r="D78" s="188"/>
      <c r="E78" s="188"/>
      <c r="F78" s="188"/>
      <c r="G78" s="16">
        <v>70</v>
      </c>
      <c r="H78" s="34">
        <f>SUM(H79:H83)</f>
        <v>616739530</v>
      </c>
      <c r="I78" s="34">
        <f>SUM(I79:I83)</f>
        <v>754242087</v>
      </c>
    </row>
    <row r="79" spans="1:9" ht="12.75" customHeight="1">
      <c r="A79" s="187" t="s">
        <v>64</v>
      </c>
      <c r="B79" s="187"/>
      <c r="C79" s="187"/>
      <c r="D79" s="187"/>
      <c r="E79" s="187"/>
      <c r="F79" s="187"/>
      <c r="G79" s="15">
        <v>71</v>
      </c>
      <c r="H79" s="33">
        <v>97203711</v>
      </c>
      <c r="I79" s="33">
        <v>110299193</v>
      </c>
    </row>
    <row r="80" spans="1:9" ht="12.75" customHeight="1">
      <c r="A80" s="187" t="s">
        <v>65</v>
      </c>
      <c r="B80" s="187"/>
      <c r="C80" s="187"/>
      <c r="D80" s="187"/>
      <c r="E80" s="187"/>
      <c r="F80" s="187"/>
      <c r="G80" s="15">
        <v>72</v>
      </c>
      <c r="H80" s="33">
        <v>0</v>
      </c>
      <c r="I80" s="33">
        <v>0</v>
      </c>
    </row>
    <row r="81" spans="1:9" ht="12.75" customHeight="1">
      <c r="A81" s="187" t="s">
        <v>66</v>
      </c>
      <c r="B81" s="187"/>
      <c r="C81" s="187"/>
      <c r="D81" s="187"/>
      <c r="E81" s="187"/>
      <c r="F81" s="187"/>
      <c r="G81" s="15">
        <v>73</v>
      </c>
      <c r="H81" s="33">
        <v>0</v>
      </c>
      <c r="I81" s="33">
        <v>0</v>
      </c>
    </row>
    <row r="82" spans="1:9" ht="12.75" customHeight="1">
      <c r="A82" s="187" t="s">
        <v>67</v>
      </c>
      <c r="B82" s="187"/>
      <c r="C82" s="187"/>
      <c r="D82" s="187"/>
      <c r="E82" s="187"/>
      <c r="F82" s="187"/>
      <c r="G82" s="15">
        <v>74</v>
      </c>
      <c r="H82" s="33">
        <v>0</v>
      </c>
      <c r="I82" s="33">
        <v>0</v>
      </c>
    </row>
    <row r="83" spans="1:9" ht="12.75" customHeight="1">
      <c r="A83" s="187" t="s">
        <v>68</v>
      </c>
      <c r="B83" s="187"/>
      <c r="C83" s="187"/>
      <c r="D83" s="187"/>
      <c r="E83" s="187"/>
      <c r="F83" s="187"/>
      <c r="G83" s="15">
        <v>75</v>
      </c>
      <c r="H83" s="33">
        <v>519535819</v>
      </c>
      <c r="I83" s="33">
        <v>643942894</v>
      </c>
    </row>
    <row r="84" spans="1:9" ht="12.75" customHeight="1">
      <c r="A84" s="205" t="s">
        <v>69</v>
      </c>
      <c r="B84" s="205"/>
      <c r="C84" s="205"/>
      <c r="D84" s="205"/>
      <c r="E84" s="205"/>
      <c r="F84" s="205"/>
      <c r="G84" s="119">
        <v>76</v>
      </c>
      <c r="H84" s="120">
        <v>0</v>
      </c>
      <c r="I84" s="120">
        <v>0</v>
      </c>
    </row>
    <row r="85" spans="1:9" ht="12.75" customHeight="1">
      <c r="A85" s="188" t="s">
        <v>70</v>
      </c>
      <c r="B85" s="188"/>
      <c r="C85" s="188"/>
      <c r="D85" s="188"/>
      <c r="E85" s="188"/>
      <c r="F85" s="188"/>
      <c r="G85" s="16">
        <v>77</v>
      </c>
      <c r="H85" s="34">
        <f>H86+H87+H88</f>
        <v>0</v>
      </c>
      <c r="I85" s="34">
        <f>I86+I87+I88</f>
        <v>0</v>
      </c>
    </row>
    <row r="86" spans="1:9" ht="12.75" customHeight="1">
      <c r="A86" s="187" t="s">
        <v>71</v>
      </c>
      <c r="B86" s="187"/>
      <c r="C86" s="187"/>
      <c r="D86" s="187"/>
      <c r="E86" s="187"/>
      <c r="F86" s="187"/>
      <c r="G86" s="15">
        <v>78</v>
      </c>
      <c r="H86" s="33">
        <v>0</v>
      </c>
      <c r="I86" s="33">
        <v>0</v>
      </c>
    </row>
    <row r="87" spans="1:9" ht="12.75" customHeight="1">
      <c r="A87" s="187" t="s">
        <v>72</v>
      </c>
      <c r="B87" s="187"/>
      <c r="C87" s="187"/>
      <c r="D87" s="187"/>
      <c r="E87" s="187"/>
      <c r="F87" s="187"/>
      <c r="G87" s="15">
        <v>79</v>
      </c>
      <c r="H87" s="33">
        <v>0</v>
      </c>
      <c r="I87" s="33">
        <v>0</v>
      </c>
    </row>
    <row r="88" spans="1:9" ht="12.75" customHeight="1">
      <c r="A88" s="187" t="s">
        <v>73</v>
      </c>
      <c r="B88" s="187"/>
      <c r="C88" s="187"/>
      <c r="D88" s="187"/>
      <c r="E88" s="187"/>
      <c r="F88" s="187"/>
      <c r="G88" s="15">
        <v>80</v>
      </c>
      <c r="H88" s="33">
        <v>0</v>
      </c>
      <c r="I88" s="33">
        <v>0</v>
      </c>
    </row>
    <row r="89" spans="1:9" ht="12.75" customHeight="1">
      <c r="A89" s="188" t="s">
        <v>74</v>
      </c>
      <c r="B89" s="188"/>
      <c r="C89" s="188"/>
      <c r="D89" s="188"/>
      <c r="E89" s="188"/>
      <c r="F89" s="188"/>
      <c r="G89" s="16">
        <v>81</v>
      </c>
      <c r="H89" s="34">
        <f>H90-H91</f>
        <v>522222406</v>
      </c>
      <c r="I89" s="34">
        <f>I90-I91</f>
        <v>571982176</v>
      </c>
    </row>
    <row r="90" spans="1:9" ht="12.75" customHeight="1">
      <c r="A90" s="187" t="s">
        <v>75</v>
      </c>
      <c r="B90" s="187"/>
      <c r="C90" s="187"/>
      <c r="D90" s="187"/>
      <c r="E90" s="187"/>
      <c r="F90" s="187"/>
      <c r="G90" s="15">
        <v>82</v>
      </c>
      <c r="H90" s="33">
        <v>522222406</v>
      </c>
      <c r="I90" s="33">
        <v>571982176</v>
      </c>
    </row>
    <row r="91" spans="1:9" ht="12.75" customHeight="1">
      <c r="A91" s="187" t="s">
        <v>76</v>
      </c>
      <c r="B91" s="187"/>
      <c r="C91" s="187"/>
      <c r="D91" s="187"/>
      <c r="E91" s="187"/>
      <c r="F91" s="187"/>
      <c r="G91" s="15">
        <v>83</v>
      </c>
      <c r="H91" s="33">
        <v>0</v>
      </c>
      <c r="I91" s="33">
        <v>0</v>
      </c>
    </row>
    <row r="92" spans="1:9" ht="12.75" customHeight="1">
      <c r="A92" s="188" t="s">
        <v>77</v>
      </c>
      <c r="B92" s="188"/>
      <c r="C92" s="188"/>
      <c r="D92" s="188"/>
      <c r="E92" s="188"/>
      <c r="F92" s="188"/>
      <c r="G92" s="16">
        <v>84</v>
      </c>
      <c r="H92" s="34">
        <f>H93-H94</f>
        <v>261909631</v>
      </c>
      <c r="I92" s="34">
        <f>I93-I94</f>
        <v>233445560</v>
      </c>
    </row>
    <row r="93" spans="1:9" ht="12.75" customHeight="1">
      <c r="A93" s="187" t="s">
        <v>78</v>
      </c>
      <c r="B93" s="187"/>
      <c r="C93" s="187"/>
      <c r="D93" s="187"/>
      <c r="E93" s="187"/>
      <c r="F93" s="187"/>
      <c r="G93" s="15">
        <v>85</v>
      </c>
      <c r="H93" s="33">
        <v>261909631</v>
      </c>
      <c r="I93" s="33">
        <v>233445560</v>
      </c>
    </row>
    <row r="94" spans="1:9" ht="12.75" customHeight="1">
      <c r="A94" s="187" t="s">
        <v>79</v>
      </c>
      <c r="B94" s="187"/>
      <c r="C94" s="187"/>
      <c r="D94" s="187"/>
      <c r="E94" s="187"/>
      <c r="F94" s="187"/>
      <c r="G94" s="15">
        <v>86</v>
      </c>
      <c r="H94" s="33">
        <v>0</v>
      </c>
      <c r="I94" s="33">
        <v>0</v>
      </c>
    </row>
    <row r="95" spans="1:9" ht="12.75" customHeight="1">
      <c r="A95" s="187" t="s">
        <v>80</v>
      </c>
      <c r="B95" s="187"/>
      <c r="C95" s="187"/>
      <c r="D95" s="187"/>
      <c r="E95" s="187"/>
      <c r="F95" s="187"/>
      <c r="G95" s="15">
        <v>87</v>
      </c>
      <c r="H95" s="33">
        <v>0</v>
      </c>
      <c r="I95" s="33">
        <v>0</v>
      </c>
    </row>
    <row r="96" spans="1:9" ht="12.75" customHeight="1">
      <c r="A96" s="189" t="s">
        <v>385</v>
      </c>
      <c r="B96" s="189"/>
      <c r="C96" s="189"/>
      <c r="D96" s="189"/>
      <c r="E96" s="189"/>
      <c r="F96" s="189"/>
      <c r="G96" s="16">
        <v>88</v>
      </c>
      <c r="H96" s="34">
        <f>SUM(H97:H102)</f>
        <v>14654794</v>
      </c>
      <c r="I96" s="34">
        <f>SUM(I97:I102)</f>
        <v>14170357</v>
      </c>
    </row>
    <row r="97" spans="1:9" ht="12.75" customHeight="1">
      <c r="A97" s="187" t="s">
        <v>81</v>
      </c>
      <c r="B97" s="187"/>
      <c r="C97" s="187"/>
      <c r="D97" s="187"/>
      <c r="E97" s="187"/>
      <c r="F97" s="187"/>
      <c r="G97" s="15">
        <v>89</v>
      </c>
      <c r="H97" s="33">
        <v>10880259</v>
      </c>
      <c r="I97" s="33">
        <v>10880259</v>
      </c>
    </row>
    <row r="98" spans="1:9" ht="12.75" customHeight="1">
      <c r="A98" s="187" t="s">
        <v>82</v>
      </c>
      <c r="B98" s="187"/>
      <c r="C98" s="187"/>
      <c r="D98" s="187"/>
      <c r="E98" s="187"/>
      <c r="F98" s="187"/>
      <c r="G98" s="15">
        <v>90</v>
      </c>
      <c r="H98" s="33">
        <v>0</v>
      </c>
      <c r="I98" s="33">
        <v>0</v>
      </c>
    </row>
    <row r="99" spans="1:9" ht="12.75" customHeight="1">
      <c r="A99" s="187" t="s">
        <v>83</v>
      </c>
      <c r="B99" s="187"/>
      <c r="C99" s="187"/>
      <c r="D99" s="187"/>
      <c r="E99" s="187"/>
      <c r="F99" s="187"/>
      <c r="G99" s="15">
        <v>91</v>
      </c>
      <c r="H99" s="33">
        <v>3774535</v>
      </c>
      <c r="I99" s="33">
        <v>3290098</v>
      </c>
    </row>
    <row r="100" spans="1:9" ht="12.75" customHeight="1">
      <c r="A100" s="187" t="s">
        <v>84</v>
      </c>
      <c r="B100" s="187"/>
      <c r="C100" s="187"/>
      <c r="D100" s="187"/>
      <c r="E100" s="187"/>
      <c r="F100" s="187"/>
      <c r="G100" s="15">
        <v>92</v>
      </c>
      <c r="H100" s="33">
        <v>0</v>
      </c>
      <c r="I100" s="33">
        <v>0</v>
      </c>
    </row>
    <row r="101" spans="1:9" ht="12.75" customHeight="1">
      <c r="A101" s="187" t="s">
        <v>85</v>
      </c>
      <c r="B101" s="187"/>
      <c r="C101" s="187"/>
      <c r="D101" s="187"/>
      <c r="E101" s="187"/>
      <c r="F101" s="187"/>
      <c r="G101" s="15">
        <v>93</v>
      </c>
      <c r="H101" s="33">
        <v>0</v>
      </c>
      <c r="I101" s="33">
        <v>0</v>
      </c>
    </row>
    <row r="102" spans="1:9" ht="12.75" customHeight="1">
      <c r="A102" s="187" t="s">
        <v>86</v>
      </c>
      <c r="B102" s="187"/>
      <c r="C102" s="187"/>
      <c r="D102" s="187"/>
      <c r="E102" s="187"/>
      <c r="F102" s="187"/>
      <c r="G102" s="15">
        <v>94</v>
      </c>
      <c r="H102" s="33">
        <v>0</v>
      </c>
      <c r="I102" s="33">
        <v>0</v>
      </c>
    </row>
    <row r="103" spans="1:9" ht="12.75" customHeight="1">
      <c r="A103" s="189" t="s">
        <v>386</v>
      </c>
      <c r="B103" s="189"/>
      <c r="C103" s="189"/>
      <c r="D103" s="189"/>
      <c r="E103" s="189"/>
      <c r="F103" s="189"/>
      <c r="G103" s="16">
        <v>95</v>
      </c>
      <c r="H103" s="34">
        <f>SUM(H104:H114)</f>
        <v>88203201</v>
      </c>
      <c r="I103" s="34">
        <f>SUM(I104:I114)</f>
        <v>88759705</v>
      </c>
    </row>
    <row r="104" spans="1:9" ht="12.75" customHeight="1">
      <c r="A104" s="187" t="s">
        <v>87</v>
      </c>
      <c r="B104" s="187"/>
      <c r="C104" s="187"/>
      <c r="D104" s="187"/>
      <c r="E104" s="187"/>
      <c r="F104" s="187"/>
      <c r="G104" s="15">
        <v>96</v>
      </c>
      <c r="H104" s="33">
        <v>0</v>
      </c>
      <c r="I104" s="33">
        <v>0</v>
      </c>
    </row>
    <row r="105" spans="1:9" ht="24" customHeight="1">
      <c r="A105" s="187" t="s">
        <v>88</v>
      </c>
      <c r="B105" s="187"/>
      <c r="C105" s="187"/>
      <c r="D105" s="187"/>
      <c r="E105" s="187"/>
      <c r="F105" s="187"/>
      <c r="G105" s="15">
        <v>97</v>
      </c>
      <c r="H105" s="33">
        <v>0</v>
      </c>
      <c r="I105" s="33">
        <v>0</v>
      </c>
    </row>
    <row r="106" spans="1:9" ht="12.75" customHeight="1">
      <c r="A106" s="187" t="s">
        <v>89</v>
      </c>
      <c r="B106" s="187"/>
      <c r="C106" s="187"/>
      <c r="D106" s="187"/>
      <c r="E106" s="187"/>
      <c r="F106" s="187"/>
      <c r="G106" s="15">
        <v>98</v>
      </c>
      <c r="H106" s="33">
        <v>0</v>
      </c>
      <c r="I106" s="33">
        <v>0</v>
      </c>
    </row>
    <row r="107" spans="1:9" ht="21" customHeight="1">
      <c r="A107" s="187" t="s">
        <v>90</v>
      </c>
      <c r="B107" s="187"/>
      <c r="C107" s="187"/>
      <c r="D107" s="187"/>
      <c r="E107" s="187"/>
      <c r="F107" s="187"/>
      <c r="G107" s="15">
        <v>99</v>
      </c>
      <c r="H107" s="33">
        <v>0</v>
      </c>
      <c r="I107" s="33">
        <v>0</v>
      </c>
    </row>
    <row r="108" spans="1:9" ht="12.75" customHeight="1">
      <c r="A108" s="187" t="s">
        <v>91</v>
      </c>
      <c r="B108" s="187"/>
      <c r="C108" s="187"/>
      <c r="D108" s="187"/>
      <c r="E108" s="187"/>
      <c r="F108" s="187"/>
      <c r="G108" s="15">
        <v>100</v>
      </c>
      <c r="H108" s="33">
        <v>0</v>
      </c>
      <c r="I108" s="33">
        <v>0</v>
      </c>
    </row>
    <row r="109" spans="1:9" ht="12.75" customHeight="1">
      <c r="A109" s="187" t="s">
        <v>92</v>
      </c>
      <c r="B109" s="187"/>
      <c r="C109" s="187"/>
      <c r="D109" s="187"/>
      <c r="E109" s="187"/>
      <c r="F109" s="187"/>
      <c r="G109" s="15">
        <v>101</v>
      </c>
      <c r="H109" s="33">
        <v>3248136</v>
      </c>
      <c r="I109" s="33">
        <v>6320392</v>
      </c>
    </row>
    <row r="110" spans="1:9" ht="12.75" customHeight="1">
      <c r="A110" s="187" t="s">
        <v>93</v>
      </c>
      <c r="B110" s="187"/>
      <c r="C110" s="187"/>
      <c r="D110" s="187"/>
      <c r="E110" s="187"/>
      <c r="F110" s="187"/>
      <c r="G110" s="15">
        <v>102</v>
      </c>
      <c r="H110" s="33">
        <v>0</v>
      </c>
      <c r="I110" s="33">
        <v>0</v>
      </c>
    </row>
    <row r="111" spans="1:9" ht="12.75" customHeight="1">
      <c r="A111" s="187" t="s">
        <v>94</v>
      </c>
      <c r="B111" s="187"/>
      <c r="C111" s="187"/>
      <c r="D111" s="187"/>
      <c r="E111" s="187"/>
      <c r="F111" s="187"/>
      <c r="G111" s="15">
        <v>103</v>
      </c>
      <c r="H111" s="33">
        <v>0</v>
      </c>
      <c r="I111" s="33">
        <v>0</v>
      </c>
    </row>
    <row r="112" spans="1:9" ht="12.75" customHeight="1">
      <c r="A112" s="187" t="s">
        <v>95</v>
      </c>
      <c r="B112" s="187"/>
      <c r="C112" s="187"/>
      <c r="D112" s="187"/>
      <c r="E112" s="187"/>
      <c r="F112" s="187"/>
      <c r="G112" s="15">
        <v>104</v>
      </c>
      <c r="H112" s="33">
        <v>0</v>
      </c>
      <c r="I112" s="33">
        <v>0</v>
      </c>
    </row>
    <row r="113" spans="1:9" ht="12.75" customHeight="1">
      <c r="A113" s="187" t="s">
        <v>96</v>
      </c>
      <c r="B113" s="187"/>
      <c r="C113" s="187"/>
      <c r="D113" s="187"/>
      <c r="E113" s="187"/>
      <c r="F113" s="187"/>
      <c r="G113" s="15">
        <v>105</v>
      </c>
      <c r="H113" s="33">
        <v>84955065</v>
      </c>
      <c r="I113" s="33">
        <v>82439313</v>
      </c>
    </row>
    <row r="114" spans="1:9" ht="12.75" customHeight="1">
      <c r="A114" s="187" t="s">
        <v>97</v>
      </c>
      <c r="B114" s="187"/>
      <c r="C114" s="187"/>
      <c r="D114" s="187"/>
      <c r="E114" s="187"/>
      <c r="F114" s="187"/>
      <c r="G114" s="15">
        <v>106</v>
      </c>
      <c r="H114" s="33">
        <v>0</v>
      </c>
      <c r="I114" s="33">
        <v>0</v>
      </c>
    </row>
    <row r="115" spans="1:9" ht="12.75" customHeight="1">
      <c r="A115" s="189" t="s">
        <v>387</v>
      </c>
      <c r="B115" s="189"/>
      <c r="C115" s="189"/>
      <c r="D115" s="189"/>
      <c r="E115" s="189"/>
      <c r="F115" s="189"/>
      <c r="G115" s="16">
        <v>107</v>
      </c>
      <c r="H115" s="34">
        <f>SUM(H116:H129)</f>
        <v>161269596</v>
      </c>
      <c r="I115" s="34">
        <f>SUM(I116:I129)</f>
        <v>153951928</v>
      </c>
    </row>
    <row r="116" spans="1:9" ht="12.75" customHeight="1">
      <c r="A116" s="187" t="s">
        <v>87</v>
      </c>
      <c r="B116" s="187"/>
      <c r="C116" s="187"/>
      <c r="D116" s="187"/>
      <c r="E116" s="187"/>
      <c r="F116" s="187"/>
      <c r="G116" s="15">
        <v>108</v>
      </c>
      <c r="H116" s="33">
        <v>735230</v>
      </c>
      <c r="I116" s="33">
        <v>614461</v>
      </c>
    </row>
    <row r="117" spans="1:9" ht="21.75" customHeight="1">
      <c r="A117" s="187" t="s">
        <v>88</v>
      </c>
      <c r="B117" s="187"/>
      <c r="C117" s="187"/>
      <c r="D117" s="187"/>
      <c r="E117" s="187"/>
      <c r="F117" s="187"/>
      <c r="G117" s="15">
        <v>109</v>
      </c>
      <c r="H117" s="33">
        <v>0</v>
      </c>
      <c r="I117" s="33">
        <v>0</v>
      </c>
    </row>
    <row r="118" spans="1:9" ht="12.75" customHeight="1">
      <c r="A118" s="187" t="s">
        <v>89</v>
      </c>
      <c r="B118" s="187"/>
      <c r="C118" s="187"/>
      <c r="D118" s="187"/>
      <c r="E118" s="187"/>
      <c r="F118" s="187"/>
      <c r="G118" s="15">
        <v>110</v>
      </c>
      <c r="H118" s="33">
        <v>0</v>
      </c>
      <c r="I118" s="33">
        <v>0</v>
      </c>
    </row>
    <row r="119" spans="1:9" ht="23.25" customHeight="1">
      <c r="A119" s="187" t="s">
        <v>90</v>
      </c>
      <c r="B119" s="187"/>
      <c r="C119" s="187"/>
      <c r="D119" s="187"/>
      <c r="E119" s="187"/>
      <c r="F119" s="187"/>
      <c r="G119" s="15">
        <v>111</v>
      </c>
      <c r="H119" s="33">
        <v>0</v>
      </c>
      <c r="I119" s="33">
        <v>0</v>
      </c>
    </row>
    <row r="120" spans="1:9" ht="12.75" customHeight="1">
      <c r="A120" s="187" t="s">
        <v>91</v>
      </c>
      <c r="B120" s="187"/>
      <c r="C120" s="187"/>
      <c r="D120" s="187"/>
      <c r="E120" s="187"/>
      <c r="F120" s="187"/>
      <c r="G120" s="15">
        <v>112</v>
      </c>
      <c r="H120" s="33">
        <v>0</v>
      </c>
      <c r="I120" s="33">
        <v>0</v>
      </c>
    </row>
    <row r="121" spans="1:9" ht="12.75" customHeight="1">
      <c r="A121" s="187" t="s">
        <v>92</v>
      </c>
      <c r="B121" s="187"/>
      <c r="C121" s="187"/>
      <c r="D121" s="187"/>
      <c r="E121" s="187"/>
      <c r="F121" s="187"/>
      <c r="G121" s="15">
        <v>113</v>
      </c>
      <c r="H121" s="33">
        <v>1850500</v>
      </c>
      <c r="I121" s="33">
        <v>507436</v>
      </c>
    </row>
    <row r="122" spans="1:9" ht="12.75" customHeight="1">
      <c r="A122" s="187" t="s">
        <v>93</v>
      </c>
      <c r="B122" s="187"/>
      <c r="C122" s="187"/>
      <c r="D122" s="187"/>
      <c r="E122" s="187"/>
      <c r="F122" s="187"/>
      <c r="G122" s="15">
        <v>114</v>
      </c>
      <c r="H122" s="33">
        <v>15406</v>
      </c>
      <c r="I122" s="33">
        <v>19406</v>
      </c>
    </row>
    <row r="123" spans="1:9" ht="12.75" customHeight="1">
      <c r="A123" s="187" t="s">
        <v>94</v>
      </c>
      <c r="B123" s="187"/>
      <c r="C123" s="187"/>
      <c r="D123" s="187"/>
      <c r="E123" s="187"/>
      <c r="F123" s="187"/>
      <c r="G123" s="15">
        <v>115</v>
      </c>
      <c r="H123" s="33">
        <v>149858065</v>
      </c>
      <c r="I123" s="33">
        <v>140417424</v>
      </c>
    </row>
    <row r="124" spans="1:9" ht="12.75">
      <c r="A124" s="187" t="s">
        <v>95</v>
      </c>
      <c r="B124" s="187"/>
      <c r="C124" s="187"/>
      <c r="D124" s="187"/>
      <c r="E124" s="187"/>
      <c r="F124" s="187"/>
      <c r="G124" s="15">
        <v>116</v>
      </c>
      <c r="H124" s="33">
        <v>0</v>
      </c>
      <c r="I124" s="33">
        <v>0</v>
      </c>
    </row>
    <row r="125" spans="1:9" ht="12.75">
      <c r="A125" s="187" t="s">
        <v>98</v>
      </c>
      <c r="B125" s="187"/>
      <c r="C125" s="187"/>
      <c r="D125" s="187"/>
      <c r="E125" s="187"/>
      <c r="F125" s="187"/>
      <c r="G125" s="15">
        <v>117</v>
      </c>
      <c r="H125" s="33">
        <v>4178532</v>
      </c>
      <c r="I125" s="33">
        <v>4082937</v>
      </c>
    </row>
    <row r="126" spans="1:9" ht="12.75">
      <c r="A126" s="187" t="s">
        <v>99</v>
      </c>
      <c r="B126" s="187"/>
      <c r="C126" s="187"/>
      <c r="D126" s="187"/>
      <c r="E126" s="187"/>
      <c r="F126" s="187"/>
      <c r="G126" s="15">
        <v>118</v>
      </c>
      <c r="H126" s="33">
        <v>3587651</v>
      </c>
      <c r="I126" s="33">
        <v>6838432</v>
      </c>
    </row>
    <row r="127" spans="1:9" ht="12.75">
      <c r="A127" s="187" t="s">
        <v>100</v>
      </c>
      <c r="B127" s="187"/>
      <c r="C127" s="187"/>
      <c r="D127" s="187"/>
      <c r="E127" s="187"/>
      <c r="F127" s="187"/>
      <c r="G127" s="15">
        <v>119</v>
      </c>
      <c r="H127" s="33">
        <v>165390</v>
      </c>
      <c r="I127" s="33">
        <v>163383</v>
      </c>
    </row>
    <row r="128" spans="1:9" ht="12.75">
      <c r="A128" s="187" t="s">
        <v>101</v>
      </c>
      <c r="B128" s="187"/>
      <c r="C128" s="187"/>
      <c r="D128" s="187"/>
      <c r="E128" s="187"/>
      <c r="F128" s="187"/>
      <c r="G128" s="15">
        <v>120</v>
      </c>
      <c r="H128" s="33">
        <v>0</v>
      </c>
      <c r="I128" s="33">
        <v>0</v>
      </c>
    </row>
    <row r="129" spans="1:9" ht="12.75">
      <c r="A129" s="187" t="s">
        <v>102</v>
      </c>
      <c r="B129" s="187"/>
      <c r="C129" s="187"/>
      <c r="D129" s="187"/>
      <c r="E129" s="187"/>
      <c r="F129" s="187"/>
      <c r="G129" s="15">
        <v>121</v>
      </c>
      <c r="H129" s="33">
        <v>878822</v>
      </c>
      <c r="I129" s="33">
        <v>1308449</v>
      </c>
    </row>
    <row r="130" spans="1:9" ht="21.75" customHeight="1">
      <c r="A130" s="204" t="s">
        <v>103</v>
      </c>
      <c r="B130" s="204"/>
      <c r="C130" s="204"/>
      <c r="D130" s="204"/>
      <c r="E130" s="204"/>
      <c r="F130" s="204"/>
      <c r="G130" s="15">
        <v>122</v>
      </c>
      <c r="H130" s="33">
        <v>6791867</v>
      </c>
      <c r="I130" s="33">
        <v>2910844</v>
      </c>
    </row>
    <row r="131" spans="1:9" ht="12.75">
      <c r="A131" s="189" t="s">
        <v>388</v>
      </c>
      <c r="B131" s="189"/>
      <c r="C131" s="189"/>
      <c r="D131" s="189"/>
      <c r="E131" s="189"/>
      <c r="F131" s="189"/>
      <c r="G131" s="16">
        <v>123</v>
      </c>
      <c r="H131" s="34">
        <f>H75+H96+H103+H115+H130</f>
        <v>4624282550</v>
      </c>
      <c r="I131" s="34">
        <f>I75+I96+I103+I115+I130</f>
        <v>4771954182</v>
      </c>
    </row>
    <row r="132" spans="1:9" ht="12.75">
      <c r="A132" s="204" t="s">
        <v>104</v>
      </c>
      <c r="B132" s="204"/>
      <c r="C132" s="204"/>
      <c r="D132" s="204"/>
      <c r="E132" s="204"/>
      <c r="F132" s="204"/>
      <c r="G132" s="15">
        <v>124</v>
      </c>
      <c r="H132" s="33">
        <v>3167297350</v>
      </c>
      <c r="I132" s="33">
        <v>3167384903</v>
      </c>
    </row>
  </sheetData>
  <sheetProtection sheet="1" objects="1" scenarios="1"/>
  <mergeCells count="132">
    <mergeCell ref="A102:F102"/>
    <mergeCell ref="A103:F103"/>
    <mergeCell ref="A92:F92"/>
    <mergeCell ref="A93:F93"/>
    <mergeCell ref="A85:F85"/>
    <mergeCell ref="A78:F78"/>
    <mergeCell ref="A79:F79"/>
    <mergeCell ref="A72:F72"/>
    <mergeCell ref="A73:F73"/>
    <mergeCell ref="A74:I74"/>
    <mergeCell ref="A81:F81"/>
    <mergeCell ref="A70:F70"/>
    <mergeCell ref="A71:F71"/>
    <mergeCell ref="A82:F82"/>
    <mergeCell ref="A83:F83"/>
    <mergeCell ref="A84:F84"/>
    <mergeCell ref="A129:F129"/>
    <mergeCell ref="A130:F130"/>
    <mergeCell ref="A131:F131"/>
    <mergeCell ref="A132:F132"/>
    <mergeCell ref="A110:F110"/>
    <mergeCell ref="A111:F111"/>
    <mergeCell ref="A112:F112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80:F80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100:F100"/>
    <mergeCell ref="A101:F101"/>
    <mergeCell ref="A104:F104"/>
    <mergeCell ref="A105:F105"/>
    <mergeCell ref="A106:F106"/>
    <mergeCell ref="A1:I1"/>
    <mergeCell ref="A2:I2"/>
    <mergeCell ref="A3:I3"/>
    <mergeCell ref="A25:F25"/>
    <mergeCell ref="A26:F26"/>
    <mergeCell ref="A117:F117"/>
    <mergeCell ref="A118:F118"/>
    <mergeCell ref="A119:F119"/>
    <mergeCell ref="A120:F120"/>
    <mergeCell ref="A121:F121"/>
    <mergeCell ref="A122:F122"/>
    <mergeCell ref="A126:F126"/>
    <mergeCell ref="A127:F127"/>
    <mergeCell ref="A128:F128"/>
    <mergeCell ref="A123:F123"/>
    <mergeCell ref="A124:F124"/>
    <mergeCell ref="A113:F113"/>
    <mergeCell ref="A114:F114"/>
    <mergeCell ref="A115:F115"/>
    <mergeCell ref="A116:F116"/>
    <mergeCell ref="A125:F125"/>
    <mergeCell ref="A41:F41"/>
    <mergeCell ref="A107:F107"/>
    <mergeCell ref="A108:F108"/>
    <mergeCell ref="A109:F109"/>
    <mergeCell ref="A96:F96"/>
    <mergeCell ref="A97:F97"/>
    <mergeCell ref="A94:F94"/>
    <mergeCell ref="A95:F95"/>
    <mergeCell ref="A98:F98"/>
    <mergeCell ref="A99:F99"/>
    <mergeCell ref="A28:F28"/>
    <mergeCell ref="A29:F29"/>
    <mergeCell ref="A30:F30"/>
    <mergeCell ref="A31:F31"/>
    <mergeCell ref="A18:F18"/>
    <mergeCell ref="A19:F19"/>
    <mergeCell ref="A20:F20"/>
    <mergeCell ref="A21:F21"/>
    <mergeCell ref="A27:F27"/>
    <mergeCell ref="A52:F52"/>
    <mergeCell ref="A34:F34"/>
    <mergeCell ref="A35:F35"/>
    <mergeCell ref="A36:F36"/>
    <mergeCell ref="A37:F37"/>
    <mergeCell ref="A50:F50"/>
    <mergeCell ref="A47:F47"/>
    <mergeCell ref="A38:F38"/>
    <mergeCell ref="A39:F39"/>
    <mergeCell ref="A40:F40"/>
    <mergeCell ref="A86:F86"/>
    <mergeCell ref="A87:F87"/>
    <mergeCell ref="A57:F57"/>
    <mergeCell ref="A58:F58"/>
    <mergeCell ref="A59:F59"/>
    <mergeCell ref="A11:F11"/>
    <mergeCell ref="A44:F44"/>
    <mergeCell ref="A45:F45"/>
    <mergeCell ref="A46:F46"/>
    <mergeCell ref="A51:F51"/>
    <mergeCell ref="A68:F68"/>
    <mergeCell ref="A69:F69"/>
    <mergeCell ref="A60:F60"/>
    <mergeCell ref="A61:F61"/>
    <mergeCell ref="A62:F62"/>
    <mergeCell ref="A63:F63"/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10" zoomScalePageLayoutView="0" workbookViewId="0" topLeftCell="A70">
      <selection activeCell="R86" sqref="R86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27" t="s">
        <v>106</v>
      </c>
      <c r="B1" s="228"/>
      <c r="C1" s="228"/>
      <c r="D1" s="228"/>
      <c r="E1" s="228"/>
      <c r="F1" s="228"/>
      <c r="G1" s="228"/>
      <c r="H1" s="228"/>
      <c r="I1" s="228"/>
      <c r="J1" s="121"/>
      <c r="K1" s="121"/>
    </row>
    <row r="2" spans="1:11" ht="12.75">
      <c r="A2" s="226" t="s">
        <v>451</v>
      </c>
      <c r="B2" s="193"/>
      <c r="C2" s="193"/>
      <c r="D2" s="193"/>
      <c r="E2" s="193"/>
      <c r="F2" s="193"/>
      <c r="G2" s="193"/>
      <c r="H2" s="193"/>
      <c r="I2" s="193"/>
      <c r="J2" s="121"/>
      <c r="K2" s="121"/>
    </row>
    <row r="3" spans="1:11" ht="12.75">
      <c r="A3" s="214" t="s">
        <v>355</v>
      </c>
      <c r="B3" s="215"/>
      <c r="C3" s="215"/>
      <c r="D3" s="215"/>
      <c r="E3" s="215"/>
      <c r="F3" s="215"/>
      <c r="G3" s="215"/>
      <c r="H3" s="215"/>
      <c r="I3" s="215"/>
      <c r="J3" s="216"/>
      <c r="K3" s="216"/>
    </row>
    <row r="4" spans="1:11" ht="12.75">
      <c r="A4" s="217" t="s">
        <v>449</v>
      </c>
      <c r="B4" s="218"/>
      <c r="C4" s="218"/>
      <c r="D4" s="218"/>
      <c r="E4" s="218"/>
      <c r="F4" s="218"/>
      <c r="G4" s="218"/>
      <c r="H4" s="218"/>
      <c r="I4" s="218"/>
      <c r="J4" s="219"/>
      <c r="K4" s="219"/>
    </row>
    <row r="5" spans="1:11" ht="21.75" customHeight="1">
      <c r="A5" s="211" t="s">
        <v>2</v>
      </c>
      <c r="B5" s="202"/>
      <c r="C5" s="202"/>
      <c r="D5" s="202"/>
      <c r="E5" s="202"/>
      <c r="F5" s="202"/>
      <c r="G5" s="211" t="s">
        <v>107</v>
      </c>
      <c r="H5" s="212" t="s">
        <v>380</v>
      </c>
      <c r="I5" s="213"/>
      <c r="J5" s="212" t="s">
        <v>347</v>
      </c>
      <c r="K5" s="213"/>
    </row>
    <row r="6" spans="1:11" ht="12.75">
      <c r="A6" s="202"/>
      <c r="B6" s="202"/>
      <c r="C6" s="202"/>
      <c r="D6" s="202"/>
      <c r="E6" s="202"/>
      <c r="F6" s="202"/>
      <c r="G6" s="202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22">
        <v>1</v>
      </c>
      <c r="B7" s="200"/>
      <c r="C7" s="200"/>
      <c r="D7" s="200"/>
      <c r="E7" s="200"/>
      <c r="F7" s="200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23" t="s">
        <v>120</v>
      </c>
      <c r="B8" s="223"/>
      <c r="C8" s="223"/>
      <c r="D8" s="223"/>
      <c r="E8" s="223"/>
      <c r="F8" s="223"/>
      <c r="G8" s="20">
        <v>125</v>
      </c>
      <c r="H8" s="37">
        <f>SUM(H9:H13)</f>
        <v>550595846</v>
      </c>
      <c r="I8" s="37">
        <f>SUM(I9:I13)</f>
        <v>196522372</v>
      </c>
      <c r="J8" s="37">
        <f>SUM(J9:J13)</f>
        <v>578264852</v>
      </c>
      <c r="K8" s="37">
        <f>SUM(K9:K13)</f>
        <v>207289459</v>
      </c>
    </row>
    <row r="9" spans="1:11" ht="12.75">
      <c r="A9" s="187" t="s">
        <v>121</v>
      </c>
      <c r="B9" s="187"/>
      <c r="C9" s="187"/>
      <c r="D9" s="187"/>
      <c r="E9" s="187"/>
      <c r="F9" s="187"/>
      <c r="G9" s="15">
        <v>126</v>
      </c>
      <c r="H9" s="33">
        <v>0</v>
      </c>
      <c r="I9" s="33">
        <v>0</v>
      </c>
      <c r="J9" s="33">
        <v>0</v>
      </c>
      <c r="K9" s="33">
        <v>0</v>
      </c>
    </row>
    <row r="10" spans="1:11" ht="12.75">
      <c r="A10" s="187" t="s">
        <v>122</v>
      </c>
      <c r="B10" s="187"/>
      <c r="C10" s="187"/>
      <c r="D10" s="187"/>
      <c r="E10" s="187"/>
      <c r="F10" s="187"/>
      <c r="G10" s="15">
        <v>127</v>
      </c>
      <c r="H10" s="33">
        <v>496431537</v>
      </c>
      <c r="I10" s="33">
        <v>160158550</v>
      </c>
      <c r="J10" s="33">
        <v>575775419</v>
      </c>
      <c r="K10" s="33">
        <f>J10-368956402</f>
        <v>206819017</v>
      </c>
    </row>
    <row r="11" spans="1:11" ht="12.75">
      <c r="A11" s="187" t="s">
        <v>123</v>
      </c>
      <c r="B11" s="187"/>
      <c r="C11" s="187"/>
      <c r="D11" s="187"/>
      <c r="E11" s="187"/>
      <c r="F11" s="187"/>
      <c r="G11" s="15">
        <v>128</v>
      </c>
      <c r="H11" s="33">
        <v>0</v>
      </c>
      <c r="I11" s="33">
        <v>0</v>
      </c>
      <c r="J11" s="33">
        <v>0</v>
      </c>
      <c r="K11" s="33">
        <v>0</v>
      </c>
    </row>
    <row r="12" spans="1:11" ht="12.75">
      <c r="A12" s="187" t="s">
        <v>124</v>
      </c>
      <c r="B12" s="187"/>
      <c r="C12" s="187"/>
      <c r="D12" s="187"/>
      <c r="E12" s="187"/>
      <c r="F12" s="187"/>
      <c r="G12" s="15">
        <v>129</v>
      </c>
      <c r="H12" s="33">
        <v>46088</v>
      </c>
      <c r="I12" s="33">
        <v>16066</v>
      </c>
      <c r="J12" s="33">
        <v>45503</v>
      </c>
      <c r="K12" s="33">
        <f>J12-30767</f>
        <v>14736</v>
      </c>
    </row>
    <row r="13" spans="1:11" ht="12.75">
      <c r="A13" s="187" t="s">
        <v>125</v>
      </c>
      <c r="B13" s="187"/>
      <c r="C13" s="187"/>
      <c r="D13" s="187"/>
      <c r="E13" s="187"/>
      <c r="F13" s="187"/>
      <c r="G13" s="15">
        <v>130</v>
      </c>
      <c r="H13" s="33">
        <v>54118221</v>
      </c>
      <c r="I13" s="33">
        <v>36347756</v>
      </c>
      <c r="J13" s="33">
        <v>2443930</v>
      </c>
      <c r="K13" s="33">
        <f>J13-1988224</f>
        <v>455706</v>
      </c>
    </row>
    <row r="14" spans="1:11" ht="12.75">
      <c r="A14" s="223" t="s">
        <v>126</v>
      </c>
      <c r="B14" s="223"/>
      <c r="C14" s="223"/>
      <c r="D14" s="223"/>
      <c r="E14" s="223"/>
      <c r="F14" s="223"/>
      <c r="G14" s="20">
        <v>131</v>
      </c>
      <c r="H14" s="37">
        <f>H15+H16+H20+H24+H25+H26+H29+H36</f>
        <v>262022481</v>
      </c>
      <c r="I14" s="37">
        <f>I15+I16+I20+I24+I25+I26+I29+I36</f>
        <v>83108611</v>
      </c>
      <c r="J14" s="37">
        <f>J15+J16+J20+J24+J25+J26+J29+J36</f>
        <v>296563219</v>
      </c>
      <c r="K14" s="37">
        <f>K15+K16+K20+K24+K25+K26+K29+K36</f>
        <v>103952821</v>
      </c>
    </row>
    <row r="15" spans="1:11" ht="12.75">
      <c r="A15" s="187" t="s">
        <v>108</v>
      </c>
      <c r="B15" s="187"/>
      <c r="C15" s="187"/>
      <c r="D15" s="187"/>
      <c r="E15" s="187"/>
      <c r="F15" s="187"/>
      <c r="G15" s="15">
        <v>132</v>
      </c>
      <c r="H15" s="33">
        <v>0</v>
      </c>
      <c r="I15" s="33">
        <v>0</v>
      </c>
      <c r="J15" s="33">
        <v>0</v>
      </c>
      <c r="K15" s="33">
        <v>0</v>
      </c>
    </row>
    <row r="16" spans="1:11" ht="12.75">
      <c r="A16" s="232" t="s">
        <v>127</v>
      </c>
      <c r="B16" s="232"/>
      <c r="C16" s="232"/>
      <c r="D16" s="232"/>
      <c r="E16" s="232"/>
      <c r="F16" s="232"/>
      <c r="G16" s="20">
        <v>133</v>
      </c>
      <c r="H16" s="37">
        <f>SUM(H17:H19)</f>
        <v>74838042</v>
      </c>
      <c r="I16" s="37">
        <f>SUM(I17:I19)</f>
        <v>25750629</v>
      </c>
      <c r="J16" s="37">
        <f>SUM(J17:J19)</f>
        <v>83766224</v>
      </c>
      <c r="K16" s="37">
        <f>SUM(K17:K19)</f>
        <v>30692871</v>
      </c>
    </row>
    <row r="17" spans="1:11" ht="12.75">
      <c r="A17" s="229" t="s">
        <v>128</v>
      </c>
      <c r="B17" s="229"/>
      <c r="C17" s="229"/>
      <c r="D17" s="229"/>
      <c r="E17" s="229"/>
      <c r="F17" s="229"/>
      <c r="G17" s="15">
        <v>134</v>
      </c>
      <c r="H17" s="33">
        <v>21868004</v>
      </c>
      <c r="I17" s="33">
        <v>4895943</v>
      </c>
      <c r="J17" s="33">
        <v>25901528</v>
      </c>
      <c r="K17" s="33">
        <f>J17-15249490</f>
        <v>10652038</v>
      </c>
    </row>
    <row r="18" spans="1:11" ht="12.75">
      <c r="A18" s="229" t="s">
        <v>129</v>
      </c>
      <c r="B18" s="229"/>
      <c r="C18" s="229"/>
      <c r="D18" s="229"/>
      <c r="E18" s="229"/>
      <c r="F18" s="229"/>
      <c r="G18" s="15">
        <v>135</v>
      </c>
      <c r="H18" s="33">
        <v>0</v>
      </c>
      <c r="I18" s="33">
        <v>0</v>
      </c>
      <c r="J18" s="33">
        <v>0</v>
      </c>
      <c r="K18" s="33">
        <v>0</v>
      </c>
    </row>
    <row r="19" spans="1:11" ht="12.75">
      <c r="A19" s="229" t="s">
        <v>130</v>
      </c>
      <c r="B19" s="229"/>
      <c r="C19" s="229"/>
      <c r="D19" s="229"/>
      <c r="E19" s="229"/>
      <c r="F19" s="229"/>
      <c r="G19" s="15">
        <v>136</v>
      </c>
      <c r="H19" s="33">
        <v>52970038</v>
      </c>
      <c r="I19" s="33">
        <v>20854686</v>
      </c>
      <c r="J19" s="33">
        <v>57864696</v>
      </c>
      <c r="K19" s="33">
        <f>J19-37823863</f>
        <v>20040833</v>
      </c>
    </row>
    <row r="20" spans="1:11" ht="12.75">
      <c r="A20" s="232" t="s">
        <v>131</v>
      </c>
      <c r="B20" s="232"/>
      <c r="C20" s="232"/>
      <c r="D20" s="232"/>
      <c r="E20" s="232"/>
      <c r="F20" s="232"/>
      <c r="G20" s="20">
        <v>137</v>
      </c>
      <c r="H20" s="37">
        <f>SUM(H21:H23)</f>
        <v>59044801</v>
      </c>
      <c r="I20" s="37">
        <f>SUM(I21:I23)</f>
        <v>20099096</v>
      </c>
      <c r="J20" s="37">
        <f>SUM(J21:J23)</f>
        <v>60167971</v>
      </c>
      <c r="K20" s="37">
        <f>SUM(K21:K23)</f>
        <v>19884610</v>
      </c>
    </row>
    <row r="21" spans="1:11" ht="12.75">
      <c r="A21" s="229" t="s">
        <v>109</v>
      </c>
      <c r="B21" s="229"/>
      <c r="C21" s="229"/>
      <c r="D21" s="229"/>
      <c r="E21" s="229"/>
      <c r="F21" s="229"/>
      <c r="G21" s="15">
        <v>138</v>
      </c>
      <c r="H21" s="33">
        <v>34082769</v>
      </c>
      <c r="I21" s="33">
        <v>11390749</v>
      </c>
      <c r="J21" s="33">
        <v>35057965</v>
      </c>
      <c r="K21" s="33">
        <f>J21-23440317</f>
        <v>11617648</v>
      </c>
    </row>
    <row r="22" spans="1:11" ht="12.75">
      <c r="A22" s="229" t="s">
        <v>110</v>
      </c>
      <c r="B22" s="229"/>
      <c r="C22" s="229"/>
      <c r="D22" s="229"/>
      <c r="E22" s="229"/>
      <c r="F22" s="229"/>
      <c r="G22" s="15">
        <v>139</v>
      </c>
      <c r="H22" s="33">
        <v>16483970</v>
      </c>
      <c r="I22" s="33">
        <v>5789610</v>
      </c>
      <c r="J22" s="33">
        <v>16428607</v>
      </c>
      <c r="K22" s="33">
        <f>J22-11017403</f>
        <v>5411204</v>
      </c>
    </row>
    <row r="23" spans="1:11" ht="12.75">
      <c r="A23" s="229" t="s">
        <v>111</v>
      </c>
      <c r="B23" s="229"/>
      <c r="C23" s="229"/>
      <c r="D23" s="229"/>
      <c r="E23" s="229"/>
      <c r="F23" s="229"/>
      <c r="G23" s="15">
        <v>140</v>
      </c>
      <c r="H23" s="33">
        <v>8478062</v>
      </c>
      <c r="I23" s="33">
        <v>2918737</v>
      </c>
      <c r="J23" s="33">
        <v>8681399</v>
      </c>
      <c r="K23" s="33">
        <f>J23-5825641</f>
        <v>2855758</v>
      </c>
    </row>
    <row r="24" spans="1:11" ht="12.75">
      <c r="A24" s="187" t="s">
        <v>112</v>
      </c>
      <c r="B24" s="187"/>
      <c r="C24" s="187"/>
      <c r="D24" s="187"/>
      <c r="E24" s="187"/>
      <c r="F24" s="187"/>
      <c r="G24" s="15">
        <v>141</v>
      </c>
      <c r="H24" s="33">
        <v>108008466</v>
      </c>
      <c r="I24" s="33">
        <v>29465269</v>
      </c>
      <c r="J24" s="33">
        <v>130586946</v>
      </c>
      <c r="K24" s="33">
        <f>J24-85473372</f>
        <v>45113574</v>
      </c>
    </row>
    <row r="25" spans="1:11" ht="12.75">
      <c r="A25" s="187" t="s">
        <v>113</v>
      </c>
      <c r="B25" s="187"/>
      <c r="C25" s="187"/>
      <c r="D25" s="187"/>
      <c r="E25" s="187"/>
      <c r="F25" s="187"/>
      <c r="G25" s="15">
        <v>142</v>
      </c>
      <c r="H25" s="33">
        <v>19136148</v>
      </c>
      <c r="I25" s="33">
        <v>7487622</v>
      </c>
      <c r="J25" s="33">
        <v>19821917</v>
      </c>
      <c r="K25" s="33">
        <f>J25-11716380</f>
        <v>8105537</v>
      </c>
    </row>
    <row r="26" spans="1:11" ht="12.75">
      <c r="A26" s="232" t="s">
        <v>132</v>
      </c>
      <c r="B26" s="232"/>
      <c r="C26" s="232"/>
      <c r="D26" s="232"/>
      <c r="E26" s="232"/>
      <c r="F26" s="232"/>
      <c r="G26" s="20">
        <v>143</v>
      </c>
      <c r="H26" s="37">
        <f>H27+H28</f>
        <v>0</v>
      </c>
      <c r="I26" s="37">
        <f>I27+I28</f>
        <v>0</v>
      </c>
      <c r="J26" s="37">
        <f>J27+J28</f>
        <v>0</v>
      </c>
      <c r="K26" s="37">
        <f>K27+K28</f>
        <v>0</v>
      </c>
    </row>
    <row r="27" spans="1:11" ht="12.75">
      <c r="A27" s="229" t="s">
        <v>133</v>
      </c>
      <c r="B27" s="229"/>
      <c r="C27" s="229"/>
      <c r="D27" s="229"/>
      <c r="E27" s="229"/>
      <c r="F27" s="229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ht="12.75">
      <c r="A28" s="229" t="s">
        <v>134</v>
      </c>
      <c r="B28" s="229"/>
      <c r="C28" s="229"/>
      <c r="D28" s="229"/>
      <c r="E28" s="229"/>
      <c r="F28" s="229"/>
      <c r="G28" s="15">
        <v>145</v>
      </c>
      <c r="H28" s="33">
        <v>0</v>
      </c>
      <c r="I28" s="33">
        <v>0</v>
      </c>
      <c r="J28" s="33">
        <v>0</v>
      </c>
      <c r="K28" s="33">
        <v>0</v>
      </c>
    </row>
    <row r="29" spans="1:11" ht="12.75">
      <c r="A29" s="232" t="s">
        <v>135</v>
      </c>
      <c r="B29" s="232"/>
      <c r="C29" s="232"/>
      <c r="D29" s="232"/>
      <c r="E29" s="232"/>
      <c r="F29" s="232"/>
      <c r="G29" s="20">
        <v>146</v>
      </c>
      <c r="H29" s="37">
        <f>SUM(H30:H35)</f>
        <v>0</v>
      </c>
      <c r="I29" s="37">
        <f>SUM(I30:I35)</f>
        <v>0</v>
      </c>
      <c r="J29" s="37">
        <f>SUM(J30:J35)</f>
        <v>0</v>
      </c>
      <c r="K29" s="37">
        <f>SUM(K30:K35)</f>
        <v>0</v>
      </c>
    </row>
    <row r="30" spans="1:11" ht="12.75">
      <c r="A30" s="229" t="s">
        <v>136</v>
      </c>
      <c r="B30" s="229"/>
      <c r="C30" s="229"/>
      <c r="D30" s="229"/>
      <c r="E30" s="229"/>
      <c r="F30" s="229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ht="12.75">
      <c r="A31" s="229" t="s">
        <v>137</v>
      </c>
      <c r="B31" s="229"/>
      <c r="C31" s="229"/>
      <c r="D31" s="229"/>
      <c r="E31" s="229"/>
      <c r="F31" s="229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.75">
      <c r="A32" s="229" t="s">
        <v>138</v>
      </c>
      <c r="B32" s="229"/>
      <c r="C32" s="229"/>
      <c r="D32" s="229"/>
      <c r="E32" s="229"/>
      <c r="F32" s="229"/>
      <c r="G32" s="15">
        <v>149</v>
      </c>
      <c r="H32" s="33">
        <v>0</v>
      </c>
      <c r="I32" s="33">
        <v>0</v>
      </c>
      <c r="J32" s="33">
        <v>0</v>
      </c>
      <c r="K32" s="33">
        <v>0</v>
      </c>
    </row>
    <row r="33" spans="1:11" ht="12.75">
      <c r="A33" s="229" t="s">
        <v>139</v>
      </c>
      <c r="B33" s="229"/>
      <c r="C33" s="229"/>
      <c r="D33" s="229"/>
      <c r="E33" s="229"/>
      <c r="F33" s="229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.75">
      <c r="A34" s="229" t="s">
        <v>140</v>
      </c>
      <c r="B34" s="229"/>
      <c r="C34" s="229"/>
      <c r="D34" s="229"/>
      <c r="E34" s="229"/>
      <c r="F34" s="229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.75">
      <c r="A35" s="229" t="s">
        <v>141</v>
      </c>
      <c r="B35" s="229"/>
      <c r="C35" s="229"/>
      <c r="D35" s="229"/>
      <c r="E35" s="229"/>
      <c r="F35" s="229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ht="12.75">
      <c r="A36" s="187" t="s">
        <v>114</v>
      </c>
      <c r="B36" s="187"/>
      <c r="C36" s="187"/>
      <c r="D36" s="187"/>
      <c r="E36" s="187"/>
      <c r="F36" s="187"/>
      <c r="G36" s="15">
        <v>153</v>
      </c>
      <c r="H36" s="33">
        <v>995024</v>
      </c>
      <c r="I36" s="33">
        <v>305995</v>
      </c>
      <c r="J36" s="33">
        <v>2220161</v>
      </c>
      <c r="K36" s="33">
        <f>J36-2063932</f>
        <v>156229</v>
      </c>
    </row>
    <row r="37" spans="1:11" ht="12.75">
      <c r="A37" s="223" t="s">
        <v>142</v>
      </c>
      <c r="B37" s="223"/>
      <c r="C37" s="223"/>
      <c r="D37" s="223"/>
      <c r="E37" s="223"/>
      <c r="F37" s="223"/>
      <c r="G37" s="20">
        <v>154</v>
      </c>
      <c r="H37" s="37">
        <f>SUM(H38:H47)</f>
        <v>7281366</v>
      </c>
      <c r="I37" s="37">
        <f>SUM(I38:I47)</f>
        <v>3102624</v>
      </c>
      <c r="J37" s="37">
        <f>SUM(J38:J47)</f>
        <v>4303954</v>
      </c>
      <c r="K37" s="37">
        <f>SUM(K38:K47)</f>
        <v>517900</v>
      </c>
    </row>
    <row r="38" spans="1:11" ht="12.75">
      <c r="A38" s="187" t="s">
        <v>143</v>
      </c>
      <c r="B38" s="187"/>
      <c r="C38" s="187"/>
      <c r="D38" s="187"/>
      <c r="E38" s="187"/>
      <c r="F38" s="187"/>
      <c r="G38" s="15">
        <v>155</v>
      </c>
      <c r="H38" s="33">
        <v>0</v>
      </c>
      <c r="I38" s="33">
        <v>0</v>
      </c>
      <c r="J38" s="33">
        <v>0</v>
      </c>
      <c r="K38" s="33">
        <v>0</v>
      </c>
    </row>
    <row r="39" spans="1:11" ht="24.75" customHeight="1">
      <c r="A39" s="187" t="s">
        <v>144</v>
      </c>
      <c r="B39" s="187"/>
      <c r="C39" s="187"/>
      <c r="D39" s="187"/>
      <c r="E39" s="187"/>
      <c r="F39" s="187"/>
      <c r="G39" s="15">
        <v>156</v>
      </c>
      <c r="H39" s="33">
        <v>0</v>
      </c>
      <c r="I39" s="33">
        <v>0</v>
      </c>
      <c r="J39" s="33">
        <v>0</v>
      </c>
      <c r="K39" s="33">
        <v>0</v>
      </c>
    </row>
    <row r="40" spans="1:11" ht="24.75" customHeight="1">
      <c r="A40" s="187" t="s">
        <v>145</v>
      </c>
      <c r="B40" s="187"/>
      <c r="C40" s="187"/>
      <c r="D40" s="187"/>
      <c r="E40" s="187"/>
      <c r="F40" s="187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187" t="s">
        <v>146</v>
      </c>
      <c r="B41" s="187"/>
      <c r="C41" s="187"/>
      <c r="D41" s="187"/>
      <c r="E41" s="187"/>
      <c r="F41" s="187"/>
      <c r="G41" s="15">
        <v>158</v>
      </c>
      <c r="H41" s="33">
        <v>0</v>
      </c>
      <c r="I41" s="33">
        <v>0</v>
      </c>
      <c r="J41" s="33">
        <v>0</v>
      </c>
      <c r="K41" s="33">
        <v>0</v>
      </c>
    </row>
    <row r="42" spans="1:11" ht="24.75" customHeight="1">
      <c r="A42" s="187" t="s">
        <v>147</v>
      </c>
      <c r="B42" s="187"/>
      <c r="C42" s="187"/>
      <c r="D42" s="187"/>
      <c r="E42" s="187"/>
      <c r="F42" s="187"/>
      <c r="G42" s="15">
        <v>159</v>
      </c>
      <c r="H42" s="33">
        <v>219</v>
      </c>
      <c r="I42" s="33">
        <v>34</v>
      </c>
      <c r="J42" s="33">
        <v>2531</v>
      </c>
      <c r="K42" s="33">
        <f>J42-2205</f>
        <v>326</v>
      </c>
    </row>
    <row r="43" spans="1:11" ht="12.75">
      <c r="A43" s="187" t="s">
        <v>148</v>
      </c>
      <c r="B43" s="187"/>
      <c r="C43" s="187"/>
      <c r="D43" s="187"/>
      <c r="E43" s="187"/>
      <c r="F43" s="187"/>
      <c r="G43" s="15">
        <v>160</v>
      </c>
      <c r="H43" s="33">
        <v>0</v>
      </c>
      <c r="I43" s="33">
        <v>0</v>
      </c>
      <c r="J43" s="33">
        <v>0</v>
      </c>
      <c r="K43" s="33">
        <v>0</v>
      </c>
    </row>
    <row r="44" spans="1:11" ht="12.75">
      <c r="A44" s="187" t="s">
        <v>149</v>
      </c>
      <c r="B44" s="187"/>
      <c r="C44" s="187"/>
      <c r="D44" s="187"/>
      <c r="E44" s="187"/>
      <c r="F44" s="187"/>
      <c r="G44" s="15">
        <v>161</v>
      </c>
      <c r="H44" s="33">
        <v>4467058</v>
      </c>
      <c r="I44" s="33">
        <v>1086662</v>
      </c>
      <c r="J44" s="33">
        <v>644755</v>
      </c>
      <c r="K44" s="33">
        <f>J44-616649</f>
        <v>28106</v>
      </c>
    </row>
    <row r="45" spans="1:11" ht="12.75">
      <c r="A45" s="187" t="s">
        <v>150</v>
      </c>
      <c r="B45" s="187"/>
      <c r="C45" s="187"/>
      <c r="D45" s="187"/>
      <c r="E45" s="187"/>
      <c r="F45" s="187"/>
      <c r="G45" s="15">
        <v>162</v>
      </c>
      <c r="H45" s="33">
        <v>2814089</v>
      </c>
      <c r="I45" s="33">
        <v>2015928</v>
      </c>
      <c r="J45" s="33">
        <v>3656668</v>
      </c>
      <c r="K45" s="33">
        <f>J45-3167200</f>
        <v>489468</v>
      </c>
    </row>
    <row r="46" spans="1:11" ht="12.75">
      <c r="A46" s="187" t="s">
        <v>151</v>
      </c>
      <c r="B46" s="187"/>
      <c r="C46" s="187"/>
      <c r="D46" s="187"/>
      <c r="E46" s="187"/>
      <c r="F46" s="187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.75">
      <c r="A47" s="187" t="s">
        <v>152</v>
      </c>
      <c r="B47" s="187"/>
      <c r="C47" s="187"/>
      <c r="D47" s="187"/>
      <c r="E47" s="187"/>
      <c r="F47" s="187"/>
      <c r="G47" s="15">
        <v>164</v>
      </c>
      <c r="H47" s="33">
        <v>0</v>
      </c>
      <c r="I47" s="33">
        <v>0</v>
      </c>
      <c r="J47" s="33">
        <v>0</v>
      </c>
      <c r="K47" s="33">
        <v>0</v>
      </c>
    </row>
    <row r="48" spans="1:11" ht="12.75">
      <c r="A48" s="223" t="s">
        <v>153</v>
      </c>
      <c r="B48" s="223"/>
      <c r="C48" s="223"/>
      <c r="D48" s="223"/>
      <c r="E48" s="223"/>
      <c r="F48" s="223"/>
      <c r="G48" s="20">
        <v>165</v>
      </c>
      <c r="H48" s="37">
        <f>SUM(H49:H55)</f>
        <v>922177</v>
      </c>
      <c r="I48" s="37">
        <f>SUM(I49:I55)</f>
        <v>136323</v>
      </c>
      <c r="J48" s="37">
        <f>SUM(J49:J55)</f>
        <v>1315880</v>
      </c>
      <c r="K48" s="37">
        <f>SUM(K49:K55)</f>
        <v>557503</v>
      </c>
    </row>
    <row r="49" spans="1:11" ht="24.75" customHeight="1">
      <c r="A49" s="187" t="s">
        <v>154</v>
      </c>
      <c r="B49" s="187"/>
      <c r="C49" s="187"/>
      <c r="D49" s="187"/>
      <c r="E49" s="187"/>
      <c r="F49" s="187"/>
      <c r="G49" s="15">
        <v>166</v>
      </c>
      <c r="H49" s="33">
        <v>0</v>
      </c>
      <c r="I49" s="33">
        <v>0</v>
      </c>
      <c r="J49" s="33">
        <v>0</v>
      </c>
      <c r="K49" s="33">
        <v>0</v>
      </c>
    </row>
    <row r="50" spans="1:11" ht="12.75">
      <c r="A50" s="224" t="s">
        <v>155</v>
      </c>
      <c r="B50" s="224"/>
      <c r="C50" s="224"/>
      <c r="D50" s="224"/>
      <c r="E50" s="224"/>
      <c r="F50" s="224"/>
      <c r="G50" s="15">
        <v>167</v>
      </c>
      <c r="H50" s="33">
        <v>124</v>
      </c>
      <c r="I50" s="33">
        <v>0</v>
      </c>
      <c r="J50" s="33">
        <v>442</v>
      </c>
      <c r="K50" s="33">
        <v>0</v>
      </c>
    </row>
    <row r="51" spans="1:11" ht="12.75">
      <c r="A51" s="224" t="s">
        <v>156</v>
      </c>
      <c r="B51" s="224"/>
      <c r="C51" s="224"/>
      <c r="D51" s="224"/>
      <c r="E51" s="224"/>
      <c r="F51" s="224"/>
      <c r="G51" s="15">
        <v>168</v>
      </c>
      <c r="H51" s="33">
        <v>12636</v>
      </c>
      <c r="I51" s="33">
        <v>10112</v>
      </c>
      <c r="J51" s="33">
        <v>10801</v>
      </c>
      <c r="K51" s="33">
        <f>J51-5497</f>
        <v>5304</v>
      </c>
    </row>
    <row r="52" spans="1:11" ht="12.75">
      <c r="A52" s="224" t="s">
        <v>157</v>
      </c>
      <c r="B52" s="224"/>
      <c r="C52" s="224"/>
      <c r="D52" s="224"/>
      <c r="E52" s="224"/>
      <c r="F52" s="224"/>
      <c r="G52" s="15">
        <v>169</v>
      </c>
      <c r="H52" s="33">
        <v>742653</v>
      </c>
      <c r="I52" s="33">
        <v>72272</v>
      </c>
      <c r="J52" s="33">
        <v>1147270</v>
      </c>
      <c r="K52" s="33">
        <f>J52-655316</f>
        <v>491954</v>
      </c>
    </row>
    <row r="53" spans="1:11" ht="12.75">
      <c r="A53" s="224" t="s">
        <v>158</v>
      </c>
      <c r="B53" s="224"/>
      <c r="C53" s="224"/>
      <c r="D53" s="224"/>
      <c r="E53" s="224"/>
      <c r="F53" s="224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224" t="s">
        <v>159</v>
      </c>
      <c r="B54" s="224"/>
      <c r="C54" s="224"/>
      <c r="D54" s="224"/>
      <c r="E54" s="224"/>
      <c r="F54" s="224"/>
      <c r="G54" s="15">
        <v>171</v>
      </c>
      <c r="H54" s="33">
        <v>0</v>
      </c>
      <c r="I54" s="33">
        <v>0</v>
      </c>
      <c r="J54" s="33">
        <v>0</v>
      </c>
      <c r="K54" s="33">
        <v>0</v>
      </c>
    </row>
    <row r="55" spans="1:11" ht="12.75">
      <c r="A55" s="224" t="s">
        <v>160</v>
      </c>
      <c r="B55" s="224"/>
      <c r="C55" s="224"/>
      <c r="D55" s="224"/>
      <c r="E55" s="224"/>
      <c r="F55" s="224"/>
      <c r="G55" s="15">
        <v>172</v>
      </c>
      <c r="H55" s="33">
        <v>166764</v>
      </c>
      <c r="I55" s="33">
        <v>53939</v>
      </c>
      <c r="J55" s="33">
        <v>157367</v>
      </c>
      <c r="K55" s="33">
        <v>60245</v>
      </c>
    </row>
    <row r="56" spans="1:11" ht="21.75" customHeight="1">
      <c r="A56" s="225" t="s">
        <v>161</v>
      </c>
      <c r="B56" s="225"/>
      <c r="C56" s="225"/>
      <c r="D56" s="225"/>
      <c r="E56" s="225"/>
      <c r="F56" s="225"/>
      <c r="G56" s="15">
        <v>173</v>
      </c>
      <c r="H56" s="33">
        <v>0</v>
      </c>
      <c r="I56" s="33">
        <v>0</v>
      </c>
      <c r="J56" s="33">
        <v>0</v>
      </c>
      <c r="K56" s="33">
        <v>0</v>
      </c>
    </row>
    <row r="57" spans="1:11" ht="12.75">
      <c r="A57" s="225" t="s">
        <v>162</v>
      </c>
      <c r="B57" s="225"/>
      <c r="C57" s="225"/>
      <c r="D57" s="225"/>
      <c r="E57" s="225"/>
      <c r="F57" s="225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25" t="s">
        <v>163</v>
      </c>
      <c r="B58" s="225"/>
      <c r="C58" s="225"/>
      <c r="D58" s="225"/>
      <c r="E58" s="225"/>
      <c r="F58" s="225"/>
      <c r="G58" s="15">
        <v>175</v>
      </c>
      <c r="H58" s="33">
        <v>0</v>
      </c>
      <c r="I58" s="33">
        <v>0</v>
      </c>
      <c r="J58" s="33">
        <v>0</v>
      </c>
      <c r="K58" s="33">
        <v>0</v>
      </c>
    </row>
    <row r="59" spans="1:11" ht="12.75">
      <c r="A59" s="225" t="s">
        <v>164</v>
      </c>
      <c r="B59" s="225"/>
      <c r="C59" s="225"/>
      <c r="D59" s="225"/>
      <c r="E59" s="225"/>
      <c r="F59" s="225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.75">
      <c r="A60" s="223" t="s">
        <v>165</v>
      </c>
      <c r="B60" s="223"/>
      <c r="C60" s="223"/>
      <c r="D60" s="223"/>
      <c r="E60" s="223"/>
      <c r="F60" s="223"/>
      <c r="G60" s="20">
        <v>177</v>
      </c>
      <c r="H60" s="37">
        <f>H8+H37+H56+H57</f>
        <v>557877212</v>
      </c>
      <c r="I60" s="37">
        <f>I8+I37+I56+I57</f>
        <v>199624996</v>
      </c>
      <c r="J60" s="37">
        <f>J8+J37+J56+J57</f>
        <v>582568806</v>
      </c>
      <c r="K60" s="37">
        <f>K8+K37+K56+K57</f>
        <v>207807359</v>
      </c>
    </row>
    <row r="61" spans="1:11" ht="12.75">
      <c r="A61" s="223" t="s">
        <v>166</v>
      </c>
      <c r="B61" s="223"/>
      <c r="C61" s="223"/>
      <c r="D61" s="223"/>
      <c r="E61" s="223"/>
      <c r="F61" s="223"/>
      <c r="G61" s="20">
        <v>178</v>
      </c>
      <c r="H61" s="37">
        <f>H14+H48+H58+H59</f>
        <v>262944658</v>
      </c>
      <c r="I61" s="37">
        <f>I14+I48+I58+I59</f>
        <v>83244934</v>
      </c>
      <c r="J61" s="37">
        <f>J14+J48+J58+J59</f>
        <v>297879099</v>
      </c>
      <c r="K61" s="37">
        <f>K14+K48+K58+K59</f>
        <v>104510324</v>
      </c>
    </row>
    <row r="62" spans="1:11" ht="12.75">
      <c r="A62" s="223" t="s">
        <v>167</v>
      </c>
      <c r="B62" s="223"/>
      <c r="C62" s="223"/>
      <c r="D62" s="223"/>
      <c r="E62" s="223"/>
      <c r="F62" s="223"/>
      <c r="G62" s="20">
        <v>179</v>
      </c>
      <c r="H62" s="37">
        <f>H60-H61</f>
        <v>294932554</v>
      </c>
      <c r="I62" s="37">
        <f>I60-I61</f>
        <v>116380062</v>
      </c>
      <c r="J62" s="37">
        <f>J60-J61</f>
        <v>284689707</v>
      </c>
      <c r="K62" s="37">
        <f>K60-K61</f>
        <v>103297035</v>
      </c>
    </row>
    <row r="63" spans="1:11" ht="12.75">
      <c r="A63" s="210" t="s">
        <v>168</v>
      </c>
      <c r="B63" s="210"/>
      <c r="C63" s="210"/>
      <c r="D63" s="210"/>
      <c r="E63" s="210"/>
      <c r="F63" s="210"/>
      <c r="G63" s="20">
        <v>180</v>
      </c>
      <c r="H63" s="37">
        <f>+IF((H60-H61)&gt;0,(H60-H61),0)</f>
        <v>294932554</v>
      </c>
      <c r="I63" s="37">
        <f>+IF((I60-I61)&gt;0,(I60-I61),0)</f>
        <v>116380062</v>
      </c>
      <c r="J63" s="37">
        <f>+IF((J60-J61)&gt;0,(J60-J61),0)</f>
        <v>284689707</v>
      </c>
      <c r="K63" s="37">
        <f>+IF((K60-K61)&gt;0,(K60-K61),0)</f>
        <v>103297035</v>
      </c>
    </row>
    <row r="64" spans="1:11" ht="12.75">
      <c r="A64" s="210" t="s">
        <v>169</v>
      </c>
      <c r="B64" s="210"/>
      <c r="C64" s="210"/>
      <c r="D64" s="210"/>
      <c r="E64" s="210"/>
      <c r="F64" s="210"/>
      <c r="G64" s="20">
        <v>181</v>
      </c>
      <c r="H64" s="37">
        <f>+IF((H60-H61)&lt;0,(H60-H61),0)</f>
        <v>0</v>
      </c>
      <c r="I64" s="37">
        <f>+IF((I60-I61)&lt;0,(I60-I61),0)</f>
        <v>0</v>
      </c>
      <c r="J64" s="37">
        <f>+IF((J60-J61)&lt;0,(J60-J61),0)</f>
        <v>0</v>
      </c>
      <c r="K64" s="37">
        <f>+IF((K60-K61)&lt;0,(K60-K61),0)</f>
        <v>0</v>
      </c>
    </row>
    <row r="65" spans="1:11" ht="12.75">
      <c r="A65" s="225" t="s">
        <v>115</v>
      </c>
      <c r="B65" s="225"/>
      <c r="C65" s="225"/>
      <c r="D65" s="225"/>
      <c r="E65" s="225"/>
      <c r="F65" s="225"/>
      <c r="G65" s="15">
        <v>182</v>
      </c>
      <c r="H65" s="33">
        <v>53087860</v>
      </c>
      <c r="I65" s="33">
        <v>20948411</v>
      </c>
      <c r="J65" s="33">
        <v>51244147</v>
      </c>
      <c r="K65" s="33">
        <f>J65-32650681</f>
        <v>18593466</v>
      </c>
    </row>
    <row r="66" spans="1:11" ht="12.75">
      <c r="A66" s="223" t="s">
        <v>170</v>
      </c>
      <c r="B66" s="223"/>
      <c r="C66" s="223"/>
      <c r="D66" s="223"/>
      <c r="E66" s="223"/>
      <c r="F66" s="223"/>
      <c r="G66" s="20">
        <v>183</v>
      </c>
      <c r="H66" s="37">
        <f>H62-H65</f>
        <v>241844694</v>
      </c>
      <c r="I66" s="37">
        <f>I62-I65</f>
        <v>95431651</v>
      </c>
      <c r="J66" s="37">
        <f>J62-J65</f>
        <v>233445560</v>
      </c>
      <c r="K66" s="37">
        <f>K62-K65</f>
        <v>84703569</v>
      </c>
    </row>
    <row r="67" spans="1:11" ht="12.75">
      <c r="A67" s="210" t="s">
        <v>171</v>
      </c>
      <c r="B67" s="210"/>
      <c r="C67" s="210"/>
      <c r="D67" s="210"/>
      <c r="E67" s="210"/>
      <c r="F67" s="210"/>
      <c r="G67" s="20">
        <v>184</v>
      </c>
      <c r="H67" s="37">
        <f>+IF((H62-H65)&gt;0,(H62-H65),0)</f>
        <v>241844694</v>
      </c>
      <c r="I67" s="37">
        <f>+IF((I62-I65)&gt;0,(I62-I65),0)</f>
        <v>95431651</v>
      </c>
      <c r="J67" s="37">
        <f>+IF((J62-J65)&gt;0,(J62-J65),0)</f>
        <v>233445560</v>
      </c>
      <c r="K67" s="37">
        <f>+IF((K62-K65)&gt;0,(K62-K65),0)</f>
        <v>84703569</v>
      </c>
    </row>
    <row r="68" spans="1:11" ht="12.75">
      <c r="A68" s="210" t="s">
        <v>172</v>
      </c>
      <c r="B68" s="210"/>
      <c r="C68" s="210"/>
      <c r="D68" s="210"/>
      <c r="E68" s="210"/>
      <c r="F68" s="210"/>
      <c r="G68" s="20">
        <v>185</v>
      </c>
      <c r="H68" s="37">
        <f>+IF((H62-H65)&lt;0,(H62-H65),0)</f>
        <v>0</v>
      </c>
      <c r="I68" s="37">
        <f>+IF((I62-I65)&lt;0,(I62-I65),0)</f>
        <v>0</v>
      </c>
      <c r="J68" s="37">
        <f>+IF((J62-J65)&lt;0,(J62-J65),0)</f>
        <v>0</v>
      </c>
      <c r="K68" s="37">
        <f>+IF((K62-K65)&lt;0,(K62-K65),0)</f>
        <v>0</v>
      </c>
    </row>
    <row r="69" spans="1:11" ht="12.75">
      <c r="A69" s="206" t="s">
        <v>173</v>
      </c>
      <c r="B69" s="206"/>
      <c r="C69" s="206"/>
      <c r="D69" s="206"/>
      <c r="E69" s="206"/>
      <c r="F69" s="206"/>
      <c r="G69" s="220"/>
      <c r="H69" s="220"/>
      <c r="I69" s="220"/>
      <c r="J69" s="221"/>
      <c r="K69" s="221"/>
    </row>
    <row r="70" spans="1:11" ht="21.75" customHeight="1">
      <c r="A70" s="223" t="s">
        <v>174</v>
      </c>
      <c r="B70" s="223"/>
      <c r="C70" s="223"/>
      <c r="D70" s="223"/>
      <c r="E70" s="223"/>
      <c r="F70" s="223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24" t="s">
        <v>175</v>
      </c>
      <c r="B71" s="224"/>
      <c r="C71" s="224"/>
      <c r="D71" s="224"/>
      <c r="E71" s="224"/>
      <c r="F71" s="224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.75">
      <c r="A72" s="224" t="s">
        <v>176</v>
      </c>
      <c r="B72" s="224"/>
      <c r="C72" s="224"/>
      <c r="D72" s="224"/>
      <c r="E72" s="224"/>
      <c r="F72" s="224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.75">
      <c r="A73" s="225" t="s">
        <v>177</v>
      </c>
      <c r="B73" s="225"/>
      <c r="C73" s="225"/>
      <c r="D73" s="225"/>
      <c r="E73" s="225"/>
      <c r="F73" s="225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.75">
      <c r="A74" s="210" t="s">
        <v>178</v>
      </c>
      <c r="B74" s="210"/>
      <c r="C74" s="210"/>
      <c r="D74" s="210"/>
      <c r="E74" s="210"/>
      <c r="F74" s="210"/>
      <c r="G74" s="20">
        <v>190</v>
      </c>
      <c r="H74" s="122">
        <v>0</v>
      </c>
      <c r="I74" s="122">
        <v>0</v>
      </c>
      <c r="J74" s="122">
        <v>0</v>
      </c>
      <c r="K74" s="122">
        <v>0</v>
      </c>
    </row>
    <row r="75" spans="1:11" ht="12.75">
      <c r="A75" s="210" t="s">
        <v>179</v>
      </c>
      <c r="B75" s="210"/>
      <c r="C75" s="210"/>
      <c r="D75" s="210"/>
      <c r="E75" s="210"/>
      <c r="F75" s="210"/>
      <c r="G75" s="20">
        <v>191</v>
      </c>
      <c r="H75" s="122">
        <v>0</v>
      </c>
      <c r="I75" s="122">
        <v>0</v>
      </c>
      <c r="J75" s="122">
        <v>0</v>
      </c>
      <c r="K75" s="122">
        <v>0</v>
      </c>
    </row>
    <row r="76" spans="1:11" ht="12.75">
      <c r="A76" s="206" t="s">
        <v>180</v>
      </c>
      <c r="B76" s="206"/>
      <c r="C76" s="206"/>
      <c r="D76" s="206"/>
      <c r="E76" s="206"/>
      <c r="F76" s="206"/>
      <c r="G76" s="220"/>
      <c r="H76" s="220"/>
      <c r="I76" s="220"/>
      <c r="J76" s="221"/>
      <c r="K76" s="221"/>
    </row>
    <row r="77" spans="1:11" ht="12.75">
      <c r="A77" s="223" t="s">
        <v>181</v>
      </c>
      <c r="B77" s="223"/>
      <c r="C77" s="223"/>
      <c r="D77" s="223"/>
      <c r="E77" s="223"/>
      <c r="F77" s="223"/>
      <c r="G77" s="20">
        <v>192</v>
      </c>
      <c r="H77" s="122">
        <v>0</v>
      </c>
      <c r="I77" s="122">
        <v>0</v>
      </c>
      <c r="J77" s="122">
        <v>0</v>
      </c>
      <c r="K77" s="122">
        <v>0</v>
      </c>
    </row>
    <row r="78" spans="1:11" ht="12.75">
      <c r="A78" s="224" t="s">
        <v>182</v>
      </c>
      <c r="B78" s="224"/>
      <c r="C78" s="224"/>
      <c r="D78" s="224"/>
      <c r="E78" s="224"/>
      <c r="F78" s="224"/>
      <c r="G78" s="15">
        <v>193</v>
      </c>
      <c r="H78" s="38">
        <v>0</v>
      </c>
      <c r="I78" s="38">
        <v>0</v>
      </c>
      <c r="J78" s="38">
        <v>0</v>
      </c>
      <c r="K78" s="38">
        <v>0</v>
      </c>
    </row>
    <row r="79" spans="1:11" ht="12.75">
      <c r="A79" s="224" t="s">
        <v>183</v>
      </c>
      <c r="B79" s="224"/>
      <c r="C79" s="224"/>
      <c r="D79" s="224"/>
      <c r="E79" s="224"/>
      <c r="F79" s="224"/>
      <c r="G79" s="15">
        <v>194</v>
      </c>
      <c r="H79" s="38">
        <v>0</v>
      </c>
      <c r="I79" s="38">
        <v>0</v>
      </c>
      <c r="J79" s="38">
        <v>0</v>
      </c>
      <c r="K79" s="38">
        <v>0</v>
      </c>
    </row>
    <row r="80" spans="1:11" ht="12.75">
      <c r="A80" s="223" t="s">
        <v>184</v>
      </c>
      <c r="B80" s="223"/>
      <c r="C80" s="223"/>
      <c r="D80" s="223"/>
      <c r="E80" s="223"/>
      <c r="F80" s="223"/>
      <c r="G80" s="20">
        <v>195</v>
      </c>
      <c r="H80" s="122">
        <v>0</v>
      </c>
      <c r="I80" s="122">
        <v>0</v>
      </c>
      <c r="J80" s="122">
        <v>0</v>
      </c>
      <c r="K80" s="122">
        <v>0</v>
      </c>
    </row>
    <row r="81" spans="1:11" ht="12.75">
      <c r="A81" s="223" t="s">
        <v>185</v>
      </c>
      <c r="B81" s="223"/>
      <c r="C81" s="223"/>
      <c r="D81" s="223"/>
      <c r="E81" s="223"/>
      <c r="F81" s="223"/>
      <c r="G81" s="20">
        <v>196</v>
      </c>
      <c r="H81" s="122">
        <v>0</v>
      </c>
      <c r="I81" s="122">
        <v>0</v>
      </c>
      <c r="J81" s="122">
        <v>0</v>
      </c>
      <c r="K81" s="122">
        <v>0</v>
      </c>
    </row>
    <row r="82" spans="1:11" ht="12.75">
      <c r="A82" s="210" t="s">
        <v>186</v>
      </c>
      <c r="B82" s="210"/>
      <c r="C82" s="210"/>
      <c r="D82" s="210"/>
      <c r="E82" s="210"/>
      <c r="F82" s="210"/>
      <c r="G82" s="20">
        <v>197</v>
      </c>
      <c r="H82" s="122">
        <v>0</v>
      </c>
      <c r="I82" s="122">
        <v>0</v>
      </c>
      <c r="J82" s="122">
        <v>0</v>
      </c>
      <c r="K82" s="122">
        <v>0</v>
      </c>
    </row>
    <row r="83" spans="1:11" ht="12.75">
      <c r="A83" s="210" t="s">
        <v>187</v>
      </c>
      <c r="B83" s="210"/>
      <c r="C83" s="210"/>
      <c r="D83" s="210"/>
      <c r="E83" s="210"/>
      <c r="F83" s="210"/>
      <c r="G83" s="20">
        <v>198</v>
      </c>
      <c r="H83" s="122">
        <v>0</v>
      </c>
      <c r="I83" s="122">
        <v>0</v>
      </c>
      <c r="J83" s="122">
        <v>0</v>
      </c>
      <c r="K83" s="122">
        <v>0</v>
      </c>
    </row>
    <row r="84" spans="1:11" ht="12.75">
      <c r="A84" s="206" t="s">
        <v>116</v>
      </c>
      <c r="B84" s="206"/>
      <c r="C84" s="206"/>
      <c r="D84" s="206"/>
      <c r="E84" s="206"/>
      <c r="F84" s="206"/>
      <c r="G84" s="220"/>
      <c r="H84" s="220"/>
      <c r="I84" s="220"/>
      <c r="J84" s="221"/>
      <c r="K84" s="221"/>
    </row>
    <row r="85" spans="1:11" ht="12.75">
      <c r="A85" s="208" t="s">
        <v>188</v>
      </c>
      <c r="B85" s="208"/>
      <c r="C85" s="208"/>
      <c r="D85" s="208"/>
      <c r="E85" s="208"/>
      <c r="F85" s="208"/>
      <c r="G85" s="20">
        <v>199</v>
      </c>
      <c r="H85" s="39">
        <f>H86+H87</f>
        <v>0</v>
      </c>
      <c r="I85" s="39">
        <f>I86+I87</f>
        <v>0</v>
      </c>
      <c r="J85" s="39">
        <f>J86+J87</f>
        <v>0</v>
      </c>
      <c r="K85" s="39">
        <f>K86+K87</f>
        <v>0</v>
      </c>
    </row>
    <row r="86" spans="1:11" ht="12.75">
      <c r="A86" s="209" t="s">
        <v>189</v>
      </c>
      <c r="B86" s="209"/>
      <c r="C86" s="209"/>
      <c r="D86" s="209"/>
      <c r="E86" s="209"/>
      <c r="F86" s="209"/>
      <c r="G86" s="15">
        <v>200</v>
      </c>
      <c r="H86" s="40">
        <v>0</v>
      </c>
      <c r="I86" s="40">
        <v>0</v>
      </c>
      <c r="J86" s="40">
        <v>0</v>
      </c>
      <c r="K86" s="40">
        <v>0</v>
      </c>
    </row>
    <row r="87" spans="1:11" ht="12.75">
      <c r="A87" s="209" t="s">
        <v>190</v>
      </c>
      <c r="B87" s="209"/>
      <c r="C87" s="209"/>
      <c r="D87" s="209"/>
      <c r="E87" s="209"/>
      <c r="F87" s="209"/>
      <c r="G87" s="15">
        <v>201</v>
      </c>
      <c r="H87" s="40">
        <v>0</v>
      </c>
      <c r="I87" s="40">
        <v>0</v>
      </c>
      <c r="J87" s="40">
        <v>0</v>
      </c>
      <c r="K87" s="40">
        <v>0</v>
      </c>
    </row>
    <row r="88" spans="1:11" ht="12.75">
      <c r="A88" s="230" t="s">
        <v>118</v>
      </c>
      <c r="B88" s="230"/>
      <c r="C88" s="230"/>
      <c r="D88" s="230"/>
      <c r="E88" s="230"/>
      <c r="F88" s="230"/>
      <c r="G88" s="231"/>
      <c r="H88" s="231"/>
      <c r="I88" s="231"/>
      <c r="J88" s="221"/>
      <c r="K88" s="221"/>
    </row>
    <row r="89" spans="1:11" ht="12.75">
      <c r="A89" s="204" t="s">
        <v>191</v>
      </c>
      <c r="B89" s="204"/>
      <c r="C89" s="204"/>
      <c r="D89" s="204"/>
      <c r="E89" s="204"/>
      <c r="F89" s="204"/>
      <c r="G89" s="15">
        <v>202</v>
      </c>
      <c r="H89" s="40">
        <v>241844694</v>
      </c>
      <c r="I89" s="40">
        <v>95431651</v>
      </c>
      <c r="J89" s="40">
        <v>233445560</v>
      </c>
      <c r="K89" s="40">
        <v>84703569</v>
      </c>
    </row>
    <row r="90" spans="1:11" ht="24" customHeight="1">
      <c r="A90" s="233" t="s">
        <v>192</v>
      </c>
      <c r="B90" s="233"/>
      <c r="C90" s="233"/>
      <c r="D90" s="233"/>
      <c r="E90" s="233"/>
      <c r="F90" s="233"/>
      <c r="G90" s="20">
        <v>203</v>
      </c>
      <c r="H90" s="39">
        <f>SUM(H91:H98)</f>
        <v>0</v>
      </c>
      <c r="I90" s="39">
        <f>SUM(I91:I98)</f>
        <v>0</v>
      </c>
      <c r="J90" s="39">
        <f>SUM(J91:J98)</f>
        <v>0</v>
      </c>
      <c r="K90" s="39">
        <f>SUM(K91:K98)</f>
        <v>0</v>
      </c>
    </row>
    <row r="91" spans="1:11" ht="12.75">
      <c r="A91" s="224" t="s">
        <v>193</v>
      </c>
      <c r="B91" s="224"/>
      <c r="C91" s="224"/>
      <c r="D91" s="224"/>
      <c r="E91" s="224"/>
      <c r="F91" s="224"/>
      <c r="G91" s="15">
        <v>204</v>
      </c>
      <c r="H91" s="40">
        <v>0</v>
      </c>
      <c r="I91" s="40">
        <v>0</v>
      </c>
      <c r="J91" s="40">
        <v>0</v>
      </c>
      <c r="K91" s="40">
        <v>0</v>
      </c>
    </row>
    <row r="92" spans="1:11" ht="21.75" customHeight="1">
      <c r="A92" s="224" t="s">
        <v>194</v>
      </c>
      <c r="B92" s="224"/>
      <c r="C92" s="224"/>
      <c r="D92" s="224"/>
      <c r="E92" s="224"/>
      <c r="F92" s="224"/>
      <c r="G92" s="15">
        <v>205</v>
      </c>
      <c r="H92" s="40">
        <v>0</v>
      </c>
      <c r="I92" s="40">
        <v>0</v>
      </c>
      <c r="J92" s="40">
        <v>0</v>
      </c>
      <c r="K92" s="40">
        <v>0</v>
      </c>
    </row>
    <row r="93" spans="1:11" ht="21.75" customHeight="1">
      <c r="A93" s="224" t="s">
        <v>195</v>
      </c>
      <c r="B93" s="224"/>
      <c r="C93" s="224"/>
      <c r="D93" s="224"/>
      <c r="E93" s="224"/>
      <c r="F93" s="224"/>
      <c r="G93" s="15">
        <v>206</v>
      </c>
      <c r="H93" s="40">
        <v>0</v>
      </c>
      <c r="I93" s="40">
        <v>0</v>
      </c>
      <c r="J93" s="40">
        <v>0</v>
      </c>
      <c r="K93" s="40">
        <v>0</v>
      </c>
    </row>
    <row r="94" spans="1:11" ht="21.75" customHeight="1">
      <c r="A94" s="224" t="s">
        <v>196</v>
      </c>
      <c r="B94" s="224"/>
      <c r="C94" s="224"/>
      <c r="D94" s="224"/>
      <c r="E94" s="224"/>
      <c r="F94" s="224"/>
      <c r="G94" s="15">
        <v>207</v>
      </c>
      <c r="H94" s="40">
        <v>0</v>
      </c>
      <c r="I94" s="40">
        <v>0</v>
      </c>
      <c r="J94" s="40">
        <v>0</v>
      </c>
      <c r="K94" s="40">
        <v>0</v>
      </c>
    </row>
    <row r="95" spans="1:11" ht="21.75" customHeight="1">
      <c r="A95" s="224" t="s">
        <v>197</v>
      </c>
      <c r="B95" s="224"/>
      <c r="C95" s="224"/>
      <c r="D95" s="224"/>
      <c r="E95" s="224"/>
      <c r="F95" s="224"/>
      <c r="G95" s="15">
        <v>208</v>
      </c>
      <c r="H95" s="40">
        <v>0</v>
      </c>
      <c r="I95" s="40">
        <v>0</v>
      </c>
      <c r="J95" s="40">
        <v>0</v>
      </c>
      <c r="K95" s="40">
        <v>0</v>
      </c>
    </row>
    <row r="96" spans="1:11" ht="21.75" customHeight="1">
      <c r="A96" s="224" t="s">
        <v>198</v>
      </c>
      <c r="B96" s="224"/>
      <c r="C96" s="224"/>
      <c r="D96" s="224"/>
      <c r="E96" s="224"/>
      <c r="F96" s="224"/>
      <c r="G96" s="15">
        <v>209</v>
      </c>
      <c r="H96" s="40">
        <v>0</v>
      </c>
      <c r="I96" s="40">
        <v>0</v>
      </c>
      <c r="J96" s="40">
        <v>0</v>
      </c>
      <c r="K96" s="40">
        <v>0</v>
      </c>
    </row>
    <row r="97" spans="1:11" ht="12.75">
      <c r="A97" s="224" t="s">
        <v>199</v>
      </c>
      <c r="B97" s="224"/>
      <c r="C97" s="224"/>
      <c r="D97" s="224"/>
      <c r="E97" s="224"/>
      <c r="F97" s="224"/>
      <c r="G97" s="15">
        <v>210</v>
      </c>
      <c r="H97" s="40">
        <v>0</v>
      </c>
      <c r="I97" s="40">
        <v>0</v>
      </c>
      <c r="J97" s="40">
        <v>0</v>
      </c>
      <c r="K97" s="40">
        <v>0</v>
      </c>
    </row>
    <row r="98" spans="1:11" ht="12.75">
      <c r="A98" s="224" t="s">
        <v>200</v>
      </c>
      <c r="B98" s="224"/>
      <c r="C98" s="224"/>
      <c r="D98" s="224"/>
      <c r="E98" s="224"/>
      <c r="F98" s="224"/>
      <c r="G98" s="15">
        <v>211</v>
      </c>
      <c r="H98" s="40">
        <v>0</v>
      </c>
      <c r="I98" s="40">
        <v>0</v>
      </c>
      <c r="J98" s="40">
        <v>0</v>
      </c>
      <c r="K98" s="40">
        <v>0</v>
      </c>
    </row>
    <row r="99" spans="1:11" ht="12.75">
      <c r="A99" s="204" t="s">
        <v>119</v>
      </c>
      <c r="B99" s="204"/>
      <c r="C99" s="204"/>
      <c r="D99" s="204"/>
      <c r="E99" s="204"/>
      <c r="F99" s="204"/>
      <c r="G99" s="15">
        <v>212</v>
      </c>
      <c r="H99" s="40">
        <v>0</v>
      </c>
      <c r="I99" s="40">
        <v>0</v>
      </c>
      <c r="J99" s="40">
        <v>0</v>
      </c>
      <c r="K99" s="40">
        <v>0</v>
      </c>
    </row>
    <row r="100" spans="1:11" ht="22.5" customHeight="1">
      <c r="A100" s="233" t="s">
        <v>201</v>
      </c>
      <c r="B100" s="233"/>
      <c r="C100" s="233"/>
      <c r="D100" s="233"/>
      <c r="E100" s="233"/>
      <c r="F100" s="233"/>
      <c r="G100" s="20">
        <v>213</v>
      </c>
      <c r="H100" s="39">
        <f>H90-H99</f>
        <v>0</v>
      </c>
      <c r="I100" s="39">
        <f>I90-I99</f>
        <v>0</v>
      </c>
      <c r="J100" s="39">
        <f>J90-J99</f>
        <v>0</v>
      </c>
      <c r="K100" s="39">
        <f>K90-K99</f>
        <v>0</v>
      </c>
    </row>
    <row r="101" spans="1:11" ht="12.75">
      <c r="A101" s="233" t="s">
        <v>202</v>
      </c>
      <c r="B101" s="233"/>
      <c r="C101" s="233"/>
      <c r="D101" s="233"/>
      <c r="E101" s="233"/>
      <c r="F101" s="233"/>
      <c r="G101" s="20">
        <v>214</v>
      </c>
      <c r="H101" s="39">
        <f>H89+H100</f>
        <v>241844694</v>
      </c>
      <c r="I101" s="39">
        <f>I89+I100</f>
        <v>95431651</v>
      </c>
      <c r="J101" s="39">
        <f>J89+J100</f>
        <v>233445560</v>
      </c>
      <c r="K101" s="39">
        <f>K89+K100</f>
        <v>84703569</v>
      </c>
    </row>
    <row r="102" spans="1:11" ht="12.75">
      <c r="A102" s="206" t="s">
        <v>203</v>
      </c>
      <c r="B102" s="206"/>
      <c r="C102" s="206"/>
      <c r="D102" s="206"/>
      <c r="E102" s="206"/>
      <c r="F102" s="206"/>
      <c r="G102" s="220"/>
      <c r="H102" s="220"/>
      <c r="I102" s="220"/>
      <c r="J102" s="221"/>
      <c r="K102" s="221"/>
    </row>
    <row r="103" spans="1:11" ht="12.75">
      <c r="A103" s="208" t="s">
        <v>204</v>
      </c>
      <c r="B103" s="208"/>
      <c r="C103" s="208"/>
      <c r="D103" s="208"/>
      <c r="E103" s="208"/>
      <c r="F103" s="208"/>
      <c r="G103" s="20">
        <v>215</v>
      </c>
      <c r="H103" s="39">
        <f>H104+H105</f>
        <v>0</v>
      </c>
      <c r="I103" s="39">
        <f>I104+I105</f>
        <v>0</v>
      </c>
      <c r="J103" s="39">
        <f>J104+J105</f>
        <v>0</v>
      </c>
      <c r="K103" s="39">
        <f>K104+K105</f>
        <v>0</v>
      </c>
    </row>
    <row r="104" spans="1:11" ht="12.75">
      <c r="A104" s="209" t="s">
        <v>117</v>
      </c>
      <c r="B104" s="209"/>
      <c r="C104" s="209"/>
      <c r="D104" s="209"/>
      <c r="E104" s="209"/>
      <c r="F104" s="209"/>
      <c r="G104" s="15">
        <v>216</v>
      </c>
      <c r="H104" s="40">
        <v>0</v>
      </c>
      <c r="I104" s="40">
        <v>0</v>
      </c>
      <c r="J104" s="40">
        <v>0</v>
      </c>
      <c r="K104" s="40">
        <v>0</v>
      </c>
    </row>
    <row r="105" spans="1:11" ht="12.75">
      <c r="A105" s="209" t="s">
        <v>205</v>
      </c>
      <c r="B105" s="209"/>
      <c r="C105" s="209"/>
      <c r="D105" s="209"/>
      <c r="E105" s="209"/>
      <c r="F105" s="209"/>
      <c r="G105" s="15">
        <v>217</v>
      </c>
      <c r="H105" s="40">
        <v>0</v>
      </c>
      <c r="I105" s="40">
        <v>0</v>
      </c>
      <c r="J105" s="40">
        <v>0</v>
      </c>
      <c r="K105" s="40">
        <v>0</v>
      </c>
    </row>
  </sheetData>
  <sheetProtection sheet="1" objects="1" scenarios="1"/>
  <mergeCells count="107">
    <mergeCell ref="A102:K102"/>
    <mergeCell ref="A98:F98"/>
    <mergeCell ref="A94:F94"/>
    <mergeCell ref="A95:F95"/>
    <mergeCell ref="A103:F103"/>
    <mergeCell ref="A104:F104"/>
    <mergeCell ref="A105:F105"/>
    <mergeCell ref="A89:F89"/>
    <mergeCell ref="A90:F90"/>
    <mergeCell ref="A91:F91"/>
    <mergeCell ref="A92:F92"/>
    <mergeCell ref="A93:F93"/>
    <mergeCell ref="A99:F99"/>
    <mergeCell ref="A97:F97"/>
    <mergeCell ref="A41:F41"/>
    <mergeCell ref="A42:F42"/>
    <mergeCell ref="A43:F43"/>
    <mergeCell ref="A26:F26"/>
    <mergeCell ref="A100:F100"/>
    <mergeCell ref="A101:F101"/>
    <mergeCell ref="A20:F20"/>
    <mergeCell ref="A21:F21"/>
    <mergeCell ref="A35:F35"/>
    <mergeCell ref="A22:F22"/>
    <mergeCell ref="A38:F38"/>
    <mergeCell ref="A39:F39"/>
    <mergeCell ref="A14:F14"/>
    <mergeCell ref="A15:F15"/>
    <mergeCell ref="A16:F16"/>
    <mergeCell ref="A17:F17"/>
    <mergeCell ref="A18:F18"/>
    <mergeCell ref="A19:F19"/>
    <mergeCell ref="A63:F63"/>
    <mergeCell ref="A64:F64"/>
    <mergeCell ref="A65:F65"/>
    <mergeCell ref="A72:F72"/>
    <mergeCell ref="A68:F68"/>
    <mergeCell ref="A70:F70"/>
    <mergeCell ref="A96:F96"/>
    <mergeCell ref="A27:F27"/>
    <mergeCell ref="A28:F28"/>
    <mergeCell ref="A29:F29"/>
    <mergeCell ref="A30:F30"/>
    <mergeCell ref="A31:F31"/>
    <mergeCell ref="A77:F77"/>
    <mergeCell ref="A78:F78"/>
    <mergeCell ref="A79:F79"/>
    <mergeCell ref="A80:F80"/>
    <mergeCell ref="A88:K88"/>
    <mergeCell ref="A8:F8"/>
    <mergeCell ref="A9:F9"/>
    <mergeCell ref="A10:F10"/>
    <mergeCell ref="A11:F11"/>
    <mergeCell ref="A12:F12"/>
    <mergeCell ref="A13:F13"/>
    <mergeCell ref="A23:F23"/>
    <mergeCell ref="A81:F81"/>
    <mergeCell ref="A62:F62"/>
    <mergeCell ref="A58:F58"/>
    <mergeCell ref="A59:F59"/>
    <mergeCell ref="A44:F44"/>
    <mergeCell ref="A45:F45"/>
    <mergeCell ref="A46:F46"/>
    <mergeCell ref="A47:F47"/>
    <mergeCell ref="A50:F50"/>
    <mergeCell ref="A51:F51"/>
    <mergeCell ref="A52:F52"/>
    <mergeCell ref="A36:F36"/>
    <mergeCell ref="A37:F37"/>
    <mergeCell ref="A24:F24"/>
    <mergeCell ref="A25:F25"/>
    <mergeCell ref="A56:F56"/>
    <mergeCell ref="A57:F57"/>
    <mergeCell ref="A32:F32"/>
    <mergeCell ref="A33:F33"/>
    <mergeCell ref="A34:F34"/>
    <mergeCell ref="A40:F40"/>
    <mergeCell ref="A83:F83"/>
    <mergeCell ref="A73:F73"/>
    <mergeCell ref="A74:F74"/>
    <mergeCell ref="A75:F75"/>
    <mergeCell ref="A2:I2"/>
    <mergeCell ref="A1:I1"/>
    <mergeCell ref="A60:F60"/>
    <mergeCell ref="A61:F61"/>
    <mergeCell ref="A48:F48"/>
    <mergeCell ref="A49:F49"/>
    <mergeCell ref="H5:I5"/>
    <mergeCell ref="J5:K5"/>
    <mergeCell ref="A3:K3"/>
    <mergeCell ref="A4:K4"/>
    <mergeCell ref="A69:K69"/>
    <mergeCell ref="A76:K76"/>
    <mergeCell ref="A7:F7"/>
    <mergeCell ref="A66:F66"/>
    <mergeCell ref="A67:F67"/>
    <mergeCell ref="A71:F71"/>
    <mergeCell ref="A85:F85"/>
    <mergeCell ref="A86:F86"/>
    <mergeCell ref="A87:F87"/>
    <mergeCell ref="A82:F82"/>
    <mergeCell ref="A5:F6"/>
    <mergeCell ref="G5:G6"/>
    <mergeCell ref="A84:K84"/>
    <mergeCell ref="A53:F53"/>
    <mergeCell ref="A54:F54"/>
    <mergeCell ref="A55:F55"/>
  </mergeCells>
  <dataValidations count="6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67:K68 H63:K64 H36:K44 H46:K51 H53:K53">
      <formula1>0</formula1>
    </dataValidation>
    <dataValidation operator="greaterThanOrEqual" allowBlank="1" showInputMessage="1" showErrorMessage="1" errorTitle="Pogrešan upis" error="Dopušten je upis samo pozitivnih cjelobrojnih vrijednosti" sqref="H45:K45 H52:K52"/>
  </dataValidations>
  <printOptions/>
  <pageMargins left="0.75" right="0.17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37">
      <selection activeCell="H64" sqref="H64"/>
    </sheetView>
  </sheetViews>
  <sheetFormatPr defaultColWidth="9.140625" defaultRowHeight="12.75"/>
  <cols>
    <col min="1" max="7" width="9.140625" style="21" customWidth="1"/>
    <col min="8" max="9" width="30.28125" style="51" customWidth="1"/>
    <col min="10" max="16384" width="9.140625" style="21" customWidth="1"/>
  </cols>
  <sheetData>
    <row r="1" spans="1:9" ht="12.75">
      <c r="A1" s="234" t="s">
        <v>206</v>
      </c>
      <c r="B1" s="235"/>
      <c r="C1" s="235"/>
      <c r="D1" s="235"/>
      <c r="E1" s="235"/>
      <c r="F1" s="235"/>
      <c r="G1" s="235"/>
      <c r="H1" s="235"/>
      <c r="I1" s="235"/>
    </row>
    <row r="2" spans="1:9" ht="12.75">
      <c r="A2" s="226" t="s">
        <v>452</v>
      </c>
      <c r="B2" s="193"/>
      <c r="C2" s="193"/>
      <c r="D2" s="193"/>
      <c r="E2" s="193"/>
      <c r="F2" s="193"/>
      <c r="G2" s="193"/>
      <c r="H2" s="193"/>
      <c r="I2" s="193"/>
    </row>
    <row r="3" spans="1:9" ht="12.75">
      <c r="A3" s="243" t="s">
        <v>355</v>
      </c>
      <c r="B3" s="244"/>
      <c r="C3" s="244"/>
      <c r="D3" s="244"/>
      <c r="E3" s="244"/>
      <c r="F3" s="244"/>
      <c r="G3" s="244"/>
      <c r="H3" s="244"/>
      <c r="I3" s="244"/>
    </row>
    <row r="4" spans="1:9" ht="12.75">
      <c r="A4" s="239" t="s">
        <v>449</v>
      </c>
      <c r="B4" s="197"/>
      <c r="C4" s="197"/>
      <c r="D4" s="197"/>
      <c r="E4" s="197"/>
      <c r="F4" s="197"/>
      <c r="G4" s="197"/>
      <c r="H4" s="197"/>
      <c r="I4" s="198"/>
    </row>
    <row r="5" spans="1:9" ht="24" thickBot="1">
      <c r="A5" s="251" t="s">
        <v>2</v>
      </c>
      <c r="B5" s="252"/>
      <c r="C5" s="252"/>
      <c r="D5" s="252"/>
      <c r="E5" s="252"/>
      <c r="F5" s="253"/>
      <c r="G5" s="22" t="s">
        <v>107</v>
      </c>
      <c r="H5" s="41" t="s">
        <v>380</v>
      </c>
      <c r="I5" s="41" t="s">
        <v>347</v>
      </c>
    </row>
    <row r="6" spans="1:9" ht="12.75">
      <c r="A6" s="254">
        <v>1</v>
      </c>
      <c r="B6" s="255"/>
      <c r="C6" s="255"/>
      <c r="D6" s="255"/>
      <c r="E6" s="255"/>
      <c r="F6" s="256"/>
      <c r="G6" s="23">
        <v>2</v>
      </c>
      <c r="H6" s="42" t="s">
        <v>207</v>
      </c>
      <c r="I6" s="42" t="s">
        <v>208</v>
      </c>
    </row>
    <row r="7" spans="1:9" ht="12.75">
      <c r="A7" s="257" t="s">
        <v>209</v>
      </c>
      <c r="B7" s="258"/>
      <c r="C7" s="258"/>
      <c r="D7" s="258"/>
      <c r="E7" s="258"/>
      <c r="F7" s="258"/>
      <c r="G7" s="258"/>
      <c r="H7" s="258"/>
      <c r="I7" s="259"/>
    </row>
    <row r="8" spans="1:9" ht="12.75" customHeight="1">
      <c r="A8" s="260" t="s">
        <v>210</v>
      </c>
      <c r="B8" s="261"/>
      <c r="C8" s="261"/>
      <c r="D8" s="261"/>
      <c r="E8" s="261"/>
      <c r="F8" s="262"/>
      <c r="G8" s="24">
        <v>1</v>
      </c>
      <c r="H8" s="43">
        <v>294932554</v>
      </c>
      <c r="I8" s="43">
        <v>284689707</v>
      </c>
    </row>
    <row r="9" spans="1:9" ht="12.75" customHeight="1">
      <c r="A9" s="248" t="s">
        <v>211</v>
      </c>
      <c r="B9" s="249"/>
      <c r="C9" s="249"/>
      <c r="D9" s="249"/>
      <c r="E9" s="249"/>
      <c r="F9" s="250"/>
      <c r="G9" s="25">
        <v>2</v>
      </c>
      <c r="H9" s="44">
        <f>H10+H11+H12+H13+H14+H15+H16+H17</f>
        <v>100892785</v>
      </c>
      <c r="I9" s="44">
        <f>I10+I11+I12+I13+I14+I15+I16+I17</f>
        <v>127879763</v>
      </c>
    </row>
    <row r="10" spans="1:9" ht="12.75" customHeight="1">
      <c r="A10" s="240" t="s">
        <v>212</v>
      </c>
      <c r="B10" s="241"/>
      <c r="C10" s="241"/>
      <c r="D10" s="241"/>
      <c r="E10" s="241"/>
      <c r="F10" s="242"/>
      <c r="G10" s="26">
        <v>3</v>
      </c>
      <c r="H10" s="45">
        <v>108008466</v>
      </c>
      <c r="I10" s="45">
        <v>130586946</v>
      </c>
    </row>
    <row r="11" spans="1:9" ht="21.75" customHeight="1">
      <c r="A11" s="240" t="s">
        <v>213</v>
      </c>
      <c r="B11" s="241"/>
      <c r="C11" s="241"/>
      <c r="D11" s="241"/>
      <c r="E11" s="241"/>
      <c r="F11" s="242"/>
      <c r="G11" s="26">
        <v>4</v>
      </c>
      <c r="H11" s="45">
        <v>0</v>
      </c>
      <c r="I11" s="45">
        <v>0</v>
      </c>
    </row>
    <row r="12" spans="1:9" ht="23.25" customHeight="1">
      <c r="A12" s="240" t="s">
        <v>214</v>
      </c>
      <c r="B12" s="241"/>
      <c r="C12" s="241"/>
      <c r="D12" s="241"/>
      <c r="E12" s="241"/>
      <c r="F12" s="242"/>
      <c r="G12" s="26">
        <v>5</v>
      </c>
      <c r="H12" s="45">
        <v>0</v>
      </c>
      <c r="I12" s="45">
        <v>0</v>
      </c>
    </row>
    <row r="13" spans="1:9" ht="12.75" customHeight="1">
      <c r="A13" s="240" t="s">
        <v>215</v>
      </c>
      <c r="B13" s="241"/>
      <c r="C13" s="241"/>
      <c r="D13" s="241"/>
      <c r="E13" s="241"/>
      <c r="F13" s="242"/>
      <c r="G13" s="26">
        <v>6</v>
      </c>
      <c r="H13" s="45">
        <v>-4467058</v>
      </c>
      <c r="I13" s="45">
        <v>-644054</v>
      </c>
    </row>
    <row r="14" spans="1:9" ht="12.75" customHeight="1">
      <c r="A14" s="240" t="s">
        <v>216</v>
      </c>
      <c r="B14" s="241"/>
      <c r="C14" s="241"/>
      <c r="D14" s="241"/>
      <c r="E14" s="241"/>
      <c r="F14" s="242"/>
      <c r="G14" s="26">
        <v>7</v>
      </c>
      <c r="H14" s="45">
        <v>179400</v>
      </c>
      <c r="I14" s="45">
        <v>168169</v>
      </c>
    </row>
    <row r="15" spans="1:9" ht="12.75" customHeight="1">
      <c r="A15" s="240" t="s">
        <v>217</v>
      </c>
      <c r="B15" s="241"/>
      <c r="C15" s="241"/>
      <c r="D15" s="241"/>
      <c r="E15" s="241"/>
      <c r="F15" s="242"/>
      <c r="G15" s="26">
        <v>8</v>
      </c>
      <c r="H15" s="45">
        <v>0</v>
      </c>
      <c r="I15" s="45">
        <v>0</v>
      </c>
    </row>
    <row r="16" spans="1:9" ht="12.75" customHeight="1">
      <c r="A16" s="240" t="s">
        <v>218</v>
      </c>
      <c r="B16" s="241"/>
      <c r="C16" s="241"/>
      <c r="D16" s="241"/>
      <c r="E16" s="241"/>
      <c r="F16" s="242"/>
      <c r="G16" s="26">
        <v>9</v>
      </c>
      <c r="H16" s="45">
        <v>-2828023</v>
      </c>
      <c r="I16" s="45">
        <v>-2231298</v>
      </c>
    </row>
    <row r="17" spans="1:9" ht="24.75" customHeight="1">
      <c r="A17" s="240" t="s">
        <v>219</v>
      </c>
      <c r="B17" s="241"/>
      <c r="C17" s="241"/>
      <c r="D17" s="241"/>
      <c r="E17" s="241"/>
      <c r="F17" s="242"/>
      <c r="G17" s="26">
        <v>10</v>
      </c>
      <c r="H17" s="45">
        <v>0</v>
      </c>
      <c r="I17" s="45">
        <v>0</v>
      </c>
    </row>
    <row r="18" spans="1:9" ht="27.75" customHeight="1">
      <c r="A18" s="245" t="s">
        <v>390</v>
      </c>
      <c r="B18" s="246"/>
      <c r="C18" s="246"/>
      <c r="D18" s="246"/>
      <c r="E18" s="246"/>
      <c r="F18" s="247"/>
      <c r="G18" s="25">
        <v>11</v>
      </c>
      <c r="H18" s="44">
        <f>H8+H9</f>
        <v>395825339</v>
      </c>
      <c r="I18" s="44">
        <f>I8+I9</f>
        <v>412569470</v>
      </c>
    </row>
    <row r="19" spans="1:9" ht="12.75" customHeight="1">
      <c r="A19" s="248" t="s">
        <v>220</v>
      </c>
      <c r="B19" s="249"/>
      <c r="C19" s="249"/>
      <c r="D19" s="249"/>
      <c r="E19" s="249"/>
      <c r="F19" s="250"/>
      <c r="G19" s="25">
        <v>12</v>
      </c>
      <c r="H19" s="44">
        <f>H20+H21+H22+H23</f>
        <v>-94487934</v>
      </c>
      <c r="I19" s="44">
        <f>I20+I21+I22+I23</f>
        <v>-12449233</v>
      </c>
    </row>
    <row r="20" spans="1:9" ht="12.75" customHeight="1">
      <c r="A20" s="240" t="s">
        <v>221</v>
      </c>
      <c r="B20" s="241"/>
      <c r="C20" s="241"/>
      <c r="D20" s="241"/>
      <c r="E20" s="241"/>
      <c r="F20" s="242"/>
      <c r="G20" s="26">
        <v>13</v>
      </c>
      <c r="H20" s="45">
        <v>-15760191</v>
      </c>
      <c r="I20" s="45">
        <v>-5619758</v>
      </c>
    </row>
    <row r="21" spans="1:9" ht="12.75" customHeight="1">
      <c r="A21" s="240" t="s">
        <v>222</v>
      </c>
      <c r="B21" s="241"/>
      <c r="C21" s="241"/>
      <c r="D21" s="241"/>
      <c r="E21" s="241"/>
      <c r="F21" s="242"/>
      <c r="G21" s="26">
        <v>14</v>
      </c>
      <c r="H21" s="45">
        <v>-27162526</v>
      </c>
      <c r="I21" s="45">
        <v>38754445</v>
      </c>
    </row>
    <row r="22" spans="1:9" ht="12.75" customHeight="1">
      <c r="A22" s="240" t="s">
        <v>223</v>
      </c>
      <c r="B22" s="241"/>
      <c r="C22" s="241"/>
      <c r="D22" s="241"/>
      <c r="E22" s="241"/>
      <c r="F22" s="242"/>
      <c r="G22" s="26">
        <v>15</v>
      </c>
      <c r="H22" s="45">
        <v>-1138332</v>
      </c>
      <c r="I22" s="45">
        <v>-3358377</v>
      </c>
    </row>
    <row r="23" spans="1:9" ht="12.75" customHeight="1">
      <c r="A23" s="240" t="s">
        <v>224</v>
      </c>
      <c r="B23" s="241"/>
      <c r="C23" s="241"/>
      <c r="D23" s="241"/>
      <c r="E23" s="241"/>
      <c r="F23" s="242"/>
      <c r="G23" s="26">
        <v>16</v>
      </c>
      <c r="H23" s="45">
        <v>-50426885</v>
      </c>
      <c r="I23" s="45">
        <v>-42225543</v>
      </c>
    </row>
    <row r="24" spans="1:9" ht="12.75" customHeight="1">
      <c r="A24" s="245" t="s">
        <v>225</v>
      </c>
      <c r="B24" s="246"/>
      <c r="C24" s="246"/>
      <c r="D24" s="246"/>
      <c r="E24" s="246"/>
      <c r="F24" s="247"/>
      <c r="G24" s="25">
        <v>17</v>
      </c>
      <c r="H24" s="44">
        <f>H18+H19</f>
        <v>301337405</v>
      </c>
      <c r="I24" s="44">
        <f>I18+I19</f>
        <v>400120237</v>
      </c>
    </row>
    <row r="25" spans="1:9" ht="12.75" customHeight="1">
      <c r="A25" s="236" t="s">
        <v>226</v>
      </c>
      <c r="B25" s="237"/>
      <c r="C25" s="237"/>
      <c r="D25" s="237"/>
      <c r="E25" s="237"/>
      <c r="F25" s="238"/>
      <c r="G25" s="26">
        <v>18</v>
      </c>
      <c r="H25" s="45">
        <v>-12636</v>
      </c>
      <c r="I25" s="45">
        <v>-10801</v>
      </c>
    </row>
    <row r="26" spans="1:9" ht="12.75" customHeight="1">
      <c r="A26" s="236" t="s">
        <v>227</v>
      </c>
      <c r="B26" s="237"/>
      <c r="C26" s="237"/>
      <c r="D26" s="237"/>
      <c r="E26" s="237"/>
      <c r="F26" s="238"/>
      <c r="G26" s="26">
        <v>19</v>
      </c>
      <c r="H26" s="45">
        <v>-52872167</v>
      </c>
      <c r="I26" s="45">
        <v>-44222895</v>
      </c>
    </row>
    <row r="27" spans="1:9" ht="25.5" customHeight="1">
      <c r="A27" s="263" t="s">
        <v>228</v>
      </c>
      <c r="B27" s="264"/>
      <c r="C27" s="264"/>
      <c r="D27" s="264"/>
      <c r="E27" s="264"/>
      <c r="F27" s="265"/>
      <c r="G27" s="27">
        <v>20</v>
      </c>
      <c r="H27" s="46">
        <f>H24+H25+H26</f>
        <v>248452602</v>
      </c>
      <c r="I27" s="46">
        <f>I24+I25+I26</f>
        <v>355886541</v>
      </c>
    </row>
    <row r="28" spans="1:9" ht="12.75">
      <c r="A28" s="257" t="s">
        <v>229</v>
      </c>
      <c r="B28" s="258"/>
      <c r="C28" s="258"/>
      <c r="D28" s="258"/>
      <c r="E28" s="258"/>
      <c r="F28" s="258"/>
      <c r="G28" s="258"/>
      <c r="H28" s="258"/>
      <c r="I28" s="259"/>
    </row>
    <row r="29" spans="1:9" ht="30" customHeight="1">
      <c r="A29" s="260" t="s">
        <v>230</v>
      </c>
      <c r="B29" s="261"/>
      <c r="C29" s="261"/>
      <c r="D29" s="261"/>
      <c r="E29" s="261"/>
      <c r="F29" s="262"/>
      <c r="G29" s="24">
        <v>21</v>
      </c>
      <c r="H29" s="47">
        <v>280</v>
      </c>
      <c r="I29" s="47">
        <v>0</v>
      </c>
    </row>
    <row r="30" spans="1:9" ht="12.75" customHeight="1">
      <c r="A30" s="236" t="s">
        <v>231</v>
      </c>
      <c r="B30" s="237"/>
      <c r="C30" s="237"/>
      <c r="D30" s="237"/>
      <c r="E30" s="237"/>
      <c r="F30" s="238"/>
      <c r="G30" s="26">
        <v>22</v>
      </c>
      <c r="H30" s="48">
        <v>0</v>
      </c>
      <c r="I30" s="48">
        <v>0</v>
      </c>
    </row>
    <row r="31" spans="1:9" ht="12.75" customHeight="1">
      <c r="A31" s="236" t="s">
        <v>232</v>
      </c>
      <c r="B31" s="237"/>
      <c r="C31" s="237"/>
      <c r="D31" s="237"/>
      <c r="E31" s="237"/>
      <c r="F31" s="238"/>
      <c r="G31" s="26">
        <v>23</v>
      </c>
      <c r="H31" s="48">
        <v>5647525</v>
      </c>
      <c r="I31" s="48">
        <v>907817</v>
      </c>
    </row>
    <row r="32" spans="1:9" ht="12.75" customHeight="1">
      <c r="A32" s="236" t="s">
        <v>233</v>
      </c>
      <c r="B32" s="237"/>
      <c r="C32" s="237"/>
      <c r="D32" s="237"/>
      <c r="E32" s="237"/>
      <c r="F32" s="238"/>
      <c r="G32" s="26">
        <v>24</v>
      </c>
      <c r="H32" s="48">
        <v>0</v>
      </c>
      <c r="I32" s="48">
        <v>0</v>
      </c>
    </row>
    <row r="33" spans="1:9" ht="12.75" customHeight="1">
      <c r="A33" s="236" t="s">
        <v>234</v>
      </c>
      <c r="B33" s="237"/>
      <c r="C33" s="237"/>
      <c r="D33" s="237"/>
      <c r="E33" s="237"/>
      <c r="F33" s="238"/>
      <c r="G33" s="26">
        <v>25</v>
      </c>
      <c r="H33" s="48">
        <v>0</v>
      </c>
      <c r="I33" s="48">
        <v>0</v>
      </c>
    </row>
    <row r="34" spans="1:9" ht="12.75" customHeight="1">
      <c r="A34" s="236" t="s">
        <v>235</v>
      </c>
      <c r="B34" s="237"/>
      <c r="C34" s="237"/>
      <c r="D34" s="237"/>
      <c r="E34" s="237"/>
      <c r="F34" s="238"/>
      <c r="G34" s="26">
        <v>26</v>
      </c>
      <c r="H34" s="48">
        <v>77860176</v>
      </c>
      <c r="I34" s="48">
        <v>8496434</v>
      </c>
    </row>
    <row r="35" spans="1:9" ht="26.25" customHeight="1">
      <c r="A35" s="245" t="s">
        <v>236</v>
      </c>
      <c r="B35" s="246"/>
      <c r="C35" s="246"/>
      <c r="D35" s="246"/>
      <c r="E35" s="246"/>
      <c r="F35" s="247"/>
      <c r="G35" s="25">
        <v>27</v>
      </c>
      <c r="H35" s="49">
        <f>H29+H30+H31+H32+H33+H34</f>
        <v>83507981</v>
      </c>
      <c r="I35" s="49">
        <f>I29+I30+I31+I32+I33+I34</f>
        <v>9404251</v>
      </c>
    </row>
    <row r="36" spans="1:9" ht="22.5" customHeight="1">
      <c r="A36" s="236" t="s">
        <v>237</v>
      </c>
      <c r="B36" s="237"/>
      <c r="C36" s="237"/>
      <c r="D36" s="237"/>
      <c r="E36" s="237"/>
      <c r="F36" s="238"/>
      <c r="G36" s="26">
        <v>28</v>
      </c>
      <c r="H36" s="48">
        <v>-274477658</v>
      </c>
      <c r="I36" s="48">
        <v>-381540754</v>
      </c>
    </row>
    <row r="37" spans="1:9" ht="12.75" customHeight="1">
      <c r="A37" s="236" t="s">
        <v>238</v>
      </c>
      <c r="B37" s="237"/>
      <c r="C37" s="237"/>
      <c r="D37" s="237"/>
      <c r="E37" s="237"/>
      <c r="F37" s="238"/>
      <c r="G37" s="26">
        <v>29</v>
      </c>
      <c r="H37" s="48">
        <v>0</v>
      </c>
      <c r="I37" s="48">
        <v>0</v>
      </c>
    </row>
    <row r="38" spans="1:9" ht="12.75" customHeight="1">
      <c r="A38" s="236" t="s">
        <v>239</v>
      </c>
      <c r="B38" s="237"/>
      <c r="C38" s="237"/>
      <c r="D38" s="237"/>
      <c r="E38" s="237"/>
      <c r="F38" s="238"/>
      <c r="G38" s="26">
        <v>30</v>
      </c>
      <c r="H38" s="48">
        <v>0</v>
      </c>
      <c r="I38" s="48">
        <v>0</v>
      </c>
    </row>
    <row r="39" spans="1:9" ht="12.75" customHeight="1">
      <c r="A39" s="236" t="s">
        <v>240</v>
      </c>
      <c r="B39" s="237"/>
      <c r="C39" s="237"/>
      <c r="D39" s="237"/>
      <c r="E39" s="237"/>
      <c r="F39" s="238"/>
      <c r="G39" s="26">
        <v>31</v>
      </c>
      <c r="H39" s="48">
        <v>0</v>
      </c>
      <c r="I39" s="48">
        <v>0</v>
      </c>
    </row>
    <row r="40" spans="1:9" ht="12.75" customHeight="1">
      <c r="A40" s="236" t="s">
        <v>241</v>
      </c>
      <c r="B40" s="237"/>
      <c r="C40" s="237"/>
      <c r="D40" s="237"/>
      <c r="E40" s="237"/>
      <c r="F40" s="238"/>
      <c r="G40" s="26">
        <v>32</v>
      </c>
      <c r="H40" s="48">
        <v>0</v>
      </c>
      <c r="I40" s="48">
        <v>0</v>
      </c>
    </row>
    <row r="41" spans="1:9" ht="24" customHeight="1">
      <c r="A41" s="245" t="s">
        <v>242</v>
      </c>
      <c r="B41" s="246"/>
      <c r="C41" s="246"/>
      <c r="D41" s="246"/>
      <c r="E41" s="246"/>
      <c r="F41" s="247"/>
      <c r="G41" s="25">
        <v>33</v>
      </c>
      <c r="H41" s="49">
        <f>H36+H37+H38+H39+H40</f>
        <v>-274477658</v>
      </c>
      <c r="I41" s="49">
        <f>I36+I37+I38+I39+I40</f>
        <v>-381540754</v>
      </c>
    </row>
    <row r="42" spans="1:9" ht="29.25" customHeight="1">
      <c r="A42" s="263" t="s">
        <v>243</v>
      </c>
      <c r="B42" s="264"/>
      <c r="C42" s="264"/>
      <c r="D42" s="264"/>
      <c r="E42" s="264"/>
      <c r="F42" s="265"/>
      <c r="G42" s="27">
        <v>34</v>
      </c>
      <c r="H42" s="50">
        <f>H35+H41</f>
        <v>-190969677</v>
      </c>
      <c r="I42" s="50">
        <f>I35+I41</f>
        <v>-372136503</v>
      </c>
    </row>
    <row r="43" spans="1:9" ht="12.75">
      <c r="A43" s="257" t="s">
        <v>244</v>
      </c>
      <c r="B43" s="258"/>
      <c r="C43" s="258"/>
      <c r="D43" s="258"/>
      <c r="E43" s="258"/>
      <c r="F43" s="258"/>
      <c r="G43" s="258"/>
      <c r="H43" s="258"/>
      <c r="I43" s="259"/>
    </row>
    <row r="44" spans="1:9" ht="12.75" customHeight="1">
      <c r="A44" s="260" t="s">
        <v>245</v>
      </c>
      <c r="B44" s="261"/>
      <c r="C44" s="261"/>
      <c r="D44" s="261"/>
      <c r="E44" s="261"/>
      <c r="F44" s="262"/>
      <c r="G44" s="24">
        <v>35</v>
      </c>
      <c r="H44" s="47">
        <v>0</v>
      </c>
      <c r="I44" s="47">
        <v>0</v>
      </c>
    </row>
    <row r="45" spans="1:9" ht="24.75" customHeight="1">
      <c r="A45" s="236" t="s">
        <v>246</v>
      </c>
      <c r="B45" s="237"/>
      <c r="C45" s="237"/>
      <c r="D45" s="237"/>
      <c r="E45" s="237"/>
      <c r="F45" s="238"/>
      <c r="G45" s="26">
        <v>36</v>
      </c>
      <c r="H45" s="48">
        <v>0</v>
      </c>
      <c r="I45" s="48">
        <v>0</v>
      </c>
    </row>
    <row r="46" spans="1:9" ht="12.75" customHeight="1">
      <c r="A46" s="236" t="s">
        <v>247</v>
      </c>
      <c r="B46" s="237"/>
      <c r="C46" s="237"/>
      <c r="D46" s="237"/>
      <c r="E46" s="237"/>
      <c r="F46" s="238"/>
      <c r="G46" s="26">
        <v>37</v>
      </c>
      <c r="H46" s="48">
        <v>0</v>
      </c>
      <c r="I46" s="48">
        <v>0</v>
      </c>
    </row>
    <row r="47" spans="1:9" ht="12.75" customHeight="1">
      <c r="A47" s="236" t="s">
        <v>248</v>
      </c>
      <c r="B47" s="237"/>
      <c r="C47" s="237"/>
      <c r="D47" s="237"/>
      <c r="E47" s="237"/>
      <c r="F47" s="238"/>
      <c r="G47" s="26">
        <v>38</v>
      </c>
      <c r="H47" s="48">
        <v>0</v>
      </c>
      <c r="I47" s="48">
        <v>0</v>
      </c>
    </row>
    <row r="48" spans="1:9" ht="21.75" customHeight="1">
      <c r="A48" s="245" t="s">
        <v>249</v>
      </c>
      <c r="B48" s="246"/>
      <c r="C48" s="246"/>
      <c r="D48" s="246"/>
      <c r="E48" s="246"/>
      <c r="F48" s="247"/>
      <c r="G48" s="25">
        <v>39</v>
      </c>
      <c r="H48" s="49">
        <f>H44+H45+H46+H47</f>
        <v>0</v>
      </c>
      <c r="I48" s="49">
        <f>I44+I45+I46+I47</f>
        <v>0</v>
      </c>
    </row>
    <row r="49" spans="1:9" ht="24" customHeight="1">
      <c r="A49" s="236" t="s">
        <v>389</v>
      </c>
      <c r="B49" s="237"/>
      <c r="C49" s="237"/>
      <c r="D49" s="237"/>
      <c r="E49" s="237"/>
      <c r="F49" s="238"/>
      <c r="G49" s="26">
        <v>40</v>
      </c>
      <c r="H49" s="48">
        <v>0</v>
      </c>
      <c r="I49" s="48">
        <v>0</v>
      </c>
    </row>
    <row r="50" spans="1:9" ht="12.75" customHeight="1">
      <c r="A50" s="236" t="s">
        <v>250</v>
      </c>
      <c r="B50" s="237"/>
      <c r="C50" s="237"/>
      <c r="D50" s="237"/>
      <c r="E50" s="237"/>
      <c r="F50" s="238"/>
      <c r="G50" s="26">
        <v>41</v>
      </c>
      <c r="H50" s="48">
        <v>-86567899</v>
      </c>
      <c r="I50" s="48">
        <v>-74647304</v>
      </c>
    </row>
    <row r="51" spans="1:9" ht="12.75" customHeight="1">
      <c r="A51" s="236" t="s">
        <v>251</v>
      </c>
      <c r="B51" s="237"/>
      <c r="C51" s="237"/>
      <c r="D51" s="237"/>
      <c r="E51" s="237"/>
      <c r="F51" s="238"/>
      <c r="G51" s="26">
        <v>42</v>
      </c>
      <c r="H51" s="48">
        <v>0</v>
      </c>
      <c r="I51" s="48">
        <v>-1697910</v>
      </c>
    </row>
    <row r="52" spans="1:9" ht="22.5" customHeight="1">
      <c r="A52" s="236" t="s">
        <v>252</v>
      </c>
      <c r="B52" s="237"/>
      <c r="C52" s="237"/>
      <c r="D52" s="237"/>
      <c r="E52" s="237"/>
      <c r="F52" s="238"/>
      <c r="G52" s="26">
        <v>43</v>
      </c>
      <c r="H52" s="48">
        <v>0</v>
      </c>
      <c r="I52" s="48">
        <v>0</v>
      </c>
    </row>
    <row r="53" spans="1:9" ht="12.75" customHeight="1">
      <c r="A53" s="236" t="s">
        <v>253</v>
      </c>
      <c r="B53" s="237"/>
      <c r="C53" s="237"/>
      <c r="D53" s="237"/>
      <c r="E53" s="237"/>
      <c r="F53" s="238"/>
      <c r="G53" s="26">
        <v>44</v>
      </c>
      <c r="H53" s="48">
        <v>0</v>
      </c>
      <c r="I53" s="48">
        <v>0</v>
      </c>
    </row>
    <row r="54" spans="1:9" ht="30" customHeight="1">
      <c r="A54" s="245" t="s">
        <v>254</v>
      </c>
      <c r="B54" s="246"/>
      <c r="C54" s="246"/>
      <c r="D54" s="246"/>
      <c r="E54" s="246"/>
      <c r="F54" s="247"/>
      <c r="G54" s="25">
        <v>45</v>
      </c>
      <c r="H54" s="49">
        <f>H49+H50+H51+H52+H53</f>
        <v>-86567899</v>
      </c>
      <c r="I54" s="49">
        <f>I49+I50+I51+I52+I53</f>
        <v>-76345214</v>
      </c>
    </row>
    <row r="55" spans="1:9" ht="29.25" customHeight="1">
      <c r="A55" s="266" t="s">
        <v>255</v>
      </c>
      <c r="B55" s="267"/>
      <c r="C55" s="267"/>
      <c r="D55" s="267"/>
      <c r="E55" s="267"/>
      <c r="F55" s="268"/>
      <c r="G55" s="25">
        <v>46</v>
      </c>
      <c r="H55" s="49">
        <f>H48+H54</f>
        <v>-86567899</v>
      </c>
      <c r="I55" s="49">
        <f>I48+I54</f>
        <v>-76345214</v>
      </c>
    </row>
    <row r="56" spans="1:9" ht="12.75">
      <c r="A56" s="236" t="s">
        <v>256</v>
      </c>
      <c r="B56" s="237"/>
      <c r="C56" s="237"/>
      <c r="D56" s="237"/>
      <c r="E56" s="237"/>
      <c r="F56" s="238"/>
      <c r="G56" s="26">
        <v>47</v>
      </c>
      <c r="H56" s="48">
        <v>-5050385</v>
      </c>
      <c r="I56" s="48">
        <v>5524905</v>
      </c>
    </row>
    <row r="57" spans="1:9" ht="26.25" customHeight="1">
      <c r="A57" s="266" t="s">
        <v>257</v>
      </c>
      <c r="B57" s="267"/>
      <c r="C57" s="267"/>
      <c r="D57" s="267"/>
      <c r="E57" s="267"/>
      <c r="F57" s="268"/>
      <c r="G57" s="25">
        <v>48</v>
      </c>
      <c r="H57" s="49">
        <f>H27+H42+H55+H56</f>
        <v>-34135359</v>
      </c>
      <c r="I57" s="49">
        <f>I27+I42+I55+I56</f>
        <v>-87070271</v>
      </c>
    </row>
    <row r="58" spans="1:9" ht="12.75">
      <c r="A58" s="269" t="s">
        <v>258</v>
      </c>
      <c r="B58" s="270"/>
      <c r="C58" s="270"/>
      <c r="D58" s="270"/>
      <c r="E58" s="270"/>
      <c r="F58" s="271"/>
      <c r="G58" s="26">
        <v>49</v>
      </c>
      <c r="H58" s="48">
        <v>439024365</v>
      </c>
      <c r="I58" s="48">
        <v>413792126</v>
      </c>
    </row>
    <row r="59" spans="1:9" ht="30.75" customHeight="1">
      <c r="A59" s="263" t="s">
        <v>259</v>
      </c>
      <c r="B59" s="264"/>
      <c r="C59" s="264"/>
      <c r="D59" s="264"/>
      <c r="E59" s="264"/>
      <c r="F59" s="265"/>
      <c r="G59" s="27">
        <v>50</v>
      </c>
      <c r="H59" s="50">
        <f>H57+H58</f>
        <v>404889006</v>
      </c>
      <c r="I59" s="50">
        <f>I57+I58</f>
        <v>326721855</v>
      </c>
    </row>
  </sheetData>
  <sheetProtection sheet="1" objects="1" scenarios="1"/>
  <mergeCells count="59">
    <mergeCell ref="A44:F44"/>
    <mergeCell ref="A45:F45"/>
    <mergeCell ref="A46:F46"/>
    <mergeCell ref="A47:F47"/>
    <mergeCell ref="A56:F56"/>
    <mergeCell ref="A57:F57"/>
    <mergeCell ref="A58:F58"/>
    <mergeCell ref="A51:F51"/>
    <mergeCell ref="A52:F52"/>
    <mergeCell ref="A53:F53"/>
    <mergeCell ref="A54:F54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37:F37"/>
    <mergeCell ref="A48:F48"/>
    <mergeCell ref="A39:F39"/>
    <mergeCell ref="A40:F40"/>
    <mergeCell ref="A35:F35"/>
    <mergeCell ref="A36:F36"/>
    <mergeCell ref="A38:F38"/>
    <mergeCell ref="A41:F41"/>
    <mergeCell ref="A42:F42"/>
    <mergeCell ref="A43:I43"/>
    <mergeCell ref="A9:F9"/>
    <mergeCell ref="A10:F10"/>
    <mergeCell ref="A11:F11"/>
    <mergeCell ref="A28:I28"/>
    <mergeCell ref="A23:F23"/>
    <mergeCell ref="A24:F24"/>
    <mergeCell ref="A26:F26"/>
    <mergeCell ref="A27:F27"/>
    <mergeCell ref="A19:F19"/>
    <mergeCell ref="A5:F5"/>
    <mergeCell ref="A6:F6"/>
    <mergeCell ref="A13:F13"/>
    <mergeCell ref="A14:F14"/>
    <mergeCell ref="A15:F15"/>
    <mergeCell ref="A16:F16"/>
    <mergeCell ref="A12:F12"/>
    <mergeCell ref="A7:I7"/>
    <mergeCell ref="A8:F8"/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25">
      <selection activeCell="H12" sqref="H12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34" t="s">
        <v>260</v>
      </c>
      <c r="B1" s="235"/>
      <c r="C1" s="235"/>
      <c r="D1" s="235"/>
      <c r="E1" s="235"/>
      <c r="F1" s="235"/>
      <c r="G1" s="235"/>
      <c r="H1" s="235"/>
      <c r="I1" s="235"/>
    </row>
    <row r="2" spans="1:9" ht="12.75" customHeight="1">
      <c r="A2" s="226" t="s">
        <v>453</v>
      </c>
      <c r="B2" s="193"/>
      <c r="C2" s="193"/>
      <c r="D2" s="193"/>
      <c r="E2" s="193"/>
      <c r="F2" s="193"/>
      <c r="G2" s="193"/>
      <c r="H2" s="193"/>
      <c r="I2" s="193"/>
    </row>
    <row r="3" spans="1:9" ht="12.75">
      <c r="A3" s="281" t="s">
        <v>355</v>
      </c>
      <c r="B3" s="282"/>
      <c r="C3" s="282"/>
      <c r="D3" s="282"/>
      <c r="E3" s="282"/>
      <c r="F3" s="282"/>
      <c r="G3" s="282"/>
      <c r="H3" s="282"/>
      <c r="I3" s="282"/>
    </row>
    <row r="4" spans="1:9" ht="12.75">
      <c r="A4" s="239" t="s">
        <v>449</v>
      </c>
      <c r="B4" s="197"/>
      <c r="C4" s="197"/>
      <c r="D4" s="197"/>
      <c r="E4" s="197"/>
      <c r="F4" s="197"/>
      <c r="G4" s="197"/>
      <c r="H4" s="197"/>
      <c r="I4" s="198"/>
    </row>
    <row r="5" spans="1:9" ht="24" thickBot="1">
      <c r="A5" s="251" t="s">
        <v>2</v>
      </c>
      <c r="B5" s="252"/>
      <c r="C5" s="252"/>
      <c r="D5" s="252"/>
      <c r="E5" s="252"/>
      <c r="F5" s="253"/>
      <c r="G5" s="22" t="s">
        <v>107</v>
      </c>
      <c r="H5" s="41" t="s">
        <v>380</v>
      </c>
      <c r="I5" s="41" t="s">
        <v>347</v>
      </c>
    </row>
    <row r="6" spans="1:9" ht="12.75">
      <c r="A6" s="254">
        <v>1</v>
      </c>
      <c r="B6" s="255"/>
      <c r="C6" s="255"/>
      <c r="D6" s="255"/>
      <c r="E6" s="255"/>
      <c r="F6" s="256"/>
      <c r="G6" s="28">
        <v>2</v>
      </c>
      <c r="H6" s="42" t="s">
        <v>207</v>
      </c>
      <c r="I6" s="42" t="s">
        <v>208</v>
      </c>
    </row>
    <row r="7" spans="1:9" ht="12.75">
      <c r="A7" s="276" t="s">
        <v>209</v>
      </c>
      <c r="B7" s="277"/>
      <c r="C7" s="277"/>
      <c r="D7" s="277"/>
      <c r="E7" s="277"/>
      <c r="F7" s="277"/>
      <c r="G7" s="277"/>
      <c r="H7" s="277"/>
      <c r="I7" s="278"/>
    </row>
    <row r="8" spans="1:9" ht="12.75">
      <c r="A8" s="280" t="s">
        <v>261</v>
      </c>
      <c r="B8" s="280"/>
      <c r="C8" s="280"/>
      <c r="D8" s="280"/>
      <c r="E8" s="280"/>
      <c r="F8" s="280"/>
      <c r="G8" s="29">
        <v>1</v>
      </c>
      <c r="H8" s="52">
        <v>0</v>
      </c>
      <c r="I8" s="52">
        <v>0</v>
      </c>
    </row>
    <row r="9" spans="1:9" ht="12.75">
      <c r="A9" s="273" t="s">
        <v>262</v>
      </c>
      <c r="B9" s="273"/>
      <c r="C9" s="273"/>
      <c r="D9" s="273"/>
      <c r="E9" s="273"/>
      <c r="F9" s="273"/>
      <c r="G9" s="30">
        <v>2</v>
      </c>
      <c r="H9" s="53">
        <v>0</v>
      </c>
      <c r="I9" s="52">
        <v>0</v>
      </c>
    </row>
    <row r="10" spans="1:9" ht="12.75">
      <c r="A10" s="273" t="s">
        <v>263</v>
      </c>
      <c r="B10" s="273"/>
      <c r="C10" s="273"/>
      <c r="D10" s="273"/>
      <c r="E10" s="273"/>
      <c r="F10" s="273"/>
      <c r="G10" s="30">
        <v>3</v>
      </c>
      <c r="H10" s="53">
        <v>0</v>
      </c>
      <c r="I10" s="52">
        <v>0</v>
      </c>
    </row>
    <row r="11" spans="1:9" ht="12.75">
      <c r="A11" s="273" t="s">
        <v>264</v>
      </c>
      <c r="B11" s="273"/>
      <c r="C11" s="273"/>
      <c r="D11" s="273"/>
      <c r="E11" s="273"/>
      <c r="F11" s="273"/>
      <c r="G11" s="30">
        <v>4</v>
      </c>
      <c r="H11" s="53">
        <v>0</v>
      </c>
      <c r="I11" s="52">
        <v>0</v>
      </c>
    </row>
    <row r="12" spans="1:9" ht="12.75">
      <c r="A12" s="273" t="s">
        <v>265</v>
      </c>
      <c r="B12" s="273"/>
      <c r="C12" s="273"/>
      <c r="D12" s="273"/>
      <c r="E12" s="273"/>
      <c r="F12" s="273"/>
      <c r="G12" s="30">
        <v>5</v>
      </c>
      <c r="H12" s="53">
        <v>0</v>
      </c>
      <c r="I12" s="52">
        <v>0</v>
      </c>
    </row>
    <row r="13" spans="1:9" ht="12.75">
      <c r="A13" s="273" t="s">
        <v>266</v>
      </c>
      <c r="B13" s="273"/>
      <c r="C13" s="273"/>
      <c r="D13" s="273"/>
      <c r="E13" s="273"/>
      <c r="F13" s="273"/>
      <c r="G13" s="30">
        <v>6</v>
      </c>
      <c r="H13" s="53">
        <v>0</v>
      </c>
      <c r="I13" s="52">
        <v>0</v>
      </c>
    </row>
    <row r="14" spans="1:9" ht="12.75">
      <c r="A14" s="273" t="s">
        <v>267</v>
      </c>
      <c r="B14" s="273"/>
      <c r="C14" s="273"/>
      <c r="D14" s="273"/>
      <c r="E14" s="273"/>
      <c r="F14" s="273"/>
      <c r="G14" s="30">
        <v>7</v>
      </c>
      <c r="H14" s="53">
        <v>0</v>
      </c>
      <c r="I14" s="52">
        <v>0</v>
      </c>
    </row>
    <row r="15" spans="1:9" ht="12.75">
      <c r="A15" s="273" t="s">
        <v>268</v>
      </c>
      <c r="B15" s="273"/>
      <c r="C15" s="273"/>
      <c r="D15" s="273"/>
      <c r="E15" s="273"/>
      <c r="F15" s="273"/>
      <c r="G15" s="30">
        <v>8</v>
      </c>
      <c r="H15" s="53">
        <v>0</v>
      </c>
      <c r="I15" s="52">
        <v>0</v>
      </c>
    </row>
    <row r="16" spans="1:9" ht="12.75">
      <c r="A16" s="274" t="s">
        <v>269</v>
      </c>
      <c r="B16" s="274"/>
      <c r="C16" s="274"/>
      <c r="D16" s="274"/>
      <c r="E16" s="274"/>
      <c r="F16" s="274"/>
      <c r="G16" s="31">
        <v>9</v>
      </c>
      <c r="H16" s="54">
        <f>SUM(H8:H15)</f>
        <v>0</v>
      </c>
      <c r="I16" s="54">
        <f>SUM(I8:I15)</f>
        <v>0</v>
      </c>
    </row>
    <row r="17" spans="1:9" ht="12.75">
      <c r="A17" s="273" t="s">
        <v>270</v>
      </c>
      <c r="B17" s="273"/>
      <c r="C17" s="273"/>
      <c r="D17" s="273"/>
      <c r="E17" s="273"/>
      <c r="F17" s="273"/>
      <c r="G17" s="30">
        <v>10</v>
      </c>
      <c r="H17" s="53">
        <v>0</v>
      </c>
      <c r="I17" s="53">
        <v>0</v>
      </c>
    </row>
    <row r="18" spans="1:9" ht="12.75">
      <c r="A18" s="273" t="s">
        <v>271</v>
      </c>
      <c r="B18" s="273"/>
      <c r="C18" s="273"/>
      <c r="D18" s="273"/>
      <c r="E18" s="273"/>
      <c r="F18" s="273"/>
      <c r="G18" s="30">
        <v>11</v>
      </c>
      <c r="H18" s="53">
        <v>0</v>
      </c>
      <c r="I18" s="53">
        <v>0</v>
      </c>
    </row>
    <row r="19" spans="1:9" ht="27" customHeight="1">
      <c r="A19" s="279" t="s">
        <v>272</v>
      </c>
      <c r="B19" s="279"/>
      <c r="C19" s="279"/>
      <c r="D19" s="279"/>
      <c r="E19" s="279"/>
      <c r="F19" s="279"/>
      <c r="G19" s="32">
        <v>12</v>
      </c>
      <c r="H19" s="55">
        <f>H16+H17+H18</f>
        <v>0</v>
      </c>
      <c r="I19" s="55">
        <f>I16+I17+I18</f>
        <v>0</v>
      </c>
    </row>
    <row r="20" spans="1:9" ht="12.75">
      <c r="A20" s="276" t="s">
        <v>229</v>
      </c>
      <c r="B20" s="277"/>
      <c r="C20" s="277"/>
      <c r="D20" s="277"/>
      <c r="E20" s="277"/>
      <c r="F20" s="277"/>
      <c r="G20" s="277"/>
      <c r="H20" s="277"/>
      <c r="I20" s="278"/>
    </row>
    <row r="21" spans="1:9" ht="26.25" customHeight="1">
      <c r="A21" s="280" t="s">
        <v>273</v>
      </c>
      <c r="B21" s="280"/>
      <c r="C21" s="280"/>
      <c r="D21" s="280"/>
      <c r="E21" s="280"/>
      <c r="F21" s="280"/>
      <c r="G21" s="29">
        <v>13</v>
      </c>
      <c r="H21" s="52">
        <v>0</v>
      </c>
      <c r="I21" s="52">
        <v>0</v>
      </c>
    </row>
    <row r="22" spans="1:9" ht="12.75">
      <c r="A22" s="273" t="s">
        <v>274</v>
      </c>
      <c r="B22" s="273"/>
      <c r="C22" s="273"/>
      <c r="D22" s="273"/>
      <c r="E22" s="273"/>
      <c r="F22" s="273"/>
      <c r="G22" s="30">
        <v>14</v>
      </c>
      <c r="H22" s="52">
        <v>0</v>
      </c>
      <c r="I22" s="52">
        <v>0</v>
      </c>
    </row>
    <row r="23" spans="1:9" ht="12.75">
      <c r="A23" s="273" t="s">
        <v>275</v>
      </c>
      <c r="B23" s="273"/>
      <c r="C23" s="273"/>
      <c r="D23" s="273"/>
      <c r="E23" s="273"/>
      <c r="F23" s="273"/>
      <c r="G23" s="30">
        <v>15</v>
      </c>
      <c r="H23" s="52">
        <v>0</v>
      </c>
      <c r="I23" s="52">
        <v>0</v>
      </c>
    </row>
    <row r="24" spans="1:9" ht="12.75">
      <c r="A24" s="273" t="s">
        <v>276</v>
      </c>
      <c r="B24" s="273"/>
      <c r="C24" s="273"/>
      <c r="D24" s="273"/>
      <c r="E24" s="273"/>
      <c r="F24" s="273"/>
      <c r="G24" s="30">
        <v>16</v>
      </c>
      <c r="H24" s="52">
        <v>0</v>
      </c>
      <c r="I24" s="52">
        <v>0</v>
      </c>
    </row>
    <row r="25" spans="1:9" ht="12.75">
      <c r="A25" s="273" t="s">
        <v>277</v>
      </c>
      <c r="B25" s="273"/>
      <c r="C25" s="273"/>
      <c r="D25" s="273"/>
      <c r="E25" s="273"/>
      <c r="F25" s="273"/>
      <c r="G25" s="30">
        <v>17</v>
      </c>
      <c r="H25" s="52">
        <v>0</v>
      </c>
      <c r="I25" s="52">
        <v>0</v>
      </c>
    </row>
    <row r="26" spans="1:9" ht="12.75">
      <c r="A26" s="273" t="s">
        <v>278</v>
      </c>
      <c r="B26" s="273"/>
      <c r="C26" s="273"/>
      <c r="D26" s="273"/>
      <c r="E26" s="273"/>
      <c r="F26" s="273"/>
      <c r="G26" s="30">
        <v>18</v>
      </c>
      <c r="H26" s="52">
        <v>0</v>
      </c>
      <c r="I26" s="52">
        <v>0</v>
      </c>
    </row>
    <row r="27" spans="1:9" ht="24" customHeight="1">
      <c r="A27" s="274" t="s">
        <v>279</v>
      </c>
      <c r="B27" s="274"/>
      <c r="C27" s="274"/>
      <c r="D27" s="274"/>
      <c r="E27" s="274"/>
      <c r="F27" s="274"/>
      <c r="G27" s="31">
        <v>19</v>
      </c>
      <c r="H27" s="54">
        <f>SUM(H21:H26)</f>
        <v>0</v>
      </c>
      <c r="I27" s="54">
        <f>SUM(I21:I26)</f>
        <v>0</v>
      </c>
    </row>
    <row r="28" spans="1:9" ht="27" customHeight="1">
      <c r="A28" s="273" t="s">
        <v>280</v>
      </c>
      <c r="B28" s="273"/>
      <c r="C28" s="273"/>
      <c r="D28" s="273"/>
      <c r="E28" s="273"/>
      <c r="F28" s="273"/>
      <c r="G28" s="30">
        <v>20</v>
      </c>
      <c r="H28" s="53">
        <v>0</v>
      </c>
      <c r="I28" s="53">
        <v>0</v>
      </c>
    </row>
    <row r="29" spans="1:9" ht="12.75">
      <c r="A29" s="273" t="s">
        <v>281</v>
      </c>
      <c r="B29" s="273"/>
      <c r="C29" s="273"/>
      <c r="D29" s="273"/>
      <c r="E29" s="273"/>
      <c r="F29" s="273"/>
      <c r="G29" s="30">
        <v>21</v>
      </c>
      <c r="H29" s="53">
        <v>0</v>
      </c>
      <c r="I29" s="53">
        <v>0</v>
      </c>
    </row>
    <row r="30" spans="1:9" ht="12.75">
      <c r="A30" s="273" t="s">
        <v>282</v>
      </c>
      <c r="B30" s="273"/>
      <c r="C30" s="273"/>
      <c r="D30" s="273"/>
      <c r="E30" s="273"/>
      <c r="F30" s="273"/>
      <c r="G30" s="30">
        <v>22</v>
      </c>
      <c r="H30" s="53">
        <v>0</v>
      </c>
      <c r="I30" s="53">
        <v>0</v>
      </c>
    </row>
    <row r="31" spans="1:9" ht="12.75">
      <c r="A31" s="273" t="s">
        <v>283</v>
      </c>
      <c r="B31" s="273"/>
      <c r="C31" s="273"/>
      <c r="D31" s="273"/>
      <c r="E31" s="273"/>
      <c r="F31" s="273"/>
      <c r="G31" s="30">
        <v>23</v>
      </c>
      <c r="H31" s="53">
        <v>0</v>
      </c>
      <c r="I31" s="53">
        <v>0</v>
      </c>
    </row>
    <row r="32" spans="1:9" ht="12.75">
      <c r="A32" s="273" t="s">
        <v>284</v>
      </c>
      <c r="B32" s="273"/>
      <c r="C32" s="273"/>
      <c r="D32" s="273"/>
      <c r="E32" s="273"/>
      <c r="F32" s="273"/>
      <c r="G32" s="30">
        <v>24</v>
      </c>
      <c r="H32" s="53">
        <v>0</v>
      </c>
      <c r="I32" s="53">
        <v>0</v>
      </c>
    </row>
    <row r="33" spans="1:9" ht="25.5" customHeight="1">
      <c r="A33" s="274" t="s">
        <v>285</v>
      </c>
      <c r="B33" s="274"/>
      <c r="C33" s="274"/>
      <c r="D33" s="274"/>
      <c r="E33" s="274"/>
      <c r="F33" s="274"/>
      <c r="G33" s="31">
        <v>25</v>
      </c>
      <c r="H33" s="54">
        <f>SUM(H28:H32)</f>
        <v>0</v>
      </c>
      <c r="I33" s="54">
        <f>SUM(I28:I32)</f>
        <v>0</v>
      </c>
    </row>
    <row r="34" spans="1:9" ht="27.75" customHeight="1">
      <c r="A34" s="279" t="s">
        <v>286</v>
      </c>
      <c r="B34" s="279"/>
      <c r="C34" s="279"/>
      <c r="D34" s="279"/>
      <c r="E34" s="279"/>
      <c r="F34" s="279"/>
      <c r="G34" s="32">
        <v>26</v>
      </c>
      <c r="H34" s="55">
        <f>H27+H33</f>
        <v>0</v>
      </c>
      <c r="I34" s="55">
        <f>I27+I33</f>
        <v>0</v>
      </c>
    </row>
    <row r="35" spans="1:9" ht="12.75">
      <c r="A35" s="276" t="s">
        <v>244</v>
      </c>
      <c r="B35" s="277"/>
      <c r="C35" s="277"/>
      <c r="D35" s="277"/>
      <c r="E35" s="277"/>
      <c r="F35" s="277"/>
      <c r="G35" s="277">
        <v>0</v>
      </c>
      <c r="H35" s="277"/>
      <c r="I35" s="278"/>
    </row>
    <row r="36" spans="1:9" ht="12.75">
      <c r="A36" s="275" t="s">
        <v>287</v>
      </c>
      <c r="B36" s="275"/>
      <c r="C36" s="275"/>
      <c r="D36" s="275"/>
      <c r="E36" s="275"/>
      <c r="F36" s="275"/>
      <c r="G36" s="29">
        <v>27</v>
      </c>
      <c r="H36" s="52">
        <v>0</v>
      </c>
      <c r="I36" s="52">
        <v>0</v>
      </c>
    </row>
    <row r="37" spans="1:9" ht="24.75" customHeight="1">
      <c r="A37" s="272" t="s">
        <v>288</v>
      </c>
      <c r="B37" s="272"/>
      <c r="C37" s="272"/>
      <c r="D37" s="272"/>
      <c r="E37" s="272"/>
      <c r="F37" s="272"/>
      <c r="G37" s="30">
        <v>28</v>
      </c>
      <c r="H37" s="52">
        <v>0</v>
      </c>
      <c r="I37" s="52">
        <v>0</v>
      </c>
    </row>
    <row r="38" spans="1:9" ht="12.75">
      <c r="A38" s="272" t="s">
        <v>289</v>
      </c>
      <c r="B38" s="272"/>
      <c r="C38" s="272"/>
      <c r="D38" s="272"/>
      <c r="E38" s="272"/>
      <c r="F38" s="272"/>
      <c r="G38" s="30">
        <v>29</v>
      </c>
      <c r="H38" s="52">
        <v>0</v>
      </c>
      <c r="I38" s="52">
        <v>0</v>
      </c>
    </row>
    <row r="39" spans="1:9" ht="12.75">
      <c r="A39" s="272" t="s">
        <v>290</v>
      </c>
      <c r="B39" s="272"/>
      <c r="C39" s="272"/>
      <c r="D39" s="272"/>
      <c r="E39" s="272"/>
      <c r="F39" s="272"/>
      <c r="G39" s="30">
        <v>30</v>
      </c>
      <c r="H39" s="52">
        <v>0</v>
      </c>
      <c r="I39" s="52">
        <v>0</v>
      </c>
    </row>
    <row r="40" spans="1:9" ht="25.5" customHeight="1">
      <c r="A40" s="274" t="s">
        <v>291</v>
      </c>
      <c r="B40" s="274"/>
      <c r="C40" s="274"/>
      <c r="D40" s="274"/>
      <c r="E40" s="274"/>
      <c r="F40" s="274"/>
      <c r="G40" s="31">
        <v>31</v>
      </c>
      <c r="H40" s="54">
        <f>H39+H38+H37+H36</f>
        <v>0</v>
      </c>
      <c r="I40" s="54">
        <f>I39+I38+I37+I36</f>
        <v>0</v>
      </c>
    </row>
    <row r="41" spans="1:9" ht="24" customHeight="1">
      <c r="A41" s="272" t="s">
        <v>292</v>
      </c>
      <c r="B41" s="272"/>
      <c r="C41" s="272"/>
      <c r="D41" s="272"/>
      <c r="E41" s="272"/>
      <c r="F41" s="272"/>
      <c r="G41" s="30">
        <v>32</v>
      </c>
      <c r="H41" s="53">
        <v>0</v>
      </c>
      <c r="I41" s="53">
        <v>0</v>
      </c>
    </row>
    <row r="42" spans="1:9" ht="12.75">
      <c r="A42" s="272" t="s">
        <v>293</v>
      </c>
      <c r="B42" s="272"/>
      <c r="C42" s="272"/>
      <c r="D42" s="272"/>
      <c r="E42" s="272"/>
      <c r="F42" s="272"/>
      <c r="G42" s="30">
        <v>33</v>
      </c>
      <c r="H42" s="53">
        <v>0</v>
      </c>
      <c r="I42" s="53">
        <v>0</v>
      </c>
    </row>
    <row r="43" spans="1:9" ht="12.75">
      <c r="A43" s="272" t="s">
        <v>294</v>
      </c>
      <c r="B43" s="272"/>
      <c r="C43" s="272"/>
      <c r="D43" s="272"/>
      <c r="E43" s="272"/>
      <c r="F43" s="272"/>
      <c r="G43" s="30">
        <v>34</v>
      </c>
      <c r="H43" s="53">
        <v>0</v>
      </c>
      <c r="I43" s="53">
        <v>0</v>
      </c>
    </row>
    <row r="44" spans="1:9" ht="21" customHeight="1">
      <c r="A44" s="272" t="s">
        <v>295</v>
      </c>
      <c r="B44" s="272"/>
      <c r="C44" s="272"/>
      <c r="D44" s="272"/>
      <c r="E44" s="272"/>
      <c r="F44" s="272"/>
      <c r="G44" s="30">
        <v>35</v>
      </c>
      <c r="H44" s="53">
        <v>0</v>
      </c>
      <c r="I44" s="53">
        <v>0</v>
      </c>
    </row>
    <row r="45" spans="1:9" ht="12.75">
      <c r="A45" s="272" t="s">
        <v>296</v>
      </c>
      <c r="B45" s="272"/>
      <c r="C45" s="272"/>
      <c r="D45" s="272"/>
      <c r="E45" s="272"/>
      <c r="F45" s="272"/>
      <c r="G45" s="30">
        <v>36</v>
      </c>
      <c r="H45" s="53">
        <v>0</v>
      </c>
      <c r="I45" s="53">
        <v>0</v>
      </c>
    </row>
    <row r="46" spans="1:9" ht="22.5" customHeight="1">
      <c r="A46" s="274" t="s">
        <v>297</v>
      </c>
      <c r="B46" s="274"/>
      <c r="C46" s="274"/>
      <c r="D46" s="274"/>
      <c r="E46" s="274"/>
      <c r="F46" s="274"/>
      <c r="G46" s="31">
        <v>37</v>
      </c>
      <c r="H46" s="54">
        <f>H45+H44+H43+H42+H41</f>
        <v>0</v>
      </c>
      <c r="I46" s="54">
        <f>I45+I44+I43+I42+I41</f>
        <v>0</v>
      </c>
    </row>
    <row r="47" spans="1:9" ht="25.5" customHeight="1">
      <c r="A47" s="283" t="s">
        <v>298</v>
      </c>
      <c r="B47" s="283"/>
      <c r="C47" s="283"/>
      <c r="D47" s="283"/>
      <c r="E47" s="283"/>
      <c r="F47" s="283"/>
      <c r="G47" s="31">
        <v>38</v>
      </c>
      <c r="H47" s="54">
        <f>H46+H40</f>
        <v>0</v>
      </c>
      <c r="I47" s="54">
        <f>I46+I40</f>
        <v>0</v>
      </c>
    </row>
    <row r="48" spans="1:9" ht="12.75">
      <c r="A48" s="273" t="s">
        <v>299</v>
      </c>
      <c r="B48" s="273"/>
      <c r="C48" s="273"/>
      <c r="D48" s="273"/>
      <c r="E48" s="273"/>
      <c r="F48" s="273"/>
      <c r="G48" s="30">
        <v>39</v>
      </c>
      <c r="H48" s="53">
        <v>0</v>
      </c>
      <c r="I48" s="53">
        <v>0</v>
      </c>
    </row>
    <row r="49" spans="1:9" ht="25.5" customHeight="1">
      <c r="A49" s="283" t="s">
        <v>300</v>
      </c>
      <c r="B49" s="283"/>
      <c r="C49" s="283"/>
      <c r="D49" s="283"/>
      <c r="E49" s="283"/>
      <c r="F49" s="283"/>
      <c r="G49" s="31">
        <v>40</v>
      </c>
      <c r="H49" s="54">
        <f>H19+H34+H47+H48</f>
        <v>0</v>
      </c>
      <c r="I49" s="54">
        <f>I19+I34+I47+I48</f>
        <v>0</v>
      </c>
    </row>
    <row r="50" spans="1:9" ht="12.75">
      <c r="A50" s="284" t="s">
        <v>258</v>
      </c>
      <c r="B50" s="284"/>
      <c r="C50" s="284"/>
      <c r="D50" s="284"/>
      <c r="E50" s="284"/>
      <c r="F50" s="284"/>
      <c r="G50" s="30">
        <v>41</v>
      </c>
      <c r="H50" s="53">
        <v>0</v>
      </c>
      <c r="I50" s="53">
        <v>0</v>
      </c>
    </row>
    <row r="51" spans="1:9" ht="31.5" customHeight="1">
      <c r="A51" s="279" t="s">
        <v>301</v>
      </c>
      <c r="B51" s="279"/>
      <c r="C51" s="279"/>
      <c r="D51" s="279"/>
      <c r="E51" s="279"/>
      <c r="F51" s="279"/>
      <c r="G51" s="32">
        <v>42</v>
      </c>
      <c r="H51" s="55">
        <f>H50+H49</f>
        <v>0</v>
      </c>
      <c r="I51" s="55">
        <f>I50+I49</f>
        <v>0</v>
      </c>
    </row>
  </sheetData>
  <sheetProtection sheet="1" objects="1" scenarios="1"/>
  <mergeCells count="51">
    <mergeCell ref="A23:F23"/>
    <mergeCell ref="A6:F6"/>
    <mergeCell ref="A48:F48"/>
    <mergeCell ref="A49:F49"/>
    <mergeCell ref="A50:F50"/>
    <mergeCell ref="A30:F30"/>
    <mergeCell ref="A31:F31"/>
    <mergeCell ref="A32:F32"/>
    <mergeCell ref="A51:F51"/>
    <mergeCell ref="A42:F42"/>
    <mergeCell ref="A43:F43"/>
    <mergeCell ref="A44:F44"/>
    <mergeCell ref="A45:F45"/>
    <mergeCell ref="A46:F46"/>
    <mergeCell ref="A47:F47"/>
    <mergeCell ref="A18:F18"/>
    <mergeCell ref="A19:F19"/>
    <mergeCell ref="A20:I20"/>
    <mergeCell ref="A21:F21"/>
    <mergeCell ref="A22:F22"/>
    <mergeCell ref="A3:I3"/>
    <mergeCell ref="A26:F26"/>
    <mergeCell ref="A27:F27"/>
    <mergeCell ref="A35:I35"/>
    <mergeCell ref="A33:F33"/>
    <mergeCell ref="A34:F34"/>
    <mergeCell ref="A7:I7"/>
    <mergeCell ref="A8:F8"/>
    <mergeCell ref="A9:F9"/>
    <mergeCell ref="A10:F10"/>
    <mergeCell ref="A11:F11"/>
    <mergeCell ref="A13:F13"/>
    <mergeCell ref="A14:F14"/>
    <mergeCell ref="A15:F15"/>
    <mergeCell ref="A40:F40"/>
    <mergeCell ref="A36:F36"/>
    <mergeCell ref="A37:F37"/>
    <mergeCell ref="A38:F38"/>
    <mergeCell ref="A39:F39"/>
    <mergeCell ref="A24:F24"/>
    <mergeCell ref="A25:F25"/>
    <mergeCell ref="A2:I2"/>
    <mergeCell ref="A1:I1"/>
    <mergeCell ref="A4:I4"/>
    <mergeCell ref="A5:F5"/>
    <mergeCell ref="A41:F41"/>
    <mergeCell ref="A28:F28"/>
    <mergeCell ref="A29:F29"/>
    <mergeCell ref="A16:F16"/>
    <mergeCell ref="A17:F17"/>
    <mergeCell ref="A12:F12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tabSelected="1" view="pageBreakPreview" zoomScaleSheetLayoutView="100" zoomScalePageLayoutView="0" workbookViewId="0" topLeftCell="A1">
      <selection activeCell="R17" sqref="R17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6" width="9.140625" style="1" customWidth="1"/>
    <col min="7" max="7" width="10.140625" style="1" bestFit="1" customWidth="1"/>
    <col min="8" max="23" width="13.421875" style="57" customWidth="1"/>
    <col min="24" max="24" width="13.421875" style="1" customWidth="1"/>
    <col min="25" max="16384" width="9.140625" style="1" customWidth="1"/>
  </cols>
  <sheetData>
    <row r="1" spans="1:11" ht="12.75">
      <c r="A1" s="285" t="s">
        <v>302</v>
      </c>
      <c r="B1" s="286"/>
      <c r="C1" s="286"/>
      <c r="D1" s="286"/>
      <c r="E1" s="286"/>
      <c r="F1" s="286"/>
      <c r="G1" s="286"/>
      <c r="H1" s="286"/>
      <c r="I1" s="286"/>
      <c r="J1" s="286"/>
      <c r="K1" s="56"/>
    </row>
    <row r="2" spans="1:22" ht="15.75">
      <c r="A2" s="2"/>
      <c r="B2" s="3"/>
      <c r="C2" s="287" t="s">
        <v>303</v>
      </c>
      <c r="D2" s="287"/>
      <c r="E2" s="10">
        <v>43831</v>
      </c>
      <c r="F2" s="4" t="s">
        <v>0</v>
      </c>
      <c r="G2" s="10">
        <v>44104</v>
      </c>
      <c r="H2" s="58"/>
      <c r="I2" s="58"/>
      <c r="J2" s="58"/>
      <c r="K2" s="59"/>
      <c r="V2" s="60" t="s">
        <v>355</v>
      </c>
    </row>
    <row r="3" spans="1:23" ht="13.5" customHeight="1" thickBot="1">
      <c r="A3" s="290" t="s">
        <v>304</v>
      </c>
      <c r="B3" s="291"/>
      <c r="C3" s="291"/>
      <c r="D3" s="291"/>
      <c r="E3" s="291"/>
      <c r="F3" s="291"/>
      <c r="G3" s="294" t="s">
        <v>3</v>
      </c>
      <c r="H3" s="296" t="s">
        <v>305</v>
      </c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 t="s">
        <v>306</v>
      </c>
      <c r="W3" s="298" t="s">
        <v>307</v>
      </c>
    </row>
    <row r="4" spans="1:23" ht="57" thickBot="1">
      <c r="A4" s="292"/>
      <c r="B4" s="293"/>
      <c r="C4" s="293"/>
      <c r="D4" s="293"/>
      <c r="E4" s="293"/>
      <c r="F4" s="293"/>
      <c r="G4" s="295"/>
      <c r="H4" s="61" t="s">
        <v>308</v>
      </c>
      <c r="I4" s="61" t="s">
        <v>309</v>
      </c>
      <c r="J4" s="61" t="s">
        <v>310</v>
      </c>
      <c r="K4" s="61" t="s">
        <v>311</v>
      </c>
      <c r="L4" s="61" t="s">
        <v>312</v>
      </c>
      <c r="M4" s="61" t="s">
        <v>313</v>
      </c>
      <c r="N4" s="61" t="s">
        <v>314</v>
      </c>
      <c r="O4" s="61" t="s">
        <v>315</v>
      </c>
      <c r="P4" s="61" t="s">
        <v>316</v>
      </c>
      <c r="Q4" s="61" t="s">
        <v>317</v>
      </c>
      <c r="R4" s="61" t="s">
        <v>318</v>
      </c>
      <c r="S4" s="61" t="s">
        <v>319</v>
      </c>
      <c r="T4" s="61" t="s">
        <v>320</v>
      </c>
      <c r="U4" s="61" t="s">
        <v>321</v>
      </c>
      <c r="V4" s="297"/>
      <c r="W4" s="299"/>
    </row>
    <row r="5" spans="1:23" ht="22.5">
      <c r="A5" s="300">
        <v>1</v>
      </c>
      <c r="B5" s="301"/>
      <c r="C5" s="301"/>
      <c r="D5" s="301"/>
      <c r="E5" s="301"/>
      <c r="F5" s="301"/>
      <c r="G5" s="5">
        <v>2</v>
      </c>
      <c r="H5" s="62" t="s">
        <v>207</v>
      </c>
      <c r="I5" s="63" t="s">
        <v>208</v>
      </c>
      <c r="J5" s="62" t="s">
        <v>356</v>
      </c>
      <c r="K5" s="63" t="s">
        <v>357</v>
      </c>
      <c r="L5" s="62" t="s">
        <v>358</v>
      </c>
      <c r="M5" s="63" t="s">
        <v>359</v>
      </c>
      <c r="N5" s="62" t="s">
        <v>360</v>
      </c>
      <c r="O5" s="63" t="s">
        <v>361</v>
      </c>
      <c r="P5" s="62" t="s">
        <v>362</v>
      </c>
      <c r="Q5" s="63" t="s">
        <v>363</v>
      </c>
      <c r="R5" s="62" t="s">
        <v>364</v>
      </c>
      <c r="S5" s="63" t="s">
        <v>365</v>
      </c>
      <c r="T5" s="62" t="s">
        <v>366</v>
      </c>
      <c r="U5" s="62" t="s">
        <v>367</v>
      </c>
      <c r="V5" s="62" t="s">
        <v>368</v>
      </c>
      <c r="W5" s="64" t="s">
        <v>369</v>
      </c>
    </row>
    <row r="6" spans="1:23" ht="12.75">
      <c r="A6" s="302" t="s">
        <v>322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3"/>
      <c r="O6" s="303"/>
      <c r="P6" s="303"/>
      <c r="Q6" s="303"/>
      <c r="R6" s="303"/>
      <c r="S6" s="303"/>
      <c r="T6" s="303"/>
      <c r="U6" s="303"/>
      <c r="V6" s="303"/>
      <c r="W6" s="304"/>
    </row>
    <row r="7" spans="1:23" ht="12.75">
      <c r="A7" s="305" t="s">
        <v>374</v>
      </c>
      <c r="B7" s="305"/>
      <c r="C7" s="305"/>
      <c r="D7" s="305"/>
      <c r="E7" s="305"/>
      <c r="F7" s="305"/>
      <c r="G7" s="6">
        <v>1</v>
      </c>
      <c r="H7" s="65">
        <v>2952437940</v>
      </c>
      <c r="I7" s="65">
        <v>53585</v>
      </c>
      <c r="J7" s="65">
        <v>82016572</v>
      </c>
      <c r="K7" s="65">
        <v>0</v>
      </c>
      <c r="L7" s="65">
        <v>0</v>
      </c>
      <c r="M7" s="65">
        <v>0</v>
      </c>
      <c r="N7" s="65">
        <v>375257992</v>
      </c>
      <c r="O7" s="65">
        <v>0</v>
      </c>
      <c r="P7" s="65">
        <v>0</v>
      </c>
      <c r="Q7" s="65">
        <v>0</v>
      </c>
      <c r="R7" s="65">
        <v>0</v>
      </c>
      <c r="S7" s="65">
        <v>464512478</v>
      </c>
      <c r="T7" s="65">
        <v>303742793</v>
      </c>
      <c r="U7" s="66">
        <f>H7+I7+J7+K7-L7+M7+N7+O7+P7+Q7+R7+S7+T7</f>
        <v>4178021360</v>
      </c>
      <c r="V7" s="65">
        <v>0</v>
      </c>
      <c r="W7" s="66">
        <f>U7+V7</f>
        <v>4178021360</v>
      </c>
    </row>
    <row r="8" spans="1:23" ht="12.75">
      <c r="A8" s="288" t="s">
        <v>323</v>
      </c>
      <c r="B8" s="288"/>
      <c r="C8" s="288"/>
      <c r="D8" s="288"/>
      <c r="E8" s="288"/>
      <c r="F8" s="288"/>
      <c r="G8" s="6">
        <v>2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6">
        <f>H8+I8+J8+K8-L8+M8+N8+O8+P8+Q8+R8+S8+T8</f>
        <v>0</v>
      </c>
      <c r="V8" s="65">
        <v>0</v>
      </c>
      <c r="W8" s="66">
        <f>U8+V8</f>
        <v>0</v>
      </c>
    </row>
    <row r="9" spans="1:23" ht="12.75">
      <c r="A9" s="288" t="s">
        <v>324</v>
      </c>
      <c r="B9" s="288"/>
      <c r="C9" s="288"/>
      <c r="D9" s="288"/>
      <c r="E9" s="288"/>
      <c r="F9" s="288"/>
      <c r="G9" s="6">
        <v>3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6">
        <f>H9+I9+J9+K9-L9+M9+N9+O9+P9+Q9+R9+S9+T9</f>
        <v>0</v>
      </c>
      <c r="V9" s="65">
        <v>0</v>
      </c>
      <c r="W9" s="66">
        <f>U9+V9</f>
        <v>0</v>
      </c>
    </row>
    <row r="10" spans="1:23" ht="24" customHeight="1">
      <c r="A10" s="289" t="s">
        <v>375</v>
      </c>
      <c r="B10" s="289"/>
      <c r="C10" s="289"/>
      <c r="D10" s="289"/>
      <c r="E10" s="289"/>
      <c r="F10" s="289"/>
      <c r="G10" s="7">
        <v>4</v>
      </c>
      <c r="H10" s="66">
        <f>H7+H8+H9</f>
        <v>2952437940</v>
      </c>
      <c r="I10" s="66">
        <f aca="true" t="shared" si="0" ref="I10:W10">I7+I8+I9</f>
        <v>53585</v>
      </c>
      <c r="J10" s="66">
        <f t="shared" si="0"/>
        <v>82016572</v>
      </c>
      <c r="K10" s="66">
        <f>K7+K8+K9</f>
        <v>0</v>
      </c>
      <c r="L10" s="66">
        <f t="shared" si="0"/>
        <v>0</v>
      </c>
      <c r="M10" s="66">
        <f t="shared" si="0"/>
        <v>0</v>
      </c>
      <c r="N10" s="66">
        <f t="shared" si="0"/>
        <v>375257992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464512478</v>
      </c>
      <c r="T10" s="66">
        <f t="shared" si="0"/>
        <v>303742793</v>
      </c>
      <c r="U10" s="66">
        <f t="shared" si="0"/>
        <v>4178021360</v>
      </c>
      <c r="V10" s="66">
        <f t="shared" si="0"/>
        <v>0</v>
      </c>
      <c r="W10" s="66">
        <f t="shared" si="0"/>
        <v>4178021360</v>
      </c>
    </row>
    <row r="11" spans="1:23" ht="12.75">
      <c r="A11" s="288" t="s">
        <v>325</v>
      </c>
      <c r="B11" s="288"/>
      <c r="C11" s="288"/>
      <c r="D11" s="288"/>
      <c r="E11" s="288"/>
      <c r="F11" s="288"/>
      <c r="G11" s="6">
        <v>5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5">
        <v>261909631</v>
      </c>
      <c r="U11" s="66">
        <f>H11+I11+J11+K11-L11+M11+N11+O11+P11+Q11+R11+S11+T11</f>
        <v>261909631</v>
      </c>
      <c r="V11" s="65">
        <v>0</v>
      </c>
      <c r="W11" s="66">
        <f aca="true" t="shared" si="1" ref="W11:W28">U11+V11</f>
        <v>261909631</v>
      </c>
    </row>
    <row r="12" spans="1:23" ht="12.75">
      <c r="A12" s="288" t="s">
        <v>326</v>
      </c>
      <c r="B12" s="288"/>
      <c r="C12" s="288"/>
      <c r="D12" s="288"/>
      <c r="E12" s="288"/>
      <c r="F12" s="288"/>
      <c r="G12" s="6">
        <v>6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5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6">
        <f aca="true" t="shared" si="2" ref="U12:U28">H12+I12+J12+K12-L12+M12+N12+O12+P12+Q12+R12+S12+T12</f>
        <v>0</v>
      </c>
      <c r="V12" s="65">
        <v>0</v>
      </c>
      <c r="W12" s="66">
        <f t="shared" si="1"/>
        <v>0</v>
      </c>
    </row>
    <row r="13" spans="1:23" ht="26.25" customHeight="1">
      <c r="A13" s="288" t="s">
        <v>327</v>
      </c>
      <c r="B13" s="288"/>
      <c r="C13" s="288"/>
      <c r="D13" s="288"/>
      <c r="E13" s="288"/>
      <c r="F13" s="288"/>
      <c r="G13" s="6">
        <v>7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5">
        <v>0</v>
      </c>
      <c r="P13" s="67">
        <v>0</v>
      </c>
      <c r="Q13" s="67">
        <v>0</v>
      </c>
      <c r="R13" s="67">
        <v>0</v>
      </c>
      <c r="S13" s="65">
        <v>0</v>
      </c>
      <c r="T13" s="65">
        <v>0</v>
      </c>
      <c r="U13" s="66">
        <f t="shared" si="2"/>
        <v>0</v>
      </c>
      <c r="V13" s="65">
        <v>0</v>
      </c>
      <c r="W13" s="66">
        <f t="shared" si="1"/>
        <v>0</v>
      </c>
    </row>
    <row r="14" spans="1:23" ht="29.25" customHeight="1">
      <c r="A14" s="288" t="s">
        <v>328</v>
      </c>
      <c r="B14" s="288"/>
      <c r="C14" s="288"/>
      <c r="D14" s="288"/>
      <c r="E14" s="288"/>
      <c r="F14" s="288"/>
      <c r="G14" s="6">
        <v>8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5">
        <v>0</v>
      </c>
      <c r="Q14" s="67">
        <v>0</v>
      </c>
      <c r="R14" s="67">
        <v>0</v>
      </c>
      <c r="S14" s="65">
        <v>0</v>
      </c>
      <c r="T14" s="65">
        <v>0</v>
      </c>
      <c r="U14" s="66">
        <f t="shared" si="2"/>
        <v>0</v>
      </c>
      <c r="V14" s="65">
        <v>0</v>
      </c>
      <c r="W14" s="66">
        <f t="shared" si="1"/>
        <v>0</v>
      </c>
    </row>
    <row r="15" spans="1:23" ht="12.75">
      <c r="A15" s="288" t="s">
        <v>329</v>
      </c>
      <c r="B15" s="288"/>
      <c r="C15" s="288"/>
      <c r="D15" s="288"/>
      <c r="E15" s="288"/>
      <c r="F15" s="288"/>
      <c r="G15" s="6">
        <v>9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5">
        <v>0</v>
      </c>
      <c r="R15" s="67">
        <v>0</v>
      </c>
      <c r="S15" s="65">
        <v>0</v>
      </c>
      <c r="T15" s="65">
        <v>0</v>
      </c>
      <c r="U15" s="66">
        <f t="shared" si="2"/>
        <v>0</v>
      </c>
      <c r="V15" s="65">
        <v>0</v>
      </c>
      <c r="W15" s="66">
        <f t="shared" si="1"/>
        <v>0</v>
      </c>
    </row>
    <row r="16" spans="1:23" ht="28.5" customHeight="1">
      <c r="A16" s="288" t="s">
        <v>330</v>
      </c>
      <c r="B16" s="288"/>
      <c r="C16" s="288"/>
      <c r="D16" s="288"/>
      <c r="E16" s="288"/>
      <c r="F16" s="288"/>
      <c r="G16" s="6">
        <v>10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5">
        <v>0</v>
      </c>
      <c r="S16" s="65">
        <v>0</v>
      </c>
      <c r="T16" s="65">
        <v>0</v>
      </c>
      <c r="U16" s="66">
        <f t="shared" si="2"/>
        <v>0</v>
      </c>
      <c r="V16" s="65">
        <v>0</v>
      </c>
      <c r="W16" s="66">
        <f t="shared" si="1"/>
        <v>0</v>
      </c>
    </row>
    <row r="17" spans="1:23" ht="23.25" customHeight="1">
      <c r="A17" s="288" t="s">
        <v>331</v>
      </c>
      <c r="B17" s="288"/>
      <c r="C17" s="288"/>
      <c r="D17" s="288"/>
      <c r="E17" s="288"/>
      <c r="F17" s="288"/>
      <c r="G17" s="6">
        <v>11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6">
        <f t="shared" si="2"/>
        <v>0</v>
      </c>
      <c r="V17" s="65">
        <v>0</v>
      </c>
      <c r="W17" s="66">
        <f t="shared" si="1"/>
        <v>0</v>
      </c>
    </row>
    <row r="18" spans="1:23" ht="12.75">
      <c r="A18" s="288" t="s">
        <v>332</v>
      </c>
      <c r="B18" s="288"/>
      <c r="C18" s="288"/>
      <c r="D18" s="288"/>
      <c r="E18" s="288"/>
      <c r="F18" s="288"/>
      <c r="G18" s="6">
        <v>12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6">
        <f t="shared" si="2"/>
        <v>0</v>
      </c>
      <c r="V18" s="65">
        <v>0</v>
      </c>
      <c r="W18" s="66">
        <f t="shared" si="1"/>
        <v>0</v>
      </c>
    </row>
    <row r="19" spans="1:23" ht="12.75">
      <c r="A19" s="288" t="s">
        <v>333</v>
      </c>
      <c r="B19" s="288"/>
      <c r="C19" s="288"/>
      <c r="D19" s="288"/>
      <c r="E19" s="288"/>
      <c r="F19" s="288"/>
      <c r="G19" s="6">
        <v>13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6">
        <f t="shared" si="2"/>
        <v>0</v>
      </c>
      <c r="V19" s="65">
        <v>0</v>
      </c>
      <c r="W19" s="66">
        <f t="shared" si="1"/>
        <v>0</v>
      </c>
    </row>
    <row r="20" spans="1:23" ht="12.75">
      <c r="A20" s="288" t="s">
        <v>334</v>
      </c>
      <c r="B20" s="288"/>
      <c r="C20" s="288"/>
      <c r="D20" s="288"/>
      <c r="E20" s="288"/>
      <c r="F20" s="288"/>
      <c r="G20" s="6">
        <v>14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6">
        <f t="shared" si="2"/>
        <v>0</v>
      </c>
      <c r="V20" s="65">
        <v>0</v>
      </c>
      <c r="W20" s="66">
        <f t="shared" si="1"/>
        <v>0</v>
      </c>
    </row>
    <row r="21" spans="1:23" ht="30.75" customHeight="1">
      <c r="A21" s="288" t="s">
        <v>335</v>
      </c>
      <c r="B21" s="288"/>
      <c r="C21" s="288"/>
      <c r="D21" s="288"/>
      <c r="E21" s="288"/>
      <c r="F21" s="288"/>
      <c r="G21" s="6">
        <v>15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f t="shared" si="2"/>
        <v>0</v>
      </c>
      <c r="V21" s="65">
        <v>0</v>
      </c>
      <c r="W21" s="66">
        <f t="shared" si="1"/>
        <v>0</v>
      </c>
    </row>
    <row r="22" spans="1:23" ht="28.5" customHeight="1">
      <c r="A22" s="288" t="s">
        <v>336</v>
      </c>
      <c r="B22" s="288"/>
      <c r="C22" s="288"/>
      <c r="D22" s="288"/>
      <c r="E22" s="288"/>
      <c r="F22" s="288"/>
      <c r="G22" s="6">
        <v>16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6">
        <f t="shared" si="2"/>
        <v>0</v>
      </c>
      <c r="V22" s="65">
        <v>0</v>
      </c>
      <c r="W22" s="66">
        <f t="shared" si="1"/>
        <v>0</v>
      </c>
    </row>
    <row r="23" spans="1:23" ht="26.25" customHeight="1">
      <c r="A23" s="288" t="s">
        <v>337</v>
      </c>
      <c r="B23" s="288"/>
      <c r="C23" s="288"/>
      <c r="D23" s="288"/>
      <c r="E23" s="288"/>
      <c r="F23" s="288"/>
      <c r="G23" s="6">
        <v>17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6">
        <f t="shared" si="2"/>
        <v>0</v>
      </c>
      <c r="V23" s="65">
        <v>0</v>
      </c>
      <c r="W23" s="66">
        <f t="shared" si="1"/>
        <v>0</v>
      </c>
    </row>
    <row r="24" spans="1:23" ht="12.75">
      <c r="A24" s="288" t="s">
        <v>338</v>
      </c>
      <c r="B24" s="288"/>
      <c r="C24" s="288"/>
      <c r="D24" s="288"/>
      <c r="E24" s="288"/>
      <c r="F24" s="288"/>
      <c r="G24" s="6">
        <v>18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f t="shared" si="2"/>
        <v>0</v>
      </c>
      <c r="V24" s="65">
        <v>0</v>
      </c>
      <c r="W24" s="66">
        <f t="shared" si="1"/>
        <v>0</v>
      </c>
    </row>
    <row r="25" spans="1:23" ht="12.75">
      <c r="A25" s="288" t="s">
        <v>339</v>
      </c>
      <c r="B25" s="288"/>
      <c r="C25" s="288"/>
      <c r="D25" s="288"/>
      <c r="E25" s="288"/>
      <c r="F25" s="288"/>
      <c r="G25" s="6">
        <v>19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-86567899</v>
      </c>
      <c r="U25" s="66">
        <f t="shared" si="2"/>
        <v>-86567899</v>
      </c>
      <c r="V25" s="65">
        <v>0</v>
      </c>
      <c r="W25" s="66">
        <f t="shared" si="1"/>
        <v>-86567899</v>
      </c>
    </row>
    <row r="26" spans="1:23" ht="12.75">
      <c r="A26" s="288" t="s">
        <v>340</v>
      </c>
      <c r="B26" s="288"/>
      <c r="C26" s="288"/>
      <c r="D26" s="288"/>
      <c r="E26" s="288"/>
      <c r="F26" s="288"/>
      <c r="G26" s="6">
        <v>20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6">
        <f t="shared" si="2"/>
        <v>0</v>
      </c>
      <c r="V26" s="65">
        <v>0</v>
      </c>
      <c r="W26" s="66">
        <f t="shared" si="1"/>
        <v>0</v>
      </c>
    </row>
    <row r="27" spans="1:23" ht="12.75">
      <c r="A27" s="288" t="s">
        <v>341</v>
      </c>
      <c r="B27" s="288"/>
      <c r="C27" s="288"/>
      <c r="D27" s="288"/>
      <c r="E27" s="288"/>
      <c r="F27" s="288"/>
      <c r="G27" s="6">
        <v>21</v>
      </c>
      <c r="H27" s="65">
        <v>0</v>
      </c>
      <c r="I27" s="65">
        <v>0</v>
      </c>
      <c r="J27" s="65">
        <v>15187139</v>
      </c>
      <c r="K27" s="65">
        <v>0</v>
      </c>
      <c r="L27" s="65">
        <v>0</v>
      </c>
      <c r="M27" s="65">
        <v>0</v>
      </c>
      <c r="N27" s="65">
        <v>144277827</v>
      </c>
      <c r="O27" s="65">
        <v>0</v>
      </c>
      <c r="P27" s="65">
        <v>0</v>
      </c>
      <c r="Q27" s="65">
        <v>0</v>
      </c>
      <c r="R27" s="65">
        <v>0</v>
      </c>
      <c r="S27" s="65">
        <v>57709928</v>
      </c>
      <c r="T27" s="65">
        <v>-217174894</v>
      </c>
      <c r="U27" s="66">
        <f t="shared" si="2"/>
        <v>0</v>
      </c>
      <c r="V27" s="65">
        <v>0</v>
      </c>
      <c r="W27" s="66">
        <f t="shared" si="1"/>
        <v>0</v>
      </c>
    </row>
    <row r="28" spans="1:23" ht="12.75">
      <c r="A28" s="288" t="s">
        <v>342</v>
      </c>
      <c r="B28" s="288"/>
      <c r="C28" s="288"/>
      <c r="D28" s="288"/>
      <c r="E28" s="288"/>
      <c r="F28" s="288"/>
      <c r="G28" s="6">
        <v>22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6">
        <f t="shared" si="2"/>
        <v>0</v>
      </c>
      <c r="V28" s="65">
        <v>0</v>
      </c>
      <c r="W28" s="66">
        <f t="shared" si="1"/>
        <v>0</v>
      </c>
    </row>
    <row r="29" spans="1:23" ht="21.75" customHeight="1">
      <c r="A29" s="306" t="s">
        <v>376</v>
      </c>
      <c r="B29" s="306"/>
      <c r="C29" s="306"/>
      <c r="D29" s="306"/>
      <c r="E29" s="306"/>
      <c r="F29" s="306"/>
      <c r="G29" s="8">
        <v>23</v>
      </c>
      <c r="H29" s="68">
        <f>SUM(H10:H28)</f>
        <v>2952437940</v>
      </c>
      <c r="I29" s="68">
        <f aca="true" t="shared" si="3" ref="I29:W29">SUM(I10:I28)</f>
        <v>53585</v>
      </c>
      <c r="J29" s="68">
        <f t="shared" si="3"/>
        <v>97203711</v>
      </c>
      <c r="K29" s="68">
        <f t="shared" si="3"/>
        <v>0</v>
      </c>
      <c r="L29" s="68">
        <f t="shared" si="3"/>
        <v>0</v>
      </c>
      <c r="M29" s="68">
        <f t="shared" si="3"/>
        <v>0</v>
      </c>
      <c r="N29" s="68">
        <f t="shared" si="3"/>
        <v>519535819</v>
      </c>
      <c r="O29" s="68">
        <f t="shared" si="3"/>
        <v>0</v>
      </c>
      <c r="P29" s="68">
        <f t="shared" si="3"/>
        <v>0</v>
      </c>
      <c r="Q29" s="68">
        <f t="shared" si="3"/>
        <v>0</v>
      </c>
      <c r="R29" s="68">
        <f t="shared" si="3"/>
        <v>0</v>
      </c>
      <c r="S29" s="68">
        <f t="shared" si="3"/>
        <v>522222406</v>
      </c>
      <c r="T29" s="68">
        <f t="shared" si="3"/>
        <v>261909631</v>
      </c>
      <c r="U29" s="68">
        <f t="shared" si="3"/>
        <v>4353363092</v>
      </c>
      <c r="V29" s="68">
        <f t="shared" si="3"/>
        <v>0</v>
      </c>
      <c r="W29" s="68">
        <f t="shared" si="3"/>
        <v>4353363092</v>
      </c>
    </row>
    <row r="30" spans="1:23" ht="12.75">
      <c r="A30" s="307" t="s">
        <v>343</v>
      </c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</row>
    <row r="31" spans="1:23" ht="36.75" customHeight="1">
      <c r="A31" s="309" t="s">
        <v>344</v>
      </c>
      <c r="B31" s="309"/>
      <c r="C31" s="309"/>
      <c r="D31" s="309"/>
      <c r="E31" s="309"/>
      <c r="F31" s="309"/>
      <c r="G31" s="7">
        <v>24</v>
      </c>
      <c r="H31" s="66">
        <f>SUM(H12:H20)</f>
        <v>0</v>
      </c>
      <c r="I31" s="66">
        <f aca="true" t="shared" si="4" ref="I31:W31">SUM(I12:I20)</f>
        <v>0</v>
      </c>
      <c r="J31" s="66">
        <f t="shared" si="4"/>
        <v>0</v>
      </c>
      <c r="K31" s="66">
        <f t="shared" si="4"/>
        <v>0</v>
      </c>
      <c r="L31" s="66">
        <f t="shared" si="4"/>
        <v>0</v>
      </c>
      <c r="M31" s="66">
        <f t="shared" si="4"/>
        <v>0</v>
      </c>
      <c r="N31" s="66">
        <f t="shared" si="4"/>
        <v>0</v>
      </c>
      <c r="O31" s="66">
        <f t="shared" si="4"/>
        <v>0</v>
      </c>
      <c r="P31" s="66">
        <f t="shared" si="4"/>
        <v>0</v>
      </c>
      <c r="Q31" s="66">
        <f t="shared" si="4"/>
        <v>0</v>
      </c>
      <c r="R31" s="66">
        <f t="shared" si="4"/>
        <v>0</v>
      </c>
      <c r="S31" s="66">
        <f t="shared" si="4"/>
        <v>0</v>
      </c>
      <c r="T31" s="66">
        <f t="shared" si="4"/>
        <v>0</v>
      </c>
      <c r="U31" s="66">
        <f t="shared" si="4"/>
        <v>0</v>
      </c>
      <c r="V31" s="66">
        <f t="shared" si="4"/>
        <v>0</v>
      </c>
      <c r="W31" s="66">
        <f t="shared" si="4"/>
        <v>0</v>
      </c>
    </row>
    <row r="32" spans="1:23" ht="31.5" customHeight="1">
      <c r="A32" s="309" t="s">
        <v>345</v>
      </c>
      <c r="B32" s="309"/>
      <c r="C32" s="309"/>
      <c r="D32" s="309"/>
      <c r="E32" s="309"/>
      <c r="F32" s="309"/>
      <c r="G32" s="7">
        <v>25</v>
      </c>
      <c r="H32" s="66">
        <f>H11+H31</f>
        <v>0</v>
      </c>
      <c r="I32" s="66">
        <f aca="true" t="shared" si="5" ref="I32:W32">I11+I31</f>
        <v>0</v>
      </c>
      <c r="J32" s="66">
        <f t="shared" si="5"/>
        <v>0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0</v>
      </c>
      <c r="O32" s="66">
        <f t="shared" si="5"/>
        <v>0</v>
      </c>
      <c r="P32" s="66">
        <f t="shared" si="5"/>
        <v>0</v>
      </c>
      <c r="Q32" s="66">
        <f t="shared" si="5"/>
        <v>0</v>
      </c>
      <c r="R32" s="66">
        <f t="shared" si="5"/>
        <v>0</v>
      </c>
      <c r="S32" s="66">
        <f t="shared" si="5"/>
        <v>0</v>
      </c>
      <c r="T32" s="66">
        <f t="shared" si="5"/>
        <v>261909631</v>
      </c>
      <c r="U32" s="66">
        <f t="shared" si="5"/>
        <v>261909631</v>
      </c>
      <c r="V32" s="66">
        <f t="shared" si="5"/>
        <v>0</v>
      </c>
      <c r="W32" s="66">
        <f t="shared" si="5"/>
        <v>261909631</v>
      </c>
    </row>
    <row r="33" spans="1:23" ht="30.75" customHeight="1">
      <c r="A33" s="310" t="s">
        <v>346</v>
      </c>
      <c r="B33" s="310"/>
      <c r="C33" s="310"/>
      <c r="D33" s="310"/>
      <c r="E33" s="310"/>
      <c r="F33" s="310"/>
      <c r="G33" s="8">
        <v>26</v>
      </c>
      <c r="H33" s="68">
        <f>SUM(H21:H28)</f>
        <v>0</v>
      </c>
      <c r="I33" s="68">
        <f aca="true" t="shared" si="6" ref="I33:W33">SUM(I21:I28)</f>
        <v>0</v>
      </c>
      <c r="J33" s="68">
        <f t="shared" si="6"/>
        <v>15187139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144277827</v>
      </c>
      <c r="O33" s="68">
        <f t="shared" si="6"/>
        <v>0</v>
      </c>
      <c r="P33" s="68">
        <f t="shared" si="6"/>
        <v>0</v>
      </c>
      <c r="Q33" s="68">
        <f t="shared" si="6"/>
        <v>0</v>
      </c>
      <c r="R33" s="68">
        <f t="shared" si="6"/>
        <v>0</v>
      </c>
      <c r="S33" s="68">
        <f t="shared" si="6"/>
        <v>57709928</v>
      </c>
      <c r="T33" s="68">
        <f t="shared" si="6"/>
        <v>-303742793</v>
      </c>
      <c r="U33" s="68">
        <f t="shared" si="6"/>
        <v>-86567899</v>
      </c>
      <c r="V33" s="68">
        <f t="shared" si="6"/>
        <v>0</v>
      </c>
      <c r="W33" s="68">
        <f t="shared" si="6"/>
        <v>-86567899</v>
      </c>
    </row>
    <row r="34" spans="1:23" ht="12.75">
      <c r="A34" s="307" t="s">
        <v>347</v>
      </c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</row>
    <row r="35" spans="1:23" ht="12.75">
      <c r="A35" s="305" t="s">
        <v>377</v>
      </c>
      <c r="B35" s="305"/>
      <c r="C35" s="305"/>
      <c r="D35" s="305"/>
      <c r="E35" s="305"/>
      <c r="F35" s="305"/>
      <c r="G35" s="6">
        <v>27</v>
      </c>
      <c r="H35" s="65">
        <v>2952437940</v>
      </c>
      <c r="I35" s="65">
        <v>53585</v>
      </c>
      <c r="J35" s="65">
        <v>97203711</v>
      </c>
      <c r="K35" s="65">
        <v>0</v>
      </c>
      <c r="L35" s="65">
        <v>0</v>
      </c>
      <c r="M35" s="65">
        <v>0</v>
      </c>
      <c r="N35" s="65">
        <v>519535819</v>
      </c>
      <c r="O35" s="65">
        <v>0</v>
      </c>
      <c r="P35" s="65">
        <v>0</v>
      </c>
      <c r="Q35" s="65">
        <v>0</v>
      </c>
      <c r="R35" s="65">
        <v>0</v>
      </c>
      <c r="S35" s="65">
        <v>522222406</v>
      </c>
      <c r="T35" s="65">
        <v>261909631</v>
      </c>
      <c r="U35" s="69">
        <f>H35+I35+J35+K35-L35+M35+N35+O35+P35+Q35+R35+S35+T35</f>
        <v>4353363092</v>
      </c>
      <c r="V35" s="65">
        <v>0</v>
      </c>
      <c r="W35" s="69">
        <f>U35+V35</f>
        <v>4353363092</v>
      </c>
    </row>
    <row r="36" spans="1:23" ht="12.75">
      <c r="A36" s="288" t="s">
        <v>323</v>
      </c>
      <c r="B36" s="288"/>
      <c r="C36" s="288"/>
      <c r="D36" s="288"/>
      <c r="E36" s="288"/>
      <c r="F36" s="288"/>
      <c r="G36" s="6">
        <v>28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9">
        <f>H36+I36+J36+K36-L36+M36+N36+O36+P36+Q36+R36+S36+T36</f>
        <v>0</v>
      </c>
      <c r="V36" s="65">
        <v>0</v>
      </c>
      <c r="W36" s="69">
        <f>U36+V36</f>
        <v>0</v>
      </c>
    </row>
    <row r="37" spans="1:23" ht="12.75">
      <c r="A37" s="288" t="s">
        <v>324</v>
      </c>
      <c r="B37" s="288"/>
      <c r="C37" s="288"/>
      <c r="D37" s="288"/>
      <c r="E37" s="288"/>
      <c r="F37" s="288"/>
      <c r="G37" s="6">
        <v>29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9">
        <f>H37+I37+J37+K37-L37+M37+N37+O37+P37+Q37+R37+S37+T37</f>
        <v>0</v>
      </c>
      <c r="V37" s="65">
        <v>0</v>
      </c>
      <c r="W37" s="69">
        <f>U37+V37</f>
        <v>0</v>
      </c>
    </row>
    <row r="38" spans="1:23" ht="25.5" customHeight="1">
      <c r="A38" s="305" t="s">
        <v>378</v>
      </c>
      <c r="B38" s="305"/>
      <c r="C38" s="305"/>
      <c r="D38" s="305"/>
      <c r="E38" s="305"/>
      <c r="F38" s="305"/>
      <c r="G38" s="6">
        <v>30</v>
      </c>
      <c r="H38" s="69">
        <f>H35+H36+H37</f>
        <v>2952437940</v>
      </c>
      <c r="I38" s="69">
        <f aca="true" t="shared" si="7" ref="I38:W38">I35+I36+I37</f>
        <v>53585</v>
      </c>
      <c r="J38" s="69">
        <f t="shared" si="7"/>
        <v>97203711</v>
      </c>
      <c r="K38" s="69">
        <f t="shared" si="7"/>
        <v>0</v>
      </c>
      <c r="L38" s="69">
        <f t="shared" si="7"/>
        <v>0</v>
      </c>
      <c r="M38" s="69">
        <f t="shared" si="7"/>
        <v>0</v>
      </c>
      <c r="N38" s="69">
        <f t="shared" si="7"/>
        <v>519535819</v>
      </c>
      <c r="O38" s="69">
        <f t="shared" si="7"/>
        <v>0</v>
      </c>
      <c r="P38" s="69">
        <f t="shared" si="7"/>
        <v>0</v>
      </c>
      <c r="Q38" s="69">
        <f t="shared" si="7"/>
        <v>0</v>
      </c>
      <c r="R38" s="69">
        <f t="shared" si="7"/>
        <v>0</v>
      </c>
      <c r="S38" s="69">
        <f t="shared" si="7"/>
        <v>522222406</v>
      </c>
      <c r="T38" s="69">
        <f t="shared" si="7"/>
        <v>261909631</v>
      </c>
      <c r="U38" s="69">
        <f t="shared" si="7"/>
        <v>4353363092</v>
      </c>
      <c r="V38" s="69">
        <f t="shared" si="7"/>
        <v>0</v>
      </c>
      <c r="W38" s="69">
        <f t="shared" si="7"/>
        <v>4353363092</v>
      </c>
    </row>
    <row r="39" spans="1:23" ht="12.75">
      <c r="A39" s="288" t="s">
        <v>325</v>
      </c>
      <c r="B39" s="288"/>
      <c r="C39" s="288"/>
      <c r="D39" s="288"/>
      <c r="E39" s="288"/>
      <c r="F39" s="288"/>
      <c r="G39" s="6">
        <v>31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5">
        <v>233445560</v>
      </c>
      <c r="U39" s="69">
        <f aca="true" t="shared" si="8" ref="U39:U56">H39+I39+J39+K39-L39+M39+N39+O39+P39+Q39+R39+S39+T39</f>
        <v>233445560</v>
      </c>
      <c r="V39" s="65">
        <v>0</v>
      </c>
      <c r="W39" s="69">
        <f aca="true" t="shared" si="9" ref="W39:W56">U39+V39</f>
        <v>233445560</v>
      </c>
    </row>
    <row r="40" spans="1:23" ht="12.75">
      <c r="A40" s="288" t="s">
        <v>326</v>
      </c>
      <c r="B40" s="288"/>
      <c r="C40" s="288"/>
      <c r="D40" s="288"/>
      <c r="E40" s="288"/>
      <c r="F40" s="288"/>
      <c r="G40" s="6">
        <v>32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5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9">
        <f t="shared" si="8"/>
        <v>0</v>
      </c>
      <c r="V40" s="65">
        <v>0</v>
      </c>
      <c r="W40" s="69">
        <f t="shared" si="9"/>
        <v>0</v>
      </c>
    </row>
    <row r="41" spans="1:23" ht="27" customHeight="1">
      <c r="A41" s="288" t="s">
        <v>348</v>
      </c>
      <c r="B41" s="288"/>
      <c r="C41" s="288"/>
      <c r="D41" s="288"/>
      <c r="E41" s="288"/>
      <c r="F41" s="288"/>
      <c r="G41" s="6">
        <v>33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5">
        <v>0</v>
      </c>
      <c r="P41" s="67">
        <v>0</v>
      </c>
      <c r="Q41" s="67">
        <v>0</v>
      </c>
      <c r="R41" s="67">
        <v>0</v>
      </c>
      <c r="S41" s="65">
        <v>0</v>
      </c>
      <c r="T41" s="65">
        <v>0</v>
      </c>
      <c r="U41" s="69">
        <f t="shared" si="8"/>
        <v>0</v>
      </c>
      <c r="V41" s="65">
        <v>0</v>
      </c>
      <c r="W41" s="69">
        <f t="shared" si="9"/>
        <v>0</v>
      </c>
    </row>
    <row r="42" spans="1:23" ht="20.25" customHeight="1">
      <c r="A42" s="288" t="s">
        <v>328</v>
      </c>
      <c r="B42" s="288"/>
      <c r="C42" s="288"/>
      <c r="D42" s="288"/>
      <c r="E42" s="288"/>
      <c r="F42" s="288"/>
      <c r="G42" s="6">
        <v>34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5">
        <v>0</v>
      </c>
      <c r="Q42" s="67">
        <v>0</v>
      </c>
      <c r="R42" s="67">
        <v>0</v>
      </c>
      <c r="S42" s="65">
        <v>0</v>
      </c>
      <c r="T42" s="65">
        <v>0</v>
      </c>
      <c r="U42" s="69">
        <f t="shared" si="8"/>
        <v>0</v>
      </c>
      <c r="V42" s="65">
        <v>0</v>
      </c>
      <c r="W42" s="69">
        <f t="shared" si="9"/>
        <v>0</v>
      </c>
    </row>
    <row r="43" spans="1:23" ht="21" customHeight="1">
      <c r="A43" s="288" t="s">
        <v>329</v>
      </c>
      <c r="B43" s="288"/>
      <c r="C43" s="288"/>
      <c r="D43" s="288"/>
      <c r="E43" s="288"/>
      <c r="F43" s="288"/>
      <c r="G43" s="6">
        <v>35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5">
        <v>0</v>
      </c>
      <c r="R43" s="67">
        <v>0</v>
      </c>
      <c r="S43" s="65">
        <v>0</v>
      </c>
      <c r="T43" s="65">
        <v>0</v>
      </c>
      <c r="U43" s="69">
        <f t="shared" si="8"/>
        <v>0</v>
      </c>
      <c r="V43" s="65">
        <v>0</v>
      </c>
      <c r="W43" s="69">
        <f t="shared" si="9"/>
        <v>0</v>
      </c>
    </row>
    <row r="44" spans="1:23" ht="29.25" customHeight="1">
      <c r="A44" s="288" t="s">
        <v>330</v>
      </c>
      <c r="B44" s="288"/>
      <c r="C44" s="288"/>
      <c r="D44" s="288"/>
      <c r="E44" s="288"/>
      <c r="F44" s="288"/>
      <c r="G44" s="6">
        <v>36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5">
        <v>0</v>
      </c>
      <c r="S44" s="65">
        <v>0</v>
      </c>
      <c r="T44" s="65">
        <v>0</v>
      </c>
      <c r="U44" s="69">
        <f t="shared" si="8"/>
        <v>0</v>
      </c>
      <c r="V44" s="65">
        <v>0</v>
      </c>
      <c r="W44" s="69">
        <f t="shared" si="9"/>
        <v>0</v>
      </c>
    </row>
    <row r="45" spans="1:23" ht="21" customHeight="1">
      <c r="A45" s="288" t="s">
        <v>349</v>
      </c>
      <c r="B45" s="288"/>
      <c r="C45" s="288"/>
      <c r="D45" s="288"/>
      <c r="E45" s="288"/>
      <c r="F45" s="288"/>
      <c r="G45" s="6">
        <v>37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9">
        <f t="shared" si="8"/>
        <v>0</v>
      </c>
      <c r="V45" s="65">
        <v>0</v>
      </c>
      <c r="W45" s="69">
        <f t="shared" si="9"/>
        <v>0</v>
      </c>
    </row>
    <row r="46" spans="1:23" ht="12.75">
      <c r="A46" s="288" t="s">
        <v>332</v>
      </c>
      <c r="B46" s="288"/>
      <c r="C46" s="288"/>
      <c r="D46" s="288"/>
      <c r="E46" s="288"/>
      <c r="F46" s="288"/>
      <c r="G46" s="6">
        <v>38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9">
        <f t="shared" si="8"/>
        <v>0</v>
      </c>
      <c r="V46" s="65">
        <v>0</v>
      </c>
      <c r="W46" s="69">
        <f t="shared" si="9"/>
        <v>0</v>
      </c>
    </row>
    <row r="47" spans="1:23" ht="12.75">
      <c r="A47" s="288" t="s">
        <v>333</v>
      </c>
      <c r="B47" s="288"/>
      <c r="C47" s="288"/>
      <c r="D47" s="288"/>
      <c r="E47" s="288"/>
      <c r="F47" s="288"/>
      <c r="G47" s="6">
        <v>39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9">
        <f t="shared" si="8"/>
        <v>0</v>
      </c>
      <c r="V47" s="65">
        <v>0</v>
      </c>
      <c r="W47" s="69">
        <f t="shared" si="9"/>
        <v>0</v>
      </c>
    </row>
    <row r="48" spans="1:23" ht="12.75">
      <c r="A48" s="288" t="s">
        <v>334</v>
      </c>
      <c r="B48" s="288"/>
      <c r="C48" s="288"/>
      <c r="D48" s="288"/>
      <c r="E48" s="288"/>
      <c r="F48" s="288"/>
      <c r="G48" s="6">
        <v>40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9">
        <f t="shared" si="8"/>
        <v>0</v>
      </c>
      <c r="V48" s="65">
        <v>0</v>
      </c>
      <c r="W48" s="69">
        <f t="shared" si="9"/>
        <v>0</v>
      </c>
    </row>
    <row r="49" spans="1:23" ht="24" customHeight="1">
      <c r="A49" s="288" t="s">
        <v>350</v>
      </c>
      <c r="B49" s="288"/>
      <c r="C49" s="288"/>
      <c r="D49" s="288"/>
      <c r="E49" s="288"/>
      <c r="F49" s="288"/>
      <c r="G49" s="6">
        <v>41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9">
        <f>H49+I49+J49+K49-L49+M49+N49+O49+P49+Q49+R49+S49+T49</f>
        <v>0</v>
      </c>
      <c r="V49" s="65">
        <v>0</v>
      </c>
      <c r="W49" s="69">
        <f t="shared" si="9"/>
        <v>0</v>
      </c>
    </row>
    <row r="50" spans="1:23" ht="26.25" customHeight="1">
      <c r="A50" s="288" t="s">
        <v>336</v>
      </c>
      <c r="B50" s="288"/>
      <c r="C50" s="288"/>
      <c r="D50" s="288"/>
      <c r="E50" s="288"/>
      <c r="F50" s="288"/>
      <c r="G50" s="6">
        <v>42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9">
        <f t="shared" si="8"/>
        <v>0</v>
      </c>
      <c r="V50" s="65">
        <v>0</v>
      </c>
      <c r="W50" s="69">
        <f t="shared" si="9"/>
        <v>0</v>
      </c>
    </row>
    <row r="51" spans="1:23" ht="22.5" customHeight="1">
      <c r="A51" s="288" t="s">
        <v>351</v>
      </c>
      <c r="B51" s="288"/>
      <c r="C51" s="288"/>
      <c r="D51" s="288"/>
      <c r="E51" s="288"/>
      <c r="F51" s="288"/>
      <c r="G51" s="6">
        <v>43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9">
        <f t="shared" si="8"/>
        <v>0</v>
      </c>
      <c r="V51" s="65">
        <v>0</v>
      </c>
      <c r="W51" s="69">
        <f t="shared" si="9"/>
        <v>0</v>
      </c>
    </row>
    <row r="52" spans="1:23" ht="12.75">
      <c r="A52" s="288" t="s">
        <v>338</v>
      </c>
      <c r="B52" s="288"/>
      <c r="C52" s="288"/>
      <c r="D52" s="288"/>
      <c r="E52" s="288"/>
      <c r="F52" s="288"/>
      <c r="G52" s="6">
        <v>44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9">
        <f t="shared" si="8"/>
        <v>0</v>
      </c>
      <c r="V52" s="65">
        <v>0</v>
      </c>
      <c r="W52" s="69">
        <f t="shared" si="9"/>
        <v>0</v>
      </c>
    </row>
    <row r="53" spans="1:23" ht="12.75">
      <c r="A53" s="288" t="s">
        <v>339</v>
      </c>
      <c r="B53" s="288"/>
      <c r="C53" s="288"/>
      <c r="D53" s="288"/>
      <c r="E53" s="288"/>
      <c r="F53" s="288"/>
      <c r="G53" s="6">
        <v>45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-74647304</v>
      </c>
      <c r="U53" s="69">
        <f t="shared" si="8"/>
        <v>-74647304</v>
      </c>
      <c r="V53" s="65">
        <v>0</v>
      </c>
      <c r="W53" s="69">
        <f t="shared" si="9"/>
        <v>-74647304</v>
      </c>
    </row>
    <row r="54" spans="1:23" ht="12.75">
      <c r="A54" s="288" t="s">
        <v>340</v>
      </c>
      <c r="B54" s="288"/>
      <c r="C54" s="288"/>
      <c r="D54" s="288"/>
      <c r="E54" s="288"/>
      <c r="F54" s="288"/>
      <c r="G54" s="6">
        <v>46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9">
        <f t="shared" si="8"/>
        <v>0</v>
      </c>
      <c r="V54" s="65">
        <v>0</v>
      </c>
      <c r="W54" s="69">
        <f t="shared" si="9"/>
        <v>0</v>
      </c>
    </row>
    <row r="55" spans="1:23" ht="12.75">
      <c r="A55" s="288" t="s">
        <v>341</v>
      </c>
      <c r="B55" s="288"/>
      <c r="C55" s="288"/>
      <c r="D55" s="288"/>
      <c r="E55" s="288"/>
      <c r="F55" s="288"/>
      <c r="G55" s="6">
        <v>47</v>
      </c>
      <c r="H55" s="65">
        <v>0</v>
      </c>
      <c r="I55" s="65">
        <v>0</v>
      </c>
      <c r="J55" s="65">
        <v>13095482</v>
      </c>
      <c r="K55" s="65">
        <v>0</v>
      </c>
      <c r="L55" s="65">
        <v>0</v>
      </c>
      <c r="M55" s="65">
        <v>0</v>
      </c>
      <c r="N55" s="65">
        <v>124407075</v>
      </c>
      <c r="O55" s="65">
        <v>0</v>
      </c>
      <c r="P55" s="65">
        <v>0</v>
      </c>
      <c r="Q55" s="65">
        <v>0</v>
      </c>
      <c r="R55" s="65">
        <v>0</v>
      </c>
      <c r="S55" s="65">
        <v>49759770</v>
      </c>
      <c r="T55" s="65">
        <v>-187262327</v>
      </c>
      <c r="U55" s="69">
        <f t="shared" si="8"/>
        <v>0</v>
      </c>
      <c r="V55" s="65">
        <v>0</v>
      </c>
      <c r="W55" s="69">
        <f t="shared" si="9"/>
        <v>0</v>
      </c>
    </row>
    <row r="56" spans="1:23" ht="12.75">
      <c r="A56" s="288" t="s">
        <v>342</v>
      </c>
      <c r="B56" s="288"/>
      <c r="C56" s="288"/>
      <c r="D56" s="288"/>
      <c r="E56" s="288"/>
      <c r="F56" s="288"/>
      <c r="G56" s="6">
        <v>48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9">
        <f t="shared" si="8"/>
        <v>0</v>
      </c>
      <c r="V56" s="65">
        <v>0</v>
      </c>
      <c r="W56" s="69">
        <f t="shared" si="9"/>
        <v>0</v>
      </c>
    </row>
    <row r="57" spans="1:23" ht="25.5" customHeight="1">
      <c r="A57" s="314" t="s">
        <v>379</v>
      </c>
      <c r="B57" s="314"/>
      <c r="C57" s="314"/>
      <c r="D57" s="314"/>
      <c r="E57" s="314"/>
      <c r="F57" s="314"/>
      <c r="G57" s="9">
        <v>49</v>
      </c>
      <c r="H57" s="70">
        <f>SUM(H38:H56)</f>
        <v>2952437940</v>
      </c>
      <c r="I57" s="70">
        <f aca="true" t="shared" si="10" ref="I57:W57">SUM(I38:I56)</f>
        <v>53585</v>
      </c>
      <c r="J57" s="70">
        <f t="shared" si="10"/>
        <v>110299193</v>
      </c>
      <c r="K57" s="70">
        <f t="shared" si="10"/>
        <v>0</v>
      </c>
      <c r="L57" s="70">
        <f t="shared" si="10"/>
        <v>0</v>
      </c>
      <c r="M57" s="70">
        <f t="shared" si="10"/>
        <v>0</v>
      </c>
      <c r="N57" s="70">
        <f t="shared" si="10"/>
        <v>643942894</v>
      </c>
      <c r="O57" s="70">
        <f t="shared" si="10"/>
        <v>0</v>
      </c>
      <c r="P57" s="70">
        <f t="shared" si="10"/>
        <v>0</v>
      </c>
      <c r="Q57" s="70">
        <f t="shared" si="10"/>
        <v>0</v>
      </c>
      <c r="R57" s="70">
        <f t="shared" si="10"/>
        <v>0</v>
      </c>
      <c r="S57" s="70">
        <f t="shared" si="10"/>
        <v>571982176</v>
      </c>
      <c r="T57" s="70">
        <f t="shared" si="10"/>
        <v>233445560</v>
      </c>
      <c r="U57" s="70">
        <f t="shared" si="10"/>
        <v>4512161348</v>
      </c>
      <c r="V57" s="70">
        <f t="shared" si="10"/>
        <v>0</v>
      </c>
      <c r="W57" s="70">
        <f t="shared" si="10"/>
        <v>4512161348</v>
      </c>
    </row>
    <row r="58" spans="1:23" ht="12.75">
      <c r="A58" s="307" t="s">
        <v>343</v>
      </c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</row>
    <row r="59" spans="1:23" ht="31.5" customHeight="1">
      <c r="A59" s="312" t="s">
        <v>352</v>
      </c>
      <c r="B59" s="312"/>
      <c r="C59" s="312"/>
      <c r="D59" s="312"/>
      <c r="E59" s="312"/>
      <c r="F59" s="312"/>
      <c r="G59" s="6">
        <v>50</v>
      </c>
      <c r="H59" s="69">
        <f>SUM(H40:H48)</f>
        <v>0</v>
      </c>
      <c r="I59" s="69">
        <f aca="true" t="shared" si="11" ref="I59:W59">SUM(I40:I48)</f>
        <v>0</v>
      </c>
      <c r="J59" s="69">
        <f t="shared" si="11"/>
        <v>0</v>
      </c>
      <c r="K59" s="69">
        <f t="shared" si="11"/>
        <v>0</v>
      </c>
      <c r="L59" s="69">
        <f t="shared" si="11"/>
        <v>0</v>
      </c>
      <c r="M59" s="69">
        <f t="shared" si="11"/>
        <v>0</v>
      </c>
      <c r="N59" s="69">
        <f t="shared" si="11"/>
        <v>0</v>
      </c>
      <c r="O59" s="69">
        <f t="shared" si="11"/>
        <v>0</v>
      </c>
      <c r="P59" s="69">
        <f t="shared" si="11"/>
        <v>0</v>
      </c>
      <c r="Q59" s="69">
        <f t="shared" si="11"/>
        <v>0</v>
      </c>
      <c r="R59" s="69">
        <f t="shared" si="11"/>
        <v>0</v>
      </c>
      <c r="S59" s="69">
        <f t="shared" si="11"/>
        <v>0</v>
      </c>
      <c r="T59" s="69">
        <f t="shared" si="11"/>
        <v>0</v>
      </c>
      <c r="U59" s="69">
        <f t="shared" si="11"/>
        <v>0</v>
      </c>
      <c r="V59" s="69">
        <f t="shared" si="11"/>
        <v>0</v>
      </c>
      <c r="W59" s="69">
        <f t="shared" si="11"/>
        <v>0</v>
      </c>
    </row>
    <row r="60" spans="1:23" ht="27.75" customHeight="1">
      <c r="A60" s="312" t="s">
        <v>353</v>
      </c>
      <c r="B60" s="312"/>
      <c r="C60" s="312"/>
      <c r="D60" s="312"/>
      <c r="E60" s="312"/>
      <c r="F60" s="312"/>
      <c r="G60" s="6">
        <v>51</v>
      </c>
      <c r="H60" s="69">
        <f>H39+H59</f>
        <v>0</v>
      </c>
      <c r="I60" s="69">
        <f aca="true" t="shared" si="12" ref="I60:W60">I39+I59</f>
        <v>0</v>
      </c>
      <c r="J60" s="69">
        <f t="shared" si="12"/>
        <v>0</v>
      </c>
      <c r="K60" s="69">
        <f t="shared" si="12"/>
        <v>0</v>
      </c>
      <c r="L60" s="69">
        <f t="shared" si="12"/>
        <v>0</v>
      </c>
      <c r="M60" s="69">
        <f t="shared" si="12"/>
        <v>0</v>
      </c>
      <c r="N60" s="69">
        <f t="shared" si="12"/>
        <v>0</v>
      </c>
      <c r="O60" s="69">
        <f t="shared" si="12"/>
        <v>0</v>
      </c>
      <c r="P60" s="69">
        <f t="shared" si="12"/>
        <v>0</v>
      </c>
      <c r="Q60" s="69">
        <f t="shared" si="12"/>
        <v>0</v>
      </c>
      <c r="R60" s="69">
        <f t="shared" si="12"/>
        <v>0</v>
      </c>
      <c r="S60" s="69">
        <f t="shared" si="12"/>
        <v>0</v>
      </c>
      <c r="T60" s="69">
        <f t="shared" si="12"/>
        <v>233445560</v>
      </c>
      <c r="U60" s="69">
        <f t="shared" si="12"/>
        <v>233445560</v>
      </c>
      <c r="V60" s="69">
        <f t="shared" si="12"/>
        <v>0</v>
      </c>
      <c r="W60" s="69">
        <f t="shared" si="12"/>
        <v>233445560</v>
      </c>
    </row>
    <row r="61" spans="1:23" ht="29.25" customHeight="1">
      <c r="A61" s="313" t="s">
        <v>354</v>
      </c>
      <c r="B61" s="313"/>
      <c r="C61" s="313"/>
      <c r="D61" s="313"/>
      <c r="E61" s="313"/>
      <c r="F61" s="313"/>
      <c r="G61" s="9">
        <v>52</v>
      </c>
      <c r="H61" s="70">
        <f>SUM(H49:H56)</f>
        <v>0</v>
      </c>
      <c r="I61" s="70">
        <f aca="true" t="shared" si="13" ref="I61:W61">SUM(I49:I56)</f>
        <v>0</v>
      </c>
      <c r="J61" s="70">
        <f t="shared" si="13"/>
        <v>13095482</v>
      </c>
      <c r="K61" s="70">
        <f t="shared" si="13"/>
        <v>0</v>
      </c>
      <c r="L61" s="70">
        <f t="shared" si="13"/>
        <v>0</v>
      </c>
      <c r="M61" s="70">
        <f t="shared" si="13"/>
        <v>0</v>
      </c>
      <c r="N61" s="70">
        <f t="shared" si="13"/>
        <v>124407075</v>
      </c>
      <c r="O61" s="70">
        <f t="shared" si="13"/>
        <v>0</v>
      </c>
      <c r="P61" s="70">
        <f t="shared" si="13"/>
        <v>0</v>
      </c>
      <c r="Q61" s="70">
        <f t="shared" si="13"/>
        <v>0</v>
      </c>
      <c r="R61" s="70">
        <f t="shared" si="13"/>
        <v>0</v>
      </c>
      <c r="S61" s="70">
        <f t="shared" si="13"/>
        <v>49759770</v>
      </c>
      <c r="T61" s="70">
        <f t="shared" si="13"/>
        <v>-261909631</v>
      </c>
      <c r="U61" s="70">
        <f t="shared" si="13"/>
        <v>-74647304</v>
      </c>
      <c r="V61" s="70">
        <f t="shared" si="13"/>
        <v>0</v>
      </c>
      <c r="W61" s="70">
        <f t="shared" si="13"/>
        <v>-74647304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59:F5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  <mergeCell ref="A58:W58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34:W34"/>
    <mergeCell ref="A35:F35"/>
    <mergeCell ref="A36:F36"/>
    <mergeCell ref="A37:F37"/>
    <mergeCell ref="A38:F38"/>
    <mergeCell ref="A39:F39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V3:V4"/>
    <mergeCell ref="W3:W4"/>
    <mergeCell ref="A5:F5"/>
    <mergeCell ref="A6:W6"/>
    <mergeCell ref="A7:F7"/>
    <mergeCell ref="A29:F29"/>
    <mergeCell ref="A17:F17"/>
    <mergeCell ref="A18:F18"/>
    <mergeCell ref="A19:F19"/>
    <mergeCell ref="A20:F20"/>
    <mergeCell ref="A11:F11"/>
    <mergeCell ref="A12:F12"/>
    <mergeCell ref="A23:F23"/>
    <mergeCell ref="A13:F13"/>
    <mergeCell ref="A14:F14"/>
    <mergeCell ref="A15:F15"/>
    <mergeCell ref="A16:F16"/>
    <mergeCell ref="A21:F21"/>
    <mergeCell ref="A22:F22"/>
    <mergeCell ref="A1:J1"/>
    <mergeCell ref="C2:D2"/>
    <mergeCell ref="A9:F9"/>
    <mergeCell ref="A10:F10"/>
    <mergeCell ref="A8:F8"/>
    <mergeCell ref="A3:F4"/>
    <mergeCell ref="G3:G4"/>
    <mergeCell ref="H3:U3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K60" sqref="K60"/>
    </sheetView>
  </sheetViews>
  <sheetFormatPr defaultColWidth="9.140625" defaultRowHeight="12.75"/>
  <sheetData>
    <row r="1" spans="1:9" ht="12.75" customHeight="1">
      <c r="A1" s="315" t="s">
        <v>454</v>
      </c>
      <c r="B1" s="315"/>
      <c r="C1" s="315"/>
      <c r="D1" s="315"/>
      <c r="E1" s="315"/>
      <c r="F1" s="315"/>
      <c r="G1" s="315"/>
      <c r="H1" s="315"/>
      <c r="I1" s="315"/>
    </row>
    <row r="2" spans="1:9" ht="12.75">
      <c r="A2" s="315"/>
      <c r="B2" s="315"/>
      <c r="C2" s="315"/>
      <c r="D2" s="315"/>
      <c r="E2" s="315"/>
      <c r="F2" s="315"/>
      <c r="G2" s="315"/>
      <c r="H2" s="315"/>
      <c r="I2" s="315"/>
    </row>
    <row r="3" spans="1:9" ht="12.75">
      <c r="A3" s="315"/>
      <c r="B3" s="315"/>
      <c r="C3" s="315"/>
      <c r="D3" s="315"/>
      <c r="E3" s="315"/>
      <c r="F3" s="315"/>
      <c r="G3" s="315"/>
      <c r="H3" s="315"/>
      <c r="I3" s="315"/>
    </row>
    <row r="4" spans="1:9" ht="12.75">
      <c r="A4" s="315"/>
      <c r="B4" s="315"/>
      <c r="C4" s="315"/>
      <c r="D4" s="315"/>
      <c r="E4" s="315"/>
      <c r="F4" s="315"/>
      <c r="G4" s="315"/>
      <c r="H4" s="315"/>
      <c r="I4" s="315"/>
    </row>
    <row r="5" spans="1:9" ht="12.75">
      <c r="A5" s="315"/>
      <c r="B5" s="315"/>
      <c r="C5" s="315"/>
      <c r="D5" s="315"/>
      <c r="E5" s="315"/>
      <c r="F5" s="315"/>
      <c r="G5" s="315"/>
      <c r="H5" s="315"/>
      <c r="I5" s="315"/>
    </row>
    <row r="6" spans="1:9" ht="12.75">
      <c r="A6" s="315"/>
      <c r="B6" s="315"/>
      <c r="C6" s="315"/>
      <c r="D6" s="315"/>
      <c r="E6" s="315"/>
      <c r="F6" s="315"/>
      <c r="G6" s="315"/>
      <c r="H6" s="315"/>
      <c r="I6" s="315"/>
    </row>
    <row r="7" spans="1:9" ht="12.75">
      <c r="A7" s="315"/>
      <c r="B7" s="315"/>
      <c r="C7" s="315"/>
      <c r="D7" s="315"/>
      <c r="E7" s="315"/>
      <c r="F7" s="315"/>
      <c r="G7" s="315"/>
      <c r="H7" s="315"/>
      <c r="I7" s="315"/>
    </row>
    <row r="8" spans="1:9" ht="12.75">
      <c r="A8" s="315"/>
      <c r="B8" s="315"/>
      <c r="C8" s="315"/>
      <c r="D8" s="315"/>
      <c r="E8" s="315"/>
      <c r="F8" s="315"/>
      <c r="G8" s="315"/>
      <c r="H8" s="315"/>
      <c r="I8" s="315"/>
    </row>
    <row r="9" spans="1:9" ht="12.75">
      <c r="A9" s="315"/>
      <c r="B9" s="315"/>
      <c r="C9" s="315"/>
      <c r="D9" s="315"/>
      <c r="E9" s="315"/>
      <c r="F9" s="315"/>
      <c r="G9" s="315"/>
      <c r="H9" s="315"/>
      <c r="I9" s="315"/>
    </row>
    <row r="10" spans="1:9" ht="12.75">
      <c r="A10" s="315"/>
      <c r="B10" s="315"/>
      <c r="C10" s="315"/>
      <c r="D10" s="315"/>
      <c r="E10" s="315"/>
      <c r="F10" s="315"/>
      <c r="G10" s="315"/>
      <c r="H10" s="315"/>
      <c r="I10" s="315"/>
    </row>
    <row r="11" spans="1:9" ht="12.75">
      <c r="A11" s="315"/>
      <c r="B11" s="315"/>
      <c r="C11" s="315"/>
      <c r="D11" s="315"/>
      <c r="E11" s="315"/>
      <c r="F11" s="315"/>
      <c r="G11" s="315"/>
      <c r="H11" s="315"/>
      <c r="I11" s="315"/>
    </row>
    <row r="12" spans="1:9" ht="12.75">
      <c r="A12" s="315"/>
      <c r="B12" s="315"/>
      <c r="C12" s="315"/>
      <c r="D12" s="315"/>
      <c r="E12" s="315"/>
      <c r="F12" s="315"/>
      <c r="G12" s="315"/>
      <c r="H12" s="315"/>
      <c r="I12" s="315"/>
    </row>
    <row r="13" spans="1:9" ht="12.75">
      <c r="A13" s="315"/>
      <c r="B13" s="315"/>
      <c r="C13" s="315"/>
      <c r="D13" s="315"/>
      <c r="E13" s="315"/>
      <c r="F13" s="315"/>
      <c r="G13" s="315"/>
      <c r="H13" s="315"/>
      <c r="I13" s="315"/>
    </row>
    <row r="14" spans="1:9" ht="12.75">
      <c r="A14" s="315"/>
      <c r="B14" s="315"/>
      <c r="C14" s="315"/>
      <c r="D14" s="315"/>
      <c r="E14" s="315"/>
      <c r="F14" s="315"/>
      <c r="G14" s="315"/>
      <c r="H14" s="315"/>
      <c r="I14" s="315"/>
    </row>
    <row r="15" spans="1:9" ht="12.75">
      <c r="A15" s="315"/>
      <c r="B15" s="315"/>
      <c r="C15" s="315"/>
      <c r="D15" s="315"/>
      <c r="E15" s="315"/>
      <c r="F15" s="315"/>
      <c r="G15" s="315"/>
      <c r="H15" s="315"/>
      <c r="I15" s="315"/>
    </row>
    <row r="16" spans="1:9" ht="12.75">
      <c r="A16" s="315"/>
      <c r="B16" s="315"/>
      <c r="C16" s="315"/>
      <c r="D16" s="315"/>
      <c r="E16" s="315"/>
      <c r="F16" s="315"/>
      <c r="G16" s="315"/>
      <c r="H16" s="315"/>
      <c r="I16" s="315"/>
    </row>
    <row r="17" spans="1:9" ht="12.75">
      <c r="A17" s="315"/>
      <c r="B17" s="315"/>
      <c r="C17" s="315"/>
      <c r="D17" s="315"/>
      <c r="E17" s="315"/>
      <c r="F17" s="315"/>
      <c r="G17" s="315"/>
      <c r="H17" s="315"/>
      <c r="I17" s="315"/>
    </row>
    <row r="18" spans="1:9" ht="12.75">
      <c r="A18" s="315"/>
      <c r="B18" s="315"/>
      <c r="C18" s="315"/>
      <c r="D18" s="315"/>
      <c r="E18" s="315"/>
      <c r="F18" s="315"/>
      <c r="G18" s="315"/>
      <c r="H18" s="315"/>
      <c r="I18" s="315"/>
    </row>
    <row r="19" spans="1:9" ht="12.75">
      <c r="A19" s="315"/>
      <c r="B19" s="315"/>
      <c r="C19" s="315"/>
      <c r="D19" s="315"/>
      <c r="E19" s="315"/>
      <c r="F19" s="315"/>
      <c r="G19" s="315"/>
      <c r="H19" s="315"/>
      <c r="I19" s="315"/>
    </row>
    <row r="20" spans="1:9" ht="12.75">
      <c r="A20" s="315"/>
      <c r="B20" s="315"/>
      <c r="C20" s="315"/>
      <c r="D20" s="315"/>
      <c r="E20" s="315"/>
      <c r="F20" s="315"/>
      <c r="G20" s="315"/>
      <c r="H20" s="315"/>
      <c r="I20" s="315"/>
    </row>
    <row r="21" spans="1:9" ht="12.75">
      <c r="A21" s="315"/>
      <c r="B21" s="315"/>
      <c r="C21" s="315"/>
      <c r="D21" s="315"/>
      <c r="E21" s="315"/>
      <c r="F21" s="315"/>
      <c r="G21" s="315"/>
      <c r="H21" s="315"/>
      <c r="I21" s="315"/>
    </row>
    <row r="22" spans="1:9" ht="12.75">
      <c r="A22" s="315"/>
      <c r="B22" s="315"/>
      <c r="C22" s="315"/>
      <c r="D22" s="315"/>
      <c r="E22" s="315"/>
      <c r="F22" s="315"/>
      <c r="G22" s="315"/>
      <c r="H22" s="315"/>
      <c r="I22" s="315"/>
    </row>
    <row r="23" spans="1:9" ht="12.75">
      <c r="A23" s="315"/>
      <c r="B23" s="315"/>
      <c r="C23" s="315"/>
      <c r="D23" s="315"/>
      <c r="E23" s="315"/>
      <c r="F23" s="315"/>
      <c r="G23" s="315"/>
      <c r="H23" s="315"/>
      <c r="I23" s="315"/>
    </row>
    <row r="24" spans="1:9" ht="12.75">
      <c r="A24" s="315"/>
      <c r="B24" s="315"/>
      <c r="C24" s="315"/>
      <c r="D24" s="315"/>
      <c r="E24" s="315"/>
      <c r="F24" s="315"/>
      <c r="G24" s="315"/>
      <c r="H24" s="315"/>
      <c r="I24" s="315"/>
    </row>
    <row r="25" spans="1:9" ht="12.75">
      <c r="A25" s="315"/>
      <c r="B25" s="315"/>
      <c r="C25" s="315"/>
      <c r="D25" s="315"/>
      <c r="E25" s="315"/>
      <c r="F25" s="315"/>
      <c r="G25" s="315"/>
      <c r="H25" s="315"/>
      <c r="I25" s="315"/>
    </row>
    <row r="26" spans="1:9" ht="12.75">
      <c r="A26" s="315"/>
      <c r="B26" s="315"/>
      <c r="C26" s="315"/>
      <c r="D26" s="315"/>
      <c r="E26" s="315"/>
      <c r="F26" s="315"/>
      <c r="G26" s="315"/>
      <c r="H26" s="315"/>
      <c r="I26" s="315"/>
    </row>
    <row r="27" spans="1:9" ht="12.75">
      <c r="A27" s="315"/>
      <c r="B27" s="315"/>
      <c r="C27" s="315"/>
      <c r="D27" s="315"/>
      <c r="E27" s="315"/>
      <c r="F27" s="315"/>
      <c r="G27" s="315"/>
      <c r="H27" s="315"/>
      <c r="I27" s="315"/>
    </row>
    <row r="28" spans="1:9" ht="12.75" customHeight="1" hidden="1">
      <c r="A28" s="315"/>
      <c r="B28" s="315"/>
      <c r="C28" s="315"/>
      <c r="D28" s="315"/>
      <c r="E28" s="315"/>
      <c r="F28" s="315"/>
      <c r="G28" s="315"/>
      <c r="H28" s="315"/>
      <c r="I28" s="315"/>
    </row>
    <row r="29" spans="1:9" ht="12.75" customHeight="1" hidden="1">
      <c r="A29" s="315"/>
      <c r="B29" s="315"/>
      <c r="C29" s="315"/>
      <c r="D29" s="315"/>
      <c r="E29" s="315"/>
      <c r="F29" s="315"/>
      <c r="G29" s="315"/>
      <c r="H29" s="315"/>
      <c r="I29" s="315"/>
    </row>
    <row r="30" spans="1:9" ht="12.75" customHeight="1" hidden="1">
      <c r="A30" s="315"/>
      <c r="B30" s="315"/>
      <c r="C30" s="315"/>
      <c r="D30" s="315"/>
      <c r="E30" s="315"/>
      <c r="F30" s="315"/>
      <c r="G30" s="315"/>
      <c r="H30" s="315"/>
      <c r="I30" s="315"/>
    </row>
    <row r="31" spans="1:9" ht="12.75" customHeight="1" hidden="1">
      <c r="A31" s="315"/>
      <c r="B31" s="315"/>
      <c r="C31" s="315"/>
      <c r="D31" s="315"/>
      <c r="E31" s="315"/>
      <c r="F31" s="315"/>
      <c r="G31" s="315"/>
      <c r="H31" s="315"/>
      <c r="I31" s="315"/>
    </row>
    <row r="32" spans="1:9" ht="12.75" customHeight="1" hidden="1">
      <c r="A32" s="315"/>
      <c r="B32" s="315"/>
      <c r="C32" s="315"/>
      <c r="D32" s="315"/>
      <c r="E32" s="315"/>
      <c r="F32" s="315"/>
      <c r="G32" s="315"/>
      <c r="H32" s="315"/>
      <c r="I32" s="315"/>
    </row>
    <row r="33" spans="1:9" ht="12.75" customHeight="1" hidden="1">
      <c r="A33" s="315"/>
      <c r="B33" s="315"/>
      <c r="C33" s="315"/>
      <c r="D33" s="315"/>
      <c r="E33" s="315"/>
      <c r="F33" s="315"/>
      <c r="G33" s="315"/>
      <c r="H33" s="315"/>
      <c r="I33" s="315"/>
    </row>
    <row r="34" spans="1:9" ht="12.75" customHeight="1" hidden="1">
      <c r="A34" s="315"/>
      <c r="B34" s="315"/>
      <c r="C34" s="315"/>
      <c r="D34" s="315"/>
      <c r="E34" s="315"/>
      <c r="F34" s="315"/>
      <c r="G34" s="315"/>
      <c r="H34" s="315"/>
      <c r="I34" s="315"/>
    </row>
    <row r="35" spans="1:9" ht="12.75" customHeight="1" hidden="1">
      <c r="A35" s="315"/>
      <c r="B35" s="315"/>
      <c r="C35" s="315"/>
      <c r="D35" s="315"/>
      <c r="E35" s="315"/>
      <c r="F35" s="315"/>
      <c r="G35" s="315"/>
      <c r="H35" s="315"/>
      <c r="I35" s="315"/>
    </row>
    <row r="36" spans="1:9" ht="12.75" customHeight="1" hidden="1">
      <c r="A36" s="315"/>
      <c r="B36" s="315"/>
      <c r="C36" s="315"/>
      <c r="D36" s="315"/>
      <c r="E36" s="315"/>
      <c r="F36" s="315"/>
      <c r="G36" s="315"/>
      <c r="H36" s="315"/>
      <c r="I36" s="315"/>
    </row>
    <row r="37" spans="1:9" ht="12.75" customHeight="1" hidden="1">
      <c r="A37" s="315"/>
      <c r="B37" s="315"/>
      <c r="C37" s="315"/>
      <c r="D37" s="315"/>
      <c r="E37" s="315"/>
      <c r="F37" s="315"/>
      <c r="G37" s="315"/>
      <c r="H37" s="315"/>
      <c r="I37" s="315"/>
    </row>
    <row r="38" spans="1:9" ht="12.75" customHeight="1" hidden="1">
      <c r="A38" s="315"/>
      <c r="B38" s="315"/>
      <c r="C38" s="315"/>
      <c r="D38" s="315"/>
      <c r="E38" s="315"/>
      <c r="F38" s="315"/>
      <c r="G38" s="315"/>
      <c r="H38" s="315"/>
      <c r="I38" s="315"/>
    </row>
    <row r="39" spans="1:9" ht="12.75" customHeight="1" hidden="1">
      <c r="A39" s="315"/>
      <c r="B39" s="315"/>
      <c r="C39" s="315"/>
      <c r="D39" s="315"/>
      <c r="E39" s="315"/>
      <c r="F39" s="315"/>
      <c r="G39" s="315"/>
      <c r="H39" s="315"/>
      <c r="I39" s="315"/>
    </row>
    <row r="40" spans="1:9" ht="32.25" customHeight="1" hidden="1">
      <c r="A40" s="315"/>
      <c r="B40" s="315"/>
      <c r="C40" s="315"/>
      <c r="D40" s="315"/>
      <c r="E40" s="315"/>
      <c r="F40" s="315"/>
      <c r="G40" s="315"/>
      <c r="H40" s="315"/>
      <c r="I40" s="315"/>
    </row>
    <row r="42" ht="12.75">
      <c r="A42" t="s">
        <v>455</v>
      </c>
    </row>
    <row r="43" ht="12.75">
      <c r="A43" t="s">
        <v>466</v>
      </c>
    </row>
    <row r="44" ht="12.75">
      <c r="A44" t="s">
        <v>467</v>
      </c>
    </row>
    <row r="45" ht="12.75">
      <c r="A45" t="s">
        <v>468</v>
      </c>
    </row>
    <row r="46" ht="12.75">
      <c r="A46" t="s">
        <v>469</v>
      </c>
    </row>
    <row r="47" ht="12.75">
      <c r="A47" t="s">
        <v>470</v>
      </c>
    </row>
    <row r="48" ht="12.75">
      <c r="A48" t="s">
        <v>471</v>
      </c>
    </row>
    <row r="49" ht="12.75">
      <c r="A49" t="s">
        <v>472</v>
      </c>
    </row>
    <row r="50" ht="12.75">
      <c r="A50" t="s">
        <v>473</v>
      </c>
    </row>
    <row r="51" ht="12.75">
      <c r="A51" s="128" t="s">
        <v>474</v>
      </c>
    </row>
    <row r="52" ht="12.75">
      <c r="A52" s="128" t="s">
        <v>475</v>
      </c>
    </row>
    <row r="53" ht="12.75">
      <c r="A53" s="128" t="s">
        <v>476</v>
      </c>
    </row>
    <row r="54" ht="12.75">
      <c r="A54" s="128" t="s">
        <v>478</v>
      </c>
    </row>
    <row r="55" ht="12.75">
      <c r="A55" s="128" t="s">
        <v>477</v>
      </c>
    </row>
    <row r="57" ht="12.75">
      <c r="A57" t="s">
        <v>456</v>
      </c>
    </row>
    <row r="58" ht="12.75">
      <c r="A58" t="s">
        <v>457</v>
      </c>
    </row>
    <row r="59" ht="12.75">
      <c r="A59" t="s">
        <v>458</v>
      </c>
    </row>
    <row r="60" ht="12.75">
      <c r="A60" t="s">
        <v>459</v>
      </c>
    </row>
    <row r="61" ht="12.75">
      <c r="A61" t="s">
        <v>460</v>
      </c>
    </row>
    <row r="63" ht="12.75">
      <c r="A63" t="s">
        <v>461</v>
      </c>
    </row>
    <row r="64" ht="12.75">
      <c r="A64" t="s">
        <v>462</v>
      </c>
    </row>
    <row r="65" ht="12.75">
      <c r="A65" t="s">
        <v>465</v>
      </c>
    </row>
    <row r="67" ht="12.75">
      <c r="A67" t="s">
        <v>463</v>
      </c>
    </row>
    <row r="68" ht="12.75">
      <c r="A68" t="s">
        <v>464</v>
      </c>
    </row>
  </sheetData>
  <sheetProtection/>
  <mergeCells count="1">
    <mergeCell ref="A1:I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Lucijana Strnad</cp:lastModifiedBy>
  <cp:lastPrinted>2020-10-29T09:26:22Z</cp:lastPrinted>
  <dcterms:created xsi:type="dcterms:W3CDTF">2008-10-17T11:51:54Z</dcterms:created>
  <dcterms:modified xsi:type="dcterms:W3CDTF">2020-10-29T09:41:29Z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