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10215" activeTab="5"/>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fullCalcOnLoad="1"/>
</workbook>
</file>

<file path=xl/sharedStrings.xml><?xml version="1.0" encoding="utf-8"?>
<sst xmlns="http://schemas.openxmlformats.org/spreadsheetml/2006/main" count="593" uniqueCount="521">
  <si>
    <t>do</t>
  </si>
  <si>
    <t>BILANCA</t>
  </si>
  <si>
    <t>Naziv pozicije</t>
  </si>
  <si>
    <r>
      <t xml:space="preserve">AOP
</t>
    </r>
    <r>
      <rPr>
        <b/>
        <sz val="7"/>
        <color indexed="9"/>
        <rFont val="Arial"/>
        <family val="2"/>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</si>
  <si>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</si>
  <si>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</si>
  <si>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</si>
  <si>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</si>
  <si>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</si>
  <si>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</si>
  <si>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</si>
  <si>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</si>
  <si>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</si>
  <si>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</si>
  <si>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</si>
  <si>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</si>
  <si>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</si>
  <si>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</si>
  <si>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</si>
  <si>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</si>
  <si>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</si>
  <si>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</si>
  <si>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</si>
  <si>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</si>
  <si>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</si>
  <si>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</si>
  <si>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</si>
  <si>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</si>
  <si>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</si>
  <si>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</si>
  <si>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</si>
  <si>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</si>
  <si>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</si>
  <si>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</si>
  <si>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</si>
  <si>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</si>
  <si>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</si>
  <si>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</si>
  <si>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</si>
  <si>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</si>
  <si>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</si>
  <si>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</si>
  <si>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</si>
  <si>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</si>
  <si>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</si>
  <si>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</si>
  <si>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</si>
  <si>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</si>
  <si>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</si>
  <si>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</si>
  <si>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</si>
  <si>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</si>
  <si>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</si>
  <si>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</si>
  <si>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</si>
  <si>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</si>
  <si>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</si>
  <si>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</si>
  <si>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</si>
  <si>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</si>
  <si>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</si>
  <si>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</si>
  <si>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</si>
  <si>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</si>
  <si>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</si>
  <si>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</si>
  <si>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</si>
  <si>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</si>
  <si>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</si>
  <si>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</si>
  <si>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</si>
  <si>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</si>
  <si>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</si>
  <si>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</si>
  <si>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</si>
  <si>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</si>
  <si>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</si>
  <si>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</si>
  <si>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</si>
  <si>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</si>
  <si>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</si>
  <si>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</si>
  <si>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</si>
  <si>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</si>
  <si>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</si>
  <si>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</si>
  <si>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</si>
  <si>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</si>
  <si>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</si>
  <si>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</si>
  <si>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</si>
  <si>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</si>
  <si>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</si>
  <si>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</si>
  <si>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</si>
  <si>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</si>
  <si>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</si>
  <si>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</si>
  <si>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</si>
  <si>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</si>
  <si>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</si>
  <si>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</si>
  <si>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</si>
  <si>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</si>
  <si>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</si>
  <si>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</si>
  <si>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</si>
  <si>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</si>
  <si>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</si>
  <si>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</si>
  <si>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</si>
  <si>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</si>
  <si>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</si>
  <si>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</si>
  <si>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</si>
  <si>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</si>
  <si>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</si>
  <si>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</si>
  <si>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</si>
  <si>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</si>
  <si>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</si>
  <si>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</si>
  <si>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</si>
  <si>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</si>
  <si>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</si>
  <si>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</si>
  <si>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</si>
  <si>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</si>
  <si>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</si>
  <si>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</si>
  <si>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</si>
  <si>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</si>
  <si>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</si>
  <si>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</si>
  <si>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</si>
  <si>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</si>
  <si>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</si>
  <si>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</si>
  <si>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</si>
  <si>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</si>
  <si>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</si>
  <si>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</si>
  <si>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</si>
  <si>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</si>
  <si>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</si>
  <si>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</si>
  <si>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</si>
  <si>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</si>
  <si>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</si>
  <si>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</si>
  <si>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</si>
  <si>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</si>
  <si>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</si>
  <si>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</si>
  <si>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</si>
  <si>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</si>
  <si>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</si>
  <si>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</si>
  <si>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</si>
  <si>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</si>
  <si>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</si>
  <si>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</si>
  <si>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</si>
  <si>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</si>
  <si>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</si>
  <si>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</si>
  <si>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</si>
  <si>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</si>
  <si>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</si>
  <si>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</si>
  <si>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</si>
  <si>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</si>
  <si>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</si>
  <si>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</si>
  <si>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</si>
  <si>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</si>
  <si>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</si>
  <si>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</si>
  <si>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</si>
  <si>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</si>
  <si>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</si>
  <si>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</si>
  <si>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</si>
  <si>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</si>
  <si>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</si>
  <si>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</si>
  <si>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</si>
  <si>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</si>
  <si>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</si>
  <si>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</si>
  <si>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</si>
  <si>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</si>
  <si>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</si>
  <si>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</si>
  <si>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</si>
  <si>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</si>
  <si>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</si>
  <si>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</si>
  <si>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</si>
  <si>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</si>
  <si>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</si>
  <si>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</si>
  <si>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</si>
  <si>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</si>
  <si>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</si>
  <si>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</si>
  <si>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</si>
  <si>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</si>
  <si>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</si>
  <si>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</si>
  <si>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</si>
  <si>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</si>
  <si>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</si>
  <si>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</si>
  <si>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</si>
  <si>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</si>
  <si>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</si>
  <si>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</si>
  <si>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</si>
  <si>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</si>
  <si>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</si>
  <si>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</si>
  <si>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</si>
  <si>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</si>
  <si>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</si>
  <si>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</si>
  <si>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</si>
  <si>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</si>
  <si>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</si>
  <si>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</si>
  <si>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</si>
  <si>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</si>
  <si>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</si>
  <si>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</si>
  <si>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</si>
  <si>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</si>
  <si>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</si>
  <si>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</si>
  <si>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</si>
  <si>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</si>
  <si>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</si>
  <si>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</si>
  <si>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</si>
  <si>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</si>
  <si>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</si>
  <si>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</si>
  <si>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</si>
  <si>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</si>
  <si>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</si>
  <si>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</si>
  <si>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</si>
  <si>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</si>
  <si>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</si>
  <si>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</si>
  <si>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</si>
  <si>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</si>
  <si>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</si>
  <si>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</si>
  <si>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</si>
  <si>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</si>
  <si>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</si>
  <si>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</si>
  <si>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</si>
  <si>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</si>
  <si>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</si>
  <si>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</si>
  <si>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</si>
  <si>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</si>
  <si>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</si>
  <si>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</si>
  <si>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</si>
  <si>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</si>
  <si>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</si>
  <si>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</si>
  <si>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</si>
  <si>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</si>
  <si>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</si>
  <si>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</si>
  <si>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</si>
  <si>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</si>
  <si>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</si>
  <si>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</si>
  <si>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</si>
  <si>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</si>
  <si>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</si>
  <si>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</si>
  <si>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</si>
  <si>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</si>
  <si>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</si>
  <si>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</si>
  <si>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</si>
  <si>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</si>
  <si>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</si>
  <si>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</si>
  <si>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</si>
  <si>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</si>
  <si>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</si>
  <si>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</si>
  <si>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</si>
  <si>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</si>
  <si>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</si>
  <si>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</si>
  <si>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Isto razdoblje prethodne godine</t>
  </si>
  <si>
    <r>
      <t xml:space="preserve">B)  DUGOTRAJNA IMOVINA </t>
    </r>
    <r>
      <rPr>
        <sz val="9"/>
        <rFont val="Arial"/>
        <family val="2"/>
      </rPr>
      <t>(AOP 003+010+020+031+036)</t>
    </r>
  </si>
  <si>
    <r>
      <t xml:space="preserve">C)  KRATKOTRAJNA IMOVINA </t>
    </r>
    <r>
      <rPr>
        <sz val="9"/>
        <rFont val="Arial"/>
        <family val="2"/>
      </rPr>
      <t>(AOP 038+046+053+063)</t>
    </r>
  </si>
  <si>
    <r>
      <t xml:space="preserve">E)  UKUPNO AKTIVA </t>
    </r>
    <r>
      <rPr>
        <sz val="9"/>
        <rFont val="Arial"/>
        <family val="2"/>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</si>
  <si>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</si>
  <si>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</si>
  <si>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</si>
  <si>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</si>
  <si>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</si>
  <si>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</si>
  <si>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</si>
  <si>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</si>
  <si>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</si>
  <si>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</si>
  <si>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</si>
  <si>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</si>
  <si>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</si>
  <si>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</si>
  <si>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</si>
  <si>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</si>
  <si>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</si>
  <si>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</si>
  <si>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</si>
  <si>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</si>
  <si>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</si>
  <si>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</si>
  <si>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</si>
  <si>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</si>
  <si>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</si>
  <si>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</si>
  <si>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</si>
  <si>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</si>
  <si>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</si>
  <si>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</si>
  <si>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</si>
  <si>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</si>
  <si>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</si>
  <si>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</si>
  <si>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</si>
  <si>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</si>
  <si>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</si>
  <si>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</si>
  <si>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</si>
  <si>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</si>
  <si>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</si>
  <si>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</si>
  <si>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</si>
  <si>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</si>
  <si>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</si>
  <si>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</si>
  <si>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</si>
  <si>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rPr>
      <t>(AOP 068 do 070+076+077+083+086+089)</t>
    </r>
  </si>
  <si>
    <r>
      <t xml:space="preserve">B)  REZERVIRANJA </t>
    </r>
    <r>
      <rPr>
        <sz val="9"/>
        <rFont val="Arial"/>
        <family val="2"/>
      </rPr>
      <t>(AOP 091 do 096)</t>
    </r>
  </si>
  <si>
    <r>
      <t xml:space="preserve">C)  DUGOROČNE OBVEZE </t>
    </r>
    <r>
      <rPr>
        <sz val="9"/>
        <rFont val="Arial"/>
        <family val="2"/>
      </rPr>
      <t>(AOP 098 do 108)</t>
    </r>
  </si>
  <si>
    <r>
      <t xml:space="preserve">D)  KRATKOROČNE OBVEZE </t>
    </r>
    <r>
      <rPr>
        <sz val="9"/>
        <rFont val="Arial"/>
        <family val="2"/>
      </rPr>
      <t>(AOP 110 do 123)</t>
    </r>
  </si>
  <si>
    <r>
      <t xml:space="preserve">F) UKUPNO – PASIVA </t>
    </r>
    <r>
      <rPr>
        <sz val="9"/>
        <rFont val="Arial"/>
        <family val="2"/>
      </rPr>
      <t>(AOP 067+090+097+109+124)</t>
    </r>
  </si>
  <si>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</si>
  <si>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</si>
  <si>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</si>
  <si>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</si>
  <si>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</si>
  <si>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</si>
  <si>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</si>
  <si>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</si>
  <si>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</si>
  <si>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</si>
  <si>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</si>
  <si>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</si>
  <si>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</si>
  <si>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</si>
  <si>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</si>
  <si>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</si>
  <si>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</si>
  <si>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</si>
  <si>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</si>
  <si>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</si>
  <si>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</si>
  <si>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</si>
  <si>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</si>
  <si>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</si>
  <si>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</si>
  <si>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</si>
  <si>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</si>
  <si>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</si>
  <si>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</si>
  <si>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</si>
  <si>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</si>
  <si>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</si>
  <si>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</si>
  <si>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</si>
  <si>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rPr>
      <t>(AOP 078+097)</t>
    </r>
  </si>
  <si>
    <r>
      <t xml:space="preserve">VI. SVEOBUHVATNA DOBIT ILI GUBITAK RAZDOBLJA </t>
    </r>
    <r>
      <rPr>
        <sz val="9"/>
        <color indexed="18"/>
        <rFont val="Arial"/>
        <family val="2"/>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</si>
  <si>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</si>
  <si>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</si>
  <si>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</si>
  <si>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</si>
  <si>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</si>
  <si>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</si>
  <si>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</si>
  <si>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</si>
  <si>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</si>
  <si>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rPr>
      <t>(AOP 006  + 013)</t>
    </r>
  </si>
  <si>
    <r>
      <t xml:space="preserve">III. Ukupno novčani primici od investicijskih aktivnosti </t>
    </r>
    <r>
      <rPr>
        <sz val="9"/>
        <rFont val="Arial"/>
        <family val="2"/>
      </rPr>
      <t>(AOP 015 do 020)</t>
    </r>
  </si>
  <si>
    <t xml:space="preserve"> 3. Novčani izdaci s osnove danih zajmova i štednih uloga</t>
  </si>
  <si>
    <r>
      <t xml:space="preserve">IV.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</si>
  <si>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</si>
  <si>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</si>
  <si>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</si>
  <si>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</si>
  <si>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</si>
  <si>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</si>
  <si>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</si>
  <si>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</si>
  <si>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</si>
  <si>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</si>
  <si>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</si>
  <si>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</si>
  <si>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</si>
  <si>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</si>
  <si>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</si>
  <si>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</si>
  <si>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</si>
  <si>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</si>
  <si>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</si>
  <si>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</si>
  <si>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</si>
  <si>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</si>
  <si>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</si>
  <si>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</si>
  <si>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</si>
  <si>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</si>
  <si>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</si>
  <si>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</si>
  <si>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</si>
  <si>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</si>
  <si>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</si>
  <si>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</si>
  <si>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</si>
  <si>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</si>
  <si>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</si>
  <si>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</si>
  <si>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</si>
  <si>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</si>
  <si>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</si>
  <si>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</si>
  <si>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</si>
  <si>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03334171</t>
  </si>
  <si>
    <t>HR</t>
  </si>
  <si>
    <t>08011818427</t>
  </si>
  <si>
    <t>89018712265</t>
  </si>
  <si>
    <t>7478000060PHVTZCW198</t>
  </si>
  <si>
    <t>568</t>
  </si>
  <si>
    <t>ZAGREB</t>
  </si>
  <si>
    <t>MIRAMARSKA CESTA 24</t>
  </si>
  <si>
    <t>janaf@janaf.hr</t>
  </si>
  <si>
    <t>www.janaf.hr</t>
  </si>
  <si>
    <t>MIRJANA  MATAIJA</t>
  </si>
  <si>
    <t>+38513039369</t>
  </si>
  <si>
    <t>mirjana.mataija@janaf.hr</t>
  </si>
  <si>
    <t xml:space="preserve">BDO CROATIA  d.o.o.  ZAGREB </t>
  </si>
  <si>
    <t>stanje na dan 30.09.2021</t>
  </si>
  <si>
    <t>u razdoblju  od 01.01.2021  do 30.09.2021</t>
  </si>
  <si>
    <t>u razdoblju od 01.01.2021  do 30.09.2021</t>
  </si>
  <si>
    <t>u razdoblju od 01.01.2021 do 30.09.2021</t>
  </si>
  <si>
    <t>JANAF  GRUPA</t>
  </si>
  <si>
    <t>Obveznik:  JANAF  GRUPA</t>
  </si>
  <si>
    <t>Obveznik: JANAF  GRUPA</t>
  </si>
  <si>
    <t>Obveznik: JANAF GRUPA</t>
  </si>
  <si>
    <t>JANAF-upravljanje projektima d.o.o.</t>
  </si>
  <si>
    <t>Zagreb</t>
  </si>
  <si>
    <t>JANAF-Terminal Brod d.o.o.</t>
  </si>
  <si>
    <t>Brod Bosna i Hercegovina</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</si>
  <si>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</si>
  <si>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</si>
  <si>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Ukupni prihodi Društva u iznosu od 565,0 mil. kuna manji su za 3,0% od ostvarenja prethodne godine, a od planiranih vrijednosti veći su za 5,3%. Poslovni prihodi čine 99,4% ukupnih prihoda u tekućem razdoblju.</t>
  </si>
  <si>
    <t>Ukupni rashodi iznose 325,5 mil. kuna i veći su za 9,3% od ostvarenih u istom razdoblju prethodne godine najvećim dijelom zbog povećanja amortizacije koja je rezultat završenih investicijskih projekata u prethodnim razdobljima i stavljanja istih u funkciju, a od planiranih rashoda manji su za 7,2%. Poslovni rashodi čine 99,6% ukupnih rashoda u tekućem razdoblju.</t>
  </si>
  <si>
    <t>Bruto dobit razdoblja iznosi 239,5 mil. kuna, dok iskazana neto dobit od 196,4  mil. kuna čini 34,8% ukupnih prihoda Društva.</t>
  </si>
  <si>
    <t xml:space="preserve">b) informacije gdje je omogućen pristup posljednjim godišnjim financijskim izvještajima, radi razumijevanja informacija objavljenih u bilješkama uz financijske izvještaje sastavljene za izvještajno tromjesečno razdoblje, </t>
  </si>
  <si>
    <t>Društvo je objavilo revidirane konsolidirane i nekonsolidirane financijske izvještaje na službenim web stranicama Društva kao i na službenim stranicama Zagrebačke burze.</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</si>
  <si>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</si>
  <si>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Načela priznavanja i vrednovanja poslovnih transakcija u skladu su s temeljnim odredbama Međunarodnih standarda financijskog izvještavanja i Računovodstvenom politikom Društva, koja se primjenjuje i na sastavljanje godišnjih financijskih izvještaja. Odstupanje od Računovodstvene politike učinjeno je kod priznavanja nerealiziranih tečajnih razlika, koje su u izvještajima za ispod godišnja razdoblja priznate u odgođene prihode i odgođene rashode. Privremena promjena računovodstvene politike za obračunska razdoblja tijekom godine temelji se na neizvjesnosti kretanja tečaja inozemnih valuta. Privremena promjena računovodstvene politike za obračunska razdoblja tijekom godine temelji se na neizvjesnosti kretanja tečaja inozemnih valuta. Na dan 30. rujna nerealizirane neto tečajne razlike su pozitivne i iznose 2,5 mil. kuna.</t>
  </si>
  <si>
    <t xml:space="preserve">d) objašnjenje poslovnih rezultata u slučaju da izdavatelj obavlja djelatnost sezonske prirode (točke 37. i 38. MRS 34- Financijsko izvještavanje za razdoblja tijekom godine) </t>
  </si>
  <si>
    <t>NEMA</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</si>
  <si>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</si>
  <si>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</si>
  <si>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</si>
  <si>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Jadranski naftovod dioničko društvo, Miramarska cesta 24 („Društvo”), Zagreb, Republika Hrvatska, Registarski broj: 080118427, OIB: 89018712265, MB: 03334171.</t>
  </si>
  <si>
    <t>2. usvojene računovodstvene politike (samo naznaku je li došlo do promjene u odnosu na prethodno razdoblje)</t>
  </si>
  <si>
    <t>Nije došlo do promjene računovodstvenih politika u izvještajnom razdoblju.</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</si>
  <si>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</si>
  <si>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r>
      <t>Društvo je izdalo instrumente osiguranja plaćanja obveza. Društvo svoje obveze podmiruje sukladno rokovima dospijeća te se ne očekuje mogućnost nastanka obveza po izdanim zadužnicama</t>
    </r>
    <r>
      <rPr>
        <b/>
        <sz val="10"/>
        <color indexed="12"/>
        <rFont val="Arial"/>
        <family val="2"/>
      </rPr>
      <t xml:space="preserve">. </t>
    </r>
  </si>
  <si>
    <t>4. iznos i prirodu pojedinih stavki prihoda ili rashoda izuzetne veličine ili pojave</t>
  </si>
  <si>
    <t>Prihodi od temeljne djelatnosti Društva – transporta nafte i skladištenja nafte i naftnih derivata, iznose 555,3 mil. kuna i manji su za 2,9% od ostvarenja prethodne godine a u odnosu na planirane iznose veći su za 5,0%. Smanjenje prihoda u odnosu na prethodnu godinu je posljedica i nižeg tečaja američkog dolara u tekućem razdoblju u odnosu na tečaj u istom razdoblju prethodne godine.</t>
  </si>
  <si>
    <t xml:space="preserve">Poslovanjem s inozemnim kupcima ostvareno je 344,2 mil. kuna ili 62,0% prihoda od temeljne djelatnosti, što je 7,6% manje u usporedbi s prethodnom godinom i za 2,4% više u odnosu na plan. Na domaćem tržištu ostvareno je 211,1 mil. kuna ili 38,0% prihoda od temeljne djelatnosti Društva, što je za 5,9% više od ostvarenja prethodne godine i za 9,4% više od planiranog. </t>
  </si>
  <si>
    <t xml:space="preserve">Ukupni rashodi iznose 325,5 mil. kuna i veći su za 9,3% od ostvarenih u istom razdoblju prethodne godine najvećim dijelom zbog povećanja amortizacije koja je rezultat završenih investicijskih projekata u prethodnim razdobljima i stavljanja istih u funkciju, a od planiranih rashoda manji su za 7,2%. Poslovni rashodi čine 99,6% ukupnih rashoda u tekućem razdoblju. </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</si>
  <si>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</si>
  <si>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</si>
  <si>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Prosječni broj zaposlenih na bazi sati rada iznosio je 398 radnika za Društvo i 405 radnika za Grupu.</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</si>
  <si>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</si>
  <si>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 xml:space="preserve">Od iskazanih iznosa troškova osoblja kapitalizirano je 1,8 mil. kuna, te su u izvještaju o sveobuhvatnoj dobiti troškovi osoblja umanjeni za navedene iznose, a priznati su kao ulaganja u investicije. </t>
  </si>
  <si>
    <t>8. ako su u bilanci priznata rezerviranja za odgođeni porez, stanja odgođenog poreza na kraju poslovne godine i kretanja tih stanja tijekom poslovne godine</t>
  </si>
  <si>
    <t>Tijekom izvještajnog razdoblja nije bilo promjena na odgođenoj poreznoj imovini.</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</si>
  <si>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</si>
  <si>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 xml:space="preserve">Ostala dugotrajna financijska imovina Društva u iznosu od 50.000 tisuća kuna odnosi se na uplatu uloga za dokapitalizaciju društva Petrokemija d.d., tvornica gnojiva iz Kutine u iznosu od 50.000 tisuća kuna.
Društvo je  u postupku povećanja temeljnog kapitala društva Petrokemije d.d na temelju upisa i uplate 5.000.000 redovnih dionica steklo 9,09% udjela u temeljnom kapitalu društva Petrokemija d.d. Temeljni kapital društva Petrokemija d.d. povećan je uplatom uloga u novcu, s iznosa od 100.287 tisuća kuna za iznos od 450.000 tisuća kuna na iznos od 550.287 tisuća kuna, izdavanjem novih nematerijaliziranih redovnih dionica pojedinačnog nominalnog iznosa od 10,00 kn. Društvo ovo ulaganje vodi kao vlasničke vrijednosnice po fer vrijednosti kroz ostalu sveobuhvatnu dobit jer navedeni vlasnički vrijednosni papiri predstavljaju ulaganja koja Društvo namjerava držati dugoročno u strateške svrhe. </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</si>
  <si>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</si>
  <si>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</si>
  <si>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</si>
  <si>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JANAF – upravljanje projektima d.o.o., Miramarska cesta 24, Zagreb,  Republika Hrvatska, registrirano je kod Trgovačkog suda u Zagrebu, Registarski broj: 080720869, OIB: 06731774966, MB: 02608987.</t>
  </si>
  <si>
    <t xml:space="preserve">JANAF-TERMINAL BROD d.o.o. Brod, Zmaj Jove Jovanovića bb, Brod, Bosna i Hercegovina, JIB: 4403201480002, MB: 11068235. </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</si>
  <si>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</si>
  <si>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</si>
  <si>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</si>
  <si>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Društvo će financijske izvještaje objaviti na službenim web stranicama Društva kao i na službenim stranicama Zagrebačke burze.</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</si>
  <si>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</si>
  <si>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</si>
  <si>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Na sjednici Nadzornog odbora Društva održanoj 21. listopada 2021. godine, na osnovu rezultata javnog natječaja provedenog sukladno odredbama Uredbe o uvjetima za izbor i imenovanje članova nadzornih odbora i uprava pravnih osoba od posebnog interesa za Republiku Hrvatsku i načinu njihovih izbora (NN 12/19), a uvažavajući Zaključak Vlade Republike Hrvatske klase: 80-02/21-01/156 urbroj: 50301-15/28-21-02 od 14. listopada 2021. godine, mr.sc. Stjepan Adanić imenovan je predsjednikom Uprave dioničkog društva Jadranski naftovod koji zastupa Društvo samostalno i pojedinačno, na mandatno razdoblje od 4 godine s početkom mandata 21. listopada 2021. godine.</t>
  </si>
  <si>
    <r>
      <t>Naziv izdavatelja:   _</t>
    </r>
    <r>
      <rPr>
        <u val="single"/>
        <sz val="11"/>
        <color indexed="12"/>
        <rFont val="Calibri"/>
        <family val="2"/>
      </rPr>
      <t>JADRANSKI NAFTOVOD D.D. - JANAF GRUPA_</t>
    </r>
  </si>
  <si>
    <r>
      <t>OIB:   _</t>
    </r>
    <r>
      <rPr>
        <u val="single"/>
        <sz val="11"/>
        <color indexed="12"/>
        <rFont val="Arial"/>
        <family val="2"/>
      </rPr>
      <t>89018712265</t>
    </r>
    <r>
      <rPr>
        <sz val="11"/>
        <color indexed="12"/>
        <rFont val="Calibri"/>
        <family val="2"/>
      </rPr>
      <t>___________________________________________</t>
    </r>
  </si>
  <si>
    <r>
      <t>Izvještajno razdoblje: ___</t>
    </r>
    <r>
      <rPr>
        <u val="single"/>
        <sz val="11"/>
        <color indexed="12"/>
        <rFont val="Arial"/>
        <family val="2"/>
      </rPr>
      <t>01.01.-30.09.2021.</t>
    </r>
    <r>
      <rPr>
        <sz val="11"/>
        <color indexed="12"/>
        <rFont val="Arial"/>
        <family val="2"/>
      </rPr>
      <t>_______________________</t>
    </r>
  </si>
</sst>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00"/>
    <numFmt numFmtId="165" formatCode="00"/>
  </numFmts>
  <fonts count="81">
    <font>
      <sz val="10"/>
      <name val="Arial"/>
      <family val="0"/>
    </font>
    <font>
      <sz val="11"/>
      <color indexed="8"/>
      <name val="Calibri"/>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b/>
      <sz val="11"/>
      <name val="Arial"/>
      <family val="2"/>
    </font>
    <font>
      <sz val="11"/>
      <name val="Arial"/>
      <family val="2"/>
    </font>
    <font>
      <sz val="10"/>
      <name val="Times New Roman"/>
      <family val="1"/>
    </font>
    <font>
      <b/>
      <sz val="10"/>
      <color indexed="12"/>
      <name val="Arial"/>
      <family val="2"/>
    </font>
    <font>
      <i/>
      <sz val="10.5"/>
      <name val="Calibri"/>
      <family val="2"/>
    </font>
    <font>
      <u val="single"/>
      <sz val="11"/>
      <color indexed="12"/>
      <name val="Calibri"/>
      <family val="2"/>
    </font>
    <font>
      <u val="single"/>
      <sz val="11"/>
      <color indexed="12"/>
      <name val="Arial"/>
      <family val="2"/>
    </font>
    <font>
      <sz val="11"/>
      <color indexed="12"/>
      <name val="Calibri"/>
      <family val="2"/>
    </font>
    <font>
      <sz val="11"/>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Arial"/>
      <family val="2"/>
    </font>
    <font>
      <sz val="11"/>
      <name val="Calibri"/>
      <family val="2"/>
    </font>
    <font>
      <sz val="11"/>
      <color indexed="9"/>
      <name val="Arial"/>
      <family val="2"/>
    </font>
    <font>
      <sz val="10"/>
      <color indexed="12"/>
      <name val="Calibri"/>
      <family val="2"/>
    </font>
    <font>
      <b/>
      <sz val="12"/>
      <color indexed="8"/>
      <name val="Arial"/>
      <family val="2"/>
    </font>
    <font>
      <b/>
      <sz val="12"/>
      <color indexed="8"/>
      <name val="Arial Rounded MT Bold"/>
      <family val="2"/>
    </font>
    <font>
      <i/>
      <sz val="10.5"/>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4"/>
      <name val="Arial"/>
      <family val="2"/>
    </font>
    <font>
      <sz val="11"/>
      <color theme="1"/>
      <name val="Arial"/>
      <family val="2"/>
    </font>
    <font>
      <sz val="11"/>
      <color theme="0"/>
      <name val="Arial"/>
      <family val="2"/>
    </font>
    <font>
      <b/>
      <sz val="8"/>
      <color theme="0"/>
      <name val="Arial"/>
      <family val="2"/>
    </font>
    <font>
      <sz val="10"/>
      <color rgb="FF0000FF"/>
      <name val="Calibri"/>
      <family val="2"/>
    </font>
    <font>
      <sz val="11"/>
      <color rgb="FF0000FF"/>
      <name val="Calibri"/>
      <family val="2"/>
    </font>
    <font>
      <sz val="11"/>
      <color rgb="FF0000FF"/>
      <name val="Arial"/>
      <family val="2"/>
    </font>
    <font>
      <b/>
      <sz val="12"/>
      <color theme="1"/>
      <name val="Arial Rounded MT Bold"/>
      <family val="2"/>
    </font>
    <font>
      <b/>
      <sz val="12"/>
      <color theme="1"/>
      <name val="Arial"/>
      <family val="2"/>
    </font>
    <font>
      <i/>
      <sz val="10.5"/>
      <color rgb="FF0000FF"/>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right style="thin"/>
      <top/>
      <bottom style="thin"/>
    </border>
    <border>
      <left style="thin"/>
      <right/>
      <top/>
      <bottom style="thin"/>
    </border>
    <border>
      <left/>
      <right/>
      <top/>
      <bottom style="thin"/>
    </border>
    <border>
      <left/>
      <right/>
      <top style="thin"/>
      <bottom style="thin"/>
    </border>
    <border>
      <left style="thin"/>
      <right/>
      <top style="thin"/>
      <bottom/>
    </border>
    <border>
      <left style="thin"/>
      <right/>
      <top style="thin"/>
      <bottom style="thin"/>
    </border>
    <border>
      <left/>
      <right style="thin"/>
      <top style="thin"/>
      <bottom style="thin"/>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9"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5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 fillId="0" borderId="0">
      <alignment vertical="top"/>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12">
    <xf numFmtId="0" fontId="0" fillId="0" borderId="0" xfId="0" applyAlignment="1">
      <alignment/>
    </xf>
    <xf numFmtId="0" fontId="0" fillId="0" borderId="0" xfId="56" applyFont="1" applyProtection="1">
      <alignment/>
      <protection/>
    </xf>
    <xf numFmtId="0" fontId="7" fillId="0" borderId="0" xfId="62"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5" fillId="0" borderId="0" xfId="62"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protection/>
    </xf>
    <xf numFmtId="165" fontId="16" fillId="0" borderId="11" xfId="0" applyNumberFormat="1" applyFont="1" applyFill="1" applyBorder="1" applyAlignment="1" applyProtection="1">
      <alignment horizontal="center" vertical="center"/>
      <protection/>
    </xf>
    <xf numFmtId="165" fontId="16" fillId="2" borderId="11" xfId="0" applyNumberFormat="1" applyFont="1" applyFill="1" applyBorder="1" applyAlignment="1" applyProtection="1">
      <alignment horizontal="center" vertical="center"/>
      <protection/>
    </xf>
    <xf numFmtId="165" fontId="16" fillId="2" borderId="12" xfId="0" applyNumberFormat="1" applyFont="1" applyFill="1" applyBorder="1" applyAlignment="1" applyProtection="1">
      <alignment horizontal="center" vertical="center"/>
      <protection/>
    </xf>
    <xf numFmtId="14" fontId="5" fillId="34" borderId="0" xfId="62" applyNumberFormat="1" applyFont="1" applyFill="1" applyBorder="1" applyAlignment="1" applyProtection="1">
      <alignment horizontal="center" vertical="center"/>
      <protection locked="0"/>
    </xf>
    <xf numFmtId="0" fontId="0" fillId="0" borderId="0" xfId="0" applyAlignment="1" applyProtection="1">
      <alignment/>
      <protection/>
    </xf>
    <xf numFmtId="0" fontId="3" fillId="33" borderId="13" xfId="0" applyFont="1" applyFill="1" applyBorder="1" applyAlignment="1" applyProtection="1">
      <alignment horizontal="center" vertical="center" wrapText="1"/>
      <protection/>
    </xf>
    <xf numFmtId="0" fontId="16" fillId="33" borderId="13" xfId="0" applyFont="1" applyFill="1" applyBorder="1" applyAlignment="1" applyProtection="1">
      <alignment horizontal="center" vertical="center"/>
      <protection/>
    </xf>
    <xf numFmtId="3" fontId="16" fillId="33" borderId="13" xfId="0" applyNumberFormat="1" applyFont="1" applyFill="1" applyBorder="1" applyAlignment="1" applyProtection="1">
      <alignment horizontal="center" vertical="center" wrapText="1"/>
      <protection/>
    </xf>
    <xf numFmtId="164" fontId="3" fillId="0" borderId="13" xfId="0" applyNumberFormat="1" applyFont="1" applyFill="1" applyBorder="1" applyAlignment="1" applyProtection="1">
      <alignment horizontal="center" vertical="center"/>
      <protection/>
    </xf>
    <xf numFmtId="164" fontId="3" fillId="2" borderId="13" xfId="0" applyNumberFormat="1" applyFont="1" applyFill="1" applyBorder="1" applyAlignment="1" applyProtection="1">
      <alignment horizontal="center" vertical="center"/>
      <protection/>
    </xf>
    <xf numFmtId="0" fontId="0" fillId="0" borderId="0" xfId="56" applyProtection="1">
      <alignment/>
      <protection/>
    </xf>
    <xf numFmtId="0" fontId="0" fillId="0" borderId="0" xfId="56" applyAlignment="1" applyProtection="1">
      <alignment wrapText="1"/>
      <protection/>
    </xf>
    <xf numFmtId="0" fontId="3" fillId="33" borderId="14" xfId="56" applyFont="1" applyFill="1" applyBorder="1" applyAlignment="1" applyProtection="1">
      <alignment horizontal="center" vertical="center" wrapText="1"/>
      <protection/>
    </xf>
    <xf numFmtId="0" fontId="16" fillId="33" borderId="15" xfId="56" applyFont="1" applyFill="1" applyBorder="1" applyAlignment="1" applyProtection="1">
      <alignment horizontal="center" vertical="center"/>
      <protection/>
    </xf>
    <xf numFmtId="164" fontId="3" fillId="0" borderId="16" xfId="0" applyNumberFormat="1" applyFont="1" applyFill="1" applyBorder="1" applyAlignment="1" applyProtection="1">
      <alignment horizontal="center" vertical="center"/>
      <protection/>
    </xf>
    <xf numFmtId="164" fontId="3" fillId="0" borderId="17" xfId="0" applyNumberFormat="1" applyFont="1" applyFill="1" applyBorder="1" applyAlignment="1" applyProtection="1">
      <alignment horizontal="center" vertical="center"/>
      <protection/>
    </xf>
    <xf numFmtId="3" fontId="4" fillId="0" borderId="13" xfId="0" applyNumberFormat="1" applyFont="1" applyFill="1" applyBorder="1" applyAlignment="1" applyProtection="1">
      <alignment horizontal="right" vertical="center" shrinkToFit="1"/>
      <protection locked="0"/>
    </xf>
    <xf numFmtId="3" fontId="71" fillId="2" borderId="13" xfId="0" applyNumberFormat="1" applyFont="1" applyFill="1" applyBorder="1" applyAlignment="1" applyProtection="1">
      <alignment horizontal="right" vertical="center" shrinkToFit="1"/>
      <protection/>
    </xf>
    <xf numFmtId="3" fontId="0" fillId="0" borderId="0" xfId="0" applyNumberFormat="1" applyAlignment="1" applyProtection="1">
      <alignment/>
      <protection/>
    </xf>
    <xf numFmtId="3" fontId="0" fillId="0" borderId="0" xfId="56" applyNumberFormat="1" applyProtection="1">
      <alignment/>
      <protection/>
    </xf>
    <xf numFmtId="3" fontId="16" fillId="33" borderId="14" xfId="56" applyNumberFormat="1" applyFont="1" applyFill="1" applyBorder="1" applyAlignment="1" applyProtection="1">
      <alignment horizontal="center" vertical="center" wrapText="1"/>
      <protection/>
    </xf>
    <xf numFmtId="3" fontId="16" fillId="33" borderId="15" xfId="56" applyNumberFormat="1" applyFont="1" applyFill="1" applyBorder="1" applyAlignment="1" applyProtection="1">
      <alignment horizontal="center" vertical="center" wrapText="1"/>
      <protection/>
    </xf>
    <xf numFmtId="3" fontId="0" fillId="0" borderId="0" xfId="56" applyNumberFormat="1" applyAlignment="1" applyProtection="1">
      <alignment wrapText="1"/>
      <protection/>
    </xf>
    <xf numFmtId="3" fontId="4" fillId="0" borderId="16" xfId="0" applyNumberFormat="1" applyFont="1" applyFill="1" applyBorder="1" applyAlignment="1" applyProtection="1">
      <alignment vertical="center"/>
      <protection locked="0"/>
    </xf>
    <xf numFmtId="3" fontId="4" fillId="0" borderId="17" xfId="0" applyNumberFormat="1" applyFont="1" applyFill="1" applyBorder="1" applyAlignment="1" applyProtection="1">
      <alignment vertical="center"/>
      <protection locked="0"/>
    </xf>
    <xf numFmtId="3" fontId="15" fillId="35" borderId="18" xfId="0" applyNumberFormat="1" applyFont="1" applyFill="1" applyBorder="1" applyAlignment="1" applyProtection="1">
      <alignment vertical="center"/>
      <protection/>
    </xf>
    <xf numFmtId="3" fontId="0" fillId="0" borderId="0" xfId="62" applyNumberFormat="1" applyFont="1" applyAlignment="1" applyProtection="1">
      <alignment wrapText="1"/>
      <protection/>
    </xf>
    <xf numFmtId="3" fontId="0" fillId="0" borderId="0" xfId="56" applyNumberFormat="1" applyFont="1" applyProtection="1">
      <alignment/>
      <protection/>
    </xf>
    <xf numFmtId="3" fontId="0" fillId="0" borderId="0" xfId="56" applyNumberFormat="1" applyFont="1" applyBorder="1" applyAlignment="1" applyProtection="1">
      <alignment horizontal="center" vertical="center" wrapText="1"/>
      <protection/>
    </xf>
    <xf numFmtId="3" fontId="0" fillId="0" borderId="0" xfId="62" applyNumberFormat="1" applyFont="1" applyBorder="1" applyAlignment="1" applyProtection="1">
      <alignment wrapText="1"/>
      <protection/>
    </xf>
    <xf numFmtId="3" fontId="0" fillId="0" borderId="0" xfId="56" applyNumberFormat="1" applyFont="1" applyProtection="1">
      <alignment/>
      <protection/>
    </xf>
    <xf numFmtId="3" fontId="8" fillId="33" borderId="19"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protection/>
    </xf>
    <xf numFmtId="3" fontId="8" fillId="33" borderId="20" xfId="0" applyNumberFormat="1" applyFont="1" applyFill="1" applyBorder="1" applyAlignment="1" applyProtection="1">
      <alignment horizontal="center" vertical="center"/>
      <protection/>
    </xf>
    <xf numFmtId="3" fontId="2" fillId="0" borderId="11" xfId="0" applyNumberFormat="1" applyFont="1" applyFill="1" applyBorder="1" applyAlignment="1" applyProtection="1">
      <alignment vertical="center" shrinkToFit="1"/>
      <protection locked="0"/>
    </xf>
    <xf numFmtId="3" fontId="21" fillId="2" borderId="11" xfId="0" applyNumberFormat="1" applyFont="1" applyFill="1" applyBorder="1" applyAlignment="1" applyProtection="1">
      <alignment vertical="center" shrinkToFit="1"/>
      <protection/>
    </xf>
    <xf numFmtId="3" fontId="2" fillId="36" borderId="11" xfId="0" applyNumberFormat="1" applyFont="1" applyFill="1" applyBorder="1" applyAlignment="1" applyProtection="1">
      <alignment vertical="center" shrinkToFit="1"/>
      <protection/>
    </xf>
    <xf numFmtId="3" fontId="21" fillId="2" borderId="12" xfId="0" applyNumberFormat="1" applyFont="1" applyFill="1" applyBorder="1" applyAlignment="1" applyProtection="1">
      <alignment vertical="center" shrinkToFit="1"/>
      <protection/>
    </xf>
    <xf numFmtId="3" fontId="21" fillId="0" borderId="11" xfId="0" applyNumberFormat="1" applyFont="1" applyFill="1" applyBorder="1" applyAlignment="1" applyProtection="1">
      <alignment vertical="center" shrinkToFit="1"/>
      <protection/>
    </xf>
    <xf numFmtId="3" fontId="21" fillId="0" borderId="12" xfId="0" applyNumberFormat="1" applyFont="1" applyFill="1" applyBorder="1" applyAlignment="1" applyProtection="1">
      <alignment vertical="center" shrinkToFit="1"/>
      <protection/>
    </xf>
    <xf numFmtId="0" fontId="72" fillId="37" borderId="21" xfId="58" applyFont="1" applyFill="1" applyBorder="1">
      <alignment/>
      <protection/>
    </xf>
    <xf numFmtId="0" fontId="54" fillId="37" borderId="22" xfId="58" applyFill="1" applyBorder="1">
      <alignment/>
      <protection/>
    </xf>
    <xf numFmtId="0" fontId="54" fillId="0" borderId="0" xfId="58">
      <alignment/>
      <protection/>
    </xf>
    <xf numFmtId="0" fontId="22" fillId="37" borderId="23" xfId="58" applyFont="1" applyFill="1" applyBorder="1" applyAlignment="1">
      <alignment horizontal="center" vertical="center"/>
      <protection/>
    </xf>
    <xf numFmtId="0" fontId="22" fillId="37" borderId="0" xfId="58" applyFont="1" applyFill="1" applyBorder="1" applyAlignment="1">
      <alignment horizontal="center" vertical="center"/>
      <protection/>
    </xf>
    <xf numFmtId="0" fontId="22" fillId="37" borderId="24" xfId="58" applyFont="1" applyFill="1" applyBorder="1" applyAlignment="1">
      <alignment horizontal="center" vertical="center"/>
      <protection/>
    </xf>
    <xf numFmtId="0" fontId="4" fillId="37" borderId="0" xfId="58" applyFont="1" applyFill="1" applyBorder="1" applyAlignment="1">
      <alignment horizontal="center" vertical="center"/>
      <protection/>
    </xf>
    <xf numFmtId="0" fontId="4" fillId="37" borderId="25" xfId="58" applyFont="1" applyFill="1" applyBorder="1" applyAlignment="1">
      <alignment vertical="center"/>
      <protection/>
    </xf>
    <xf numFmtId="0" fontId="48" fillId="0" borderId="0" xfId="58" applyFont="1" applyFill="1">
      <alignment/>
      <protection/>
    </xf>
    <xf numFmtId="0" fontId="3" fillId="37" borderId="23" xfId="58" applyFont="1" applyFill="1" applyBorder="1" applyAlignment="1">
      <alignment vertical="center" wrapText="1"/>
      <protection/>
    </xf>
    <xf numFmtId="0" fontId="3" fillId="37" borderId="0" xfId="58" applyFont="1" applyFill="1" applyBorder="1" applyAlignment="1">
      <alignment horizontal="right" vertical="center" wrapText="1"/>
      <protection/>
    </xf>
    <xf numFmtId="0" fontId="3" fillId="37" borderId="0" xfId="58" applyFont="1" applyFill="1" applyBorder="1" applyAlignment="1">
      <alignment vertical="center" wrapText="1"/>
      <protection/>
    </xf>
    <xf numFmtId="14" fontId="3" fillId="37" borderId="0" xfId="58" applyNumberFormat="1" applyFont="1" applyFill="1" applyBorder="1" applyAlignment="1" applyProtection="1">
      <alignment horizontal="center" vertical="center"/>
      <protection locked="0"/>
    </xf>
    <xf numFmtId="1" fontId="3" fillId="37" borderId="0" xfId="58" applyNumberFormat="1" applyFont="1" applyFill="1" applyBorder="1" applyAlignment="1" applyProtection="1">
      <alignment horizontal="center" vertical="center"/>
      <protection locked="0"/>
    </xf>
    <xf numFmtId="0" fontId="4" fillId="37" borderId="24" xfId="58" applyFont="1" applyFill="1" applyBorder="1" applyAlignment="1">
      <alignment vertical="center"/>
      <protection/>
    </xf>
    <xf numFmtId="14" fontId="3" fillId="38" borderId="0" xfId="58" applyNumberFormat="1" applyFont="1" applyFill="1" applyBorder="1" applyAlignment="1" applyProtection="1">
      <alignment horizontal="center" vertical="center"/>
      <protection locked="0"/>
    </xf>
    <xf numFmtId="0" fontId="54" fillId="39" borderId="0" xfId="58" applyFill="1">
      <alignment/>
      <protection/>
    </xf>
    <xf numFmtId="1" fontId="3" fillId="40" borderId="26" xfId="58" applyNumberFormat="1" applyFont="1" applyFill="1" applyBorder="1" applyAlignment="1" applyProtection="1">
      <alignment horizontal="center" vertical="center"/>
      <protection locked="0"/>
    </xf>
    <xf numFmtId="1" fontId="3" fillId="38" borderId="0" xfId="58" applyNumberFormat="1" applyFont="1" applyFill="1" applyBorder="1" applyAlignment="1" applyProtection="1">
      <alignment horizontal="center" vertical="center"/>
      <protection locked="0"/>
    </xf>
    <xf numFmtId="0" fontId="54" fillId="37" borderId="24" xfId="58" applyFill="1" applyBorder="1">
      <alignment/>
      <protection/>
    </xf>
    <xf numFmtId="0" fontId="23" fillId="37" borderId="23" xfId="58" applyFont="1" applyFill="1" applyBorder="1" applyAlignment="1">
      <alignment wrapText="1"/>
      <protection/>
    </xf>
    <xf numFmtId="0" fontId="23" fillId="37" borderId="24" xfId="58" applyFont="1" applyFill="1" applyBorder="1" applyAlignment="1">
      <alignment wrapText="1"/>
      <protection/>
    </xf>
    <xf numFmtId="0" fontId="23" fillId="37" borderId="23" xfId="58" applyFont="1" applyFill="1" applyBorder="1">
      <alignment/>
      <protection/>
    </xf>
    <xf numFmtId="0" fontId="23" fillId="37" borderId="0" xfId="58" applyFont="1" applyFill="1" applyBorder="1">
      <alignment/>
      <protection/>
    </xf>
    <xf numFmtId="0" fontId="23" fillId="37" borderId="0" xfId="58" applyFont="1" applyFill="1" applyBorder="1" applyAlignment="1">
      <alignment wrapText="1"/>
      <protection/>
    </xf>
    <xf numFmtId="0" fontId="23" fillId="37" borderId="24" xfId="58" applyFont="1" applyFill="1" applyBorder="1">
      <alignment/>
      <protection/>
    </xf>
    <xf numFmtId="0" fontId="4" fillId="37" borderId="0" xfId="58" applyFont="1" applyFill="1" applyBorder="1" applyAlignment="1">
      <alignment horizontal="right" vertical="center" wrapText="1"/>
      <protection/>
    </xf>
    <xf numFmtId="0" fontId="24" fillId="37" borderId="24" xfId="58" applyFont="1" applyFill="1" applyBorder="1" applyAlignment="1">
      <alignment vertical="center"/>
      <protection/>
    </xf>
    <xf numFmtId="0" fontId="4" fillId="37" borderId="23" xfId="58" applyFont="1" applyFill="1" applyBorder="1" applyAlignment="1">
      <alignment horizontal="right" vertical="center" wrapText="1"/>
      <protection/>
    </xf>
    <xf numFmtId="0" fontId="24" fillId="37" borderId="0" xfId="58" applyFont="1" applyFill="1" applyBorder="1" applyAlignment="1">
      <alignment vertical="center"/>
      <protection/>
    </xf>
    <xf numFmtId="0" fontId="23" fillId="37" borderId="0" xfId="58" applyFont="1" applyFill="1" applyBorder="1" applyAlignment="1">
      <alignment vertical="top"/>
      <protection/>
    </xf>
    <xf numFmtId="0" fontId="3" fillId="40" borderId="26" xfId="58" applyFont="1" applyFill="1" applyBorder="1" applyAlignment="1" applyProtection="1">
      <alignment horizontal="center" vertical="center"/>
      <protection locked="0"/>
    </xf>
    <xf numFmtId="0" fontId="3" fillId="37" borderId="0" xfId="58" applyFont="1" applyFill="1" applyBorder="1" applyAlignment="1">
      <alignment vertical="center"/>
      <protection/>
    </xf>
    <xf numFmtId="0" fontId="23" fillId="37" borderId="0" xfId="58" applyFont="1" applyFill="1" applyBorder="1" applyAlignment="1">
      <alignment vertical="center"/>
      <protection/>
    </xf>
    <xf numFmtId="0" fontId="23" fillId="37" borderId="24" xfId="58" applyFont="1" applyFill="1" applyBorder="1" applyAlignment="1">
      <alignment vertical="center"/>
      <protection/>
    </xf>
    <xf numFmtId="0" fontId="23" fillId="37" borderId="0" xfId="58" applyFont="1" applyFill="1" applyBorder="1" applyAlignment="1">
      <alignment/>
      <protection/>
    </xf>
    <xf numFmtId="0" fontId="73" fillId="37" borderId="0" xfId="58" applyFont="1" applyFill="1" applyBorder="1" applyAlignment="1">
      <alignment vertical="center"/>
      <protection/>
    </xf>
    <xf numFmtId="0" fontId="73" fillId="37" borderId="24" xfId="58" applyFont="1" applyFill="1" applyBorder="1" applyAlignment="1">
      <alignment vertical="center"/>
      <protection/>
    </xf>
    <xf numFmtId="0" fontId="3" fillId="37" borderId="0" xfId="58" applyFont="1" applyFill="1" applyBorder="1" applyAlignment="1">
      <alignment horizontal="center" vertical="center"/>
      <protection/>
    </xf>
    <xf numFmtId="0" fontId="4" fillId="37" borderId="24" xfId="58" applyFont="1" applyFill="1" applyBorder="1" applyAlignment="1">
      <alignment horizontal="center" vertical="center"/>
      <protection/>
    </xf>
    <xf numFmtId="0" fontId="3" fillId="40" borderId="27" xfId="58" applyFont="1" applyFill="1" applyBorder="1" applyAlignment="1" applyProtection="1">
      <alignment horizontal="center" vertical="center"/>
      <protection locked="0"/>
    </xf>
    <xf numFmtId="0" fontId="23" fillId="37" borderId="0" xfId="58" applyFont="1" applyFill="1" applyBorder="1" applyAlignment="1">
      <alignment vertical="top" wrapText="1"/>
      <protection/>
    </xf>
    <xf numFmtId="0" fontId="23" fillId="37" borderId="23" xfId="58" applyFont="1" applyFill="1" applyBorder="1" applyAlignment="1">
      <alignment vertical="top"/>
      <protection/>
    </xf>
    <xf numFmtId="0" fontId="73" fillId="37" borderId="24" xfId="58" applyFont="1" applyFill="1" applyBorder="1">
      <alignment/>
      <protection/>
    </xf>
    <xf numFmtId="0" fontId="54" fillId="37" borderId="28" xfId="58" applyFill="1" applyBorder="1">
      <alignment/>
      <protection/>
    </xf>
    <xf numFmtId="0" fontId="54" fillId="37" borderId="29" xfId="58" applyFill="1" applyBorder="1">
      <alignment/>
      <protection/>
    </xf>
    <xf numFmtId="0" fontId="54" fillId="37" borderId="27" xfId="58" applyFill="1" applyBorder="1">
      <alignment/>
      <protection/>
    </xf>
    <xf numFmtId="49" fontId="3" fillId="40" borderId="26" xfId="58" applyNumberFormat="1" applyFont="1" applyFill="1" applyBorder="1" applyAlignment="1" applyProtection="1">
      <alignment horizontal="center" vertical="center"/>
      <protection locked="0"/>
    </xf>
    <xf numFmtId="164" fontId="3" fillId="37" borderId="13" xfId="0" applyNumberFormat="1" applyFont="1" applyFill="1" applyBorder="1" applyAlignment="1" applyProtection="1">
      <alignment horizontal="center" vertical="center"/>
      <protection/>
    </xf>
    <xf numFmtId="3" fontId="4" fillId="37" borderId="13" xfId="0" applyNumberFormat="1" applyFont="1" applyFill="1" applyBorder="1" applyAlignment="1" applyProtection="1">
      <alignment horizontal="right" vertical="center" shrinkToFit="1"/>
      <protection locked="0"/>
    </xf>
    <xf numFmtId="0" fontId="55" fillId="0" borderId="0" xfId="58" applyFont="1">
      <alignment/>
      <protection/>
    </xf>
    <xf numFmtId="0" fontId="55" fillId="0" borderId="0" xfId="58" applyFont="1" applyFill="1">
      <alignment/>
      <protection/>
    </xf>
    <xf numFmtId="0" fontId="48" fillId="0" borderId="0" xfId="58" applyFont="1">
      <alignment/>
      <protection/>
    </xf>
    <xf numFmtId="0" fontId="48" fillId="39" borderId="0" xfId="58" applyFont="1" applyFill="1">
      <alignment/>
      <protection/>
    </xf>
    <xf numFmtId="0" fontId="55" fillId="39" borderId="0" xfId="58" applyFont="1" applyFill="1">
      <alignment/>
      <protection/>
    </xf>
    <xf numFmtId="3" fontId="4" fillId="2" borderId="13" xfId="0" applyNumberFormat="1" applyFont="1" applyFill="1" applyBorder="1" applyAlignment="1" applyProtection="1">
      <alignment horizontal="right" vertical="center" shrinkToFit="1"/>
      <protection/>
    </xf>
    <xf numFmtId="3" fontId="0" fillId="0" borderId="0" xfId="57" applyNumberFormat="1" applyProtection="1">
      <alignment/>
      <protection/>
    </xf>
    <xf numFmtId="0" fontId="0" fillId="0" borderId="0" xfId="57" applyProtection="1">
      <alignment/>
      <protection/>
    </xf>
    <xf numFmtId="3" fontId="16" fillId="33" borderId="13" xfId="57" applyNumberFormat="1" applyFont="1" applyFill="1" applyBorder="1" applyAlignment="1" applyProtection="1">
      <alignment horizontal="center" vertical="center" wrapText="1"/>
      <protection/>
    </xf>
    <xf numFmtId="0" fontId="16" fillId="33" borderId="13" xfId="57" applyFont="1" applyFill="1" applyBorder="1" applyAlignment="1" applyProtection="1">
      <alignment horizontal="center" vertical="center"/>
      <protection/>
    </xf>
    <xf numFmtId="3" fontId="15" fillId="35" borderId="13" xfId="57" applyNumberFormat="1" applyFont="1" applyFill="1" applyBorder="1" applyAlignment="1" applyProtection="1">
      <alignment horizontal="right" vertical="center" shrinkToFit="1"/>
      <protection/>
    </xf>
    <xf numFmtId="3" fontId="4" fillId="0" borderId="13" xfId="57" applyNumberFormat="1" applyFont="1" applyFill="1" applyBorder="1" applyAlignment="1" applyProtection="1">
      <alignment horizontal="right" vertical="center" shrinkToFit="1"/>
      <protection locked="0"/>
    </xf>
    <xf numFmtId="3" fontId="15" fillId="0" borderId="13" xfId="57" applyNumberFormat="1" applyFont="1" applyFill="1" applyBorder="1" applyAlignment="1" applyProtection="1">
      <alignment horizontal="right" vertical="center" shrinkToFit="1"/>
      <protection locked="0"/>
    </xf>
    <xf numFmtId="3" fontId="15" fillId="35" borderId="13" xfId="57" applyNumberFormat="1" applyFont="1" applyFill="1" applyBorder="1" applyAlignment="1" applyProtection="1">
      <alignment vertical="center"/>
      <protection/>
    </xf>
    <xf numFmtId="3" fontId="4" fillId="0" borderId="13" xfId="57" applyNumberFormat="1" applyFont="1" applyFill="1" applyBorder="1" applyAlignment="1" applyProtection="1">
      <alignment vertical="center"/>
      <protection locked="0"/>
    </xf>
    <xf numFmtId="164" fontId="3" fillId="2" borderId="17" xfId="0" applyNumberFormat="1" applyFont="1" applyFill="1" applyBorder="1" applyAlignment="1" applyProtection="1">
      <alignment horizontal="center" vertical="center"/>
      <protection/>
    </xf>
    <xf numFmtId="164" fontId="3" fillId="2" borderId="18" xfId="0" applyNumberFormat="1" applyFont="1" applyFill="1" applyBorder="1" applyAlignment="1" applyProtection="1">
      <alignment horizontal="center" vertical="center"/>
      <protection/>
    </xf>
    <xf numFmtId="164" fontId="3" fillId="0" borderId="18" xfId="0" applyNumberFormat="1" applyFont="1" applyFill="1" applyBorder="1" applyAlignment="1" applyProtection="1">
      <alignment horizontal="center" vertical="center"/>
      <protection/>
    </xf>
    <xf numFmtId="3" fontId="4" fillId="2" borderId="17" xfId="0" applyNumberFormat="1" applyFont="1" applyFill="1" applyBorder="1" applyAlignment="1" applyProtection="1">
      <alignment vertical="center"/>
      <protection locked="0"/>
    </xf>
    <xf numFmtId="3" fontId="15" fillId="2" borderId="17" xfId="0" applyNumberFormat="1" applyFont="1" applyFill="1" applyBorder="1" applyAlignment="1" applyProtection="1">
      <alignment vertical="center"/>
      <protection/>
    </xf>
    <xf numFmtId="3" fontId="15" fillId="2" borderId="18" xfId="0" applyNumberFormat="1" applyFont="1" applyFill="1" applyBorder="1" applyAlignment="1" applyProtection="1">
      <alignment vertical="center"/>
      <protection/>
    </xf>
    <xf numFmtId="3" fontId="15" fillId="0" borderId="18" xfId="0" applyNumberFormat="1" applyFont="1" applyFill="1" applyBorder="1" applyAlignment="1" applyProtection="1">
      <alignment vertical="center"/>
      <protection/>
    </xf>
    <xf numFmtId="0" fontId="3" fillId="33" borderId="13" xfId="56" applyFont="1" applyFill="1" applyBorder="1" applyAlignment="1" applyProtection="1">
      <alignment horizontal="center" vertical="center" wrapText="1"/>
      <protection/>
    </xf>
    <xf numFmtId="3" fontId="16" fillId="33" borderId="13" xfId="56" applyNumberFormat="1" applyFont="1" applyFill="1" applyBorder="1" applyAlignment="1" applyProtection="1">
      <alignment horizontal="center" vertical="center" wrapText="1"/>
      <protection/>
    </xf>
    <xf numFmtId="0" fontId="16" fillId="33" borderId="13" xfId="56" applyFont="1" applyFill="1" applyBorder="1" applyAlignment="1" applyProtection="1">
      <alignment horizontal="center" vertical="center" wrapText="1"/>
      <protection/>
    </xf>
    <xf numFmtId="164" fontId="3" fillId="0" borderId="13" xfId="0" applyNumberFormat="1" applyFont="1" applyFill="1" applyBorder="1" applyAlignment="1" applyProtection="1">
      <alignment horizontal="center" vertical="center" wrapText="1"/>
      <protection/>
    </xf>
    <xf numFmtId="3" fontId="4" fillId="0" borderId="13" xfId="0" applyNumberFormat="1" applyFont="1" applyFill="1" applyBorder="1" applyAlignment="1" applyProtection="1">
      <alignment horizontal="right" vertical="center" wrapText="1"/>
      <protection locked="0"/>
    </xf>
    <xf numFmtId="164" fontId="3" fillId="35" borderId="13" xfId="0" applyNumberFormat="1" applyFont="1" applyFill="1" applyBorder="1" applyAlignment="1" applyProtection="1">
      <alignment horizontal="center" vertical="center" wrapText="1"/>
      <protection/>
    </xf>
    <xf numFmtId="3" fontId="15" fillId="35" borderId="13" xfId="0" applyNumberFormat="1" applyFont="1" applyFill="1" applyBorder="1" applyAlignment="1" applyProtection="1">
      <alignment horizontal="right" vertical="center" wrapText="1"/>
      <protection/>
    </xf>
    <xf numFmtId="3" fontId="4" fillId="0" borderId="13" xfId="0" applyNumberFormat="1" applyFont="1" applyFill="1" applyBorder="1" applyAlignment="1" applyProtection="1">
      <alignment vertical="center" wrapText="1"/>
      <protection locked="0"/>
    </xf>
    <xf numFmtId="3" fontId="15" fillId="35" borderId="13" xfId="0" applyNumberFormat="1" applyFont="1" applyFill="1" applyBorder="1" applyAlignment="1" applyProtection="1">
      <alignment vertical="center" wrapText="1"/>
      <protection/>
    </xf>
    <xf numFmtId="3" fontId="4" fillId="2" borderId="13" xfId="0" applyNumberFormat="1" applyFont="1" applyFill="1" applyBorder="1" applyAlignment="1" applyProtection="1">
      <alignment vertical="center"/>
      <protection/>
    </xf>
    <xf numFmtId="3" fontId="74" fillId="33" borderId="19" xfId="0" applyNumberFormat="1" applyFont="1" applyFill="1" applyBorder="1" applyAlignment="1" applyProtection="1">
      <alignment horizontal="center" vertical="center" wrapText="1"/>
      <protection/>
    </xf>
    <xf numFmtId="3" fontId="15" fillId="35" borderId="13" xfId="57" applyNumberFormat="1" applyFont="1" applyFill="1" applyBorder="1" applyAlignment="1" applyProtection="1">
      <alignment horizontal="right" vertical="center" shrinkToFit="1"/>
      <protection locked="0"/>
    </xf>
    <xf numFmtId="0" fontId="26" fillId="0" borderId="0" xfId="0" applyFont="1" applyAlignment="1">
      <alignment/>
    </xf>
    <xf numFmtId="0" fontId="75" fillId="0" borderId="0" xfId="0" applyFont="1" applyAlignment="1">
      <alignment vertical="center"/>
    </xf>
    <xf numFmtId="0" fontId="76" fillId="0" borderId="0" xfId="0" applyFont="1" applyAlignment="1">
      <alignment vertical="center"/>
    </xf>
    <xf numFmtId="0" fontId="23" fillId="0" borderId="0" xfId="0" applyFont="1" applyAlignment="1">
      <alignment/>
    </xf>
    <xf numFmtId="0" fontId="77" fillId="0" borderId="0" xfId="0" applyFont="1" applyAlignment="1">
      <alignment/>
    </xf>
    <xf numFmtId="0" fontId="23" fillId="37" borderId="0" xfId="58" applyFont="1" applyFill="1" applyBorder="1">
      <alignment/>
      <protection/>
    </xf>
    <xf numFmtId="0" fontId="4" fillId="37" borderId="23" xfId="58" applyFont="1" applyFill="1" applyBorder="1" applyAlignment="1">
      <alignment horizontal="right" vertical="center" wrapText="1"/>
      <protection/>
    </xf>
    <xf numFmtId="0" fontId="4" fillId="37" borderId="0" xfId="58" applyFont="1" applyFill="1" applyBorder="1" applyAlignment="1">
      <alignment horizontal="right" vertical="center" wrapText="1"/>
      <protection/>
    </xf>
    <xf numFmtId="0" fontId="23" fillId="40" borderId="28" xfId="58" applyFont="1" applyFill="1" applyBorder="1" applyAlignment="1" applyProtection="1">
      <alignment vertical="center"/>
      <protection locked="0"/>
    </xf>
    <xf numFmtId="0" fontId="23" fillId="40" borderId="29" xfId="58" applyFont="1" applyFill="1" applyBorder="1" applyAlignment="1" applyProtection="1">
      <alignment vertical="center"/>
      <protection locked="0"/>
    </xf>
    <xf numFmtId="0" fontId="23" fillId="40" borderId="27" xfId="58" applyFont="1" applyFill="1" applyBorder="1" applyAlignment="1" applyProtection="1">
      <alignment vertical="center"/>
      <protection locked="0"/>
    </xf>
    <xf numFmtId="0" fontId="4" fillId="37" borderId="21" xfId="58" applyFont="1" applyFill="1" applyBorder="1" applyAlignment="1">
      <alignment horizontal="left" vertical="center" wrapText="1"/>
      <protection/>
    </xf>
    <xf numFmtId="0" fontId="4" fillId="37" borderId="30" xfId="58" applyFont="1" applyFill="1" applyBorder="1" applyAlignment="1">
      <alignment horizontal="left" vertical="center" wrapText="1"/>
      <protection/>
    </xf>
    <xf numFmtId="0" fontId="3" fillId="40" borderId="28" xfId="58" applyFont="1" applyFill="1" applyBorder="1" applyAlignment="1" applyProtection="1">
      <alignment horizontal="center" vertical="center"/>
      <protection locked="0"/>
    </xf>
    <xf numFmtId="0" fontId="3" fillId="40" borderId="27" xfId="58" applyFont="1" applyFill="1" applyBorder="1" applyAlignment="1" applyProtection="1">
      <alignment horizontal="center" vertical="center"/>
      <protection locked="0"/>
    </xf>
    <xf numFmtId="0" fontId="4" fillId="37" borderId="23" xfId="58" applyFont="1" applyFill="1" applyBorder="1" applyAlignment="1">
      <alignment horizontal="left" vertical="center"/>
      <protection/>
    </xf>
    <xf numFmtId="0" fontId="4" fillId="37" borderId="0" xfId="58" applyFont="1" applyFill="1" applyBorder="1" applyAlignment="1">
      <alignment horizontal="left" vertical="center"/>
      <protection/>
    </xf>
    <xf numFmtId="0" fontId="3" fillId="40" borderId="28" xfId="58" applyFont="1" applyFill="1" applyBorder="1" applyAlignment="1" applyProtection="1">
      <alignment vertical="center"/>
      <protection locked="0"/>
    </xf>
    <xf numFmtId="0" fontId="3" fillId="40" borderId="29" xfId="58" applyFont="1" applyFill="1" applyBorder="1" applyAlignment="1" applyProtection="1">
      <alignment vertical="center"/>
      <protection locked="0"/>
    </xf>
    <xf numFmtId="0" fontId="3" fillId="40" borderId="27" xfId="58" applyFont="1" applyFill="1" applyBorder="1" applyAlignment="1" applyProtection="1">
      <alignment vertical="center"/>
      <protection locked="0"/>
    </xf>
    <xf numFmtId="0" fontId="23" fillId="37" borderId="0" xfId="58" applyFont="1" applyFill="1" applyBorder="1" applyAlignment="1">
      <alignment vertical="top"/>
      <protection/>
    </xf>
    <xf numFmtId="0" fontId="4" fillId="37" borderId="0" xfId="58" applyFont="1" applyFill="1" applyBorder="1" applyAlignment="1">
      <alignment vertical="top"/>
      <protection/>
    </xf>
    <xf numFmtId="0" fontId="4" fillId="37" borderId="0" xfId="58" applyFont="1" applyFill="1" applyBorder="1" applyAlignment="1">
      <alignment vertical="center"/>
      <protection/>
    </xf>
    <xf numFmtId="49" fontId="3" fillId="40" borderId="28" xfId="58" applyNumberFormat="1" applyFont="1" applyFill="1" applyBorder="1" applyAlignment="1" applyProtection="1">
      <alignment vertical="center"/>
      <protection locked="0"/>
    </xf>
    <xf numFmtId="49" fontId="3" fillId="40" borderId="29" xfId="58" applyNumberFormat="1" applyFont="1" applyFill="1" applyBorder="1" applyAlignment="1" applyProtection="1">
      <alignment vertical="center"/>
      <protection locked="0"/>
    </xf>
    <xf numFmtId="49" fontId="3" fillId="40" borderId="27" xfId="58" applyNumberFormat="1" applyFont="1" applyFill="1" applyBorder="1" applyAlignment="1" applyProtection="1">
      <alignment vertical="center"/>
      <protection locked="0"/>
    </xf>
    <xf numFmtId="0" fontId="4" fillId="37" borderId="0" xfId="58" applyFont="1" applyFill="1" applyBorder="1" applyAlignment="1">
      <alignment horizontal="center" vertical="center"/>
      <protection/>
    </xf>
    <xf numFmtId="0" fontId="4" fillId="37" borderId="24" xfId="58" applyFont="1" applyFill="1" applyBorder="1" applyAlignment="1">
      <alignment horizontal="center" vertical="center"/>
      <protection/>
    </xf>
    <xf numFmtId="0" fontId="3" fillId="40" borderId="28" xfId="58" applyFont="1" applyFill="1" applyBorder="1" applyAlignment="1" applyProtection="1">
      <alignment horizontal="right" vertical="center"/>
      <protection locked="0"/>
    </xf>
    <xf numFmtId="0" fontId="3" fillId="40" borderId="29" xfId="58" applyFont="1" applyFill="1" applyBorder="1" applyAlignment="1" applyProtection="1">
      <alignment horizontal="right" vertical="center"/>
      <protection locked="0"/>
    </xf>
    <xf numFmtId="0" fontId="3" fillId="40" borderId="27" xfId="58" applyFont="1" applyFill="1" applyBorder="1" applyAlignment="1" applyProtection="1">
      <alignment horizontal="right" vertical="center"/>
      <protection locked="0"/>
    </xf>
    <xf numFmtId="0" fontId="23" fillId="37" borderId="0" xfId="58" applyFont="1" applyFill="1" applyBorder="1" applyProtection="1">
      <alignment/>
      <protection locked="0"/>
    </xf>
    <xf numFmtId="0" fontId="23" fillId="37" borderId="0" xfId="58" applyFont="1" applyFill="1" applyBorder="1" applyAlignment="1">
      <alignment vertical="top" wrapText="1"/>
      <protection/>
    </xf>
    <xf numFmtId="0" fontId="4" fillId="37" borderId="23" xfId="58" applyFont="1" applyFill="1" applyBorder="1" applyAlignment="1">
      <alignment horizontal="right" vertical="center"/>
      <protection/>
    </xf>
    <xf numFmtId="0" fontId="4" fillId="37" borderId="0" xfId="58" applyFont="1" applyFill="1" applyBorder="1" applyAlignment="1">
      <alignment horizontal="right" vertical="center"/>
      <protection/>
    </xf>
    <xf numFmtId="0" fontId="4" fillId="37" borderId="23" xfId="58" applyFont="1" applyFill="1" applyBorder="1" applyAlignment="1">
      <alignment horizontal="center" vertical="center"/>
      <protection/>
    </xf>
    <xf numFmtId="0" fontId="24" fillId="37" borderId="0" xfId="58" applyFont="1" applyFill="1" applyBorder="1" applyAlignment="1">
      <alignment vertical="center"/>
      <protection/>
    </xf>
    <xf numFmtId="0" fontId="23" fillId="40" borderId="28" xfId="58" applyFont="1" applyFill="1" applyBorder="1" applyProtection="1">
      <alignment/>
      <protection locked="0"/>
    </xf>
    <xf numFmtId="0" fontId="23" fillId="40" borderId="29" xfId="58" applyFont="1" applyFill="1" applyBorder="1" applyProtection="1">
      <alignment/>
      <protection locked="0"/>
    </xf>
    <xf numFmtId="0" fontId="23" fillId="40" borderId="27" xfId="58" applyFont="1" applyFill="1" applyBorder="1" applyProtection="1">
      <alignment/>
      <protection locked="0"/>
    </xf>
    <xf numFmtId="0" fontId="4" fillId="37" borderId="24" xfId="58" applyFont="1" applyFill="1" applyBorder="1" applyAlignment="1">
      <alignment horizontal="right" vertical="center" wrapText="1"/>
      <protection/>
    </xf>
    <xf numFmtId="49" fontId="3" fillId="40" borderId="28" xfId="58" applyNumberFormat="1" applyFont="1" applyFill="1" applyBorder="1" applyAlignment="1" applyProtection="1">
      <alignment horizontal="center" vertical="center"/>
      <protection locked="0"/>
    </xf>
    <xf numFmtId="49" fontId="3" fillId="40" borderId="27" xfId="58" applyNumberFormat="1" applyFont="1" applyFill="1" applyBorder="1" applyAlignment="1" applyProtection="1">
      <alignment horizontal="center" vertical="center"/>
      <protection locked="0"/>
    </xf>
    <xf numFmtId="0" fontId="24" fillId="37" borderId="23" xfId="58" applyFont="1" applyFill="1" applyBorder="1" applyAlignment="1">
      <alignment vertical="center"/>
      <protection/>
    </xf>
    <xf numFmtId="0" fontId="23" fillId="37" borderId="23" xfId="58" applyFont="1" applyFill="1" applyBorder="1" applyAlignment="1">
      <alignment vertical="center" wrapText="1"/>
      <protection/>
    </xf>
    <xf numFmtId="0" fontId="23" fillId="37" borderId="0" xfId="58" applyFont="1" applyFill="1" applyBorder="1" applyAlignment="1">
      <alignment vertical="center" wrapText="1"/>
      <protection/>
    </xf>
    <xf numFmtId="0" fontId="78" fillId="37" borderId="23" xfId="58" applyFont="1" applyFill="1" applyBorder="1" applyAlignment="1">
      <alignment horizontal="center" vertical="center" wrapText="1"/>
      <protection/>
    </xf>
    <xf numFmtId="0" fontId="78" fillId="37" borderId="0" xfId="58" applyFont="1" applyFill="1" applyBorder="1" applyAlignment="1">
      <alignment horizontal="center" vertical="center" wrapText="1"/>
      <protection/>
    </xf>
    <xf numFmtId="0" fontId="4" fillId="37" borderId="24" xfId="58" applyFont="1" applyFill="1" applyBorder="1" applyAlignment="1">
      <alignment horizontal="right" vertical="center"/>
      <protection/>
    </xf>
    <xf numFmtId="0" fontId="23" fillId="37" borderId="0" xfId="58" applyFont="1" applyFill="1" applyBorder="1" applyAlignment="1">
      <alignment wrapText="1"/>
      <protection/>
    </xf>
    <xf numFmtId="0" fontId="23" fillId="37" borderId="23" xfId="58" applyFont="1" applyFill="1" applyBorder="1" applyAlignment="1">
      <alignment wrapText="1"/>
      <protection/>
    </xf>
    <xf numFmtId="0" fontId="79" fillId="37" borderId="31" xfId="58" applyFont="1" applyFill="1" applyBorder="1" applyAlignment="1">
      <alignment vertical="center"/>
      <protection/>
    </xf>
    <xf numFmtId="0" fontId="79" fillId="37" borderId="21" xfId="58" applyFont="1" applyFill="1" applyBorder="1" applyAlignment="1">
      <alignment vertical="center"/>
      <protection/>
    </xf>
    <xf numFmtId="0" fontId="22" fillId="37" borderId="23" xfId="58" applyFont="1" applyFill="1" applyBorder="1" applyAlignment="1">
      <alignment horizontal="center" vertical="center"/>
      <protection/>
    </xf>
    <xf numFmtId="0" fontId="22" fillId="37" borderId="0" xfId="58" applyFont="1" applyFill="1" applyBorder="1" applyAlignment="1">
      <alignment horizontal="center" vertical="center"/>
      <protection/>
    </xf>
    <xf numFmtId="0" fontId="22" fillId="37" borderId="24" xfId="58" applyFont="1" applyFill="1" applyBorder="1" applyAlignment="1">
      <alignment horizontal="center" vertical="center"/>
      <protection/>
    </xf>
    <xf numFmtId="0" fontId="3" fillId="37" borderId="23" xfId="58" applyFont="1" applyFill="1" applyBorder="1" applyAlignment="1">
      <alignment vertical="center" wrapText="1"/>
      <protection/>
    </xf>
    <xf numFmtId="0" fontId="3" fillId="37" borderId="0" xfId="58" applyFont="1" applyFill="1" applyBorder="1" applyAlignment="1">
      <alignment vertical="center" wrapText="1"/>
      <protection/>
    </xf>
    <xf numFmtId="14" fontId="3" fillId="40" borderId="28" xfId="58" applyNumberFormat="1" applyFont="1" applyFill="1" applyBorder="1" applyAlignment="1" applyProtection="1">
      <alignment horizontal="center" vertical="center"/>
      <protection locked="0"/>
    </xf>
    <xf numFmtId="14" fontId="3" fillId="40" borderId="27" xfId="58" applyNumberFormat="1" applyFont="1" applyFill="1" applyBorder="1" applyAlignment="1" applyProtection="1">
      <alignment horizontal="center" vertical="center"/>
      <protection locked="0"/>
    </xf>
    <xf numFmtId="0" fontId="3" fillId="0" borderId="23" xfId="58" applyFont="1" applyFill="1" applyBorder="1" applyAlignment="1">
      <alignment horizontal="center" vertical="center" wrapText="1"/>
      <protection/>
    </xf>
    <xf numFmtId="0" fontId="3" fillId="0" borderId="0" xfId="58" applyFont="1" applyFill="1" applyBorder="1" applyAlignment="1">
      <alignment horizontal="center" vertical="center" wrapText="1"/>
      <protection/>
    </xf>
    <xf numFmtId="0" fontId="3" fillId="0" borderId="24" xfId="58" applyFont="1" applyFill="1" applyBorder="1" applyAlignment="1">
      <alignment horizontal="center" vertical="center" wrapText="1"/>
      <protection/>
    </xf>
    <xf numFmtId="0" fontId="4" fillId="2" borderId="13" xfId="0"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wrapText="1"/>
      <protection/>
    </xf>
    <xf numFmtId="0" fontId="4" fillId="37" borderId="13" xfId="0" applyFont="1" applyFill="1" applyBorder="1" applyAlignment="1" applyProtection="1">
      <alignment horizontal="left" vertical="center" wrapText="1"/>
      <protection/>
    </xf>
    <xf numFmtId="0" fontId="3" fillId="2"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3" fillId="41" borderId="13" xfId="0" applyFont="1" applyFill="1" applyBorder="1" applyAlignment="1" applyProtection="1">
      <alignment horizontal="left" vertical="center" wrapText="1"/>
      <protection/>
    </xf>
    <xf numFmtId="0" fontId="4" fillId="41" borderId="13" xfId="0" applyFont="1" applyFill="1" applyBorder="1" applyAlignment="1" applyProtection="1">
      <alignment vertical="center"/>
      <protection/>
    </xf>
    <xf numFmtId="0" fontId="5" fillId="34" borderId="32" xfId="0" applyFont="1" applyFill="1"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3" xfId="0" applyBorder="1" applyAlignment="1" applyProtection="1">
      <alignment vertical="center" wrapText="1"/>
      <protection locked="0"/>
    </xf>
    <xf numFmtId="0" fontId="16" fillId="33" borderId="13"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3" fillId="33" borderId="13" xfId="0"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41" borderId="13"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9" xfId="0" applyFont="1" applyFill="1" applyBorder="1" applyAlignment="1" applyProtection="1">
      <alignment horizontal="right" vertical="top" wrapText="1"/>
      <protection/>
    </xf>
    <xf numFmtId="0" fontId="0" fillId="0" borderId="29" xfId="0" applyFont="1" applyBorder="1" applyAlignment="1" applyProtection="1">
      <alignment horizontal="right" vertical="top" wrapText="1"/>
      <protection/>
    </xf>
    <xf numFmtId="0" fontId="4" fillId="0" borderId="13" xfId="0" applyFont="1" applyFill="1" applyBorder="1" applyAlignment="1" applyProtection="1">
      <alignment horizontal="left" vertical="center" wrapText="1" indent="1"/>
      <protection/>
    </xf>
    <xf numFmtId="0" fontId="4" fillId="0" borderId="13" xfId="57" applyFont="1" applyFill="1" applyBorder="1" applyAlignment="1" applyProtection="1">
      <alignment horizontal="left" vertical="center" wrapText="1" indent="1"/>
      <protection/>
    </xf>
    <xf numFmtId="0" fontId="3" fillId="2" borderId="13" xfId="0" applyFont="1" applyFill="1" applyBorder="1" applyAlignment="1" applyProtection="1">
      <alignment horizontal="left" vertical="center" wrapText="1" indent="1"/>
      <protection/>
    </xf>
    <xf numFmtId="0" fontId="10" fillId="41" borderId="13" xfId="57" applyFont="1" applyFill="1" applyBorder="1" applyAlignment="1" applyProtection="1">
      <alignment horizontal="left" vertical="center" wrapText="1"/>
      <protection/>
    </xf>
    <xf numFmtId="0" fontId="10" fillId="41" borderId="13" xfId="57" applyFont="1" applyFill="1" applyBorder="1" applyAlignment="1" applyProtection="1">
      <alignment vertical="center" wrapText="1"/>
      <protection/>
    </xf>
    <xf numFmtId="0" fontId="0" fillId="0" borderId="13" xfId="57" applyBorder="1" applyAlignment="1" applyProtection="1">
      <alignment/>
      <protection/>
    </xf>
    <xf numFmtId="0" fontId="10" fillId="2" borderId="13"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indent="1"/>
      <protection/>
    </xf>
    <xf numFmtId="0" fontId="4" fillId="37" borderId="13" xfId="0" applyFont="1" applyFill="1" applyBorder="1" applyAlignment="1" applyProtection="1">
      <alignment horizontal="left" vertical="center" wrapText="1" indent="1"/>
      <protection/>
    </xf>
    <xf numFmtId="0" fontId="13" fillId="2" borderId="13"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indent="1"/>
      <protection/>
    </xf>
    <xf numFmtId="0" fontId="3" fillId="41" borderId="13" xfId="57" applyFont="1" applyFill="1" applyBorder="1" applyAlignment="1" applyProtection="1">
      <alignment horizontal="left" vertical="center" wrapText="1"/>
      <protection/>
    </xf>
    <xf numFmtId="0" fontId="3" fillId="41" borderId="13" xfId="57" applyFont="1" applyFill="1" applyBorder="1" applyAlignment="1" applyProtection="1">
      <alignment vertical="center" wrapText="1"/>
      <protection/>
    </xf>
    <xf numFmtId="0" fontId="13" fillId="0" borderId="13" xfId="0" applyFont="1" applyFill="1" applyBorder="1" applyAlignment="1" applyProtection="1">
      <alignment horizontal="left" vertical="center" wrapText="1"/>
      <protection/>
    </xf>
    <xf numFmtId="0" fontId="19" fillId="0" borderId="13" xfId="0" applyFont="1" applyFill="1" applyBorder="1" applyAlignment="1" applyProtection="1">
      <alignment horizontal="left" vertical="center" wrapText="1"/>
      <protection/>
    </xf>
    <xf numFmtId="0" fontId="16" fillId="33" borderId="13" xfId="57" applyFont="1" applyFill="1" applyBorder="1" applyAlignment="1" applyProtection="1">
      <alignment horizontal="center" vertical="center"/>
      <protection/>
    </xf>
    <xf numFmtId="0" fontId="0" fillId="0" borderId="13" xfId="57" applyBorder="1" applyAlignment="1" applyProtection="1">
      <alignment horizontal="center" vertical="center"/>
      <protection/>
    </xf>
    <xf numFmtId="0" fontId="7" fillId="0" borderId="0" xfId="57" applyFont="1" applyFill="1" applyBorder="1" applyAlignment="1" applyProtection="1">
      <alignment horizontal="center" vertical="center" wrapText="1"/>
      <protection/>
    </xf>
    <xf numFmtId="0" fontId="0" fillId="0" borderId="0" xfId="57" applyAlignment="1" applyProtection="1">
      <alignment horizontal="center" vertical="center" wrapText="1"/>
      <protection/>
    </xf>
    <xf numFmtId="0" fontId="5" fillId="0" borderId="0" xfId="57" applyFont="1" applyFill="1" applyBorder="1" applyAlignment="1" applyProtection="1">
      <alignment horizontal="center" vertical="top" wrapText="1"/>
      <protection locked="0"/>
    </xf>
    <xf numFmtId="0" fontId="0" fillId="0" borderId="0" xfId="57" applyAlignment="1" applyProtection="1">
      <alignment horizontal="center" wrapText="1"/>
      <protection locked="0"/>
    </xf>
    <xf numFmtId="0" fontId="0" fillId="0" borderId="0" xfId="57" applyFont="1" applyFill="1" applyBorder="1" applyAlignment="1" applyProtection="1">
      <alignment horizontal="right" vertical="top" wrapText="1"/>
      <protection/>
    </xf>
    <xf numFmtId="0" fontId="0" fillId="0" borderId="0" xfId="57" applyBorder="1" applyAlignment="1" applyProtection="1">
      <alignment horizontal="right" wrapText="1"/>
      <protection/>
    </xf>
    <xf numFmtId="0" fontId="0" fillId="0" borderId="0" xfId="57" applyAlignment="1" applyProtection="1">
      <alignment/>
      <protection/>
    </xf>
    <xf numFmtId="0" fontId="5" fillId="42" borderId="28" xfId="57" applyFont="1" applyFill="1" applyBorder="1" applyAlignment="1" applyProtection="1">
      <alignment vertical="center" wrapText="1"/>
      <protection locked="0"/>
    </xf>
    <xf numFmtId="0" fontId="0" fillId="0" borderId="29" xfId="57" applyBorder="1" applyAlignment="1" applyProtection="1">
      <alignment vertical="center" wrapText="1"/>
      <protection locked="0"/>
    </xf>
    <xf numFmtId="0" fontId="0" fillId="0" borderId="29" xfId="57" applyBorder="1" applyAlignment="1" applyProtection="1">
      <alignment/>
      <protection locked="0"/>
    </xf>
    <xf numFmtId="0" fontId="3" fillId="33" borderId="13" xfId="57" applyFont="1" applyFill="1" applyBorder="1" applyAlignment="1" applyProtection="1">
      <alignment horizontal="center" vertical="center" wrapText="1"/>
      <protection/>
    </xf>
    <xf numFmtId="0" fontId="0" fillId="0" borderId="13" xfId="57" applyBorder="1" applyAlignment="1" applyProtection="1">
      <alignment horizontal="center" vertical="center" wrapText="1"/>
      <protection/>
    </xf>
    <xf numFmtId="3" fontId="16" fillId="33" borderId="13" xfId="57" applyNumberFormat="1" applyFont="1" applyFill="1" applyBorder="1" applyAlignment="1" applyProtection="1">
      <alignment horizontal="center" vertical="center" wrapText="1"/>
      <protection/>
    </xf>
    <xf numFmtId="3" fontId="0" fillId="0" borderId="13" xfId="57" applyNumberFormat="1" applyBorder="1" applyAlignment="1" applyProtection="1">
      <alignment horizontal="center" vertical="center" wrapText="1"/>
      <protection/>
    </xf>
    <xf numFmtId="0" fontId="10" fillId="35" borderId="13"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protection/>
    </xf>
    <xf numFmtId="0" fontId="3" fillId="35" borderId="13" xfId="0" applyFont="1" applyFill="1" applyBorder="1" applyAlignment="1" applyProtection="1">
      <alignment horizontal="left" vertical="center" wrapText="1"/>
      <protection/>
    </xf>
    <xf numFmtId="0" fontId="10" fillId="43" borderId="13" xfId="0" applyFont="1" applyFill="1" applyBorder="1" applyAlignment="1" applyProtection="1">
      <alignment horizontal="left" vertical="center" wrapText="1" shrinkToFit="1"/>
      <protection/>
    </xf>
    <xf numFmtId="0" fontId="4" fillId="35" borderId="13" xfId="0" applyFont="1" applyFill="1" applyBorder="1" applyAlignment="1" applyProtection="1">
      <alignment horizontal="left" vertical="center" wrapText="1"/>
      <protection/>
    </xf>
    <xf numFmtId="0" fontId="3" fillId="33" borderId="13" xfId="56" applyFont="1" applyFill="1" applyBorder="1" applyAlignment="1" applyProtection="1">
      <alignment horizontal="center" vertical="center" wrapText="1"/>
      <protection/>
    </xf>
    <xf numFmtId="0" fontId="16" fillId="33" borderId="13" xfId="56" applyFont="1" applyFill="1" applyBorder="1" applyAlignment="1" applyProtection="1">
      <alignment horizontal="center" vertical="center" wrapText="1"/>
      <protection/>
    </xf>
    <xf numFmtId="0" fontId="7" fillId="0" borderId="0" xfId="56" applyFont="1" applyFill="1" applyBorder="1" applyAlignment="1" applyProtection="1">
      <alignment horizontal="center" vertical="center" wrapText="1"/>
      <protection/>
    </xf>
    <xf numFmtId="0" fontId="0" fillId="0" borderId="0" xfId="0" applyAlignment="1" applyProtection="1">
      <alignment horizontal="center" wrapText="1"/>
      <protection/>
    </xf>
    <xf numFmtId="0" fontId="5" fillId="0" borderId="0" xfId="56" applyFont="1" applyFill="1" applyBorder="1" applyAlignment="1" applyProtection="1">
      <alignment horizontal="center" vertical="top" wrapText="1"/>
      <protection locked="0"/>
    </xf>
    <xf numFmtId="0" fontId="16" fillId="34" borderId="32" xfId="56" applyFont="1" applyFill="1" applyBorder="1" applyAlignment="1" applyProtection="1">
      <alignment vertical="center" wrapText="1"/>
      <protection locked="0"/>
    </xf>
    <xf numFmtId="0" fontId="0" fillId="0" borderId="29" xfId="56" applyFont="1" applyBorder="1" applyAlignment="1" applyProtection="1">
      <alignment horizontal="right" vertical="top" wrapText="1"/>
      <protection/>
    </xf>
    <xf numFmtId="0" fontId="0" fillId="0" borderId="29" xfId="0" applyBorder="1" applyAlignment="1" applyProtection="1">
      <alignment horizontal="right" wrapText="1"/>
      <protection/>
    </xf>
    <xf numFmtId="0" fontId="4" fillId="0" borderId="17" xfId="0" applyFont="1" applyFill="1" applyBorder="1" applyAlignment="1" applyProtection="1">
      <alignment horizontal="left" vertical="center" wrapText="1" indent="1"/>
      <protection/>
    </xf>
    <xf numFmtId="0" fontId="10" fillId="2" borderId="17" xfId="0" applyFont="1" applyFill="1" applyBorder="1" applyAlignment="1" applyProtection="1">
      <alignment horizontal="left" vertical="center" wrapText="1"/>
      <protection/>
    </xf>
    <xf numFmtId="0" fontId="10" fillId="0" borderId="17" xfId="0" applyFont="1" applyFill="1" applyBorder="1" applyAlignment="1" applyProtection="1">
      <alignment horizontal="left" vertical="center" wrapText="1"/>
      <protection/>
    </xf>
    <xf numFmtId="0" fontId="0" fillId="0" borderId="29" xfId="56" applyFont="1" applyBorder="1" applyAlignment="1" applyProtection="1">
      <alignment horizontal="right" vertical="top" wrapText="1"/>
      <protection locked="0"/>
    </xf>
    <xf numFmtId="0" fontId="0" fillId="0" borderId="29" xfId="0" applyFont="1" applyBorder="1" applyAlignment="1" applyProtection="1">
      <alignment horizontal="right"/>
      <protection locked="0"/>
    </xf>
    <xf numFmtId="0" fontId="10" fillId="0" borderId="18"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3" fillId="2" borderId="17" xfId="0" applyFont="1" applyFill="1" applyBorder="1" applyAlignment="1" applyProtection="1">
      <alignment horizontal="left" vertical="center" wrapText="1"/>
      <protection/>
    </xf>
    <xf numFmtId="0" fontId="16" fillId="33" borderId="34" xfId="56" applyFont="1" applyFill="1"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10" fillId="2" borderId="18" xfId="0" applyFont="1" applyFill="1" applyBorder="1" applyAlignment="1" applyProtection="1">
      <alignment horizontal="left" vertical="center" wrapText="1"/>
      <protection/>
    </xf>
    <xf numFmtId="0" fontId="10" fillId="43" borderId="31" xfId="0" applyFont="1" applyFill="1" applyBorder="1" applyAlignment="1" applyProtection="1">
      <alignment horizontal="left" vertical="center" shrinkToFit="1"/>
      <protection/>
    </xf>
    <xf numFmtId="0" fontId="4" fillId="43" borderId="21" xfId="0" applyFont="1" applyFill="1" applyBorder="1" applyAlignment="1" applyProtection="1">
      <alignment horizontal="left" vertical="center" shrinkToFit="1"/>
      <protection/>
    </xf>
    <xf numFmtId="0" fontId="4" fillId="43" borderId="22"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wrapText="1" indent="1"/>
      <protection/>
    </xf>
    <xf numFmtId="0" fontId="3" fillId="2" borderId="17" xfId="0" applyFont="1" applyFill="1" applyBorder="1" applyAlignment="1" applyProtection="1">
      <alignment horizontal="left" vertical="center" wrapText="1" indent="1"/>
      <protection/>
    </xf>
    <xf numFmtId="0" fontId="4" fillId="0" borderId="16" xfId="0" applyFont="1" applyFill="1" applyBorder="1" applyAlignment="1" applyProtection="1">
      <alignment horizontal="left" vertical="center" wrapText="1"/>
      <protection/>
    </xf>
    <xf numFmtId="0" fontId="3" fillId="33" borderId="37" xfId="56"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18" fillId="2" borderId="12" xfId="0" applyFont="1" applyFill="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16" fillId="2" borderId="12" xfId="0" applyFont="1" applyFill="1" applyBorder="1" applyAlignment="1" applyProtection="1">
      <alignment horizontal="left" vertical="center" wrapText="1"/>
      <protection/>
    </xf>
    <xf numFmtId="0" fontId="18" fillId="44" borderId="40" xfId="0" applyFont="1" applyFill="1" applyBorder="1" applyAlignment="1" applyProtection="1">
      <alignment horizontal="left" vertical="center"/>
      <protection/>
    </xf>
    <xf numFmtId="0" fontId="2" fillId="0" borderId="40" xfId="0" applyFont="1" applyBorder="1" applyAlignment="1" applyProtection="1">
      <alignment vertical="center"/>
      <protection/>
    </xf>
    <xf numFmtId="0" fontId="18" fillId="2" borderId="11" xfId="0" applyFont="1" applyFill="1" applyBorder="1" applyAlignment="1" applyProtection="1">
      <alignment horizontal="left" vertical="center" wrapText="1"/>
      <protection/>
    </xf>
    <xf numFmtId="0" fontId="2" fillId="0" borderId="40" xfId="0" applyFont="1" applyBorder="1" applyAlignment="1" applyProtection="1">
      <alignment/>
      <protection/>
    </xf>
    <xf numFmtId="0" fontId="16" fillId="0" borderId="11" xfId="0" applyFont="1" applyBorder="1" applyAlignment="1" applyProtection="1">
      <alignment horizontal="left" vertical="center" wrapText="1"/>
      <protection/>
    </xf>
    <xf numFmtId="0" fontId="16" fillId="2" borderId="11" xfId="0" applyFont="1" applyFill="1" applyBorder="1" applyAlignment="1" applyProtection="1">
      <alignment horizontal="left" vertical="center" wrapText="1"/>
      <protection/>
    </xf>
    <xf numFmtId="3" fontId="8" fillId="33" borderId="41"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protection/>
    </xf>
    <xf numFmtId="3" fontId="8" fillId="33" borderId="42" xfId="0" applyNumberFormat="1" applyFont="1" applyFill="1" applyBorder="1" applyAlignment="1" applyProtection="1">
      <alignment horizontal="center" vertical="center" wrapText="1"/>
      <protection/>
    </xf>
    <xf numFmtId="3" fontId="2" fillId="0" borderId="43" xfId="0" applyNumberFormat="1" applyFont="1" applyBorder="1" applyAlignment="1" applyProtection="1">
      <alignment/>
      <protection/>
    </xf>
    <xf numFmtId="49" fontId="8" fillId="33" borderId="44"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0" fontId="18" fillId="44" borderId="45" xfId="0" applyFont="1" applyFill="1" applyBorder="1" applyAlignment="1" applyProtection="1">
      <alignment horizontal="left" vertical="center"/>
      <protection/>
    </xf>
    <xf numFmtId="0" fontId="20" fillId="44" borderId="45" xfId="0" applyFont="1" applyFill="1" applyBorder="1" applyAlignment="1" applyProtection="1">
      <alignment vertical="center"/>
      <protection/>
    </xf>
    <xf numFmtId="0" fontId="2" fillId="0" borderId="45" xfId="0" applyFont="1" applyBorder="1" applyAlignment="1" applyProtection="1">
      <alignment vertical="center"/>
      <protection/>
    </xf>
    <xf numFmtId="0" fontId="7" fillId="0" borderId="0" xfId="62"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5" fillId="0" borderId="0" xfId="62" applyFont="1" applyFill="1" applyBorder="1" applyAlignment="1" applyProtection="1">
      <alignment horizontal="center" vertical="center"/>
      <protection/>
    </xf>
    <xf numFmtId="0" fontId="8" fillId="33" borderId="46"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8" fillId="33" borderId="41" xfId="0" applyFont="1" applyFill="1" applyBorder="1" applyAlignment="1" applyProtection="1">
      <alignment horizontal="center" vertical="center" wrapText="1"/>
      <protection/>
    </xf>
    <xf numFmtId="0" fontId="2" fillId="0" borderId="19" xfId="0" applyFont="1" applyBorder="1" applyAlignment="1" applyProtection="1">
      <alignment/>
      <protection/>
    </xf>
    <xf numFmtId="0" fontId="80" fillId="0" borderId="0" xfId="0" applyFont="1" applyAlignment="1">
      <alignment horizontal="left" vertical="center" wrapText="1"/>
    </xf>
    <xf numFmtId="0" fontId="0" fillId="0" borderId="0" xfId="0" applyAlignment="1">
      <alignment horizontal="left" wrapText="1"/>
    </xf>
    <xf numFmtId="0" fontId="0" fillId="0" borderId="0" xfId="0" applyFont="1" applyAlignment="1">
      <alignment horizontal="left" vertical="top" wrapText="1"/>
    </xf>
    <xf numFmtId="0" fontId="0" fillId="0" borderId="0" xfId="0" applyFont="1" applyAlignment="1">
      <alignment horizontal="left" vertical="top"/>
    </xf>
    <xf numFmtId="0" fontId="80" fillId="0" borderId="0" xfId="0" applyFont="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Style 1"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T61"/>
  <sheetViews>
    <sheetView zoomScalePageLayoutView="0" workbookViewId="0" topLeftCell="A36">
      <selection activeCell="L18" sqref="L18"/>
    </sheetView>
  </sheetViews>
  <sheetFormatPr defaultColWidth="9.140625" defaultRowHeight="12.75"/>
  <cols>
    <col min="1" max="8" width="9.140625" style="49" customWidth="1"/>
    <col min="9" max="9" width="15.28125" style="49" customWidth="1"/>
    <col min="10" max="10" width="9.140625" style="49" customWidth="1"/>
    <col min="11" max="13" width="9.140625" style="99" customWidth="1"/>
    <col min="14" max="14" width="9.140625" style="97" customWidth="1"/>
    <col min="15" max="20" width="9.140625" style="99" customWidth="1"/>
    <col min="21" max="16384" width="9.140625" style="49" customWidth="1"/>
  </cols>
  <sheetData>
    <row r="1" spans="1:10" ht="15.75">
      <c r="A1" s="182" t="s">
        <v>308</v>
      </c>
      <c r="B1" s="183"/>
      <c r="C1" s="183"/>
      <c r="D1" s="47"/>
      <c r="E1" s="47"/>
      <c r="F1" s="47"/>
      <c r="G1" s="47"/>
      <c r="H1" s="47"/>
      <c r="I1" s="47"/>
      <c r="J1" s="48"/>
    </row>
    <row r="2" spans="1:14" ht="14.25" customHeight="1">
      <c r="A2" s="184" t="s">
        <v>324</v>
      </c>
      <c r="B2" s="185"/>
      <c r="C2" s="185"/>
      <c r="D2" s="185"/>
      <c r="E2" s="185"/>
      <c r="F2" s="185"/>
      <c r="G2" s="185"/>
      <c r="H2" s="185"/>
      <c r="I2" s="185"/>
      <c r="J2" s="186"/>
      <c r="N2" s="97">
        <v>1</v>
      </c>
    </row>
    <row r="3" spans="1:14" ht="15">
      <c r="A3" s="50"/>
      <c r="B3" s="51"/>
      <c r="C3" s="51"/>
      <c r="D3" s="51"/>
      <c r="E3" s="51"/>
      <c r="F3" s="51"/>
      <c r="G3" s="51"/>
      <c r="H3" s="51"/>
      <c r="I3" s="51"/>
      <c r="J3" s="52"/>
      <c r="N3" s="97">
        <v>2</v>
      </c>
    </row>
    <row r="4" spans="1:14" ht="33" customHeight="1">
      <c r="A4" s="187" t="s">
        <v>309</v>
      </c>
      <c r="B4" s="188"/>
      <c r="C4" s="188"/>
      <c r="D4" s="188"/>
      <c r="E4" s="189">
        <v>44197</v>
      </c>
      <c r="F4" s="190"/>
      <c r="G4" s="53" t="s">
        <v>0</v>
      </c>
      <c r="H4" s="189">
        <v>44469</v>
      </c>
      <c r="I4" s="190"/>
      <c r="J4" s="54"/>
      <c r="N4" s="97">
        <v>3</v>
      </c>
    </row>
    <row r="5" spans="1:14" s="55" customFormat="1" ht="9.75" customHeight="1">
      <c r="A5" s="191"/>
      <c r="B5" s="192"/>
      <c r="C5" s="192"/>
      <c r="D5" s="192"/>
      <c r="E5" s="192"/>
      <c r="F5" s="192"/>
      <c r="G5" s="192"/>
      <c r="H5" s="192"/>
      <c r="I5" s="192"/>
      <c r="J5" s="193"/>
      <c r="N5" s="98">
        <v>4</v>
      </c>
    </row>
    <row r="6" spans="1:10" ht="20.25" customHeight="1">
      <c r="A6" s="56"/>
      <c r="B6" s="57" t="s">
        <v>329</v>
      </c>
      <c r="C6" s="58"/>
      <c r="D6" s="58"/>
      <c r="E6" s="64">
        <v>2021</v>
      </c>
      <c r="F6" s="59"/>
      <c r="G6" s="53"/>
      <c r="H6" s="59"/>
      <c r="I6" s="60"/>
      <c r="J6" s="61"/>
    </row>
    <row r="7" spans="1:20" s="63" customFormat="1" ht="10.5" customHeight="1">
      <c r="A7" s="56"/>
      <c r="B7" s="58"/>
      <c r="C7" s="58"/>
      <c r="D7" s="58"/>
      <c r="E7" s="62"/>
      <c r="F7" s="62"/>
      <c r="G7" s="53"/>
      <c r="H7" s="59"/>
      <c r="I7" s="60"/>
      <c r="J7" s="61"/>
      <c r="K7" s="100"/>
      <c r="L7" s="100"/>
      <c r="M7" s="100"/>
      <c r="N7" s="101"/>
      <c r="O7" s="100"/>
      <c r="P7" s="100"/>
      <c r="Q7" s="100"/>
      <c r="R7" s="100"/>
      <c r="S7" s="100"/>
      <c r="T7" s="100"/>
    </row>
    <row r="8" spans="1:10" ht="20.25" customHeight="1">
      <c r="A8" s="56"/>
      <c r="B8" s="57" t="s">
        <v>330</v>
      </c>
      <c r="C8" s="58"/>
      <c r="D8" s="58"/>
      <c r="E8" s="64">
        <v>3</v>
      </c>
      <c r="F8" s="59"/>
      <c r="G8" s="53"/>
      <c r="H8" s="59"/>
      <c r="I8" s="60"/>
      <c r="J8" s="61"/>
    </row>
    <row r="9" spans="1:20" s="63" customFormat="1" ht="10.5" customHeight="1">
      <c r="A9" s="56"/>
      <c r="B9" s="58"/>
      <c r="C9" s="58"/>
      <c r="D9" s="58"/>
      <c r="E9" s="62"/>
      <c r="F9" s="62"/>
      <c r="G9" s="53"/>
      <c r="H9" s="62"/>
      <c r="I9" s="65"/>
      <c r="J9" s="61"/>
      <c r="K9" s="100"/>
      <c r="L9" s="100"/>
      <c r="M9" s="100"/>
      <c r="N9" s="101"/>
      <c r="O9" s="100"/>
      <c r="P9" s="100"/>
      <c r="Q9" s="100"/>
      <c r="R9" s="100"/>
      <c r="S9" s="100"/>
      <c r="T9" s="100"/>
    </row>
    <row r="10" spans="1:10" ht="37.5" customHeight="1">
      <c r="A10" s="177" t="s">
        <v>331</v>
      </c>
      <c r="B10" s="178"/>
      <c r="C10" s="178"/>
      <c r="D10" s="178"/>
      <c r="E10" s="178"/>
      <c r="F10" s="178"/>
      <c r="G10" s="178"/>
      <c r="H10" s="178"/>
      <c r="I10" s="178"/>
      <c r="J10" s="66"/>
    </row>
    <row r="11" spans="1:10" ht="24" customHeight="1">
      <c r="A11" s="164" t="s">
        <v>310</v>
      </c>
      <c r="B11" s="179"/>
      <c r="C11" s="172" t="s">
        <v>448</v>
      </c>
      <c r="D11" s="173"/>
      <c r="E11" s="67"/>
      <c r="F11" s="138" t="s">
        <v>332</v>
      </c>
      <c r="G11" s="171"/>
      <c r="H11" s="144" t="s">
        <v>449</v>
      </c>
      <c r="I11" s="145"/>
      <c r="J11" s="68"/>
    </row>
    <row r="12" spans="1:10" ht="14.25" customHeight="1">
      <c r="A12" s="69"/>
      <c r="B12" s="70"/>
      <c r="C12" s="70"/>
      <c r="D12" s="70"/>
      <c r="E12" s="180"/>
      <c r="F12" s="180"/>
      <c r="G12" s="180"/>
      <c r="H12" s="180"/>
      <c r="I12" s="71"/>
      <c r="J12" s="68"/>
    </row>
    <row r="13" spans="1:10" ht="21" customHeight="1">
      <c r="A13" s="137" t="s">
        <v>325</v>
      </c>
      <c r="B13" s="171"/>
      <c r="C13" s="172" t="s">
        <v>450</v>
      </c>
      <c r="D13" s="173"/>
      <c r="E13" s="181"/>
      <c r="F13" s="180"/>
      <c r="G13" s="180"/>
      <c r="H13" s="180"/>
      <c r="I13" s="71"/>
      <c r="J13" s="68"/>
    </row>
    <row r="14" spans="1:10" ht="10.5" customHeight="1">
      <c r="A14" s="67"/>
      <c r="B14" s="71"/>
      <c r="C14" s="70"/>
      <c r="D14" s="70"/>
      <c r="E14" s="136"/>
      <c r="F14" s="136"/>
      <c r="G14" s="136"/>
      <c r="H14" s="136"/>
      <c r="I14" s="70"/>
      <c r="J14" s="72"/>
    </row>
    <row r="15" spans="1:10" ht="22.5" customHeight="1">
      <c r="A15" s="137" t="s">
        <v>311</v>
      </c>
      <c r="B15" s="171"/>
      <c r="C15" s="172" t="s">
        <v>451</v>
      </c>
      <c r="D15" s="173"/>
      <c r="E15" s="174"/>
      <c r="F15" s="167"/>
      <c r="G15" s="73" t="s">
        <v>333</v>
      </c>
      <c r="H15" s="144" t="s">
        <v>452</v>
      </c>
      <c r="I15" s="145"/>
      <c r="J15" s="74"/>
    </row>
    <row r="16" spans="1:10" ht="10.5" customHeight="1">
      <c r="A16" s="67"/>
      <c r="B16" s="71"/>
      <c r="C16" s="70"/>
      <c r="D16" s="70"/>
      <c r="E16" s="136"/>
      <c r="F16" s="136"/>
      <c r="G16" s="136"/>
      <c r="H16" s="136"/>
      <c r="I16" s="70"/>
      <c r="J16" s="72"/>
    </row>
    <row r="17" spans="1:10" ht="22.5" customHeight="1">
      <c r="A17" s="75"/>
      <c r="B17" s="73" t="s">
        <v>334</v>
      </c>
      <c r="C17" s="172" t="s">
        <v>453</v>
      </c>
      <c r="D17" s="173"/>
      <c r="E17" s="76"/>
      <c r="F17" s="76"/>
      <c r="G17" s="76"/>
      <c r="H17" s="76"/>
      <c r="I17" s="76"/>
      <c r="J17" s="74"/>
    </row>
    <row r="18" spans="1:10" ht="15">
      <c r="A18" s="175"/>
      <c r="B18" s="176"/>
      <c r="C18" s="136"/>
      <c r="D18" s="136"/>
      <c r="E18" s="136"/>
      <c r="F18" s="136"/>
      <c r="G18" s="136"/>
      <c r="H18" s="136"/>
      <c r="I18" s="70"/>
      <c r="J18" s="72"/>
    </row>
    <row r="19" spans="1:10" ht="15">
      <c r="A19" s="164" t="s">
        <v>312</v>
      </c>
      <c r="B19" s="165"/>
      <c r="C19" s="148" t="s">
        <v>466</v>
      </c>
      <c r="D19" s="149"/>
      <c r="E19" s="149"/>
      <c r="F19" s="149"/>
      <c r="G19" s="149"/>
      <c r="H19" s="149"/>
      <c r="I19" s="149"/>
      <c r="J19" s="150"/>
    </row>
    <row r="20" spans="1:10" ht="15">
      <c r="A20" s="69"/>
      <c r="B20" s="70"/>
      <c r="C20" s="77"/>
      <c r="D20" s="70"/>
      <c r="E20" s="136"/>
      <c r="F20" s="136"/>
      <c r="G20" s="136"/>
      <c r="H20" s="136"/>
      <c r="I20" s="70"/>
      <c r="J20" s="72"/>
    </row>
    <row r="21" spans="1:10" ht="15">
      <c r="A21" s="164" t="s">
        <v>313</v>
      </c>
      <c r="B21" s="165"/>
      <c r="C21" s="144">
        <v>10000</v>
      </c>
      <c r="D21" s="145"/>
      <c r="E21" s="136"/>
      <c r="F21" s="136"/>
      <c r="G21" s="148" t="s">
        <v>454</v>
      </c>
      <c r="H21" s="149"/>
      <c r="I21" s="149"/>
      <c r="J21" s="150"/>
    </row>
    <row r="22" spans="1:10" ht="15">
      <c r="A22" s="69"/>
      <c r="B22" s="70"/>
      <c r="C22" s="70"/>
      <c r="D22" s="70"/>
      <c r="E22" s="136"/>
      <c r="F22" s="136"/>
      <c r="G22" s="136"/>
      <c r="H22" s="136"/>
      <c r="I22" s="70"/>
      <c r="J22" s="72"/>
    </row>
    <row r="23" spans="1:10" ht="15">
      <c r="A23" s="164" t="s">
        <v>314</v>
      </c>
      <c r="B23" s="165"/>
      <c r="C23" s="148" t="s">
        <v>455</v>
      </c>
      <c r="D23" s="149"/>
      <c r="E23" s="149"/>
      <c r="F23" s="149"/>
      <c r="G23" s="149"/>
      <c r="H23" s="149"/>
      <c r="I23" s="149"/>
      <c r="J23" s="150"/>
    </row>
    <row r="24" spans="1:10" ht="15">
      <c r="A24" s="69"/>
      <c r="B24" s="70"/>
      <c r="C24" s="70"/>
      <c r="D24" s="70"/>
      <c r="E24" s="136"/>
      <c r="F24" s="136"/>
      <c r="G24" s="136"/>
      <c r="H24" s="136"/>
      <c r="I24" s="70"/>
      <c r="J24" s="72"/>
    </row>
    <row r="25" spans="1:10" ht="15">
      <c r="A25" s="164" t="s">
        <v>315</v>
      </c>
      <c r="B25" s="165"/>
      <c r="C25" s="168" t="s">
        <v>456</v>
      </c>
      <c r="D25" s="169"/>
      <c r="E25" s="169"/>
      <c r="F25" s="169"/>
      <c r="G25" s="169"/>
      <c r="H25" s="169"/>
      <c r="I25" s="169"/>
      <c r="J25" s="170"/>
    </row>
    <row r="26" spans="1:10" ht="15">
      <c r="A26" s="69"/>
      <c r="B26" s="70"/>
      <c r="C26" s="77"/>
      <c r="D26" s="70"/>
      <c r="E26" s="136"/>
      <c r="F26" s="136"/>
      <c r="G26" s="136"/>
      <c r="H26" s="136"/>
      <c r="I26" s="70"/>
      <c r="J26" s="72"/>
    </row>
    <row r="27" spans="1:10" ht="15">
      <c r="A27" s="164" t="s">
        <v>316</v>
      </c>
      <c r="B27" s="165"/>
      <c r="C27" s="168" t="s">
        <v>457</v>
      </c>
      <c r="D27" s="169"/>
      <c r="E27" s="169"/>
      <c r="F27" s="169"/>
      <c r="G27" s="169"/>
      <c r="H27" s="169"/>
      <c r="I27" s="169"/>
      <c r="J27" s="170"/>
    </row>
    <row r="28" spans="1:10" ht="13.5" customHeight="1">
      <c r="A28" s="69"/>
      <c r="B28" s="70"/>
      <c r="C28" s="77"/>
      <c r="D28" s="70"/>
      <c r="E28" s="136"/>
      <c r="F28" s="136"/>
      <c r="G28" s="136"/>
      <c r="H28" s="136"/>
      <c r="I28" s="70"/>
      <c r="J28" s="72"/>
    </row>
    <row r="29" spans="1:10" ht="22.5" customHeight="1">
      <c r="A29" s="137" t="s">
        <v>326</v>
      </c>
      <c r="B29" s="165"/>
      <c r="C29" s="78">
        <v>414</v>
      </c>
      <c r="D29" s="79"/>
      <c r="E29" s="153"/>
      <c r="F29" s="153"/>
      <c r="G29" s="153"/>
      <c r="H29" s="153"/>
      <c r="I29" s="80"/>
      <c r="J29" s="81"/>
    </row>
    <row r="30" spans="1:10" ht="15">
      <c r="A30" s="69"/>
      <c r="B30" s="70"/>
      <c r="C30" s="70"/>
      <c r="D30" s="70"/>
      <c r="E30" s="136"/>
      <c r="F30" s="136"/>
      <c r="G30" s="136"/>
      <c r="H30" s="136"/>
      <c r="I30" s="80"/>
      <c r="J30" s="81"/>
    </row>
    <row r="31" spans="1:10" ht="15">
      <c r="A31" s="164" t="s">
        <v>317</v>
      </c>
      <c r="B31" s="165"/>
      <c r="C31" s="94" t="s">
        <v>337</v>
      </c>
      <c r="D31" s="166" t="s">
        <v>335</v>
      </c>
      <c r="E31" s="157"/>
      <c r="F31" s="157"/>
      <c r="G31" s="157"/>
      <c r="H31" s="82"/>
      <c r="I31" s="83" t="s">
        <v>336</v>
      </c>
      <c r="J31" s="84" t="s">
        <v>337</v>
      </c>
    </row>
    <row r="32" spans="1:10" ht="15">
      <c r="A32" s="164"/>
      <c r="B32" s="165"/>
      <c r="C32" s="85"/>
      <c r="D32" s="53"/>
      <c r="E32" s="167"/>
      <c r="F32" s="167"/>
      <c r="G32" s="167"/>
      <c r="H32" s="167"/>
      <c r="I32" s="80"/>
      <c r="J32" s="81"/>
    </row>
    <row r="33" spans="1:10" ht="15">
      <c r="A33" s="164" t="s">
        <v>327</v>
      </c>
      <c r="B33" s="165"/>
      <c r="C33" s="78" t="s">
        <v>339</v>
      </c>
      <c r="D33" s="166" t="s">
        <v>338</v>
      </c>
      <c r="E33" s="157"/>
      <c r="F33" s="157"/>
      <c r="G33" s="157"/>
      <c r="H33" s="76"/>
      <c r="I33" s="83" t="s">
        <v>339</v>
      </c>
      <c r="J33" s="84" t="s">
        <v>340</v>
      </c>
    </row>
    <row r="34" spans="1:10" ht="15">
      <c r="A34" s="69"/>
      <c r="B34" s="70"/>
      <c r="C34" s="70"/>
      <c r="D34" s="70"/>
      <c r="E34" s="136"/>
      <c r="F34" s="136"/>
      <c r="G34" s="136"/>
      <c r="H34" s="136"/>
      <c r="I34" s="70"/>
      <c r="J34" s="72"/>
    </row>
    <row r="35" spans="1:10" ht="15">
      <c r="A35" s="166" t="s">
        <v>328</v>
      </c>
      <c r="B35" s="157"/>
      <c r="C35" s="157"/>
      <c r="D35" s="157"/>
      <c r="E35" s="157" t="s">
        <v>318</v>
      </c>
      <c r="F35" s="157"/>
      <c r="G35" s="157"/>
      <c r="H35" s="157"/>
      <c r="I35" s="157"/>
      <c r="J35" s="86" t="s">
        <v>319</v>
      </c>
    </row>
    <row r="36" spans="1:10" ht="15">
      <c r="A36" s="69"/>
      <c r="B36" s="70"/>
      <c r="C36" s="70"/>
      <c r="D36" s="70"/>
      <c r="E36" s="136"/>
      <c r="F36" s="136"/>
      <c r="G36" s="136"/>
      <c r="H36" s="136"/>
      <c r="I36" s="70"/>
      <c r="J36" s="81"/>
    </row>
    <row r="37" spans="1:10" ht="15">
      <c r="A37" s="159" t="s">
        <v>470</v>
      </c>
      <c r="B37" s="160"/>
      <c r="C37" s="160"/>
      <c r="D37" s="160"/>
      <c r="E37" s="159" t="s">
        <v>471</v>
      </c>
      <c r="F37" s="160"/>
      <c r="G37" s="160"/>
      <c r="H37" s="160"/>
      <c r="I37" s="161"/>
      <c r="J37" s="87">
        <v>2608987</v>
      </c>
    </row>
    <row r="38" spans="1:10" ht="15">
      <c r="A38" s="69"/>
      <c r="B38" s="70"/>
      <c r="C38" s="77"/>
      <c r="D38" s="163"/>
      <c r="E38" s="163"/>
      <c r="F38" s="163"/>
      <c r="G38" s="163"/>
      <c r="H38" s="163"/>
      <c r="I38" s="163"/>
      <c r="J38" s="72"/>
    </row>
    <row r="39" spans="1:10" ht="15">
      <c r="A39" s="159" t="s">
        <v>472</v>
      </c>
      <c r="B39" s="160"/>
      <c r="C39" s="160"/>
      <c r="D39" s="161"/>
      <c r="E39" s="159" t="s">
        <v>473</v>
      </c>
      <c r="F39" s="160"/>
      <c r="G39" s="160"/>
      <c r="H39" s="160"/>
      <c r="I39" s="161"/>
      <c r="J39" s="78">
        <v>11068235</v>
      </c>
    </row>
    <row r="40" spans="1:10" ht="15">
      <c r="A40" s="69"/>
      <c r="B40" s="70"/>
      <c r="C40" s="77"/>
      <c r="D40" s="88"/>
      <c r="E40" s="163"/>
      <c r="F40" s="163"/>
      <c r="G40" s="163"/>
      <c r="H40" s="163"/>
      <c r="I40" s="71"/>
      <c r="J40" s="72"/>
    </row>
    <row r="41" spans="1:10" ht="15">
      <c r="A41" s="159"/>
      <c r="B41" s="160"/>
      <c r="C41" s="160"/>
      <c r="D41" s="161"/>
      <c r="E41" s="159"/>
      <c r="F41" s="160"/>
      <c r="G41" s="160"/>
      <c r="H41" s="160"/>
      <c r="I41" s="161"/>
      <c r="J41" s="78"/>
    </row>
    <row r="42" spans="1:10" ht="15">
      <c r="A42" s="69"/>
      <c r="B42" s="70"/>
      <c r="C42" s="77"/>
      <c r="D42" s="88"/>
      <c r="E42" s="163"/>
      <c r="F42" s="163"/>
      <c r="G42" s="163"/>
      <c r="H42" s="163"/>
      <c r="I42" s="71"/>
      <c r="J42" s="72"/>
    </row>
    <row r="43" spans="1:10" ht="15">
      <c r="A43" s="159"/>
      <c r="B43" s="160"/>
      <c r="C43" s="160"/>
      <c r="D43" s="161"/>
      <c r="E43" s="159"/>
      <c r="F43" s="160"/>
      <c r="G43" s="160"/>
      <c r="H43" s="160"/>
      <c r="I43" s="161"/>
      <c r="J43" s="78"/>
    </row>
    <row r="44" spans="1:10" ht="15">
      <c r="A44" s="89"/>
      <c r="B44" s="77"/>
      <c r="C44" s="151"/>
      <c r="D44" s="151"/>
      <c r="E44" s="136"/>
      <c r="F44" s="136"/>
      <c r="G44" s="151"/>
      <c r="H44" s="151"/>
      <c r="I44" s="151"/>
      <c r="J44" s="72"/>
    </row>
    <row r="45" spans="1:10" ht="15">
      <c r="A45" s="159"/>
      <c r="B45" s="160"/>
      <c r="C45" s="160"/>
      <c r="D45" s="161"/>
      <c r="E45" s="159"/>
      <c r="F45" s="160"/>
      <c r="G45" s="160"/>
      <c r="H45" s="160"/>
      <c r="I45" s="161"/>
      <c r="J45" s="78"/>
    </row>
    <row r="46" spans="1:10" ht="15">
      <c r="A46" s="89"/>
      <c r="B46" s="77"/>
      <c r="C46" s="77"/>
      <c r="D46" s="70"/>
      <c r="E46" s="162"/>
      <c r="F46" s="162"/>
      <c r="G46" s="151"/>
      <c r="H46" s="151"/>
      <c r="I46" s="70"/>
      <c r="J46" s="72"/>
    </row>
    <row r="47" spans="1:10" ht="15">
      <c r="A47" s="159"/>
      <c r="B47" s="160"/>
      <c r="C47" s="160"/>
      <c r="D47" s="161"/>
      <c r="E47" s="159"/>
      <c r="F47" s="160"/>
      <c r="G47" s="160"/>
      <c r="H47" s="160"/>
      <c r="I47" s="161"/>
      <c r="J47" s="78"/>
    </row>
    <row r="48" spans="1:10" ht="15">
      <c r="A48" s="89"/>
      <c r="B48" s="77"/>
      <c r="C48" s="77"/>
      <c r="D48" s="70"/>
      <c r="E48" s="136"/>
      <c r="F48" s="136"/>
      <c r="G48" s="151"/>
      <c r="H48" s="151"/>
      <c r="I48" s="70"/>
      <c r="J48" s="90" t="s">
        <v>341</v>
      </c>
    </row>
    <row r="49" spans="1:10" ht="15">
      <c r="A49" s="89"/>
      <c r="B49" s="77"/>
      <c r="C49" s="77"/>
      <c r="D49" s="70"/>
      <c r="E49" s="136"/>
      <c r="F49" s="136"/>
      <c r="G49" s="151"/>
      <c r="H49" s="151"/>
      <c r="I49" s="70"/>
      <c r="J49" s="90" t="s">
        <v>342</v>
      </c>
    </row>
    <row r="50" spans="1:10" ht="14.25" customHeight="1">
      <c r="A50" s="137" t="s">
        <v>320</v>
      </c>
      <c r="B50" s="138"/>
      <c r="C50" s="144" t="s">
        <v>342</v>
      </c>
      <c r="D50" s="145"/>
      <c r="E50" s="146" t="s">
        <v>343</v>
      </c>
      <c r="F50" s="147"/>
      <c r="G50" s="148"/>
      <c r="H50" s="149"/>
      <c r="I50" s="149"/>
      <c r="J50" s="150"/>
    </row>
    <row r="51" spans="1:10" ht="15">
      <c r="A51" s="89"/>
      <c r="B51" s="77"/>
      <c r="C51" s="151"/>
      <c r="D51" s="151"/>
      <c r="E51" s="136"/>
      <c r="F51" s="136"/>
      <c r="G51" s="152" t="s">
        <v>344</v>
      </c>
      <c r="H51" s="152"/>
      <c r="I51" s="152"/>
      <c r="J51" s="61"/>
    </row>
    <row r="52" spans="1:10" ht="13.5" customHeight="1">
      <c r="A52" s="137" t="s">
        <v>321</v>
      </c>
      <c r="B52" s="138"/>
      <c r="C52" s="148" t="s">
        <v>458</v>
      </c>
      <c r="D52" s="149"/>
      <c r="E52" s="149"/>
      <c r="F52" s="149"/>
      <c r="G52" s="149"/>
      <c r="H52" s="149"/>
      <c r="I52" s="149"/>
      <c r="J52" s="150"/>
    </row>
    <row r="53" spans="1:10" ht="15">
      <c r="A53" s="69"/>
      <c r="B53" s="70"/>
      <c r="C53" s="153" t="s">
        <v>322</v>
      </c>
      <c r="D53" s="153"/>
      <c r="E53" s="153"/>
      <c r="F53" s="153"/>
      <c r="G53" s="153"/>
      <c r="H53" s="153"/>
      <c r="I53" s="153"/>
      <c r="J53" s="72"/>
    </row>
    <row r="54" spans="1:10" ht="15">
      <c r="A54" s="137" t="s">
        <v>323</v>
      </c>
      <c r="B54" s="138"/>
      <c r="C54" s="154" t="s">
        <v>459</v>
      </c>
      <c r="D54" s="155"/>
      <c r="E54" s="156"/>
      <c r="F54" s="136"/>
      <c r="G54" s="136"/>
      <c r="H54" s="157"/>
      <c r="I54" s="157"/>
      <c r="J54" s="158"/>
    </row>
    <row r="55" spans="1:10" ht="15">
      <c r="A55" s="69"/>
      <c r="B55" s="70"/>
      <c r="C55" s="77"/>
      <c r="D55" s="70"/>
      <c r="E55" s="136"/>
      <c r="F55" s="136"/>
      <c r="G55" s="136"/>
      <c r="H55" s="136"/>
      <c r="I55" s="70"/>
      <c r="J55" s="72"/>
    </row>
    <row r="56" spans="1:10" ht="14.25" customHeight="1">
      <c r="A56" s="137" t="s">
        <v>315</v>
      </c>
      <c r="B56" s="138"/>
      <c r="C56" s="139" t="s">
        <v>460</v>
      </c>
      <c r="D56" s="140"/>
      <c r="E56" s="140"/>
      <c r="F56" s="140"/>
      <c r="G56" s="140"/>
      <c r="H56" s="140"/>
      <c r="I56" s="140"/>
      <c r="J56" s="141"/>
    </row>
    <row r="57" spans="1:10" ht="15">
      <c r="A57" s="69"/>
      <c r="B57" s="70"/>
      <c r="C57" s="70"/>
      <c r="D57" s="70"/>
      <c r="E57" s="136"/>
      <c r="F57" s="136"/>
      <c r="G57" s="136"/>
      <c r="H57" s="136"/>
      <c r="I57" s="70"/>
      <c r="J57" s="72"/>
    </row>
    <row r="58" spans="1:10" ht="15">
      <c r="A58" s="137" t="s">
        <v>345</v>
      </c>
      <c r="B58" s="138"/>
      <c r="C58" s="139" t="s">
        <v>461</v>
      </c>
      <c r="D58" s="140"/>
      <c r="E58" s="140"/>
      <c r="F58" s="140"/>
      <c r="G58" s="140"/>
      <c r="H58" s="140"/>
      <c r="I58" s="140"/>
      <c r="J58" s="141"/>
    </row>
    <row r="59" spans="1:10" ht="14.25" customHeight="1">
      <c r="A59" s="69"/>
      <c r="B59" s="70"/>
      <c r="C59" s="142" t="s">
        <v>346</v>
      </c>
      <c r="D59" s="142"/>
      <c r="E59" s="142"/>
      <c r="F59" s="142"/>
      <c r="G59" s="70"/>
      <c r="H59" s="70"/>
      <c r="I59" s="70"/>
      <c r="J59" s="72"/>
    </row>
    <row r="60" spans="1:10" ht="15">
      <c r="A60" s="137" t="s">
        <v>347</v>
      </c>
      <c r="B60" s="138"/>
      <c r="C60" s="139"/>
      <c r="D60" s="140"/>
      <c r="E60" s="140"/>
      <c r="F60" s="140"/>
      <c r="G60" s="140"/>
      <c r="H60" s="140"/>
      <c r="I60" s="140"/>
      <c r="J60" s="141"/>
    </row>
    <row r="61" spans="1:10" ht="14.25" customHeight="1">
      <c r="A61" s="91"/>
      <c r="B61" s="92"/>
      <c r="C61" s="143" t="s">
        <v>348</v>
      </c>
      <c r="D61" s="143"/>
      <c r="E61" s="143"/>
      <c r="F61" s="143"/>
      <c r="G61" s="143"/>
      <c r="H61" s="92"/>
      <c r="I61" s="92"/>
      <c r="J61" s="93"/>
    </row>
    <row r="68" ht="27" customHeight="1"/>
    <row r="72" ht="38.25" customHeight="1"/>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7" right="0.7" top="0.75" bottom="0.75" header="0.3" footer="0.3"/>
  <pageSetup fitToHeight="0"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I134"/>
  <sheetViews>
    <sheetView view="pageBreakPreview" zoomScale="110" zoomScaleSheetLayoutView="110" zoomScalePageLayoutView="0" workbookViewId="0" topLeftCell="A76">
      <selection activeCell="I94" sqref="I94"/>
    </sheetView>
  </sheetViews>
  <sheetFormatPr defaultColWidth="8.8515625" defaultRowHeight="12.75"/>
  <cols>
    <col min="1" max="7" width="8.8515625" style="10" customWidth="1"/>
    <col min="8" max="9" width="16.421875" style="24" customWidth="1"/>
    <col min="10" max="10" width="10.28125" style="10" bestFit="1" customWidth="1"/>
    <col min="11" max="16384" width="8.8515625" style="10" customWidth="1"/>
  </cols>
  <sheetData>
    <row r="1" spans="1:9" ht="12.75">
      <c r="A1" s="209" t="s">
        <v>1</v>
      </c>
      <c r="B1" s="210"/>
      <c r="C1" s="210"/>
      <c r="D1" s="210"/>
      <c r="E1" s="210"/>
      <c r="F1" s="210"/>
      <c r="G1" s="210"/>
      <c r="H1" s="210"/>
      <c r="I1" s="210"/>
    </row>
    <row r="2" spans="1:9" ht="12.75">
      <c r="A2" s="211" t="s">
        <v>462</v>
      </c>
      <c r="B2" s="212"/>
      <c r="C2" s="212"/>
      <c r="D2" s="212"/>
      <c r="E2" s="212"/>
      <c r="F2" s="212"/>
      <c r="G2" s="212"/>
      <c r="H2" s="212"/>
      <c r="I2" s="212"/>
    </row>
    <row r="3" spans="1:9" ht="12.75">
      <c r="A3" s="213" t="s">
        <v>282</v>
      </c>
      <c r="B3" s="214"/>
      <c r="C3" s="214"/>
      <c r="D3" s="214"/>
      <c r="E3" s="214"/>
      <c r="F3" s="214"/>
      <c r="G3" s="214"/>
      <c r="H3" s="214"/>
      <c r="I3" s="214"/>
    </row>
    <row r="4" spans="1:9" ht="12.75">
      <c r="A4" s="201" t="s">
        <v>467</v>
      </c>
      <c r="B4" s="202"/>
      <c r="C4" s="202"/>
      <c r="D4" s="202"/>
      <c r="E4" s="202"/>
      <c r="F4" s="202"/>
      <c r="G4" s="202"/>
      <c r="H4" s="202"/>
      <c r="I4" s="203"/>
    </row>
    <row r="5" spans="1:9" ht="45">
      <c r="A5" s="206" t="s">
        <v>2</v>
      </c>
      <c r="B5" s="207"/>
      <c r="C5" s="207"/>
      <c r="D5" s="207"/>
      <c r="E5" s="207"/>
      <c r="F5" s="207"/>
      <c r="G5" s="11" t="s">
        <v>101</v>
      </c>
      <c r="H5" s="13" t="s">
        <v>297</v>
      </c>
      <c r="I5" s="13" t="s">
        <v>298</v>
      </c>
    </row>
    <row r="6" spans="1:9" ht="12.75">
      <c r="A6" s="204">
        <v>1</v>
      </c>
      <c r="B6" s="205"/>
      <c r="C6" s="205"/>
      <c r="D6" s="205"/>
      <c r="E6" s="205"/>
      <c r="F6" s="205"/>
      <c r="G6" s="12">
        <v>2</v>
      </c>
      <c r="H6" s="13">
        <v>3</v>
      </c>
      <c r="I6" s="13">
        <v>4</v>
      </c>
    </row>
    <row r="7" spans="1:9" ht="12.75">
      <c r="A7" s="208"/>
      <c r="B7" s="208"/>
      <c r="C7" s="208"/>
      <c r="D7" s="208"/>
      <c r="E7" s="208"/>
      <c r="F7" s="208"/>
      <c r="G7" s="208"/>
      <c r="H7" s="208"/>
      <c r="I7" s="208"/>
    </row>
    <row r="8" spans="1:9" ht="12.75" customHeight="1">
      <c r="A8" s="198" t="s">
        <v>4</v>
      </c>
      <c r="B8" s="198"/>
      <c r="C8" s="198"/>
      <c r="D8" s="198"/>
      <c r="E8" s="198"/>
      <c r="F8" s="198"/>
      <c r="G8" s="14">
        <v>1</v>
      </c>
      <c r="H8" s="22">
        <v>0</v>
      </c>
      <c r="I8" s="22">
        <v>0</v>
      </c>
    </row>
    <row r="9" spans="1:9" ht="12.75" customHeight="1">
      <c r="A9" s="197" t="s">
        <v>303</v>
      </c>
      <c r="B9" s="197"/>
      <c r="C9" s="197"/>
      <c r="D9" s="197"/>
      <c r="E9" s="197"/>
      <c r="F9" s="197"/>
      <c r="G9" s="15">
        <v>2</v>
      </c>
      <c r="H9" s="23">
        <f>H10+H17+H27+H38+H43</f>
        <v>4321419244</v>
      </c>
      <c r="I9" s="23">
        <f>I10+I17+I27+I38+I43</f>
        <v>4245400530</v>
      </c>
    </row>
    <row r="10" spans="1:9" ht="12.75" customHeight="1">
      <c r="A10" s="194" t="s">
        <v>5</v>
      </c>
      <c r="B10" s="194"/>
      <c r="C10" s="194"/>
      <c r="D10" s="194"/>
      <c r="E10" s="194"/>
      <c r="F10" s="194"/>
      <c r="G10" s="15">
        <v>3</v>
      </c>
      <c r="H10" s="23">
        <f>H11+H12+H13+H14+H15+H16</f>
        <v>159774673</v>
      </c>
      <c r="I10" s="23">
        <f>I11+I12+I13+I14+I15+I16</f>
        <v>187962534</v>
      </c>
    </row>
    <row r="11" spans="1:9" ht="12.75" customHeight="1">
      <c r="A11" s="195" t="s">
        <v>6</v>
      </c>
      <c r="B11" s="195"/>
      <c r="C11" s="195"/>
      <c r="D11" s="195"/>
      <c r="E11" s="195"/>
      <c r="F11" s="195"/>
      <c r="G11" s="14">
        <v>4</v>
      </c>
      <c r="H11" s="22">
        <v>0</v>
      </c>
      <c r="I11" s="22">
        <v>0</v>
      </c>
    </row>
    <row r="12" spans="1:9" ht="22.5" customHeight="1">
      <c r="A12" s="195" t="s">
        <v>7</v>
      </c>
      <c r="B12" s="195"/>
      <c r="C12" s="195"/>
      <c r="D12" s="195"/>
      <c r="E12" s="195"/>
      <c r="F12" s="195"/>
      <c r="G12" s="14">
        <v>5</v>
      </c>
      <c r="H12" s="22">
        <v>147221750</v>
      </c>
      <c r="I12" s="22">
        <v>169470623</v>
      </c>
    </row>
    <row r="13" spans="1:9" ht="12.75" customHeight="1">
      <c r="A13" s="195" t="s">
        <v>8</v>
      </c>
      <c r="B13" s="195"/>
      <c r="C13" s="195"/>
      <c r="D13" s="195"/>
      <c r="E13" s="195"/>
      <c r="F13" s="195"/>
      <c r="G13" s="14">
        <v>6</v>
      </c>
      <c r="H13" s="22">
        <v>0</v>
      </c>
      <c r="I13" s="22">
        <v>0</v>
      </c>
    </row>
    <row r="14" spans="1:9" ht="12.75" customHeight="1">
      <c r="A14" s="195" t="s">
        <v>9</v>
      </c>
      <c r="B14" s="195"/>
      <c r="C14" s="195"/>
      <c r="D14" s="195"/>
      <c r="E14" s="195"/>
      <c r="F14" s="195"/>
      <c r="G14" s="14">
        <v>7</v>
      </c>
      <c r="H14" s="22">
        <v>0</v>
      </c>
      <c r="I14" s="22">
        <v>0</v>
      </c>
    </row>
    <row r="15" spans="1:9" ht="12.75" customHeight="1">
      <c r="A15" s="195" t="s">
        <v>10</v>
      </c>
      <c r="B15" s="195"/>
      <c r="C15" s="195"/>
      <c r="D15" s="195"/>
      <c r="E15" s="195"/>
      <c r="F15" s="195"/>
      <c r="G15" s="14">
        <v>8</v>
      </c>
      <c r="H15" s="22">
        <v>6215205</v>
      </c>
      <c r="I15" s="22">
        <v>12376716</v>
      </c>
    </row>
    <row r="16" spans="1:9" ht="12.75" customHeight="1">
      <c r="A16" s="195" t="s">
        <v>11</v>
      </c>
      <c r="B16" s="195"/>
      <c r="C16" s="195"/>
      <c r="D16" s="195"/>
      <c r="E16" s="195"/>
      <c r="F16" s="195"/>
      <c r="G16" s="14">
        <v>9</v>
      </c>
      <c r="H16" s="22">
        <v>6337718</v>
      </c>
      <c r="I16" s="22">
        <v>6115195</v>
      </c>
    </row>
    <row r="17" spans="1:9" ht="12.75" customHeight="1">
      <c r="A17" s="194" t="s">
        <v>12</v>
      </c>
      <c r="B17" s="194"/>
      <c r="C17" s="194"/>
      <c r="D17" s="194"/>
      <c r="E17" s="194"/>
      <c r="F17" s="194"/>
      <c r="G17" s="15">
        <v>10</v>
      </c>
      <c r="H17" s="23">
        <f>H18+H19+H20+H21+H22+H23+H24+H25+H26</f>
        <v>4107317658</v>
      </c>
      <c r="I17" s="23">
        <f>I18+I19+I20+I21+I22+I23+I24+I25+I26</f>
        <v>4003121650</v>
      </c>
    </row>
    <row r="18" spans="1:9" ht="12.75" customHeight="1">
      <c r="A18" s="195" t="s">
        <v>13</v>
      </c>
      <c r="B18" s="195"/>
      <c r="C18" s="195"/>
      <c r="D18" s="195"/>
      <c r="E18" s="195"/>
      <c r="F18" s="195"/>
      <c r="G18" s="14">
        <v>11</v>
      </c>
      <c r="H18" s="22">
        <v>377153356</v>
      </c>
      <c r="I18" s="22">
        <v>377899636</v>
      </c>
    </row>
    <row r="19" spans="1:9" ht="12.75" customHeight="1">
      <c r="A19" s="195" t="s">
        <v>14</v>
      </c>
      <c r="B19" s="195"/>
      <c r="C19" s="195"/>
      <c r="D19" s="195"/>
      <c r="E19" s="195"/>
      <c r="F19" s="195"/>
      <c r="G19" s="14">
        <v>12</v>
      </c>
      <c r="H19" s="22">
        <v>1949737547</v>
      </c>
      <c r="I19" s="22">
        <v>1985207406</v>
      </c>
    </row>
    <row r="20" spans="1:9" ht="12.75" customHeight="1">
      <c r="A20" s="195" t="s">
        <v>15</v>
      </c>
      <c r="B20" s="195"/>
      <c r="C20" s="195"/>
      <c r="D20" s="195"/>
      <c r="E20" s="195"/>
      <c r="F20" s="195"/>
      <c r="G20" s="14">
        <v>13</v>
      </c>
      <c r="H20" s="22">
        <v>719595161</v>
      </c>
      <c r="I20" s="22">
        <v>916040675</v>
      </c>
    </row>
    <row r="21" spans="1:9" ht="12.75" customHeight="1">
      <c r="A21" s="195" t="s">
        <v>16</v>
      </c>
      <c r="B21" s="195"/>
      <c r="C21" s="195"/>
      <c r="D21" s="195"/>
      <c r="E21" s="195"/>
      <c r="F21" s="195"/>
      <c r="G21" s="14">
        <v>14</v>
      </c>
      <c r="H21" s="22">
        <v>32520947</v>
      </c>
      <c r="I21" s="22">
        <v>33246264</v>
      </c>
    </row>
    <row r="22" spans="1:9" ht="12.75" customHeight="1">
      <c r="A22" s="195" t="s">
        <v>17</v>
      </c>
      <c r="B22" s="195"/>
      <c r="C22" s="195"/>
      <c r="D22" s="195"/>
      <c r="E22" s="195"/>
      <c r="F22" s="195"/>
      <c r="G22" s="14">
        <v>15</v>
      </c>
      <c r="H22" s="22">
        <v>0</v>
      </c>
      <c r="I22" s="22">
        <v>0</v>
      </c>
    </row>
    <row r="23" spans="1:9" ht="12.75" customHeight="1">
      <c r="A23" s="195" t="s">
        <v>18</v>
      </c>
      <c r="B23" s="195"/>
      <c r="C23" s="195"/>
      <c r="D23" s="195"/>
      <c r="E23" s="195"/>
      <c r="F23" s="195"/>
      <c r="G23" s="14">
        <v>16</v>
      </c>
      <c r="H23" s="22">
        <v>8479244</v>
      </c>
      <c r="I23" s="22">
        <v>2686021</v>
      </c>
    </row>
    <row r="24" spans="1:9" ht="12.75" customHeight="1">
      <c r="A24" s="195" t="s">
        <v>19</v>
      </c>
      <c r="B24" s="195"/>
      <c r="C24" s="195"/>
      <c r="D24" s="195"/>
      <c r="E24" s="195"/>
      <c r="F24" s="195"/>
      <c r="G24" s="14">
        <v>17</v>
      </c>
      <c r="H24" s="22">
        <v>760001660</v>
      </c>
      <c r="I24" s="22">
        <v>428211905</v>
      </c>
    </row>
    <row r="25" spans="1:9" ht="12.75" customHeight="1">
      <c r="A25" s="195" t="s">
        <v>20</v>
      </c>
      <c r="B25" s="195"/>
      <c r="C25" s="195"/>
      <c r="D25" s="195"/>
      <c r="E25" s="195"/>
      <c r="F25" s="195"/>
      <c r="G25" s="14">
        <v>18</v>
      </c>
      <c r="H25" s="22">
        <v>259829743</v>
      </c>
      <c r="I25" s="22">
        <v>259829743</v>
      </c>
    </row>
    <row r="26" spans="1:9" ht="12.75" customHeight="1">
      <c r="A26" s="195" t="s">
        <v>21</v>
      </c>
      <c r="B26" s="195"/>
      <c r="C26" s="195"/>
      <c r="D26" s="195"/>
      <c r="E26" s="195"/>
      <c r="F26" s="195"/>
      <c r="G26" s="14">
        <v>19</v>
      </c>
      <c r="H26" s="22">
        <v>0</v>
      </c>
      <c r="I26" s="22">
        <v>0</v>
      </c>
    </row>
    <row r="27" spans="1:9" ht="12.75" customHeight="1">
      <c r="A27" s="194" t="s">
        <v>22</v>
      </c>
      <c r="B27" s="194"/>
      <c r="C27" s="194"/>
      <c r="D27" s="194"/>
      <c r="E27" s="194"/>
      <c r="F27" s="194"/>
      <c r="G27" s="15">
        <v>20</v>
      </c>
      <c r="H27" s="23">
        <f>SUM(H28:H37)</f>
        <v>50000000</v>
      </c>
      <c r="I27" s="23">
        <f>SUM(I28:I37)</f>
        <v>50000000</v>
      </c>
    </row>
    <row r="28" spans="1:9" ht="12.75" customHeight="1">
      <c r="A28" s="195" t="s">
        <v>23</v>
      </c>
      <c r="B28" s="195"/>
      <c r="C28" s="195"/>
      <c r="D28" s="195"/>
      <c r="E28" s="195"/>
      <c r="F28" s="195"/>
      <c r="G28" s="14">
        <v>21</v>
      </c>
      <c r="H28" s="22">
        <v>0</v>
      </c>
      <c r="I28" s="22">
        <v>0</v>
      </c>
    </row>
    <row r="29" spans="1:9" ht="12.75" customHeight="1">
      <c r="A29" s="195" t="s">
        <v>24</v>
      </c>
      <c r="B29" s="195"/>
      <c r="C29" s="195"/>
      <c r="D29" s="195"/>
      <c r="E29" s="195"/>
      <c r="F29" s="195"/>
      <c r="G29" s="14">
        <v>22</v>
      </c>
      <c r="H29" s="22">
        <v>0</v>
      </c>
      <c r="I29" s="22">
        <v>0</v>
      </c>
    </row>
    <row r="30" spans="1:9" ht="12.75" customHeight="1">
      <c r="A30" s="195" t="s">
        <v>25</v>
      </c>
      <c r="B30" s="195"/>
      <c r="C30" s="195"/>
      <c r="D30" s="195"/>
      <c r="E30" s="195"/>
      <c r="F30" s="195"/>
      <c r="G30" s="14">
        <v>23</v>
      </c>
      <c r="H30" s="22">
        <v>0</v>
      </c>
      <c r="I30" s="22">
        <v>0</v>
      </c>
    </row>
    <row r="31" spans="1:9" ht="24" customHeight="1">
      <c r="A31" s="195" t="s">
        <v>26</v>
      </c>
      <c r="B31" s="195"/>
      <c r="C31" s="195"/>
      <c r="D31" s="195"/>
      <c r="E31" s="195"/>
      <c r="F31" s="195"/>
      <c r="G31" s="14">
        <v>24</v>
      </c>
      <c r="H31" s="22">
        <v>0</v>
      </c>
      <c r="I31" s="22">
        <v>0</v>
      </c>
    </row>
    <row r="32" spans="1:9" ht="23.25" customHeight="1">
      <c r="A32" s="195" t="s">
        <v>27</v>
      </c>
      <c r="B32" s="195"/>
      <c r="C32" s="195"/>
      <c r="D32" s="195"/>
      <c r="E32" s="195"/>
      <c r="F32" s="195"/>
      <c r="G32" s="14">
        <v>25</v>
      </c>
      <c r="H32" s="22">
        <v>0</v>
      </c>
      <c r="I32" s="22">
        <v>0</v>
      </c>
    </row>
    <row r="33" spans="1:9" ht="21" customHeight="1">
      <c r="A33" s="195" t="s">
        <v>28</v>
      </c>
      <c r="B33" s="195"/>
      <c r="C33" s="195"/>
      <c r="D33" s="195"/>
      <c r="E33" s="195"/>
      <c r="F33" s="195"/>
      <c r="G33" s="14">
        <v>26</v>
      </c>
      <c r="H33" s="22">
        <v>0</v>
      </c>
      <c r="I33" s="22">
        <v>0</v>
      </c>
    </row>
    <row r="34" spans="1:9" ht="12.75" customHeight="1">
      <c r="A34" s="195" t="s">
        <v>29</v>
      </c>
      <c r="B34" s="195"/>
      <c r="C34" s="195"/>
      <c r="D34" s="195"/>
      <c r="E34" s="195"/>
      <c r="F34" s="195"/>
      <c r="G34" s="14">
        <v>27</v>
      </c>
      <c r="H34" s="22">
        <v>0</v>
      </c>
      <c r="I34" s="22">
        <v>0</v>
      </c>
    </row>
    <row r="35" spans="1:9" ht="12.75" customHeight="1">
      <c r="A35" s="195" t="s">
        <v>30</v>
      </c>
      <c r="B35" s="195"/>
      <c r="C35" s="195"/>
      <c r="D35" s="195"/>
      <c r="E35" s="195"/>
      <c r="F35" s="195"/>
      <c r="G35" s="14">
        <v>28</v>
      </c>
      <c r="H35" s="22">
        <v>0</v>
      </c>
      <c r="I35" s="22">
        <v>0</v>
      </c>
    </row>
    <row r="36" spans="1:9" ht="12.75" customHeight="1">
      <c r="A36" s="195" t="s">
        <v>31</v>
      </c>
      <c r="B36" s="195"/>
      <c r="C36" s="195"/>
      <c r="D36" s="195"/>
      <c r="E36" s="195"/>
      <c r="F36" s="195"/>
      <c r="G36" s="14">
        <v>29</v>
      </c>
      <c r="H36" s="22">
        <v>0</v>
      </c>
      <c r="I36" s="22">
        <v>0</v>
      </c>
    </row>
    <row r="37" spans="1:9" ht="12.75" customHeight="1">
      <c r="A37" s="195" t="s">
        <v>32</v>
      </c>
      <c r="B37" s="195"/>
      <c r="C37" s="195"/>
      <c r="D37" s="195"/>
      <c r="E37" s="195"/>
      <c r="F37" s="195"/>
      <c r="G37" s="14">
        <v>30</v>
      </c>
      <c r="H37" s="22">
        <v>50000000</v>
      </c>
      <c r="I37" s="22">
        <v>50000000</v>
      </c>
    </row>
    <row r="38" spans="1:9" ht="12.75" customHeight="1">
      <c r="A38" s="194" t="s">
        <v>33</v>
      </c>
      <c r="B38" s="194"/>
      <c r="C38" s="194"/>
      <c r="D38" s="194"/>
      <c r="E38" s="194"/>
      <c r="F38" s="194"/>
      <c r="G38" s="15">
        <v>31</v>
      </c>
      <c r="H38" s="23">
        <f>H39+H40+H41+H42</f>
        <v>70871</v>
      </c>
      <c r="I38" s="23">
        <f>I39+I40+I41+I42</f>
        <v>60304</v>
      </c>
    </row>
    <row r="39" spans="1:9" ht="12.75" customHeight="1">
      <c r="A39" s="195" t="s">
        <v>34</v>
      </c>
      <c r="B39" s="195"/>
      <c r="C39" s="195"/>
      <c r="D39" s="195"/>
      <c r="E39" s="195"/>
      <c r="F39" s="195"/>
      <c r="G39" s="14">
        <v>32</v>
      </c>
      <c r="H39" s="22">
        <v>0</v>
      </c>
      <c r="I39" s="22">
        <v>0</v>
      </c>
    </row>
    <row r="40" spans="1:9" ht="12.75" customHeight="1">
      <c r="A40" s="195" t="s">
        <v>35</v>
      </c>
      <c r="B40" s="195"/>
      <c r="C40" s="195"/>
      <c r="D40" s="195"/>
      <c r="E40" s="195"/>
      <c r="F40" s="195"/>
      <c r="G40" s="14">
        <v>33</v>
      </c>
      <c r="H40" s="22">
        <v>0</v>
      </c>
      <c r="I40" s="22">
        <v>0</v>
      </c>
    </row>
    <row r="41" spans="1:9" ht="12.75" customHeight="1">
      <c r="A41" s="195" t="s">
        <v>36</v>
      </c>
      <c r="B41" s="195"/>
      <c r="C41" s="195"/>
      <c r="D41" s="195"/>
      <c r="E41" s="195"/>
      <c r="F41" s="195"/>
      <c r="G41" s="14">
        <v>34</v>
      </c>
      <c r="H41" s="22">
        <v>0</v>
      </c>
      <c r="I41" s="22">
        <v>0</v>
      </c>
    </row>
    <row r="42" spans="1:9" ht="12.75" customHeight="1">
      <c r="A42" s="195" t="s">
        <v>37</v>
      </c>
      <c r="B42" s="195"/>
      <c r="C42" s="195"/>
      <c r="D42" s="195"/>
      <c r="E42" s="195"/>
      <c r="F42" s="195"/>
      <c r="G42" s="14">
        <v>35</v>
      </c>
      <c r="H42" s="22">
        <v>70871</v>
      </c>
      <c r="I42" s="22">
        <v>60304</v>
      </c>
    </row>
    <row r="43" spans="1:9" ht="12.75" customHeight="1">
      <c r="A43" s="195" t="s">
        <v>38</v>
      </c>
      <c r="B43" s="195"/>
      <c r="C43" s="195"/>
      <c r="D43" s="195"/>
      <c r="E43" s="195"/>
      <c r="F43" s="195"/>
      <c r="G43" s="14">
        <v>36</v>
      </c>
      <c r="H43" s="22">
        <v>4256042</v>
      </c>
      <c r="I43" s="22">
        <v>4256042</v>
      </c>
    </row>
    <row r="44" spans="1:9" ht="12.75" customHeight="1">
      <c r="A44" s="197" t="s">
        <v>304</v>
      </c>
      <c r="B44" s="197"/>
      <c r="C44" s="197"/>
      <c r="D44" s="197"/>
      <c r="E44" s="197"/>
      <c r="F44" s="197"/>
      <c r="G44" s="15">
        <v>37</v>
      </c>
      <c r="H44" s="23">
        <f>H45+H53+H60+H70</f>
        <v>473250775</v>
      </c>
      <c r="I44" s="23">
        <f>I45+I53+I60+I70</f>
        <v>573404106</v>
      </c>
    </row>
    <row r="45" spans="1:9" ht="12.75" customHeight="1">
      <c r="A45" s="194" t="s">
        <v>39</v>
      </c>
      <c r="B45" s="194"/>
      <c r="C45" s="194"/>
      <c r="D45" s="194"/>
      <c r="E45" s="194"/>
      <c r="F45" s="194"/>
      <c r="G45" s="15">
        <v>38</v>
      </c>
      <c r="H45" s="23">
        <f>SUM(H46:H52)</f>
        <v>22910704</v>
      </c>
      <c r="I45" s="23">
        <f>SUM(I46:I52)</f>
        <v>22190156</v>
      </c>
    </row>
    <row r="46" spans="1:9" ht="12.75" customHeight="1">
      <c r="A46" s="195" t="s">
        <v>40</v>
      </c>
      <c r="B46" s="195"/>
      <c r="C46" s="195"/>
      <c r="D46" s="195"/>
      <c r="E46" s="195"/>
      <c r="F46" s="195"/>
      <c r="G46" s="14">
        <v>39</v>
      </c>
      <c r="H46" s="22">
        <v>22910704</v>
      </c>
      <c r="I46" s="22">
        <v>22190156</v>
      </c>
    </row>
    <row r="47" spans="1:9" ht="12.75" customHeight="1">
      <c r="A47" s="195" t="s">
        <v>41</v>
      </c>
      <c r="B47" s="195"/>
      <c r="C47" s="195"/>
      <c r="D47" s="195"/>
      <c r="E47" s="195"/>
      <c r="F47" s="195"/>
      <c r="G47" s="14">
        <v>40</v>
      </c>
      <c r="H47" s="22">
        <v>0</v>
      </c>
      <c r="I47" s="22">
        <v>0</v>
      </c>
    </row>
    <row r="48" spans="1:9" ht="12.75" customHeight="1">
      <c r="A48" s="195" t="s">
        <v>42</v>
      </c>
      <c r="B48" s="195"/>
      <c r="C48" s="195"/>
      <c r="D48" s="195"/>
      <c r="E48" s="195"/>
      <c r="F48" s="195"/>
      <c r="G48" s="14">
        <v>41</v>
      </c>
      <c r="H48" s="22">
        <v>0</v>
      </c>
      <c r="I48" s="22">
        <v>0</v>
      </c>
    </row>
    <row r="49" spans="1:9" ht="12.75" customHeight="1">
      <c r="A49" s="195" t="s">
        <v>43</v>
      </c>
      <c r="B49" s="195"/>
      <c r="C49" s="195"/>
      <c r="D49" s="195"/>
      <c r="E49" s="195"/>
      <c r="F49" s="195"/>
      <c r="G49" s="14">
        <v>42</v>
      </c>
      <c r="H49" s="22">
        <v>0</v>
      </c>
      <c r="I49" s="22">
        <v>0</v>
      </c>
    </row>
    <row r="50" spans="1:9" ht="12.75" customHeight="1">
      <c r="A50" s="195" t="s">
        <v>44</v>
      </c>
      <c r="B50" s="195"/>
      <c r="C50" s="195"/>
      <c r="D50" s="195"/>
      <c r="E50" s="195"/>
      <c r="F50" s="195"/>
      <c r="G50" s="14">
        <v>43</v>
      </c>
      <c r="H50" s="22">
        <v>0</v>
      </c>
      <c r="I50" s="22">
        <v>0</v>
      </c>
    </row>
    <row r="51" spans="1:9" ht="12.75" customHeight="1">
      <c r="A51" s="195" t="s">
        <v>45</v>
      </c>
      <c r="B51" s="195"/>
      <c r="C51" s="195"/>
      <c r="D51" s="195"/>
      <c r="E51" s="195"/>
      <c r="F51" s="195"/>
      <c r="G51" s="14">
        <v>44</v>
      </c>
      <c r="H51" s="22">
        <v>0</v>
      </c>
      <c r="I51" s="22">
        <v>0</v>
      </c>
    </row>
    <row r="52" spans="1:9" ht="12.75" customHeight="1">
      <c r="A52" s="195" t="s">
        <v>46</v>
      </c>
      <c r="B52" s="195"/>
      <c r="C52" s="195"/>
      <c r="D52" s="195"/>
      <c r="E52" s="195"/>
      <c r="F52" s="195"/>
      <c r="G52" s="14">
        <v>45</v>
      </c>
      <c r="H52" s="22">
        <v>0</v>
      </c>
      <c r="I52" s="22">
        <v>0</v>
      </c>
    </row>
    <row r="53" spans="1:9" ht="12.75" customHeight="1">
      <c r="A53" s="194" t="s">
        <v>47</v>
      </c>
      <c r="B53" s="194"/>
      <c r="C53" s="194"/>
      <c r="D53" s="194"/>
      <c r="E53" s="194"/>
      <c r="F53" s="194"/>
      <c r="G53" s="15">
        <v>46</v>
      </c>
      <c r="H53" s="23">
        <f>SUM(H54:H59)</f>
        <v>87488629</v>
      </c>
      <c r="I53" s="23">
        <f>SUM(I54:I59)</f>
        <v>83721388</v>
      </c>
    </row>
    <row r="54" spans="1:9" ht="12.75" customHeight="1">
      <c r="A54" s="195" t="s">
        <v>48</v>
      </c>
      <c r="B54" s="195"/>
      <c r="C54" s="195"/>
      <c r="D54" s="195"/>
      <c r="E54" s="195"/>
      <c r="F54" s="195"/>
      <c r="G54" s="14">
        <v>47</v>
      </c>
      <c r="H54" s="22">
        <v>0</v>
      </c>
      <c r="I54" s="22">
        <v>0</v>
      </c>
    </row>
    <row r="55" spans="1:9" ht="12.75" customHeight="1">
      <c r="A55" s="195" t="s">
        <v>49</v>
      </c>
      <c r="B55" s="195"/>
      <c r="C55" s="195"/>
      <c r="D55" s="195"/>
      <c r="E55" s="195"/>
      <c r="F55" s="195"/>
      <c r="G55" s="14">
        <v>48</v>
      </c>
      <c r="H55" s="22">
        <v>0</v>
      </c>
      <c r="I55" s="22">
        <v>0</v>
      </c>
    </row>
    <row r="56" spans="1:9" ht="12.75" customHeight="1">
      <c r="A56" s="195" t="s">
        <v>50</v>
      </c>
      <c r="B56" s="195"/>
      <c r="C56" s="195"/>
      <c r="D56" s="195"/>
      <c r="E56" s="195"/>
      <c r="F56" s="195"/>
      <c r="G56" s="14">
        <v>49</v>
      </c>
      <c r="H56" s="22">
        <v>86047367</v>
      </c>
      <c r="I56" s="22">
        <v>78964978</v>
      </c>
    </row>
    <row r="57" spans="1:9" ht="12.75" customHeight="1">
      <c r="A57" s="195" t="s">
        <v>51</v>
      </c>
      <c r="B57" s="195"/>
      <c r="C57" s="195"/>
      <c r="D57" s="195"/>
      <c r="E57" s="195"/>
      <c r="F57" s="195"/>
      <c r="G57" s="14">
        <v>50</v>
      </c>
      <c r="H57" s="22">
        <v>24669</v>
      </c>
      <c r="I57" s="22">
        <v>21156</v>
      </c>
    </row>
    <row r="58" spans="1:9" ht="12.75" customHeight="1">
      <c r="A58" s="195" t="s">
        <v>52</v>
      </c>
      <c r="B58" s="195"/>
      <c r="C58" s="195"/>
      <c r="D58" s="195"/>
      <c r="E58" s="195"/>
      <c r="F58" s="195"/>
      <c r="G58" s="14">
        <v>51</v>
      </c>
      <c r="H58" s="22">
        <v>241103</v>
      </c>
      <c r="I58" s="22">
        <v>28003</v>
      </c>
    </row>
    <row r="59" spans="1:9" ht="12.75" customHeight="1">
      <c r="A59" s="195" t="s">
        <v>53</v>
      </c>
      <c r="B59" s="195"/>
      <c r="C59" s="195"/>
      <c r="D59" s="195"/>
      <c r="E59" s="195"/>
      <c r="F59" s="195"/>
      <c r="G59" s="14">
        <v>52</v>
      </c>
      <c r="H59" s="22">
        <v>1175490</v>
      </c>
      <c r="I59" s="22">
        <v>4707251</v>
      </c>
    </row>
    <row r="60" spans="1:9" ht="12.75" customHeight="1">
      <c r="A60" s="194" t="s">
        <v>54</v>
      </c>
      <c r="B60" s="194"/>
      <c r="C60" s="194"/>
      <c r="D60" s="194"/>
      <c r="E60" s="194"/>
      <c r="F60" s="194"/>
      <c r="G60" s="15">
        <v>53</v>
      </c>
      <c r="H60" s="23">
        <f>SUM(H61:H69)</f>
        <v>36835646</v>
      </c>
      <c r="I60" s="23">
        <f>SUM(I61:I69)</f>
        <v>38559462</v>
      </c>
    </row>
    <row r="61" spans="1:9" ht="12.75" customHeight="1">
      <c r="A61" s="195" t="s">
        <v>23</v>
      </c>
      <c r="B61" s="195"/>
      <c r="C61" s="195"/>
      <c r="D61" s="195"/>
      <c r="E61" s="195"/>
      <c r="F61" s="195"/>
      <c r="G61" s="14">
        <v>54</v>
      </c>
      <c r="H61" s="22">
        <v>0</v>
      </c>
      <c r="I61" s="22">
        <v>0</v>
      </c>
    </row>
    <row r="62" spans="1:9" ht="27" customHeight="1">
      <c r="A62" s="195" t="s">
        <v>24</v>
      </c>
      <c r="B62" s="195"/>
      <c r="C62" s="195"/>
      <c r="D62" s="195"/>
      <c r="E62" s="195"/>
      <c r="F62" s="195"/>
      <c r="G62" s="14">
        <v>55</v>
      </c>
      <c r="H62" s="22">
        <v>0</v>
      </c>
      <c r="I62" s="22">
        <v>0</v>
      </c>
    </row>
    <row r="63" spans="1:9" ht="12.75" customHeight="1">
      <c r="A63" s="195" t="s">
        <v>25</v>
      </c>
      <c r="B63" s="195"/>
      <c r="C63" s="195"/>
      <c r="D63" s="195"/>
      <c r="E63" s="195"/>
      <c r="F63" s="195"/>
      <c r="G63" s="14">
        <v>56</v>
      </c>
      <c r="H63" s="22">
        <v>0</v>
      </c>
      <c r="I63" s="22">
        <v>0</v>
      </c>
    </row>
    <row r="64" spans="1:9" ht="25.5" customHeight="1">
      <c r="A64" s="195" t="s">
        <v>55</v>
      </c>
      <c r="B64" s="195"/>
      <c r="C64" s="195"/>
      <c r="D64" s="195"/>
      <c r="E64" s="195"/>
      <c r="F64" s="195"/>
      <c r="G64" s="14">
        <v>57</v>
      </c>
      <c r="H64" s="22">
        <v>0</v>
      </c>
      <c r="I64" s="22">
        <v>0</v>
      </c>
    </row>
    <row r="65" spans="1:9" ht="21" customHeight="1">
      <c r="A65" s="195" t="s">
        <v>27</v>
      </c>
      <c r="B65" s="195"/>
      <c r="C65" s="195"/>
      <c r="D65" s="195"/>
      <c r="E65" s="195"/>
      <c r="F65" s="195"/>
      <c r="G65" s="14">
        <v>58</v>
      </c>
      <c r="H65" s="22">
        <v>0</v>
      </c>
      <c r="I65" s="22">
        <v>0</v>
      </c>
    </row>
    <row r="66" spans="1:9" ht="21" customHeight="1">
      <c r="A66" s="195" t="s">
        <v>28</v>
      </c>
      <c r="B66" s="195"/>
      <c r="C66" s="195"/>
      <c r="D66" s="195"/>
      <c r="E66" s="195"/>
      <c r="F66" s="195"/>
      <c r="G66" s="14">
        <v>59</v>
      </c>
      <c r="H66" s="22">
        <v>0</v>
      </c>
      <c r="I66" s="22">
        <v>0</v>
      </c>
    </row>
    <row r="67" spans="1:9" ht="12.75" customHeight="1">
      <c r="A67" s="195" t="s">
        <v>29</v>
      </c>
      <c r="B67" s="195"/>
      <c r="C67" s="195"/>
      <c r="D67" s="195"/>
      <c r="E67" s="195"/>
      <c r="F67" s="195"/>
      <c r="G67" s="14">
        <v>60</v>
      </c>
      <c r="H67" s="22">
        <v>0</v>
      </c>
      <c r="I67" s="22">
        <v>0</v>
      </c>
    </row>
    <row r="68" spans="1:9" ht="12.75" customHeight="1">
      <c r="A68" s="195" t="s">
        <v>30</v>
      </c>
      <c r="B68" s="195"/>
      <c r="C68" s="195"/>
      <c r="D68" s="195"/>
      <c r="E68" s="195"/>
      <c r="F68" s="195"/>
      <c r="G68" s="14">
        <v>61</v>
      </c>
      <c r="H68" s="22">
        <v>36835646</v>
      </c>
      <c r="I68" s="22">
        <v>38559462</v>
      </c>
    </row>
    <row r="69" spans="1:9" ht="12.75" customHeight="1">
      <c r="A69" s="195" t="s">
        <v>56</v>
      </c>
      <c r="B69" s="195"/>
      <c r="C69" s="195"/>
      <c r="D69" s="195"/>
      <c r="E69" s="195"/>
      <c r="F69" s="195"/>
      <c r="G69" s="14">
        <v>62</v>
      </c>
      <c r="H69" s="22">
        <v>0</v>
      </c>
      <c r="I69" s="22">
        <v>0</v>
      </c>
    </row>
    <row r="70" spans="1:9" ht="12.75" customHeight="1">
      <c r="A70" s="195" t="s">
        <v>57</v>
      </c>
      <c r="B70" s="195"/>
      <c r="C70" s="195"/>
      <c r="D70" s="195"/>
      <c r="E70" s="195"/>
      <c r="F70" s="195"/>
      <c r="G70" s="14">
        <v>63</v>
      </c>
      <c r="H70" s="22">
        <v>326015796</v>
      </c>
      <c r="I70" s="22">
        <v>428933100</v>
      </c>
    </row>
    <row r="71" spans="1:9" ht="12.75" customHeight="1">
      <c r="A71" s="198" t="s">
        <v>58</v>
      </c>
      <c r="B71" s="198"/>
      <c r="C71" s="198"/>
      <c r="D71" s="198"/>
      <c r="E71" s="198"/>
      <c r="F71" s="198"/>
      <c r="G71" s="14">
        <v>64</v>
      </c>
      <c r="H71" s="22">
        <v>3799911</v>
      </c>
      <c r="I71" s="22">
        <v>1621468</v>
      </c>
    </row>
    <row r="72" spans="1:9" ht="12.75" customHeight="1">
      <c r="A72" s="197" t="s">
        <v>305</v>
      </c>
      <c r="B72" s="197"/>
      <c r="C72" s="197"/>
      <c r="D72" s="197"/>
      <c r="E72" s="197"/>
      <c r="F72" s="197"/>
      <c r="G72" s="15">
        <v>65</v>
      </c>
      <c r="H72" s="23">
        <f>H8+H9+H44+H71</f>
        <v>4798469930</v>
      </c>
      <c r="I72" s="23">
        <f>I8+I9+I44+I71</f>
        <v>4820426104</v>
      </c>
    </row>
    <row r="73" spans="1:9" ht="12.75" customHeight="1">
      <c r="A73" s="198" t="s">
        <v>59</v>
      </c>
      <c r="B73" s="198"/>
      <c r="C73" s="198"/>
      <c r="D73" s="198"/>
      <c r="E73" s="198"/>
      <c r="F73" s="198"/>
      <c r="G73" s="14">
        <v>66</v>
      </c>
      <c r="H73" s="22">
        <v>2171809907</v>
      </c>
      <c r="I73" s="22">
        <v>2171698052</v>
      </c>
    </row>
    <row r="74" spans="1:9" ht="12.75">
      <c r="A74" s="199" t="s">
        <v>60</v>
      </c>
      <c r="B74" s="200"/>
      <c r="C74" s="200"/>
      <c r="D74" s="200"/>
      <c r="E74" s="200"/>
      <c r="F74" s="200"/>
      <c r="G74" s="200"/>
      <c r="H74" s="200"/>
      <c r="I74" s="200"/>
    </row>
    <row r="75" spans="1:9" ht="12.75" customHeight="1">
      <c r="A75" s="197" t="s">
        <v>353</v>
      </c>
      <c r="B75" s="197"/>
      <c r="C75" s="197"/>
      <c r="D75" s="197"/>
      <c r="E75" s="197"/>
      <c r="F75" s="197"/>
      <c r="G75" s="15">
        <v>67</v>
      </c>
      <c r="H75" s="102">
        <f>H76+H77+H78+H84+H85+H91+H94+H97</f>
        <v>4567047541</v>
      </c>
      <c r="I75" s="102">
        <f>I76+I77+I78+I84+I85+I91+I94+I97</f>
        <v>4680998200</v>
      </c>
    </row>
    <row r="76" spans="1:9" ht="12.75" customHeight="1">
      <c r="A76" s="195" t="s">
        <v>61</v>
      </c>
      <c r="B76" s="195"/>
      <c r="C76" s="195"/>
      <c r="D76" s="195"/>
      <c r="E76" s="195"/>
      <c r="F76" s="195"/>
      <c r="G76" s="14">
        <v>68</v>
      </c>
      <c r="H76" s="22">
        <v>2952437940</v>
      </c>
      <c r="I76" s="22">
        <v>2952437940</v>
      </c>
    </row>
    <row r="77" spans="1:9" ht="12.75" customHeight="1">
      <c r="A77" s="195" t="s">
        <v>62</v>
      </c>
      <c r="B77" s="195"/>
      <c r="C77" s="195"/>
      <c r="D77" s="195"/>
      <c r="E77" s="195"/>
      <c r="F77" s="195"/>
      <c r="G77" s="14">
        <v>69</v>
      </c>
      <c r="H77" s="22">
        <v>53585</v>
      </c>
      <c r="I77" s="22">
        <v>53585</v>
      </c>
    </row>
    <row r="78" spans="1:9" ht="12.75" customHeight="1">
      <c r="A78" s="194" t="s">
        <v>63</v>
      </c>
      <c r="B78" s="194"/>
      <c r="C78" s="194"/>
      <c r="D78" s="194"/>
      <c r="E78" s="194"/>
      <c r="F78" s="194"/>
      <c r="G78" s="15">
        <v>70</v>
      </c>
      <c r="H78" s="102">
        <f>SUM(H79:H83)</f>
        <v>754236955</v>
      </c>
      <c r="I78" s="102">
        <f>SUM(I79:I83)</f>
        <v>905498067</v>
      </c>
    </row>
    <row r="79" spans="1:9" ht="12.75" customHeight="1">
      <c r="A79" s="195" t="s">
        <v>64</v>
      </c>
      <c r="B79" s="195"/>
      <c r="C79" s="195"/>
      <c r="D79" s="195"/>
      <c r="E79" s="195"/>
      <c r="F79" s="195"/>
      <c r="G79" s="14">
        <v>71</v>
      </c>
      <c r="H79" s="22">
        <v>110299193</v>
      </c>
      <c r="I79" s="22">
        <v>124704482</v>
      </c>
    </row>
    <row r="80" spans="1:9" ht="12.75" customHeight="1">
      <c r="A80" s="195" t="s">
        <v>65</v>
      </c>
      <c r="B80" s="195"/>
      <c r="C80" s="195"/>
      <c r="D80" s="195"/>
      <c r="E80" s="195"/>
      <c r="F80" s="195"/>
      <c r="G80" s="14">
        <v>72</v>
      </c>
      <c r="H80" s="22">
        <v>0</v>
      </c>
      <c r="I80" s="22">
        <v>0</v>
      </c>
    </row>
    <row r="81" spans="1:9" ht="12.75" customHeight="1">
      <c r="A81" s="195" t="s">
        <v>66</v>
      </c>
      <c r="B81" s="195"/>
      <c r="C81" s="195"/>
      <c r="D81" s="195"/>
      <c r="E81" s="195"/>
      <c r="F81" s="195"/>
      <c r="G81" s="14">
        <v>73</v>
      </c>
      <c r="H81" s="22">
        <v>0</v>
      </c>
      <c r="I81" s="22">
        <v>0</v>
      </c>
    </row>
    <row r="82" spans="1:9" ht="12.75" customHeight="1">
      <c r="A82" s="195" t="s">
        <v>67</v>
      </c>
      <c r="B82" s="195"/>
      <c r="C82" s="195"/>
      <c r="D82" s="195"/>
      <c r="E82" s="195"/>
      <c r="F82" s="195"/>
      <c r="G82" s="14">
        <v>74</v>
      </c>
      <c r="H82" s="22">
        <v>0</v>
      </c>
      <c r="I82" s="22">
        <v>0</v>
      </c>
    </row>
    <row r="83" spans="1:9" ht="12.75" customHeight="1">
      <c r="A83" s="195" t="s">
        <v>68</v>
      </c>
      <c r="B83" s="195"/>
      <c r="C83" s="195"/>
      <c r="D83" s="195"/>
      <c r="E83" s="195"/>
      <c r="F83" s="195"/>
      <c r="G83" s="14">
        <v>75</v>
      </c>
      <c r="H83" s="22">
        <v>643937762</v>
      </c>
      <c r="I83" s="22">
        <v>780793585</v>
      </c>
    </row>
    <row r="84" spans="1:9" ht="12.75" customHeight="1">
      <c r="A84" s="196" t="s">
        <v>69</v>
      </c>
      <c r="B84" s="196"/>
      <c r="C84" s="196"/>
      <c r="D84" s="196"/>
      <c r="E84" s="196"/>
      <c r="F84" s="196"/>
      <c r="G84" s="95">
        <v>76</v>
      </c>
      <c r="H84" s="96">
        <v>0</v>
      </c>
      <c r="I84" s="96">
        <v>0</v>
      </c>
    </row>
    <row r="85" spans="1:9" ht="12.75" customHeight="1">
      <c r="A85" s="194" t="s">
        <v>445</v>
      </c>
      <c r="B85" s="194"/>
      <c r="C85" s="194"/>
      <c r="D85" s="194"/>
      <c r="E85" s="194"/>
      <c r="F85" s="194"/>
      <c r="G85" s="15">
        <v>77</v>
      </c>
      <c r="H85" s="23">
        <f>H86+H87+H88+H89+H90</f>
        <v>0</v>
      </c>
      <c r="I85" s="23">
        <f>I86+I87+I88+I89+I90</f>
        <v>0</v>
      </c>
    </row>
    <row r="86" spans="1:9" ht="25.5" customHeight="1">
      <c r="A86" s="195" t="s">
        <v>446</v>
      </c>
      <c r="B86" s="195"/>
      <c r="C86" s="195"/>
      <c r="D86" s="195"/>
      <c r="E86" s="195"/>
      <c r="F86" s="195"/>
      <c r="G86" s="14">
        <v>78</v>
      </c>
      <c r="H86" s="22">
        <v>0</v>
      </c>
      <c r="I86" s="22">
        <v>0</v>
      </c>
    </row>
    <row r="87" spans="1:9" ht="12.75" customHeight="1">
      <c r="A87" s="195" t="s">
        <v>70</v>
      </c>
      <c r="B87" s="195"/>
      <c r="C87" s="195"/>
      <c r="D87" s="195"/>
      <c r="E87" s="195"/>
      <c r="F87" s="195"/>
      <c r="G87" s="14">
        <v>79</v>
      </c>
      <c r="H87" s="22">
        <v>0</v>
      </c>
      <c r="I87" s="22">
        <v>0</v>
      </c>
    </row>
    <row r="88" spans="1:9" ht="12.75" customHeight="1">
      <c r="A88" s="195" t="s">
        <v>71</v>
      </c>
      <c r="B88" s="195"/>
      <c r="C88" s="195"/>
      <c r="D88" s="195"/>
      <c r="E88" s="195"/>
      <c r="F88" s="195"/>
      <c r="G88" s="14">
        <v>80</v>
      </c>
      <c r="H88" s="22">
        <v>0</v>
      </c>
      <c r="I88" s="22">
        <v>0</v>
      </c>
    </row>
    <row r="89" spans="1:9" ht="12.75" customHeight="1">
      <c r="A89" s="195" t="s">
        <v>349</v>
      </c>
      <c r="B89" s="195"/>
      <c r="C89" s="195"/>
      <c r="D89" s="195"/>
      <c r="E89" s="195"/>
      <c r="F89" s="195"/>
      <c r="G89" s="14">
        <v>81</v>
      </c>
      <c r="H89" s="22">
        <v>0</v>
      </c>
      <c r="I89" s="22">
        <v>0</v>
      </c>
    </row>
    <row r="90" spans="1:9" ht="12.75" customHeight="1">
      <c r="A90" s="195" t="s">
        <v>350</v>
      </c>
      <c r="B90" s="195"/>
      <c r="C90" s="195"/>
      <c r="D90" s="195"/>
      <c r="E90" s="195"/>
      <c r="F90" s="195"/>
      <c r="G90" s="14">
        <v>82</v>
      </c>
      <c r="H90" s="22">
        <v>0</v>
      </c>
      <c r="I90" s="22">
        <v>0</v>
      </c>
    </row>
    <row r="91" spans="1:9" ht="12.75" customHeight="1">
      <c r="A91" s="194" t="s">
        <v>351</v>
      </c>
      <c r="B91" s="194"/>
      <c r="C91" s="194"/>
      <c r="D91" s="194"/>
      <c r="E91" s="194"/>
      <c r="F91" s="194"/>
      <c r="G91" s="15">
        <v>83</v>
      </c>
      <c r="H91" s="23">
        <f>H92-H93</f>
        <v>572215606</v>
      </c>
      <c r="I91" s="23">
        <f>I92-I93</f>
        <v>626930426</v>
      </c>
    </row>
    <row r="92" spans="1:9" ht="12.75" customHeight="1">
      <c r="A92" s="195" t="s">
        <v>72</v>
      </c>
      <c r="B92" s="195"/>
      <c r="C92" s="195"/>
      <c r="D92" s="195"/>
      <c r="E92" s="195"/>
      <c r="F92" s="195"/>
      <c r="G92" s="14">
        <v>84</v>
      </c>
      <c r="H92" s="22">
        <v>572215606</v>
      </c>
      <c r="I92" s="22">
        <v>626930426</v>
      </c>
    </row>
    <row r="93" spans="1:9" ht="12.75" customHeight="1">
      <c r="A93" s="195" t="s">
        <v>73</v>
      </c>
      <c r="B93" s="195"/>
      <c r="C93" s="195"/>
      <c r="D93" s="195"/>
      <c r="E93" s="195"/>
      <c r="F93" s="195"/>
      <c r="G93" s="14">
        <v>85</v>
      </c>
      <c r="H93" s="22">
        <v>0</v>
      </c>
      <c r="I93" s="22">
        <v>0</v>
      </c>
    </row>
    <row r="94" spans="1:9" ht="12.75" customHeight="1">
      <c r="A94" s="194" t="s">
        <v>352</v>
      </c>
      <c r="B94" s="194"/>
      <c r="C94" s="194"/>
      <c r="D94" s="194"/>
      <c r="E94" s="194"/>
      <c r="F94" s="194"/>
      <c r="G94" s="15">
        <v>86</v>
      </c>
      <c r="H94" s="23">
        <f>H95-H96</f>
        <v>288103455</v>
      </c>
      <c r="I94" s="23">
        <f>I95-I96</f>
        <v>196078182</v>
      </c>
    </row>
    <row r="95" spans="1:9" ht="12.75" customHeight="1">
      <c r="A95" s="195" t="s">
        <v>74</v>
      </c>
      <c r="B95" s="195"/>
      <c r="C95" s="195"/>
      <c r="D95" s="195"/>
      <c r="E95" s="195"/>
      <c r="F95" s="195"/>
      <c r="G95" s="14">
        <v>87</v>
      </c>
      <c r="H95" s="22">
        <v>288103455</v>
      </c>
      <c r="I95" s="22">
        <v>196078182</v>
      </c>
    </row>
    <row r="96" spans="1:9" ht="12.75" customHeight="1">
      <c r="A96" s="195" t="s">
        <v>75</v>
      </c>
      <c r="B96" s="195"/>
      <c r="C96" s="195"/>
      <c r="D96" s="195"/>
      <c r="E96" s="195"/>
      <c r="F96" s="195"/>
      <c r="G96" s="14">
        <v>88</v>
      </c>
      <c r="H96" s="22">
        <v>0</v>
      </c>
      <c r="I96" s="22">
        <v>0</v>
      </c>
    </row>
    <row r="97" spans="1:9" ht="12.75" customHeight="1">
      <c r="A97" s="195" t="s">
        <v>76</v>
      </c>
      <c r="B97" s="195"/>
      <c r="C97" s="195"/>
      <c r="D97" s="195"/>
      <c r="E97" s="195"/>
      <c r="F97" s="195"/>
      <c r="G97" s="14">
        <v>89</v>
      </c>
      <c r="H97" s="22">
        <v>0</v>
      </c>
      <c r="I97" s="22">
        <v>0</v>
      </c>
    </row>
    <row r="98" spans="1:9" ht="12.75" customHeight="1">
      <c r="A98" s="197" t="s">
        <v>354</v>
      </c>
      <c r="B98" s="197"/>
      <c r="C98" s="197"/>
      <c r="D98" s="197"/>
      <c r="E98" s="197"/>
      <c r="F98" s="197"/>
      <c r="G98" s="15">
        <v>90</v>
      </c>
      <c r="H98" s="23">
        <f>SUM(H99:H104)</f>
        <v>17447489</v>
      </c>
      <c r="I98" s="23">
        <f>SUM(I99:I104)</f>
        <v>13893144</v>
      </c>
    </row>
    <row r="99" spans="1:9" ht="12.75" customHeight="1">
      <c r="A99" s="195" t="s">
        <v>77</v>
      </c>
      <c r="B99" s="195"/>
      <c r="C99" s="195"/>
      <c r="D99" s="195"/>
      <c r="E99" s="195"/>
      <c r="F99" s="195"/>
      <c r="G99" s="14">
        <v>91</v>
      </c>
      <c r="H99" s="22">
        <v>14263893</v>
      </c>
      <c r="I99" s="22">
        <v>10799672</v>
      </c>
    </row>
    <row r="100" spans="1:9" ht="12.75" customHeight="1">
      <c r="A100" s="195" t="s">
        <v>78</v>
      </c>
      <c r="B100" s="195"/>
      <c r="C100" s="195"/>
      <c r="D100" s="195"/>
      <c r="E100" s="195"/>
      <c r="F100" s="195"/>
      <c r="G100" s="14">
        <v>92</v>
      </c>
      <c r="H100" s="22">
        <v>0</v>
      </c>
      <c r="I100" s="22">
        <v>0</v>
      </c>
    </row>
    <row r="101" spans="1:9" ht="12.75" customHeight="1">
      <c r="A101" s="195" t="s">
        <v>79</v>
      </c>
      <c r="B101" s="195"/>
      <c r="C101" s="195"/>
      <c r="D101" s="195"/>
      <c r="E101" s="195"/>
      <c r="F101" s="195"/>
      <c r="G101" s="14">
        <v>93</v>
      </c>
      <c r="H101" s="22">
        <v>3183596</v>
      </c>
      <c r="I101" s="22">
        <v>3093472</v>
      </c>
    </row>
    <row r="102" spans="1:9" ht="12.75" customHeight="1">
      <c r="A102" s="195" t="s">
        <v>80</v>
      </c>
      <c r="B102" s="195"/>
      <c r="C102" s="195"/>
      <c r="D102" s="195"/>
      <c r="E102" s="195"/>
      <c r="F102" s="195"/>
      <c r="G102" s="14">
        <v>94</v>
      </c>
      <c r="H102" s="22">
        <v>0</v>
      </c>
      <c r="I102" s="22">
        <v>0</v>
      </c>
    </row>
    <row r="103" spans="1:9" ht="12.75" customHeight="1">
      <c r="A103" s="195" t="s">
        <v>81</v>
      </c>
      <c r="B103" s="195"/>
      <c r="C103" s="195"/>
      <c r="D103" s="195"/>
      <c r="E103" s="195"/>
      <c r="F103" s="195"/>
      <c r="G103" s="14">
        <v>95</v>
      </c>
      <c r="H103" s="22">
        <v>0</v>
      </c>
      <c r="I103" s="22">
        <v>0</v>
      </c>
    </row>
    <row r="104" spans="1:9" ht="12.75" customHeight="1">
      <c r="A104" s="195" t="s">
        <v>82</v>
      </c>
      <c r="B104" s="195"/>
      <c r="C104" s="195"/>
      <c r="D104" s="195"/>
      <c r="E104" s="195"/>
      <c r="F104" s="195"/>
      <c r="G104" s="14">
        <v>96</v>
      </c>
      <c r="H104" s="22">
        <v>0</v>
      </c>
      <c r="I104" s="22">
        <v>0</v>
      </c>
    </row>
    <row r="105" spans="1:9" ht="12.75" customHeight="1">
      <c r="A105" s="197" t="s">
        <v>355</v>
      </c>
      <c r="B105" s="197"/>
      <c r="C105" s="197"/>
      <c r="D105" s="197"/>
      <c r="E105" s="197"/>
      <c r="F105" s="197"/>
      <c r="G105" s="15">
        <v>97</v>
      </c>
      <c r="H105" s="23">
        <f>SUM(H106:H116)</f>
        <v>83117057</v>
      </c>
      <c r="I105" s="23">
        <f>SUM(I106:I116)</f>
        <v>87907653</v>
      </c>
    </row>
    <row r="106" spans="1:9" ht="12.75" customHeight="1">
      <c r="A106" s="195" t="s">
        <v>83</v>
      </c>
      <c r="B106" s="195"/>
      <c r="C106" s="195"/>
      <c r="D106" s="195"/>
      <c r="E106" s="195"/>
      <c r="F106" s="195"/>
      <c r="G106" s="14">
        <v>98</v>
      </c>
      <c r="H106" s="22">
        <v>0</v>
      </c>
      <c r="I106" s="22">
        <v>0</v>
      </c>
    </row>
    <row r="107" spans="1:9" ht="24" customHeight="1">
      <c r="A107" s="195" t="s">
        <v>84</v>
      </c>
      <c r="B107" s="195"/>
      <c r="C107" s="195"/>
      <c r="D107" s="195"/>
      <c r="E107" s="195"/>
      <c r="F107" s="195"/>
      <c r="G107" s="14">
        <v>99</v>
      </c>
      <c r="H107" s="22">
        <v>0</v>
      </c>
      <c r="I107" s="22">
        <v>0</v>
      </c>
    </row>
    <row r="108" spans="1:9" ht="12.75" customHeight="1">
      <c r="A108" s="195" t="s">
        <v>85</v>
      </c>
      <c r="B108" s="195"/>
      <c r="C108" s="195"/>
      <c r="D108" s="195"/>
      <c r="E108" s="195"/>
      <c r="F108" s="195"/>
      <c r="G108" s="14">
        <v>100</v>
      </c>
      <c r="H108" s="22">
        <v>0</v>
      </c>
      <c r="I108" s="22">
        <v>0</v>
      </c>
    </row>
    <row r="109" spans="1:9" ht="21" customHeight="1">
      <c r="A109" s="195" t="s">
        <v>86</v>
      </c>
      <c r="B109" s="195"/>
      <c r="C109" s="195"/>
      <c r="D109" s="195"/>
      <c r="E109" s="195"/>
      <c r="F109" s="195"/>
      <c r="G109" s="14">
        <v>101</v>
      </c>
      <c r="H109" s="22">
        <v>0</v>
      </c>
      <c r="I109" s="22">
        <v>0</v>
      </c>
    </row>
    <row r="110" spans="1:9" ht="12.75" customHeight="1">
      <c r="A110" s="195" t="s">
        <v>87</v>
      </c>
      <c r="B110" s="195"/>
      <c r="C110" s="195"/>
      <c r="D110" s="195"/>
      <c r="E110" s="195"/>
      <c r="F110" s="195"/>
      <c r="G110" s="14">
        <v>102</v>
      </c>
      <c r="H110" s="22">
        <v>0</v>
      </c>
      <c r="I110" s="22">
        <v>0</v>
      </c>
    </row>
    <row r="111" spans="1:9" ht="12.75" customHeight="1">
      <c r="A111" s="195" t="s">
        <v>88</v>
      </c>
      <c r="B111" s="195"/>
      <c r="C111" s="195"/>
      <c r="D111" s="195"/>
      <c r="E111" s="195"/>
      <c r="F111" s="195"/>
      <c r="G111" s="14">
        <v>103</v>
      </c>
      <c r="H111" s="22">
        <v>4688571</v>
      </c>
      <c r="I111" s="22">
        <v>5805763</v>
      </c>
    </row>
    <row r="112" spans="1:9" ht="12.75" customHeight="1">
      <c r="A112" s="195" t="s">
        <v>89</v>
      </c>
      <c r="B112" s="195"/>
      <c r="C112" s="195"/>
      <c r="D112" s="195"/>
      <c r="E112" s="195"/>
      <c r="F112" s="195"/>
      <c r="G112" s="14">
        <v>104</v>
      </c>
      <c r="H112" s="22">
        <v>0</v>
      </c>
      <c r="I112" s="22">
        <v>0</v>
      </c>
    </row>
    <row r="113" spans="1:9" ht="12.75" customHeight="1">
      <c r="A113" s="195" t="s">
        <v>90</v>
      </c>
      <c r="B113" s="195"/>
      <c r="C113" s="195"/>
      <c r="D113" s="195"/>
      <c r="E113" s="195"/>
      <c r="F113" s="195"/>
      <c r="G113" s="14">
        <v>105</v>
      </c>
      <c r="H113" s="22">
        <v>0</v>
      </c>
      <c r="I113" s="22">
        <v>0</v>
      </c>
    </row>
    <row r="114" spans="1:9" ht="12.75" customHeight="1">
      <c r="A114" s="195" t="s">
        <v>91</v>
      </c>
      <c r="B114" s="195"/>
      <c r="C114" s="195"/>
      <c r="D114" s="195"/>
      <c r="E114" s="195"/>
      <c r="F114" s="195"/>
      <c r="G114" s="14">
        <v>106</v>
      </c>
      <c r="H114" s="22">
        <v>0</v>
      </c>
      <c r="I114" s="22">
        <v>0</v>
      </c>
    </row>
    <row r="115" spans="1:9" ht="12.75" customHeight="1">
      <c r="A115" s="195" t="s">
        <v>92</v>
      </c>
      <c r="B115" s="195"/>
      <c r="C115" s="195"/>
      <c r="D115" s="195"/>
      <c r="E115" s="195"/>
      <c r="F115" s="195"/>
      <c r="G115" s="14">
        <v>107</v>
      </c>
      <c r="H115" s="22">
        <v>78428486</v>
      </c>
      <c r="I115" s="22">
        <v>82101890</v>
      </c>
    </row>
    <row r="116" spans="1:9" ht="12.75" customHeight="1">
      <c r="A116" s="195" t="s">
        <v>93</v>
      </c>
      <c r="B116" s="195"/>
      <c r="C116" s="195"/>
      <c r="D116" s="195"/>
      <c r="E116" s="195"/>
      <c r="F116" s="195"/>
      <c r="G116" s="14">
        <v>108</v>
      </c>
      <c r="H116" s="22">
        <v>0</v>
      </c>
      <c r="I116" s="22">
        <v>0</v>
      </c>
    </row>
    <row r="117" spans="1:9" ht="12.75" customHeight="1">
      <c r="A117" s="197" t="s">
        <v>356</v>
      </c>
      <c r="B117" s="197"/>
      <c r="C117" s="197"/>
      <c r="D117" s="197"/>
      <c r="E117" s="197"/>
      <c r="F117" s="197"/>
      <c r="G117" s="15">
        <v>109</v>
      </c>
      <c r="H117" s="23">
        <f>SUM(H118:H131)</f>
        <v>127946999</v>
      </c>
      <c r="I117" s="23">
        <f>SUM(I118:I131)</f>
        <v>31818845</v>
      </c>
    </row>
    <row r="118" spans="1:9" ht="12.75" customHeight="1">
      <c r="A118" s="195" t="s">
        <v>83</v>
      </c>
      <c r="B118" s="195"/>
      <c r="C118" s="195"/>
      <c r="D118" s="195"/>
      <c r="E118" s="195"/>
      <c r="F118" s="195"/>
      <c r="G118" s="14">
        <v>110</v>
      </c>
      <c r="H118" s="22">
        <v>0</v>
      </c>
      <c r="I118" s="22">
        <v>0</v>
      </c>
    </row>
    <row r="119" spans="1:9" ht="21.75" customHeight="1">
      <c r="A119" s="195" t="s">
        <v>84</v>
      </c>
      <c r="B119" s="195"/>
      <c r="C119" s="195"/>
      <c r="D119" s="195"/>
      <c r="E119" s="195"/>
      <c r="F119" s="195"/>
      <c r="G119" s="14">
        <v>111</v>
      </c>
      <c r="H119" s="22">
        <v>0</v>
      </c>
      <c r="I119" s="22">
        <v>0</v>
      </c>
    </row>
    <row r="120" spans="1:9" ht="12.75" customHeight="1">
      <c r="A120" s="195" t="s">
        <v>85</v>
      </c>
      <c r="B120" s="195"/>
      <c r="C120" s="195"/>
      <c r="D120" s="195"/>
      <c r="E120" s="195"/>
      <c r="F120" s="195"/>
      <c r="G120" s="14">
        <v>112</v>
      </c>
      <c r="H120" s="22">
        <v>0</v>
      </c>
      <c r="I120" s="22">
        <v>0</v>
      </c>
    </row>
    <row r="121" spans="1:9" ht="23.25" customHeight="1">
      <c r="A121" s="195" t="s">
        <v>86</v>
      </c>
      <c r="B121" s="195"/>
      <c r="C121" s="195"/>
      <c r="D121" s="195"/>
      <c r="E121" s="195"/>
      <c r="F121" s="195"/>
      <c r="G121" s="14">
        <v>113</v>
      </c>
      <c r="H121" s="22">
        <v>0</v>
      </c>
      <c r="I121" s="22">
        <v>0</v>
      </c>
    </row>
    <row r="122" spans="1:9" ht="12.75" customHeight="1">
      <c r="A122" s="195" t="s">
        <v>87</v>
      </c>
      <c r="B122" s="195"/>
      <c r="C122" s="195"/>
      <c r="D122" s="195"/>
      <c r="E122" s="195"/>
      <c r="F122" s="195"/>
      <c r="G122" s="14">
        <v>114</v>
      </c>
      <c r="H122" s="22">
        <v>0</v>
      </c>
      <c r="I122" s="22">
        <v>0</v>
      </c>
    </row>
    <row r="123" spans="1:9" ht="12.75" customHeight="1">
      <c r="A123" s="195" t="s">
        <v>88</v>
      </c>
      <c r="B123" s="195"/>
      <c r="C123" s="195"/>
      <c r="D123" s="195"/>
      <c r="E123" s="195"/>
      <c r="F123" s="195"/>
      <c r="G123" s="14">
        <v>115</v>
      </c>
      <c r="H123" s="22">
        <v>1783923</v>
      </c>
      <c r="I123" s="22">
        <v>494329</v>
      </c>
    </row>
    <row r="124" spans="1:9" ht="12.75" customHeight="1">
      <c r="A124" s="195" t="s">
        <v>89</v>
      </c>
      <c r="B124" s="195"/>
      <c r="C124" s="195"/>
      <c r="D124" s="195"/>
      <c r="E124" s="195"/>
      <c r="F124" s="195"/>
      <c r="G124" s="14">
        <v>116</v>
      </c>
      <c r="H124" s="22">
        <v>15906</v>
      </c>
      <c r="I124" s="22">
        <v>15906</v>
      </c>
    </row>
    <row r="125" spans="1:9" ht="12.75" customHeight="1">
      <c r="A125" s="195" t="s">
        <v>90</v>
      </c>
      <c r="B125" s="195"/>
      <c r="C125" s="195"/>
      <c r="D125" s="195"/>
      <c r="E125" s="195"/>
      <c r="F125" s="195"/>
      <c r="G125" s="14">
        <v>117</v>
      </c>
      <c r="H125" s="22">
        <v>115269300</v>
      </c>
      <c r="I125" s="22">
        <v>16546590</v>
      </c>
    </row>
    <row r="126" spans="1:9" ht="12.75">
      <c r="A126" s="195" t="s">
        <v>91</v>
      </c>
      <c r="B126" s="195"/>
      <c r="C126" s="195"/>
      <c r="D126" s="195"/>
      <c r="E126" s="195"/>
      <c r="F126" s="195"/>
      <c r="G126" s="14">
        <v>118</v>
      </c>
      <c r="H126" s="22">
        <v>0</v>
      </c>
      <c r="I126" s="22">
        <v>0</v>
      </c>
    </row>
    <row r="127" spans="1:9" ht="12.75">
      <c r="A127" s="195" t="s">
        <v>94</v>
      </c>
      <c r="B127" s="195"/>
      <c r="C127" s="195"/>
      <c r="D127" s="195"/>
      <c r="E127" s="195"/>
      <c r="F127" s="195"/>
      <c r="G127" s="14">
        <v>119</v>
      </c>
      <c r="H127" s="22">
        <v>4453475</v>
      </c>
      <c r="I127" s="22">
        <v>4655488</v>
      </c>
    </row>
    <row r="128" spans="1:9" ht="12.75">
      <c r="A128" s="195" t="s">
        <v>95</v>
      </c>
      <c r="B128" s="195"/>
      <c r="C128" s="195"/>
      <c r="D128" s="195"/>
      <c r="E128" s="195"/>
      <c r="F128" s="195"/>
      <c r="G128" s="14">
        <v>120</v>
      </c>
      <c r="H128" s="22">
        <v>5580238</v>
      </c>
      <c r="I128" s="22">
        <v>9377226</v>
      </c>
    </row>
    <row r="129" spans="1:9" ht="12.75">
      <c r="A129" s="195" t="s">
        <v>96</v>
      </c>
      <c r="B129" s="195"/>
      <c r="C129" s="195"/>
      <c r="D129" s="195"/>
      <c r="E129" s="195"/>
      <c r="F129" s="195"/>
      <c r="G129" s="14">
        <v>121</v>
      </c>
      <c r="H129" s="22">
        <v>191683</v>
      </c>
      <c r="I129" s="22">
        <v>191238</v>
      </c>
    </row>
    <row r="130" spans="1:9" ht="12.75">
      <c r="A130" s="195" t="s">
        <v>97</v>
      </c>
      <c r="B130" s="195"/>
      <c r="C130" s="195"/>
      <c r="D130" s="195"/>
      <c r="E130" s="195"/>
      <c r="F130" s="195"/>
      <c r="G130" s="14">
        <v>122</v>
      </c>
      <c r="H130" s="22">
        <v>0</v>
      </c>
      <c r="I130" s="22">
        <v>0</v>
      </c>
    </row>
    <row r="131" spans="1:9" ht="12.75">
      <c r="A131" s="195" t="s">
        <v>98</v>
      </c>
      <c r="B131" s="195"/>
      <c r="C131" s="195"/>
      <c r="D131" s="195"/>
      <c r="E131" s="195"/>
      <c r="F131" s="195"/>
      <c r="G131" s="14">
        <v>123</v>
      </c>
      <c r="H131" s="22">
        <v>652474</v>
      </c>
      <c r="I131" s="22">
        <v>538068</v>
      </c>
    </row>
    <row r="132" spans="1:9" ht="21.75" customHeight="1">
      <c r="A132" s="198" t="s">
        <v>99</v>
      </c>
      <c r="B132" s="198"/>
      <c r="C132" s="198"/>
      <c r="D132" s="198"/>
      <c r="E132" s="198"/>
      <c r="F132" s="198"/>
      <c r="G132" s="14">
        <v>124</v>
      </c>
      <c r="H132" s="22">
        <v>2910844</v>
      </c>
      <c r="I132" s="22">
        <v>5808262</v>
      </c>
    </row>
    <row r="133" spans="1:9" ht="12.75" customHeight="1">
      <c r="A133" s="197" t="s">
        <v>357</v>
      </c>
      <c r="B133" s="197"/>
      <c r="C133" s="197"/>
      <c r="D133" s="197"/>
      <c r="E133" s="197"/>
      <c r="F133" s="197"/>
      <c r="G133" s="15">
        <v>125</v>
      </c>
      <c r="H133" s="23">
        <f>H75+H98+H105+H117+H132</f>
        <v>4798469930</v>
      </c>
      <c r="I133" s="23">
        <f>I75+I98+I105+I117+I132</f>
        <v>4820426104</v>
      </c>
    </row>
    <row r="134" spans="1:9" ht="12.75">
      <c r="A134" s="198" t="s">
        <v>100</v>
      </c>
      <c r="B134" s="198"/>
      <c r="C134" s="198"/>
      <c r="D134" s="198"/>
      <c r="E134" s="198"/>
      <c r="F134" s="198"/>
      <c r="G134" s="14">
        <v>126</v>
      </c>
      <c r="H134" s="22">
        <v>2171809907</v>
      </c>
      <c r="I134" s="22">
        <v>2171698052</v>
      </c>
    </row>
  </sheetData>
  <sheetProtection sheet="1" objects="1" scenarios="1"/>
  <mergeCells count="134">
    <mergeCell ref="A88:F88"/>
    <mergeCell ref="A53:F53"/>
    <mergeCell ref="A75:F75"/>
    <mergeCell ref="A76:F76"/>
    <mergeCell ref="A77:F77"/>
    <mergeCell ref="A54:F54"/>
    <mergeCell ref="A55:F55"/>
    <mergeCell ref="A56:F56"/>
    <mergeCell ref="A67:F67"/>
    <mergeCell ref="A11:F11"/>
    <mergeCell ref="A44:F44"/>
    <mergeCell ref="A45:F45"/>
    <mergeCell ref="A46:F46"/>
    <mergeCell ref="A51:F51"/>
    <mergeCell ref="A68:F68"/>
    <mergeCell ref="A60:F60"/>
    <mergeCell ref="A61:F61"/>
    <mergeCell ref="A62:F62"/>
    <mergeCell ref="A63:F63"/>
    <mergeCell ref="A47:F47"/>
    <mergeCell ref="A38:F38"/>
    <mergeCell ref="A39:F39"/>
    <mergeCell ref="A40:F40"/>
    <mergeCell ref="A86:F86"/>
    <mergeCell ref="A87:F87"/>
    <mergeCell ref="A57:F57"/>
    <mergeCell ref="A58:F58"/>
    <mergeCell ref="A59:F59"/>
    <mergeCell ref="A69:F69"/>
    <mergeCell ref="A18:F18"/>
    <mergeCell ref="A19:F19"/>
    <mergeCell ref="A20:F20"/>
    <mergeCell ref="A21:F21"/>
    <mergeCell ref="A27:F27"/>
    <mergeCell ref="A52:F52"/>
    <mergeCell ref="A34:F34"/>
    <mergeCell ref="A35:F35"/>
    <mergeCell ref="A36:F36"/>
    <mergeCell ref="A37:F37"/>
    <mergeCell ref="A99:F99"/>
    <mergeCell ref="A96:F96"/>
    <mergeCell ref="A97:F97"/>
    <mergeCell ref="A100:F100"/>
    <mergeCell ref="A101:F101"/>
    <mergeCell ref="A28:F28"/>
    <mergeCell ref="A29:F29"/>
    <mergeCell ref="A30:F30"/>
    <mergeCell ref="A31:F31"/>
    <mergeCell ref="A50:F50"/>
    <mergeCell ref="A115:F115"/>
    <mergeCell ref="A116:F116"/>
    <mergeCell ref="A117:F117"/>
    <mergeCell ref="A118:F118"/>
    <mergeCell ref="A127:F127"/>
    <mergeCell ref="A41:F41"/>
    <mergeCell ref="A109:F109"/>
    <mergeCell ref="A110:F110"/>
    <mergeCell ref="A111:F111"/>
    <mergeCell ref="A98:F98"/>
    <mergeCell ref="A122:F122"/>
    <mergeCell ref="A123:F123"/>
    <mergeCell ref="A124:F124"/>
    <mergeCell ref="A128:F128"/>
    <mergeCell ref="A129:F129"/>
    <mergeCell ref="A130:F130"/>
    <mergeCell ref="A125:F125"/>
    <mergeCell ref="A126:F126"/>
    <mergeCell ref="A102:F102"/>
    <mergeCell ref="A103:F103"/>
    <mergeCell ref="A106:F106"/>
    <mergeCell ref="A107:F107"/>
    <mergeCell ref="A108:F108"/>
    <mergeCell ref="A1:I1"/>
    <mergeCell ref="A2:I2"/>
    <mergeCell ref="A3:I3"/>
    <mergeCell ref="A25:F25"/>
    <mergeCell ref="A26:F26"/>
    <mergeCell ref="A10:F10"/>
    <mergeCell ref="A32:F32"/>
    <mergeCell ref="A33:F33"/>
    <mergeCell ref="A12:F12"/>
    <mergeCell ref="A13:F13"/>
    <mergeCell ref="A14:F14"/>
    <mergeCell ref="A15:F15"/>
    <mergeCell ref="A22:F22"/>
    <mergeCell ref="A23:F23"/>
    <mergeCell ref="A24:F24"/>
    <mergeCell ref="A66:F66"/>
    <mergeCell ref="A89:F89"/>
    <mergeCell ref="A4:I4"/>
    <mergeCell ref="A16:F16"/>
    <mergeCell ref="A17:F17"/>
    <mergeCell ref="A6:F6"/>
    <mergeCell ref="A5:F5"/>
    <mergeCell ref="A7:I7"/>
    <mergeCell ref="A8:F8"/>
    <mergeCell ref="A9:F9"/>
    <mergeCell ref="A104:F104"/>
    <mergeCell ref="A105:F105"/>
    <mergeCell ref="A42:F42"/>
    <mergeCell ref="A43:F43"/>
    <mergeCell ref="A48:F48"/>
    <mergeCell ref="A49:F49"/>
    <mergeCell ref="A91:F91"/>
    <mergeCell ref="A92:F92"/>
    <mergeCell ref="A64:F64"/>
    <mergeCell ref="A65:F65"/>
    <mergeCell ref="A131:F131"/>
    <mergeCell ref="A132:F132"/>
    <mergeCell ref="A133:F133"/>
    <mergeCell ref="A134:F134"/>
    <mergeCell ref="A112:F112"/>
    <mergeCell ref="A113:F113"/>
    <mergeCell ref="A114:F114"/>
    <mergeCell ref="A119:F119"/>
    <mergeCell ref="A120:F120"/>
    <mergeCell ref="A121:F121"/>
    <mergeCell ref="A72:F72"/>
    <mergeCell ref="A73:F73"/>
    <mergeCell ref="A74:I74"/>
    <mergeCell ref="A80:F80"/>
    <mergeCell ref="A81:F81"/>
    <mergeCell ref="A70:F70"/>
    <mergeCell ref="A71:F71"/>
    <mergeCell ref="A94:F94"/>
    <mergeCell ref="A95:F95"/>
    <mergeCell ref="A84:F84"/>
    <mergeCell ref="A85:F85"/>
    <mergeCell ref="A78:F78"/>
    <mergeCell ref="A79:F79"/>
    <mergeCell ref="A82:F82"/>
    <mergeCell ref="A83:F83"/>
    <mergeCell ref="A90:F90"/>
    <mergeCell ref="A93:F93"/>
  </mergeCells>
  <dataValidations count="7">
    <dataValidation type="whole" operator="greaterThanOrEqual" allowBlank="1" showInputMessage="1" showErrorMessage="1" errorTitle="Pogrešan unos" error="Mogu se unijeti samo cjelobrojne pozitivne vrijednosti." sqref="H65488:I65488">
      <formula1>0</formula1>
    </dataValidation>
    <dataValidation type="whole" operator="notEqual" allowBlank="1" showInputMessage="1" showErrorMessage="1" errorTitle="Pogrešan unos" error="Mogu se unijeti samo cjelobrojne vrijednosti. Ova AOP oznaka može se unijeti i s negativnim predznakom" sqref="H65496:I65496">
      <formula1>9999999999</formula1>
    </dataValidation>
    <dataValidation type="whole" operator="notEqual" allowBlank="1" showInputMessage="1" showErrorMessage="1" errorTitle="Pogrešan unos" error="Mogu se unijeti samo cjelobrojne pozitivne ili negativne vrijednosti." sqref="H65489:I65489">
      <formula1>9999999999</formula1>
    </dataValidation>
    <dataValidation type="whole" operator="notEqual" allowBlank="1" showInputMessage="1" showErrorMessage="1" errorTitle="Pogrešan unos" error="Mogu se unijeti samo cjelobrojne pozitivne ili negativne vrijednosti." sqref="H65487:I65487">
      <formula1>999999999999</formula1>
    </dataValidation>
    <dataValidation type="whole" operator="notEqual" allowBlank="1" showInputMessage="1" showErrorMessage="1" errorTitle="Pogrešan unos" error="Mogu se unijeti samo cjelobrojne vrijednosti." sqref="H65536:I65536">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pageMargins left="0.7480314960629921" right="0.7480314960629921" top="0.984251968503937" bottom="0.984251968503937" header="0.5118110236220472" footer="0.5118110236220472"/>
  <pageSetup fitToHeight="0"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SheetLayoutView="110" zoomScalePageLayoutView="0" workbookViewId="0" topLeftCell="A11">
      <selection activeCell="K16" sqref="K16"/>
    </sheetView>
  </sheetViews>
  <sheetFormatPr defaultColWidth="9.140625" defaultRowHeight="12.75"/>
  <cols>
    <col min="1" max="7" width="9.140625" style="104" customWidth="1"/>
    <col min="8" max="11" width="19.140625" style="103" customWidth="1"/>
    <col min="12" max="16384" width="9.140625" style="104" customWidth="1"/>
  </cols>
  <sheetData>
    <row r="1" spans="1:9" ht="12.75">
      <c r="A1" s="232" t="s">
        <v>102</v>
      </c>
      <c r="B1" s="233"/>
      <c r="C1" s="233"/>
      <c r="D1" s="233"/>
      <c r="E1" s="233"/>
      <c r="F1" s="233"/>
      <c r="G1" s="233"/>
      <c r="H1" s="233"/>
      <c r="I1" s="233"/>
    </row>
    <row r="2" spans="1:9" ht="12.75">
      <c r="A2" s="234" t="s">
        <v>463</v>
      </c>
      <c r="B2" s="235"/>
      <c r="C2" s="235"/>
      <c r="D2" s="235"/>
      <c r="E2" s="235"/>
      <c r="F2" s="235"/>
      <c r="G2" s="235"/>
      <c r="H2" s="235"/>
      <c r="I2" s="235"/>
    </row>
    <row r="3" spans="1:11" ht="12.75">
      <c r="A3" s="236" t="s">
        <v>282</v>
      </c>
      <c r="B3" s="237"/>
      <c r="C3" s="237"/>
      <c r="D3" s="237"/>
      <c r="E3" s="237"/>
      <c r="F3" s="237"/>
      <c r="G3" s="237"/>
      <c r="H3" s="237"/>
      <c r="I3" s="237"/>
      <c r="J3" s="238"/>
      <c r="K3" s="238"/>
    </row>
    <row r="4" spans="1:11" ht="12.75">
      <c r="A4" s="239" t="s">
        <v>468</v>
      </c>
      <c r="B4" s="240"/>
      <c r="C4" s="240"/>
      <c r="D4" s="240"/>
      <c r="E4" s="240"/>
      <c r="F4" s="240"/>
      <c r="G4" s="240"/>
      <c r="H4" s="240"/>
      <c r="I4" s="240"/>
      <c r="J4" s="241"/>
      <c r="K4" s="241"/>
    </row>
    <row r="5" spans="1:11" ht="21.75" customHeight="1">
      <c r="A5" s="242" t="s">
        <v>2</v>
      </c>
      <c r="B5" s="243"/>
      <c r="C5" s="243"/>
      <c r="D5" s="243"/>
      <c r="E5" s="243"/>
      <c r="F5" s="243"/>
      <c r="G5" s="242" t="s">
        <v>103</v>
      </c>
      <c r="H5" s="244" t="s">
        <v>302</v>
      </c>
      <c r="I5" s="245"/>
      <c r="J5" s="244" t="s">
        <v>279</v>
      </c>
      <c r="K5" s="245"/>
    </row>
    <row r="6" spans="1:11" ht="12.75">
      <c r="A6" s="243"/>
      <c r="B6" s="243"/>
      <c r="C6" s="243"/>
      <c r="D6" s="243"/>
      <c r="E6" s="243"/>
      <c r="F6" s="243"/>
      <c r="G6" s="243"/>
      <c r="H6" s="105" t="s">
        <v>295</v>
      </c>
      <c r="I6" s="105" t="s">
        <v>296</v>
      </c>
      <c r="J6" s="105" t="s">
        <v>295</v>
      </c>
      <c r="K6" s="105" t="s">
        <v>296</v>
      </c>
    </row>
    <row r="7" spans="1:11" ht="12.75">
      <c r="A7" s="230">
        <v>1</v>
      </c>
      <c r="B7" s="231"/>
      <c r="C7" s="231"/>
      <c r="D7" s="231"/>
      <c r="E7" s="231"/>
      <c r="F7" s="231"/>
      <c r="G7" s="106">
        <v>2</v>
      </c>
      <c r="H7" s="105">
        <v>3</v>
      </c>
      <c r="I7" s="105">
        <v>4</v>
      </c>
      <c r="J7" s="105">
        <v>5</v>
      </c>
      <c r="K7" s="105">
        <v>6</v>
      </c>
    </row>
    <row r="8" spans="1:11" ht="12.75" customHeight="1">
      <c r="A8" s="224" t="s">
        <v>358</v>
      </c>
      <c r="B8" s="224"/>
      <c r="C8" s="224"/>
      <c r="D8" s="224"/>
      <c r="E8" s="224"/>
      <c r="F8" s="224"/>
      <c r="G8" s="15">
        <v>1</v>
      </c>
      <c r="H8" s="107">
        <f>SUM(H9:H13)</f>
        <v>578259051</v>
      </c>
      <c r="I8" s="107">
        <f>SUM(I9:I13)</f>
        <v>207308359</v>
      </c>
      <c r="J8" s="107">
        <f>SUM(J9:J13)</f>
        <v>561509670</v>
      </c>
      <c r="K8" s="107">
        <f>SUM(K9:K13)</f>
        <v>185645691</v>
      </c>
    </row>
    <row r="9" spans="1:11" ht="12.75" customHeight="1">
      <c r="A9" s="195" t="s">
        <v>115</v>
      </c>
      <c r="B9" s="195"/>
      <c r="C9" s="195"/>
      <c r="D9" s="195"/>
      <c r="E9" s="195"/>
      <c r="F9" s="195"/>
      <c r="G9" s="14">
        <v>2</v>
      </c>
      <c r="H9" s="108">
        <v>0</v>
      </c>
      <c r="I9" s="108">
        <v>0</v>
      </c>
      <c r="J9" s="111">
        <v>0</v>
      </c>
      <c r="K9" s="111">
        <v>0</v>
      </c>
    </row>
    <row r="10" spans="1:11" ht="12.75" customHeight="1">
      <c r="A10" s="195" t="s">
        <v>116</v>
      </c>
      <c r="B10" s="195"/>
      <c r="C10" s="195"/>
      <c r="D10" s="195"/>
      <c r="E10" s="195"/>
      <c r="F10" s="195"/>
      <c r="G10" s="14">
        <v>3</v>
      </c>
      <c r="H10" s="108">
        <v>575807181</v>
      </c>
      <c r="I10" s="108">
        <v>206850779</v>
      </c>
      <c r="J10" s="108">
        <v>558278083</v>
      </c>
      <c r="K10" s="108">
        <f>J10-373059514</f>
        <v>185218569</v>
      </c>
    </row>
    <row r="11" spans="1:11" ht="12.75" customHeight="1">
      <c r="A11" s="195" t="s">
        <v>117</v>
      </c>
      <c r="B11" s="195"/>
      <c r="C11" s="195"/>
      <c r="D11" s="195"/>
      <c r="E11" s="195"/>
      <c r="F11" s="195"/>
      <c r="G11" s="14">
        <v>4</v>
      </c>
      <c r="H11" s="108">
        <v>0</v>
      </c>
      <c r="I11" s="108">
        <v>0</v>
      </c>
      <c r="J11" s="111">
        <v>0</v>
      </c>
      <c r="K11" s="111">
        <v>0</v>
      </c>
    </row>
    <row r="12" spans="1:11" ht="12.75" customHeight="1">
      <c r="A12" s="195" t="s">
        <v>118</v>
      </c>
      <c r="B12" s="195"/>
      <c r="C12" s="195"/>
      <c r="D12" s="195"/>
      <c r="E12" s="195"/>
      <c r="F12" s="195"/>
      <c r="G12" s="14">
        <v>5</v>
      </c>
      <c r="H12" s="108">
        <v>0</v>
      </c>
      <c r="I12" s="108">
        <v>0</v>
      </c>
      <c r="J12" s="111">
        <v>0</v>
      </c>
      <c r="K12" s="111">
        <v>0</v>
      </c>
    </row>
    <row r="13" spans="1:11" ht="12.75" customHeight="1">
      <c r="A13" s="195" t="s">
        <v>119</v>
      </c>
      <c r="B13" s="195"/>
      <c r="C13" s="195"/>
      <c r="D13" s="195"/>
      <c r="E13" s="195"/>
      <c r="F13" s="195"/>
      <c r="G13" s="14">
        <v>6</v>
      </c>
      <c r="H13" s="108">
        <v>2451870</v>
      </c>
      <c r="I13" s="108">
        <v>457580</v>
      </c>
      <c r="J13" s="108">
        <v>3231587</v>
      </c>
      <c r="K13" s="108">
        <f>J13-2804465</f>
        <v>427122</v>
      </c>
    </row>
    <row r="14" spans="1:11" ht="12.75" customHeight="1">
      <c r="A14" s="224" t="s">
        <v>359</v>
      </c>
      <c r="B14" s="224"/>
      <c r="C14" s="224"/>
      <c r="D14" s="224"/>
      <c r="E14" s="224"/>
      <c r="F14" s="224"/>
      <c r="G14" s="15">
        <v>7</v>
      </c>
      <c r="H14" s="107">
        <f>H15+H16+H20+H24+H25+H26+H29+H36</f>
        <v>296527665</v>
      </c>
      <c r="I14" s="107">
        <f>I15+I16+I20+I24+I25+I26+I29+I36</f>
        <v>103974308</v>
      </c>
      <c r="J14" s="107">
        <f>J15+J16+J20+J24+J25+J26+J29+J36</f>
        <v>324505682</v>
      </c>
      <c r="K14" s="107">
        <f>K15+K16+K20+K24+K25+K26+K29+K36</f>
        <v>112217983</v>
      </c>
    </row>
    <row r="15" spans="1:11" ht="12.75" customHeight="1">
      <c r="A15" s="195" t="s">
        <v>104</v>
      </c>
      <c r="B15" s="195"/>
      <c r="C15" s="195"/>
      <c r="D15" s="195"/>
      <c r="E15" s="195"/>
      <c r="F15" s="195"/>
      <c r="G15" s="14">
        <v>8</v>
      </c>
      <c r="H15" s="108">
        <v>0</v>
      </c>
      <c r="I15" s="108">
        <v>0</v>
      </c>
      <c r="J15" s="108">
        <v>0</v>
      </c>
      <c r="K15" s="108">
        <v>0</v>
      </c>
    </row>
    <row r="16" spans="1:11" ht="12.75" customHeight="1">
      <c r="A16" s="194" t="s">
        <v>439</v>
      </c>
      <c r="B16" s="194"/>
      <c r="C16" s="194"/>
      <c r="D16" s="194"/>
      <c r="E16" s="194"/>
      <c r="F16" s="194"/>
      <c r="G16" s="15">
        <v>9</v>
      </c>
      <c r="H16" s="107">
        <f>SUM(H17:H19)</f>
        <v>81958008</v>
      </c>
      <c r="I16" s="107">
        <f>SUM(I17:I19)</f>
        <v>30123400</v>
      </c>
      <c r="J16" s="107">
        <f>SUM(J17:J19)</f>
        <v>74638366</v>
      </c>
      <c r="K16" s="107">
        <f>SUM(K17:K19)</f>
        <v>25850904</v>
      </c>
    </row>
    <row r="17" spans="1:11" ht="12.75" customHeight="1">
      <c r="A17" s="229" t="s">
        <v>120</v>
      </c>
      <c r="B17" s="229"/>
      <c r="C17" s="229"/>
      <c r="D17" s="229"/>
      <c r="E17" s="229"/>
      <c r="F17" s="229"/>
      <c r="G17" s="14">
        <v>10</v>
      </c>
      <c r="H17" s="108">
        <v>25927137</v>
      </c>
      <c r="I17" s="108">
        <v>10661403</v>
      </c>
      <c r="J17" s="108">
        <v>26657425</v>
      </c>
      <c r="K17" s="108">
        <f>J17-17042798</f>
        <v>9614627</v>
      </c>
    </row>
    <row r="18" spans="1:11" ht="12.75" customHeight="1">
      <c r="A18" s="229" t="s">
        <v>121</v>
      </c>
      <c r="B18" s="229"/>
      <c r="C18" s="229"/>
      <c r="D18" s="229"/>
      <c r="E18" s="229"/>
      <c r="F18" s="229"/>
      <c r="G18" s="14">
        <v>11</v>
      </c>
      <c r="H18" s="108">
        <v>0</v>
      </c>
      <c r="I18" s="108">
        <v>0</v>
      </c>
      <c r="J18" s="111">
        <v>0</v>
      </c>
      <c r="K18" s="111">
        <v>0</v>
      </c>
    </row>
    <row r="19" spans="1:11" ht="12.75" customHeight="1">
      <c r="A19" s="229" t="s">
        <v>122</v>
      </c>
      <c r="B19" s="229"/>
      <c r="C19" s="229"/>
      <c r="D19" s="229"/>
      <c r="E19" s="229"/>
      <c r="F19" s="229"/>
      <c r="G19" s="14">
        <v>12</v>
      </c>
      <c r="H19" s="108">
        <v>56030871</v>
      </c>
      <c r="I19" s="108">
        <v>19461997</v>
      </c>
      <c r="J19" s="108">
        <v>47980941</v>
      </c>
      <c r="K19" s="108">
        <f>J19-31744664</f>
        <v>16236277</v>
      </c>
    </row>
    <row r="20" spans="1:11" ht="12.75" customHeight="1">
      <c r="A20" s="194" t="s">
        <v>440</v>
      </c>
      <c r="B20" s="194"/>
      <c r="C20" s="194"/>
      <c r="D20" s="194"/>
      <c r="E20" s="194"/>
      <c r="F20" s="194"/>
      <c r="G20" s="15">
        <v>13</v>
      </c>
      <c r="H20" s="107">
        <f>SUM(H21:H23)</f>
        <v>61804978</v>
      </c>
      <c r="I20" s="107">
        <f>SUM(I21:I23)</f>
        <v>20438416</v>
      </c>
      <c r="J20" s="107">
        <f>SUM(J21:J23)</f>
        <v>66085399</v>
      </c>
      <c r="K20" s="107">
        <f>SUM(K21:K23)</f>
        <v>21762613</v>
      </c>
    </row>
    <row r="21" spans="1:11" ht="12.75" customHeight="1">
      <c r="A21" s="229" t="s">
        <v>105</v>
      </c>
      <c r="B21" s="229"/>
      <c r="C21" s="229"/>
      <c r="D21" s="229"/>
      <c r="E21" s="229"/>
      <c r="F21" s="229"/>
      <c r="G21" s="14">
        <v>14</v>
      </c>
      <c r="H21" s="108">
        <v>36002649</v>
      </c>
      <c r="I21" s="108">
        <v>11937118</v>
      </c>
      <c r="J21" s="108">
        <v>39515398</v>
      </c>
      <c r="K21" s="108">
        <f>J21-26470902</f>
        <v>13044496</v>
      </c>
    </row>
    <row r="22" spans="1:11" ht="12.75" customHeight="1">
      <c r="A22" s="229" t="s">
        <v>106</v>
      </c>
      <c r="B22" s="229"/>
      <c r="C22" s="229"/>
      <c r="D22" s="229"/>
      <c r="E22" s="229"/>
      <c r="F22" s="229"/>
      <c r="G22" s="14">
        <v>15</v>
      </c>
      <c r="H22" s="108">
        <v>16866796</v>
      </c>
      <c r="I22" s="108">
        <v>5561358</v>
      </c>
      <c r="J22" s="108">
        <v>16929098</v>
      </c>
      <c r="K22" s="108">
        <f>J22-11382896</f>
        <v>5546202</v>
      </c>
    </row>
    <row r="23" spans="1:11" ht="12.75" customHeight="1">
      <c r="A23" s="229" t="s">
        <v>107</v>
      </c>
      <c r="B23" s="229"/>
      <c r="C23" s="229"/>
      <c r="D23" s="229"/>
      <c r="E23" s="229"/>
      <c r="F23" s="229"/>
      <c r="G23" s="14">
        <v>16</v>
      </c>
      <c r="H23" s="108">
        <v>8935533</v>
      </c>
      <c r="I23" s="108">
        <v>2939940</v>
      </c>
      <c r="J23" s="108">
        <v>9640903</v>
      </c>
      <c r="K23" s="108">
        <f>J23-6468988</f>
        <v>3171915</v>
      </c>
    </row>
    <row r="24" spans="1:11" ht="12.75" customHeight="1">
      <c r="A24" s="195" t="s">
        <v>108</v>
      </c>
      <c r="B24" s="195"/>
      <c r="C24" s="195"/>
      <c r="D24" s="195"/>
      <c r="E24" s="195"/>
      <c r="F24" s="195"/>
      <c r="G24" s="14">
        <v>17</v>
      </c>
      <c r="H24" s="108">
        <v>130586946</v>
      </c>
      <c r="I24" s="108">
        <v>45113574</v>
      </c>
      <c r="J24" s="108">
        <v>158391255</v>
      </c>
      <c r="K24" s="108">
        <f>J24-102752650</f>
        <v>55638605</v>
      </c>
    </row>
    <row r="25" spans="1:11" ht="12.75" customHeight="1">
      <c r="A25" s="195" t="s">
        <v>109</v>
      </c>
      <c r="B25" s="195"/>
      <c r="C25" s="195"/>
      <c r="D25" s="195"/>
      <c r="E25" s="195"/>
      <c r="F25" s="195"/>
      <c r="G25" s="14">
        <v>18</v>
      </c>
      <c r="H25" s="108">
        <v>19949972</v>
      </c>
      <c r="I25" s="108">
        <v>8142689</v>
      </c>
      <c r="J25" s="108">
        <v>23963105</v>
      </c>
      <c r="K25" s="108">
        <f>J25-15666958</f>
        <v>8296147</v>
      </c>
    </row>
    <row r="26" spans="1:11" ht="12.75" customHeight="1">
      <c r="A26" s="194" t="s">
        <v>441</v>
      </c>
      <c r="B26" s="194"/>
      <c r="C26" s="194"/>
      <c r="D26" s="194"/>
      <c r="E26" s="194"/>
      <c r="F26" s="194"/>
      <c r="G26" s="15">
        <v>19</v>
      </c>
      <c r="H26" s="107">
        <f>H27+H28</f>
        <v>0</v>
      </c>
      <c r="I26" s="107">
        <f>I27+I28</f>
        <v>0</v>
      </c>
      <c r="J26" s="107">
        <f>J27+J28</f>
        <v>231</v>
      </c>
      <c r="K26" s="107">
        <f>K27+K28</f>
        <v>231</v>
      </c>
    </row>
    <row r="27" spans="1:11" ht="12.75" customHeight="1">
      <c r="A27" s="229" t="s">
        <v>123</v>
      </c>
      <c r="B27" s="229"/>
      <c r="C27" s="229"/>
      <c r="D27" s="229"/>
      <c r="E27" s="229"/>
      <c r="F27" s="229"/>
      <c r="G27" s="14">
        <v>20</v>
      </c>
      <c r="H27" s="108">
        <v>0</v>
      </c>
      <c r="I27" s="108">
        <v>0</v>
      </c>
      <c r="J27" s="108">
        <v>231</v>
      </c>
      <c r="K27" s="108">
        <f>J27-0</f>
        <v>231</v>
      </c>
    </row>
    <row r="28" spans="1:11" ht="12.75" customHeight="1">
      <c r="A28" s="229" t="s">
        <v>124</v>
      </c>
      <c r="B28" s="229"/>
      <c r="C28" s="229"/>
      <c r="D28" s="229"/>
      <c r="E28" s="229"/>
      <c r="F28" s="229"/>
      <c r="G28" s="14">
        <v>21</v>
      </c>
      <c r="H28" s="108">
        <v>0</v>
      </c>
      <c r="I28" s="108">
        <v>0</v>
      </c>
      <c r="J28" s="111">
        <v>0</v>
      </c>
      <c r="K28" s="111">
        <v>0</v>
      </c>
    </row>
    <row r="29" spans="1:11" ht="12.75" customHeight="1">
      <c r="A29" s="194" t="s">
        <v>442</v>
      </c>
      <c r="B29" s="194"/>
      <c r="C29" s="194"/>
      <c r="D29" s="194"/>
      <c r="E29" s="194"/>
      <c r="F29" s="194"/>
      <c r="G29" s="15">
        <v>22</v>
      </c>
      <c r="H29" s="107">
        <f>SUM(H30:H35)</f>
        <v>0</v>
      </c>
      <c r="I29" s="107">
        <f>SUM(I30:I35)</f>
        <v>0</v>
      </c>
      <c r="J29" s="107">
        <f>SUM(J30:J35)</f>
        <v>0</v>
      </c>
      <c r="K29" s="107">
        <f>SUM(K30:K35)</f>
        <v>0</v>
      </c>
    </row>
    <row r="30" spans="1:11" ht="12.75" customHeight="1">
      <c r="A30" s="229" t="s">
        <v>125</v>
      </c>
      <c r="B30" s="229"/>
      <c r="C30" s="229"/>
      <c r="D30" s="229"/>
      <c r="E30" s="229"/>
      <c r="F30" s="229"/>
      <c r="G30" s="14">
        <v>23</v>
      </c>
      <c r="H30" s="108">
        <v>0</v>
      </c>
      <c r="I30" s="108">
        <v>0</v>
      </c>
      <c r="J30" s="111">
        <v>0</v>
      </c>
      <c r="K30" s="111">
        <v>0</v>
      </c>
    </row>
    <row r="31" spans="1:11" ht="12.75" customHeight="1">
      <c r="A31" s="229" t="s">
        <v>126</v>
      </c>
      <c r="B31" s="229"/>
      <c r="C31" s="229"/>
      <c r="D31" s="229"/>
      <c r="E31" s="229"/>
      <c r="F31" s="229"/>
      <c r="G31" s="14">
        <v>24</v>
      </c>
      <c r="H31" s="108">
        <v>0</v>
      </c>
      <c r="I31" s="108">
        <v>0</v>
      </c>
      <c r="J31" s="111">
        <v>0</v>
      </c>
      <c r="K31" s="111">
        <v>0</v>
      </c>
    </row>
    <row r="32" spans="1:11" ht="12.75" customHeight="1">
      <c r="A32" s="229" t="s">
        <v>127</v>
      </c>
      <c r="B32" s="229"/>
      <c r="C32" s="229"/>
      <c r="D32" s="229"/>
      <c r="E32" s="229"/>
      <c r="F32" s="229"/>
      <c r="G32" s="14">
        <v>25</v>
      </c>
      <c r="H32" s="108">
        <v>0</v>
      </c>
      <c r="I32" s="108">
        <v>0</v>
      </c>
      <c r="J32" s="111">
        <v>0</v>
      </c>
      <c r="K32" s="111">
        <v>0</v>
      </c>
    </row>
    <row r="33" spans="1:11" ht="12.75" customHeight="1">
      <c r="A33" s="229" t="s">
        <v>128</v>
      </c>
      <c r="B33" s="229"/>
      <c r="C33" s="229"/>
      <c r="D33" s="229"/>
      <c r="E33" s="229"/>
      <c r="F33" s="229"/>
      <c r="G33" s="14">
        <v>26</v>
      </c>
      <c r="H33" s="108">
        <v>0</v>
      </c>
      <c r="I33" s="108">
        <v>0</v>
      </c>
      <c r="J33" s="111">
        <v>0</v>
      </c>
      <c r="K33" s="111">
        <v>0</v>
      </c>
    </row>
    <row r="34" spans="1:11" ht="12.75" customHeight="1">
      <c r="A34" s="229" t="s">
        <v>129</v>
      </c>
      <c r="B34" s="229"/>
      <c r="C34" s="229"/>
      <c r="D34" s="229"/>
      <c r="E34" s="229"/>
      <c r="F34" s="229"/>
      <c r="G34" s="14">
        <v>27</v>
      </c>
      <c r="H34" s="108">
        <v>0</v>
      </c>
      <c r="I34" s="108">
        <v>0</v>
      </c>
      <c r="J34" s="111">
        <v>0</v>
      </c>
      <c r="K34" s="111">
        <v>0</v>
      </c>
    </row>
    <row r="35" spans="1:11" ht="12.75" customHeight="1">
      <c r="A35" s="229" t="s">
        <v>130</v>
      </c>
      <c r="B35" s="229"/>
      <c r="C35" s="229"/>
      <c r="D35" s="229"/>
      <c r="E35" s="229"/>
      <c r="F35" s="229"/>
      <c r="G35" s="14">
        <v>28</v>
      </c>
      <c r="H35" s="108">
        <v>0</v>
      </c>
      <c r="I35" s="108">
        <v>0</v>
      </c>
      <c r="J35" s="111">
        <v>0</v>
      </c>
      <c r="K35" s="111">
        <v>0</v>
      </c>
    </row>
    <row r="36" spans="1:11" ht="12.75" customHeight="1">
      <c r="A36" s="195" t="s">
        <v>110</v>
      </c>
      <c r="B36" s="195"/>
      <c r="C36" s="195"/>
      <c r="D36" s="195"/>
      <c r="E36" s="195"/>
      <c r="F36" s="195"/>
      <c r="G36" s="14">
        <v>29</v>
      </c>
      <c r="H36" s="108">
        <v>2227761</v>
      </c>
      <c r="I36" s="108">
        <v>156229</v>
      </c>
      <c r="J36" s="108">
        <v>1427326</v>
      </c>
      <c r="K36" s="108">
        <f>J36-757843</f>
        <v>669483</v>
      </c>
    </row>
    <row r="37" spans="1:11" ht="12.75" customHeight="1">
      <c r="A37" s="224" t="s">
        <v>360</v>
      </c>
      <c r="B37" s="224"/>
      <c r="C37" s="224"/>
      <c r="D37" s="224"/>
      <c r="E37" s="224"/>
      <c r="F37" s="224"/>
      <c r="G37" s="15">
        <v>30</v>
      </c>
      <c r="H37" s="107">
        <f>SUM(H38:H47)</f>
        <v>4301868</v>
      </c>
      <c r="I37" s="107">
        <f>SUM(I38:I47)</f>
        <v>517578</v>
      </c>
      <c r="J37" s="107">
        <f>SUM(J38:J47)</f>
        <v>3470929</v>
      </c>
      <c r="K37" s="107">
        <f>SUM(K38:K47)</f>
        <v>1471074</v>
      </c>
    </row>
    <row r="38" spans="1:11" ht="12.75" customHeight="1">
      <c r="A38" s="195" t="s">
        <v>131</v>
      </c>
      <c r="B38" s="195"/>
      <c r="C38" s="195"/>
      <c r="D38" s="195"/>
      <c r="E38" s="195"/>
      <c r="F38" s="195"/>
      <c r="G38" s="14">
        <v>31</v>
      </c>
      <c r="H38" s="108">
        <v>0</v>
      </c>
      <c r="I38" s="108">
        <v>0</v>
      </c>
      <c r="J38" s="111">
        <v>0</v>
      </c>
      <c r="K38" s="111">
        <v>0</v>
      </c>
    </row>
    <row r="39" spans="1:11" ht="24.75" customHeight="1">
      <c r="A39" s="195" t="s">
        <v>132</v>
      </c>
      <c r="B39" s="195"/>
      <c r="C39" s="195"/>
      <c r="D39" s="195"/>
      <c r="E39" s="195"/>
      <c r="F39" s="195"/>
      <c r="G39" s="14">
        <v>32</v>
      </c>
      <c r="H39" s="108">
        <v>0</v>
      </c>
      <c r="I39" s="108">
        <v>0</v>
      </c>
      <c r="J39" s="111">
        <v>0</v>
      </c>
      <c r="K39" s="111">
        <v>0</v>
      </c>
    </row>
    <row r="40" spans="1:11" ht="24.75" customHeight="1">
      <c r="A40" s="195" t="s">
        <v>133</v>
      </c>
      <c r="B40" s="195"/>
      <c r="C40" s="195"/>
      <c r="D40" s="195"/>
      <c r="E40" s="195"/>
      <c r="F40" s="195"/>
      <c r="G40" s="14">
        <v>33</v>
      </c>
      <c r="H40" s="108">
        <v>0</v>
      </c>
      <c r="I40" s="108">
        <v>0</v>
      </c>
      <c r="J40" s="111">
        <v>0</v>
      </c>
      <c r="K40" s="111">
        <v>0</v>
      </c>
    </row>
    <row r="41" spans="1:11" ht="24.75" customHeight="1">
      <c r="A41" s="195" t="s">
        <v>134</v>
      </c>
      <c r="B41" s="195"/>
      <c r="C41" s="195"/>
      <c r="D41" s="195"/>
      <c r="E41" s="195"/>
      <c r="F41" s="195"/>
      <c r="G41" s="14">
        <v>34</v>
      </c>
      <c r="H41" s="108">
        <v>0</v>
      </c>
      <c r="I41" s="108">
        <v>0</v>
      </c>
      <c r="J41" s="111">
        <v>0</v>
      </c>
      <c r="K41" s="111">
        <v>0</v>
      </c>
    </row>
    <row r="42" spans="1:11" ht="24.75" customHeight="1">
      <c r="A42" s="195" t="s">
        <v>135</v>
      </c>
      <c r="B42" s="195"/>
      <c r="C42" s="195"/>
      <c r="D42" s="195"/>
      <c r="E42" s="195"/>
      <c r="F42" s="195"/>
      <c r="G42" s="14">
        <v>35</v>
      </c>
      <c r="H42" s="108">
        <v>0</v>
      </c>
      <c r="I42" s="108">
        <v>0</v>
      </c>
      <c r="J42" s="111">
        <v>0</v>
      </c>
      <c r="K42" s="111">
        <v>0</v>
      </c>
    </row>
    <row r="43" spans="1:11" ht="12.75" customHeight="1">
      <c r="A43" s="195" t="s">
        <v>136</v>
      </c>
      <c r="B43" s="195"/>
      <c r="C43" s="195"/>
      <c r="D43" s="195"/>
      <c r="E43" s="195"/>
      <c r="F43" s="195"/>
      <c r="G43" s="14">
        <v>36</v>
      </c>
      <c r="H43" s="108">
        <v>0</v>
      </c>
      <c r="I43" s="108">
        <v>0</v>
      </c>
      <c r="J43" s="111">
        <v>0</v>
      </c>
      <c r="K43" s="111">
        <v>0</v>
      </c>
    </row>
    <row r="44" spans="1:11" ht="12.75" customHeight="1">
      <c r="A44" s="195" t="s">
        <v>137</v>
      </c>
      <c r="B44" s="195"/>
      <c r="C44" s="195"/>
      <c r="D44" s="195"/>
      <c r="E44" s="195"/>
      <c r="F44" s="195"/>
      <c r="G44" s="14">
        <v>37</v>
      </c>
      <c r="H44" s="108">
        <v>644766</v>
      </c>
      <c r="I44" s="108">
        <v>28110</v>
      </c>
      <c r="J44" s="108">
        <v>85683</v>
      </c>
      <c r="K44" s="108">
        <f>J44-62212</f>
        <v>23471</v>
      </c>
    </row>
    <row r="45" spans="1:11" ht="12.75" customHeight="1">
      <c r="A45" s="195" t="s">
        <v>138</v>
      </c>
      <c r="B45" s="195"/>
      <c r="C45" s="195"/>
      <c r="D45" s="195"/>
      <c r="E45" s="195"/>
      <c r="F45" s="195"/>
      <c r="G45" s="14">
        <v>38</v>
      </c>
      <c r="H45" s="108">
        <v>3657102</v>
      </c>
      <c r="I45" s="108">
        <v>489468</v>
      </c>
      <c r="J45" s="108">
        <v>3384875</v>
      </c>
      <c r="K45" s="108">
        <f>J45-1937643</f>
        <v>1447232</v>
      </c>
    </row>
    <row r="46" spans="1:11" ht="12.75" customHeight="1">
      <c r="A46" s="195" t="s">
        <v>139</v>
      </c>
      <c r="B46" s="195"/>
      <c r="C46" s="195"/>
      <c r="D46" s="195"/>
      <c r="E46" s="195"/>
      <c r="F46" s="195"/>
      <c r="G46" s="14">
        <v>39</v>
      </c>
      <c r="H46" s="108">
        <v>0</v>
      </c>
      <c r="I46" s="108">
        <v>0</v>
      </c>
      <c r="J46" s="111">
        <v>0</v>
      </c>
      <c r="K46" s="111">
        <v>0</v>
      </c>
    </row>
    <row r="47" spans="1:11" ht="12.75" customHeight="1">
      <c r="A47" s="195" t="s">
        <v>140</v>
      </c>
      <c r="B47" s="195"/>
      <c r="C47" s="195"/>
      <c r="D47" s="195"/>
      <c r="E47" s="195"/>
      <c r="F47" s="195"/>
      <c r="G47" s="14">
        <v>40</v>
      </c>
      <c r="H47" s="108">
        <v>0</v>
      </c>
      <c r="I47" s="108">
        <v>0</v>
      </c>
      <c r="J47" s="108">
        <v>371</v>
      </c>
      <c r="K47" s="108">
        <f>J47-0</f>
        <v>371</v>
      </c>
    </row>
    <row r="48" spans="1:11" ht="12.75" customHeight="1">
      <c r="A48" s="224" t="s">
        <v>361</v>
      </c>
      <c r="B48" s="224"/>
      <c r="C48" s="224"/>
      <c r="D48" s="224"/>
      <c r="E48" s="224"/>
      <c r="F48" s="224"/>
      <c r="G48" s="15">
        <v>41</v>
      </c>
      <c r="H48" s="107">
        <f>SUM(H49:H55)</f>
        <v>1316242</v>
      </c>
      <c r="I48" s="107">
        <f>SUM(I49:I55)</f>
        <v>557986</v>
      </c>
      <c r="J48" s="107">
        <f>SUM(J49:J55)</f>
        <v>1289523</v>
      </c>
      <c r="K48" s="107">
        <f>SUM(K49:K55)</f>
        <v>289618</v>
      </c>
    </row>
    <row r="49" spans="1:11" ht="24.75" customHeight="1">
      <c r="A49" s="195" t="s">
        <v>141</v>
      </c>
      <c r="B49" s="195"/>
      <c r="C49" s="195"/>
      <c r="D49" s="195"/>
      <c r="E49" s="195"/>
      <c r="F49" s="195"/>
      <c r="G49" s="14">
        <v>42</v>
      </c>
      <c r="H49" s="108">
        <v>0</v>
      </c>
      <c r="I49" s="108">
        <v>0</v>
      </c>
      <c r="J49" s="111">
        <v>0</v>
      </c>
      <c r="K49" s="111">
        <v>0</v>
      </c>
    </row>
    <row r="50" spans="1:11" ht="12.75" customHeight="1">
      <c r="A50" s="215" t="s">
        <v>142</v>
      </c>
      <c r="B50" s="215"/>
      <c r="C50" s="215"/>
      <c r="D50" s="215"/>
      <c r="E50" s="215"/>
      <c r="F50" s="215"/>
      <c r="G50" s="14">
        <v>43</v>
      </c>
      <c r="H50" s="108">
        <v>0</v>
      </c>
      <c r="I50" s="108">
        <v>0</v>
      </c>
      <c r="J50" s="111">
        <v>0</v>
      </c>
      <c r="K50" s="111">
        <v>0</v>
      </c>
    </row>
    <row r="51" spans="1:11" ht="12.75" customHeight="1">
      <c r="A51" s="215" t="s">
        <v>143</v>
      </c>
      <c r="B51" s="215"/>
      <c r="C51" s="215"/>
      <c r="D51" s="215"/>
      <c r="E51" s="215"/>
      <c r="F51" s="215"/>
      <c r="G51" s="14">
        <v>44</v>
      </c>
      <c r="H51" s="108">
        <v>10801</v>
      </c>
      <c r="I51" s="108">
        <v>5304</v>
      </c>
      <c r="J51" s="108">
        <v>2361</v>
      </c>
      <c r="K51" s="108">
        <f>J51-280</f>
        <v>2081</v>
      </c>
    </row>
    <row r="52" spans="1:11" ht="12.75" customHeight="1">
      <c r="A52" s="215" t="s">
        <v>144</v>
      </c>
      <c r="B52" s="215"/>
      <c r="C52" s="215"/>
      <c r="D52" s="215"/>
      <c r="E52" s="215"/>
      <c r="F52" s="215"/>
      <c r="G52" s="14">
        <v>45</v>
      </c>
      <c r="H52" s="108">
        <v>1148074</v>
      </c>
      <c r="I52" s="108">
        <v>492437</v>
      </c>
      <c r="J52" s="108">
        <v>1095066</v>
      </c>
      <c r="K52" s="108">
        <f>J52-869582</f>
        <v>225484</v>
      </c>
    </row>
    <row r="53" spans="1:11" ht="12.75" customHeight="1">
      <c r="A53" s="215" t="s">
        <v>145</v>
      </c>
      <c r="B53" s="215"/>
      <c r="C53" s="215"/>
      <c r="D53" s="215"/>
      <c r="E53" s="215"/>
      <c r="F53" s="215"/>
      <c r="G53" s="14">
        <v>46</v>
      </c>
      <c r="H53" s="108">
        <v>0</v>
      </c>
      <c r="I53" s="108">
        <v>0</v>
      </c>
      <c r="J53" s="111">
        <v>0</v>
      </c>
      <c r="K53" s="111">
        <v>0</v>
      </c>
    </row>
    <row r="54" spans="1:11" ht="12.75" customHeight="1">
      <c r="A54" s="215" t="s">
        <v>146</v>
      </c>
      <c r="B54" s="215"/>
      <c r="C54" s="215"/>
      <c r="D54" s="215"/>
      <c r="E54" s="215"/>
      <c r="F54" s="215"/>
      <c r="G54" s="14">
        <v>47</v>
      </c>
      <c r="H54" s="108">
        <v>0</v>
      </c>
      <c r="I54" s="108">
        <v>0</v>
      </c>
      <c r="J54" s="111">
        <v>0</v>
      </c>
      <c r="K54" s="111">
        <v>0</v>
      </c>
    </row>
    <row r="55" spans="1:11" ht="12.75" customHeight="1">
      <c r="A55" s="215" t="s">
        <v>147</v>
      </c>
      <c r="B55" s="215"/>
      <c r="C55" s="215"/>
      <c r="D55" s="215"/>
      <c r="E55" s="215"/>
      <c r="F55" s="215"/>
      <c r="G55" s="14">
        <v>48</v>
      </c>
      <c r="H55" s="108">
        <v>157367</v>
      </c>
      <c r="I55" s="108">
        <v>60245</v>
      </c>
      <c r="J55" s="108">
        <v>192096</v>
      </c>
      <c r="K55" s="108">
        <f>J55-130043</f>
        <v>62053</v>
      </c>
    </row>
    <row r="56" spans="1:11" ht="21.75" customHeight="1">
      <c r="A56" s="228" t="s">
        <v>148</v>
      </c>
      <c r="B56" s="228"/>
      <c r="C56" s="228"/>
      <c r="D56" s="228"/>
      <c r="E56" s="228"/>
      <c r="F56" s="228"/>
      <c r="G56" s="14">
        <v>49</v>
      </c>
      <c r="H56" s="108">
        <v>0</v>
      </c>
      <c r="I56" s="108">
        <v>0</v>
      </c>
      <c r="J56" s="111">
        <v>0</v>
      </c>
      <c r="K56" s="111">
        <v>0</v>
      </c>
    </row>
    <row r="57" spans="1:11" ht="12.75" customHeight="1">
      <c r="A57" s="228" t="s">
        <v>149</v>
      </c>
      <c r="B57" s="228"/>
      <c r="C57" s="228"/>
      <c r="D57" s="228"/>
      <c r="E57" s="228"/>
      <c r="F57" s="228"/>
      <c r="G57" s="14">
        <v>50</v>
      </c>
      <c r="H57" s="108">
        <v>0</v>
      </c>
      <c r="I57" s="108">
        <v>0</v>
      </c>
      <c r="J57" s="111">
        <v>0</v>
      </c>
      <c r="K57" s="111">
        <v>0</v>
      </c>
    </row>
    <row r="58" spans="1:11" ht="24" customHeight="1">
      <c r="A58" s="228" t="s">
        <v>150</v>
      </c>
      <c r="B58" s="228"/>
      <c r="C58" s="228"/>
      <c r="D58" s="228"/>
      <c r="E58" s="228"/>
      <c r="F58" s="228"/>
      <c r="G58" s="14">
        <v>51</v>
      </c>
      <c r="H58" s="108">
        <v>0</v>
      </c>
      <c r="I58" s="108">
        <v>0</v>
      </c>
      <c r="J58" s="111">
        <v>0</v>
      </c>
      <c r="K58" s="111">
        <v>0</v>
      </c>
    </row>
    <row r="59" spans="1:11" ht="12.75" customHeight="1">
      <c r="A59" s="228" t="s">
        <v>151</v>
      </c>
      <c r="B59" s="228"/>
      <c r="C59" s="228"/>
      <c r="D59" s="228"/>
      <c r="E59" s="228"/>
      <c r="F59" s="228"/>
      <c r="G59" s="14">
        <v>52</v>
      </c>
      <c r="H59" s="108">
        <v>0</v>
      </c>
      <c r="I59" s="108">
        <v>0</v>
      </c>
      <c r="J59" s="111">
        <v>0</v>
      </c>
      <c r="K59" s="111">
        <v>0</v>
      </c>
    </row>
    <row r="60" spans="1:11" ht="12.75" customHeight="1">
      <c r="A60" s="224" t="s">
        <v>362</v>
      </c>
      <c r="B60" s="224"/>
      <c r="C60" s="224"/>
      <c r="D60" s="224"/>
      <c r="E60" s="224"/>
      <c r="F60" s="224"/>
      <c r="G60" s="15">
        <v>53</v>
      </c>
      <c r="H60" s="107">
        <f>H8+H37+H56+H57</f>
        <v>582560919</v>
      </c>
      <c r="I60" s="107">
        <f>I8+I37+I56+I57</f>
        <v>207825937</v>
      </c>
      <c r="J60" s="107">
        <f>J8+J37+J56+J57</f>
        <v>564980599</v>
      </c>
      <c r="K60" s="107">
        <f>K8+K37+K56+K57</f>
        <v>187116765</v>
      </c>
    </row>
    <row r="61" spans="1:11" ht="12.75" customHeight="1">
      <c r="A61" s="224" t="s">
        <v>363</v>
      </c>
      <c r="B61" s="224"/>
      <c r="C61" s="224"/>
      <c r="D61" s="224"/>
      <c r="E61" s="224"/>
      <c r="F61" s="224"/>
      <c r="G61" s="15">
        <v>54</v>
      </c>
      <c r="H61" s="107">
        <f>H14+H48+H58+H59</f>
        <v>297843907</v>
      </c>
      <c r="I61" s="107">
        <f>I14+I48+I58+I59</f>
        <v>104532294</v>
      </c>
      <c r="J61" s="107">
        <f>J14+J48+J58+J59</f>
        <v>325795205</v>
      </c>
      <c r="K61" s="107">
        <f>K14+K48+K58+K59</f>
        <v>112507601</v>
      </c>
    </row>
    <row r="62" spans="1:11" ht="12.75" customHeight="1">
      <c r="A62" s="224" t="s">
        <v>364</v>
      </c>
      <c r="B62" s="224"/>
      <c r="C62" s="224"/>
      <c r="D62" s="224"/>
      <c r="E62" s="224"/>
      <c r="F62" s="224"/>
      <c r="G62" s="15">
        <v>55</v>
      </c>
      <c r="H62" s="107">
        <f>H60-H61</f>
        <v>284717012</v>
      </c>
      <c r="I62" s="107">
        <f>I60-I61</f>
        <v>103293643</v>
      </c>
      <c r="J62" s="107">
        <f>J60-J61</f>
        <v>239185394</v>
      </c>
      <c r="K62" s="107">
        <f>K60-K61</f>
        <v>74609164</v>
      </c>
    </row>
    <row r="63" spans="1:11" ht="12.75" customHeight="1">
      <c r="A63" s="225" t="s">
        <v>365</v>
      </c>
      <c r="B63" s="225"/>
      <c r="C63" s="225"/>
      <c r="D63" s="225"/>
      <c r="E63" s="225"/>
      <c r="F63" s="225"/>
      <c r="G63" s="15">
        <v>56</v>
      </c>
      <c r="H63" s="107">
        <f>+IF((H60-H61)&gt;0,(H60-H61),0)</f>
        <v>284717012</v>
      </c>
      <c r="I63" s="107">
        <f>+IF((I60-I61)&gt;0,(I60-I61),0)</f>
        <v>103293643</v>
      </c>
      <c r="J63" s="107">
        <f>+IF((J60-J61)&gt;0,(J60-J61),0)</f>
        <v>239185394</v>
      </c>
      <c r="K63" s="107">
        <f>+IF((K60-K61)&gt;0,(K60-K61),0)</f>
        <v>74609164</v>
      </c>
    </row>
    <row r="64" spans="1:11" ht="12.75" customHeight="1">
      <c r="A64" s="225" t="s">
        <v>366</v>
      </c>
      <c r="B64" s="225"/>
      <c r="C64" s="225"/>
      <c r="D64" s="225"/>
      <c r="E64" s="225"/>
      <c r="F64" s="225"/>
      <c r="G64" s="15">
        <v>57</v>
      </c>
      <c r="H64" s="107">
        <f>+IF((H60-H61)&lt;0,(H60-H61),0)</f>
        <v>0</v>
      </c>
      <c r="I64" s="107">
        <f>+IF((I60-I61)&lt;0,(I60-I61),0)</f>
        <v>0</v>
      </c>
      <c r="J64" s="107">
        <f>+IF((J60-J61)&lt;0,(J60-J61),0)</f>
        <v>0</v>
      </c>
      <c r="K64" s="107">
        <f>+IF((K60-K61)&lt;0,(K60-K61),0)</f>
        <v>0</v>
      </c>
    </row>
    <row r="65" spans="1:11" ht="12.75" customHeight="1">
      <c r="A65" s="228" t="s">
        <v>111</v>
      </c>
      <c r="B65" s="228"/>
      <c r="C65" s="228"/>
      <c r="D65" s="228"/>
      <c r="E65" s="228"/>
      <c r="F65" s="228"/>
      <c r="G65" s="14">
        <v>58</v>
      </c>
      <c r="H65" s="108">
        <v>51265036</v>
      </c>
      <c r="I65" s="108">
        <v>18597014</v>
      </c>
      <c r="J65" s="108">
        <v>43107212</v>
      </c>
      <c r="K65" s="108">
        <f>J65-29662357</f>
        <v>13444855</v>
      </c>
    </row>
    <row r="66" spans="1:11" ht="12.75" customHeight="1">
      <c r="A66" s="224" t="s">
        <v>367</v>
      </c>
      <c r="B66" s="224"/>
      <c r="C66" s="224"/>
      <c r="D66" s="224"/>
      <c r="E66" s="224"/>
      <c r="F66" s="224"/>
      <c r="G66" s="15">
        <v>59</v>
      </c>
      <c r="H66" s="107">
        <f>H62-H65</f>
        <v>233451976</v>
      </c>
      <c r="I66" s="107">
        <f>I62-I65</f>
        <v>84696629</v>
      </c>
      <c r="J66" s="107">
        <f>J62-J65</f>
        <v>196078182</v>
      </c>
      <c r="K66" s="107">
        <f>K62-K65</f>
        <v>61164309</v>
      </c>
    </row>
    <row r="67" spans="1:11" ht="12.75" customHeight="1">
      <c r="A67" s="225" t="s">
        <v>368</v>
      </c>
      <c r="B67" s="225"/>
      <c r="C67" s="225"/>
      <c r="D67" s="225"/>
      <c r="E67" s="225"/>
      <c r="F67" s="225"/>
      <c r="G67" s="15">
        <v>60</v>
      </c>
      <c r="H67" s="107">
        <f>+IF((H62-H65)&gt;0,(H62-H65),0)</f>
        <v>233451976</v>
      </c>
      <c r="I67" s="107">
        <f>+IF((I62-I65)&gt;0,(I62-I65),0)</f>
        <v>84696629</v>
      </c>
      <c r="J67" s="107">
        <f>+IF((J62-J65)&gt;0,(J62-J65),0)</f>
        <v>196078182</v>
      </c>
      <c r="K67" s="107">
        <f>+IF((K62-K65)&gt;0,(K62-K65),0)</f>
        <v>61164309</v>
      </c>
    </row>
    <row r="68" spans="1:11" ht="12.75" customHeight="1">
      <c r="A68" s="225" t="s">
        <v>369</v>
      </c>
      <c r="B68" s="225"/>
      <c r="C68" s="225"/>
      <c r="D68" s="225"/>
      <c r="E68" s="225"/>
      <c r="F68" s="225"/>
      <c r="G68" s="15">
        <v>61</v>
      </c>
      <c r="H68" s="107">
        <f>+IF((H62-H65)&lt;0,(H62-H65),0)</f>
        <v>0</v>
      </c>
      <c r="I68" s="107">
        <f>+IF((I62-I65)&lt;0,(I62-I65),0)</f>
        <v>0</v>
      </c>
      <c r="J68" s="107">
        <f>+IF((J62-J65)&lt;0,(J62-J65),0)</f>
        <v>0</v>
      </c>
      <c r="K68" s="107">
        <f>+IF((K62-K65)&lt;0,(K62-K65),0)</f>
        <v>0</v>
      </c>
    </row>
    <row r="69" spans="1:11" ht="12.75">
      <c r="A69" s="218" t="s">
        <v>152</v>
      </c>
      <c r="B69" s="218"/>
      <c r="C69" s="218"/>
      <c r="D69" s="218"/>
      <c r="E69" s="218"/>
      <c r="F69" s="218"/>
      <c r="G69" s="219"/>
      <c r="H69" s="219"/>
      <c r="I69" s="219"/>
      <c r="J69" s="220"/>
      <c r="K69" s="220"/>
    </row>
    <row r="70" spans="1:11" ht="21.75" customHeight="1">
      <c r="A70" s="224" t="s">
        <v>370</v>
      </c>
      <c r="B70" s="224"/>
      <c r="C70" s="224"/>
      <c r="D70" s="224"/>
      <c r="E70" s="224"/>
      <c r="F70" s="224"/>
      <c r="G70" s="15">
        <v>62</v>
      </c>
      <c r="H70" s="107">
        <f>H71-H72</f>
        <v>0</v>
      </c>
      <c r="I70" s="107">
        <f>I71-I72</f>
        <v>0</v>
      </c>
      <c r="J70" s="107">
        <f>J71-J72</f>
        <v>0</v>
      </c>
      <c r="K70" s="107">
        <f>K71-K72</f>
        <v>0</v>
      </c>
    </row>
    <row r="71" spans="1:11" ht="12.75" customHeight="1">
      <c r="A71" s="215" t="s">
        <v>153</v>
      </c>
      <c r="B71" s="215"/>
      <c r="C71" s="215"/>
      <c r="D71" s="215"/>
      <c r="E71" s="215"/>
      <c r="F71" s="215"/>
      <c r="G71" s="14">
        <v>63</v>
      </c>
      <c r="H71" s="108">
        <v>0</v>
      </c>
      <c r="I71" s="108">
        <v>0</v>
      </c>
      <c r="J71" s="111">
        <v>0</v>
      </c>
      <c r="K71" s="111">
        <v>0</v>
      </c>
    </row>
    <row r="72" spans="1:11" ht="12.75" customHeight="1">
      <c r="A72" s="215" t="s">
        <v>154</v>
      </c>
      <c r="B72" s="215"/>
      <c r="C72" s="215"/>
      <c r="D72" s="215"/>
      <c r="E72" s="215"/>
      <c r="F72" s="215"/>
      <c r="G72" s="14">
        <v>64</v>
      </c>
      <c r="H72" s="108">
        <v>0</v>
      </c>
      <c r="I72" s="108">
        <v>0</v>
      </c>
      <c r="J72" s="111">
        <v>0</v>
      </c>
      <c r="K72" s="111">
        <v>0</v>
      </c>
    </row>
    <row r="73" spans="1:11" ht="12.75" customHeight="1">
      <c r="A73" s="228" t="s">
        <v>155</v>
      </c>
      <c r="B73" s="228"/>
      <c r="C73" s="228"/>
      <c r="D73" s="228"/>
      <c r="E73" s="228"/>
      <c r="F73" s="228"/>
      <c r="G73" s="14">
        <v>65</v>
      </c>
      <c r="H73" s="108">
        <v>0</v>
      </c>
      <c r="I73" s="108">
        <v>0</v>
      </c>
      <c r="J73" s="111">
        <v>0</v>
      </c>
      <c r="K73" s="111">
        <v>0</v>
      </c>
    </row>
    <row r="74" spans="1:11" ht="12.75" customHeight="1">
      <c r="A74" s="225" t="s">
        <v>371</v>
      </c>
      <c r="B74" s="225"/>
      <c r="C74" s="225"/>
      <c r="D74" s="225"/>
      <c r="E74" s="225"/>
      <c r="F74" s="225"/>
      <c r="G74" s="15">
        <v>66</v>
      </c>
      <c r="H74" s="130">
        <v>0</v>
      </c>
      <c r="I74" s="130">
        <v>0</v>
      </c>
      <c r="J74" s="111">
        <v>0</v>
      </c>
      <c r="K74" s="111">
        <v>0</v>
      </c>
    </row>
    <row r="75" spans="1:11" ht="12.75" customHeight="1">
      <c r="A75" s="225" t="s">
        <v>372</v>
      </c>
      <c r="B75" s="225"/>
      <c r="C75" s="225"/>
      <c r="D75" s="225"/>
      <c r="E75" s="225"/>
      <c r="F75" s="225"/>
      <c r="G75" s="15">
        <v>67</v>
      </c>
      <c r="H75" s="130">
        <v>0</v>
      </c>
      <c r="I75" s="130">
        <v>0</v>
      </c>
      <c r="J75" s="111">
        <v>0</v>
      </c>
      <c r="K75" s="111">
        <v>0</v>
      </c>
    </row>
    <row r="76" spans="1:11" ht="12.75">
      <c r="A76" s="218" t="s">
        <v>156</v>
      </c>
      <c r="B76" s="218"/>
      <c r="C76" s="218"/>
      <c r="D76" s="218"/>
      <c r="E76" s="218"/>
      <c r="F76" s="218"/>
      <c r="G76" s="219"/>
      <c r="H76" s="219"/>
      <c r="I76" s="219"/>
      <c r="J76" s="220"/>
      <c r="K76" s="220"/>
    </row>
    <row r="77" spans="1:11" ht="12.75" customHeight="1">
      <c r="A77" s="224" t="s">
        <v>373</v>
      </c>
      <c r="B77" s="224"/>
      <c r="C77" s="224"/>
      <c r="D77" s="224"/>
      <c r="E77" s="224"/>
      <c r="F77" s="224"/>
      <c r="G77" s="15">
        <v>68</v>
      </c>
      <c r="H77" s="130">
        <v>0</v>
      </c>
      <c r="I77" s="130">
        <v>0</v>
      </c>
      <c r="J77" s="111">
        <v>0</v>
      </c>
      <c r="K77" s="111">
        <v>0</v>
      </c>
    </row>
    <row r="78" spans="1:11" ht="12.75" customHeight="1">
      <c r="A78" s="223" t="s">
        <v>374</v>
      </c>
      <c r="B78" s="223"/>
      <c r="C78" s="223"/>
      <c r="D78" s="223"/>
      <c r="E78" s="223"/>
      <c r="F78" s="223"/>
      <c r="G78" s="95">
        <v>69</v>
      </c>
      <c r="H78" s="109">
        <v>0</v>
      </c>
      <c r="I78" s="109">
        <v>0</v>
      </c>
      <c r="J78" s="111">
        <v>0</v>
      </c>
      <c r="K78" s="111">
        <v>0</v>
      </c>
    </row>
    <row r="79" spans="1:11" ht="12.75" customHeight="1">
      <c r="A79" s="223" t="s">
        <v>375</v>
      </c>
      <c r="B79" s="223"/>
      <c r="C79" s="223"/>
      <c r="D79" s="223"/>
      <c r="E79" s="223"/>
      <c r="F79" s="223"/>
      <c r="G79" s="95">
        <v>70</v>
      </c>
      <c r="H79" s="109">
        <v>0</v>
      </c>
      <c r="I79" s="109">
        <v>0</v>
      </c>
      <c r="J79" s="111">
        <v>0</v>
      </c>
      <c r="K79" s="111">
        <v>0</v>
      </c>
    </row>
    <row r="80" spans="1:11" ht="12.75" customHeight="1">
      <c r="A80" s="224" t="s">
        <v>376</v>
      </c>
      <c r="B80" s="224"/>
      <c r="C80" s="224"/>
      <c r="D80" s="224"/>
      <c r="E80" s="224"/>
      <c r="F80" s="224"/>
      <c r="G80" s="15">
        <v>71</v>
      </c>
      <c r="H80" s="130">
        <v>0</v>
      </c>
      <c r="I80" s="130">
        <v>0</v>
      </c>
      <c r="J80" s="111">
        <v>0</v>
      </c>
      <c r="K80" s="111">
        <v>0</v>
      </c>
    </row>
    <row r="81" spans="1:11" ht="12.75" customHeight="1">
      <c r="A81" s="224" t="s">
        <v>377</v>
      </c>
      <c r="B81" s="224"/>
      <c r="C81" s="224"/>
      <c r="D81" s="224"/>
      <c r="E81" s="224"/>
      <c r="F81" s="224"/>
      <c r="G81" s="15">
        <v>72</v>
      </c>
      <c r="H81" s="130">
        <v>0</v>
      </c>
      <c r="I81" s="130">
        <v>0</v>
      </c>
      <c r="J81" s="111">
        <v>0</v>
      </c>
      <c r="K81" s="111">
        <v>0</v>
      </c>
    </row>
    <row r="82" spans="1:11" ht="12.75" customHeight="1">
      <c r="A82" s="225" t="s">
        <v>378</v>
      </c>
      <c r="B82" s="225"/>
      <c r="C82" s="225"/>
      <c r="D82" s="225"/>
      <c r="E82" s="225"/>
      <c r="F82" s="225"/>
      <c r="G82" s="15">
        <v>73</v>
      </c>
      <c r="H82" s="130">
        <v>0</v>
      </c>
      <c r="I82" s="130">
        <v>0</v>
      </c>
      <c r="J82" s="111">
        <v>0</v>
      </c>
      <c r="K82" s="111">
        <v>0</v>
      </c>
    </row>
    <row r="83" spans="1:11" ht="12.75" customHeight="1">
      <c r="A83" s="225" t="s">
        <v>379</v>
      </c>
      <c r="B83" s="225"/>
      <c r="C83" s="225"/>
      <c r="D83" s="225"/>
      <c r="E83" s="225"/>
      <c r="F83" s="225"/>
      <c r="G83" s="15">
        <v>74</v>
      </c>
      <c r="H83" s="130">
        <v>0</v>
      </c>
      <c r="I83" s="130">
        <v>0</v>
      </c>
      <c r="J83" s="111">
        <v>0</v>
      </c>
      <c r="K83" s="111">
        <v>0</v>
      </c>
    </row>
    <row r="84" spans="1:11" ht="12.75">
      <c r="A84" s="218" t="s">
        <v>112</v>
      </c>
      <c r="B84" s="218"/>
      <c r="C84" s="218"/>
      <c r="D84" s="218"/>
      <c r="E84" s="218"/>
      <c r="F84" s="218"/>
      <c r="G84" s="219"/>
      <c r="H84" s="219"/>
      <c r="I84" s="219"/>
      <c r="J84" s="220"/>
      <c r="K84" s="220"/>
    </row>
    <row r="85" spans="1:11" ht="12.75" customHeight="1">
      <c r="A85" s="221" t="s">
        <v>380</v>
      </c>
      <c r="B85" s="221"/>
      <c r="C85" s="221"/>
      <c r="D85" s="221"/>
      <c r="E85" s="221"/>
      <c r="F85" s="221"/>
      <c r="G85" s="15">
        <v>75</v>
      </c>
      <c r="H85" s="110">
        <f>H86+H87</f>
        <v>233451976</v>
      </c>
      <c r="I85" s="110">
        <f>I86+I87</f>
        <v>84696629</v>
      </c>
      <c r="J85" s="110">
        <f>J86+J87</f>
        <v>196078182</v>
      </c>
      <c r="K85" s="110">
        <f>K86+K87</f>
        <v>61164309</v>
      </c>
    </row>
    <row r="86" spans="1:11" ht="12.75" customHeight="1">
      <c r="A86" s="222" t="s">
        <v>157</v>
      </c>
      <c r="B86" s="222"/>
      <c r="C86" s="222"/>
      <c r="D86" s="222"/>
      <c r="E86" s="222"/>
      <c r="F86" s="222"/>
      <c r="G86" s="14">
        <v>76</v>
      </c>
      <c r="H86" s="111">
        <v>233451976</v>
      </c>
      <c r="I86" s="111">
        <v>84696629</v>
      </c>
      <c r="J86" s="111">
        <v>196078182</v>
      </c>
      <c r="K86" s="111">
        <f>J86-134913873</f>
        <v>61164309</v>
      </c>
    </row>
    <row r="87" spans="1:11" ht="12.75" customHeight="1">
      <c r="A87" s="222" t="s">
        <v>158</v>
      </c>
      <c r="B87" s="222"/>
      <c r="C87" s="222"/>
      <c r="D87" s="222"/>
      <c r="E87" s="222"/>
      <c r="F87" s="222"/>
      <c r="G87" s="14">
        <v>77</v>
      </c>
      <c r="H87" s="111">
        <v>0</v>
      </c>
      <c r="I87" s="111">
        <v>0</v>
      </c>
      <c r="J87" s="111">
        <v>0</v>
      </c>
      <c r="K87" s="111">
        <v>0</v>
      </c>
    </row>
    <row r="88" spans="1:11" ht="12.75">
      <c r="A88" s="226" t="s">
        <v>114</v>
      </c>
      <c r="B88" s="226"/>
      <c r="C88" s="226"/>
      <c r="D88" s="226"/>
      <c r="E88" s="226"/>
      <c r="F88" s="226"/>
      <c r="G88" s="227"/>
      <c r="H88" s="227"/>
      <c r="I88" s="227"/>
      <c r="J88" s="220"/>
      <c r="K88" s="220"/>
    </row>
    <row r="89" spans="1:11" ht="12.75" customHeight="1">
      <c r="A89" s="198" t="s">
        <v>159</v>
      </c>
      <c r="B89" s="198"/>
      <c r="C89" s="198"/>
      <c r="D89" s="198"/>
      <c r="E89" s="198"/>
      <c r="F89" s="198"/>
      <c r="G89" s="14">
        <v>78</v>
      </c>
      <c r="H89" s="111">
        <v>233451976</v>
      </c>
      <c r="I89" s="111">
        <v>84696629</v>
      </c>
      <c r="J89" s="111">
        <v>196078182</v>
      </c>
      <c r="K89" s="111">
        <f>J89-134913873</f>
        <v>61164309</v>
      </c>
    </row>
    <row r="90" spans="1:11" ht="24" customHeight="1">
      <c r="A90" s="197" t="s">
        <v>436</v>
      </c>
      <c r="B90" s="197"/>
      <c r="C90" s="197"/>
      <c r="D90" s="197"/>
      <c r="E90" s="197"/>
      <c r="F90" s="197"/>
      <c r="G90" s="15">
        <v>79</v>
      </c>
      <c r="H90" s="128">
        <f>H91+H98</f>
        <v>0</v>
      </c>
      <c r="I90" s="128">
        <f>I91+I98</f>
        <v>0</v>
      </c>
      <c r="J90" s="128">
        <f>J91+J98</f>
        <v>0</v>
      </c>
      <c r="K90" s="128">
        <f>K91+K98</f>
        <v>0</v>
      </c>
    </row>
    <row r="91" spans="1:11" ht="24" customHeight="1">
      <c r="A91" s="217" t="s">
        <v>443</v>
      </c>
      <c r="B91" s="217"/>
      <c r="C91" s="217"/>
      <c r="D91" s="217"/>
      <c r="E91" s="217"/>
      <c r="F91" s="217"/>
      <c r="G91" s="15">
        <v>80</v>
      </c>
      <c r="H91" s="128">
        <f>SUM(H92:H96)</f>
        <v>0</v>
      </c>
      <c r="I91" s="128">
        <f>SUM(I92:I96)</f>
        <v>0</v>
      </c>
      <c r="J91" s="128">
        <f>SUM(J92:J96)</f>
        <v>0</v>
      </c>
      <c r="K91" s="128">
        <f>SUM(K92:K96)</f>
        <v>0</v>
      </c>
    </row>
    <row r="92" spans="1:11" ht="25.5" customHeight="1">
      <c r="A92" s="215" t="s">
        <v>381</v>
      </c>
      <c r="B92" s="215"/>
      <c r="C92" s="215"/>
      <c r="D92" s="215"/>
      <c r="E92" s="215"/>
      <c r="F92" s="215"/>
      <c r="G92" s="15">
        <v>81</v>
      </c>
      <c r="H92" s="111">
        <v>0</v>
      </c>
      <c r="I92" s="111">
        <v>0</v>
      </c>
      <c r="J92" s="111">
        <v>0</v>
      </c>
      <c r="K92" s="111">
        <v>0</v>
      </c>
    </row>
    <row r="93" spans="1:11" ht="38.25" customHeight="1">
      <c r="A93" s="215" t="s">
        <v>382</v>
      </c>
      <c r="B93" s="215"/>
      <c r="C93" s="215"/>
      <c r="D93" s="215"/>
      <c r="E93" s="215"/>
      <c r="F93" s="215"/>
      <c r="G93" s="15">
        <v>82</v>
      </c>
      <c r="H93" s="111">
        <v>0</v>
      </c>
      <c r="I93" s="111">
        <v>0</v>
      </c>
      <c r="J93" s="111">
        <v>0</v>
      </c>
      <c r="K93" s="111">
        <v>0</v>
      </c>
    </row>
    <row r="94" spans="1:11" ht="38.25" customHeight="1">
      <c r="A94" s="215" t="s">
        <v>383</v>
      </c>
      <c r="B94" s="215"/>
      <c r="C94" s="215"/>
      <c r="D94" s="215"/>
      <c r="E94" s="215"/>
      <c r="F94" s="215"/>
      <c r="G94" s="15">
        <v>83</v>
      </c>
      <c r="H94" s="111">
        <v>0</v>
      </c>
      <c r="I94" s="111">
        <v>0</v>
      </c>
      <c r="J94" s="111">
        <v>0</v>
      </c>
      <c r="K94" s="111">
        <v>0</v>
      </c>
    </row>
    <row r="95" spans="1:11" ht="12.75">
      <c r="A95" s="215" t="s">
        <v>384</v>
      </c>
      <c r="B95" s="215"/>
      <c r="C95" s="215"/>
      <c r="D95" s="215"/>
      <c r="E95" s="215"/>
      <c r="F95" s="215"/>
      <c r="G95" s="15">
        <v>84</v>
      </c>
      <c r="H95" s="111">
        <v>0</v>
      </c>
      <c r="I95" s="111">
        <v>0</v>
      </c>
      <c r="J95" s="111">
        <v>0</v>
      </c>
      <c r="K95" s="111">
        <v>0</v>
      </c>
    </row>
    <row r="96" spans="1:11" ht="12.75">
      <c r="A96" s="215" t="s">
        <v>385</v>
      </c>
      <c r="B96" s="215"/>
      <c r="C96" s="215"/>
      <c r="D96" s="215"/>
      <c r="E96" s="215"/>
      <c r="F96" s="215"/>
      <c r="G96" s="15">
        <v>85</v>
      </c>
      <c r="H96" s="111">
        <v>0</v>
      </c>
      <c r="I96" s="111">
        <v>0</v>
      </c>
      <c r="J96" s="111">
        <v>0</v>
      </c>
      <c r="K96" s="111">
        <v>0</v>
      </c>
    </row>
    <row r="97" spans="1:11" ht="26.25" customHeight="1">
      <c r="A97" s="215" t="s">
        <v>386</v>
      </c>
      <c r="B97" s="215"/>
      <c r="C97" s="215"/>
      <c r="D97" s="215"/>
      <c r="E97" s="215"/>
      <c r="F97" s="215"/>
      <c r="G97" s="15">
        <v>86</v>
      </c>
      <c r="H97" s="111">
        <v>0</v>
      </c>
      <c r="I97" s="111">
        <v>0</v>
      </c>
      <c r="J97" s="111">
        <v>0</v>
      </c>
      <c r="K97" s="111">
        <v>0</v>
      </c>
    </row>
    <row r="98" spans="1:11" ht="25.5" customHeight="1">
      <c r="A98" s="217" t="s">
        <v>437</v>
      </c>
      <c r="B98" s="217"/>
      <c r="C98" s="217"/>
      <c r="D98" s="217"/>
      <c r="E98" s="217"/>
      <c r="F98" s="217"/>
      <c r="G98" s="15">
        <v>87</v>
      </c>
      <c r="H98" s="128">
        <f>SUM(H99:H106)</f>
        <v>0</v>
      </c>
      <c r="I98" s="128">
        <f>SUM(I99:I106)</f>
        <v>0</v>
      </c>
      <c r="J98" s="128">
        <f>SUM(J99:J106)</f>
        <v>0</v>
      </c>
      <c r="K98" s="128">
        <f>SUM(K99:K106)</f>
        <v>0</v>
      </c>
    </row>
    <row r="99" spans="1:11" ht="12.75">
      <c r="A99" s="216" t="s">
        <v>160</v>
      </c>
      <c r="B99" s="216"/>
      <c r="C99" s="216"/>
      <c r="D99" s="216"/>
      <c r="E99" s="216"/>
      <c r="F99" s="216"/>
      <c r="G99" s="14">
        <v>88</v>
      </c>
      <c r="H99" s="111">
        <v>0</v>
      </c>
      <c r="I99" s="111">
        <v>0</v>
      </c>
      <c r="J99" s="111">
        <v>0</v>
      </c>
      <c r="K99" s="111">
        <v>0</v>
      </c>
    </row>
    <row r="100" spans="1:11" ht="36" customHeight="1">
      <c r="A100" s="215" t="s">
        <v>387</v>
      </c>
      <c r="B100" s="215"/>
      <c r="C100" s="215"/>
      <c r="D100" s="215"/>
      <c r="E100" s="215"/>
      <c r="F100" s="215"/>
      <c r="G100" s="14">
        <v>89</v>
      </c>
      <c r="H100" s="111">
        <v>0</v>
      </c>
      <c r="I100" s="111">
        <v>0</v>
      </c>
      <c r="J100" s="111">
        <v>0</v>
      </c>
      <c r="K100" s="111">
        <v>0</v>
      </c>
    </row>
    <row r="101" spans="1:11" ht="21.75" customHeight="1">
      <c r="A101" s="216" t="s">
        <v>161</v>
      </c>
      <c r="B101" s="216"/>
      <c r="C101" s="216"/>
      <c r="D101" s="216"/>
      <c r="E101" s="216"/>
      <c r="F101" s="216"/>
      <c r="G101" s="14">
        <v>90</v>
      </c>
      <c r="H101" s="111">
        <v>0</v>
      </c>
      <c r="I101" s="111">
        <v>0</v>
      </c>
      <c r="J101" s="111">
        <v>0</v>
      </c>
      <c r="K101" s="111">
        <v>0</v>
      </c>
    </row>
    <row r="102" spans="1:11" ht="21.75" customHeight="1">
      <c r="A102" s="216" t="s">
        <v>162</v>
      </c>
      <c r="B102" s="216"/>
      <c r="C102" s="216"/>
      <c r="D102" s="216"/>
      <c r="E102" s="216"/>
      <c r="F102" s="216"/>
      <c r="G102" s="14">
        <v>91</v>
      </c>
      <c r="H102" s="111">
        <v>0</v>
      </c>
      <c r="I102" s="111">
        <v>0</v>
      </c>
      <c r="J102" s="111">
        <v>0</v>
      </c>
      <c r="K102" s="111">
        <v>0</v>
      </c>
    </row>
    <row r="103" spans="1:11" ht="21.75" customHeight="1">
      <c r="A103" s="216" t="s">
        <v>163</v>
      </c>
      <c r="B103" s="216"/>
      <c r="C103" s="216"/>
      <c r="D103" s="216"/>
      <c r="E103" s="216"/>
      <c r="F103" s="216"/>
      <c r="G103" s="14">
        <v>92</v>
      </c>
      <c r="H103" s="111">
        <v>0</v>
      </c>
      <c r="I103" s="111">
        <v>0</v>
      </c>
      <c r="J103" s="111">
        <v>0</v>
      </c>
      <c r="K103" s="111">
        <v>0</v>
      </c>
    </row>
    <row r="104" spans="1:11" ht="12.75" customHeight="1">
      <c r="A104" s="215" t="s">
        <v>388</v>
      </c>
      <c r="B104" s="215"/>
      <c r="C104" s="215"/>
      <c r="D104" s="215"/>
      <c r="E104" s="215"/>
      <c r="F104" s="215"/>
      <c r="G104" s="14">
        <v>93</v>
      </c>
      <c r="H104" s="111">
        <v>0</v>
      </c>
      <c r="I104" s="111">
        <v>0</v>
      </c>
      <c r="J104" s="111">
        <v>0</v>
      </c>
      <c r="K104" s="111">
        <v>0</v>
      </c>
    </row>
    <row r="105" spans="1:11" ht="26.25" customHeight="1">
      <c r="A105" s="215" t="s">
        <v>389</v>
      </c>
      <c r="B105" s="215"/>
      <c r="C105" s="215"/>
      <c r="D105" s="215"/>
      <c r="E105" s="215"/>
      <c r="F105" s="215"/>
      <c r="G105" s="14">
        <v>94</v>
      </c>
      <c r="H105" s="111">
        <v>0</v>
      </c>
      <c r="I105" s="111">
        <v>0</v>
      </c>
      <c r="J105" s="111">
        <v>0</v>
      </c>
      <c r="K105" s="111">
        <v>0</v>
      </c>
    </row>
    <row r="106" spans="1:11" ht="12.75">
      <c r="A106" s="215" t="s">
        <v>390</v>
      </c>
      <c r="B106" s="215"/>
      <c r="C106" s="215"/>
      <c r="D106" s="215"/>
      <c r="E106" s="215"/>
      <c r="F106" s="215"/>
      <c r="G106" s="14">
        <v>95</v>
      </c>
      <c r="H106" s="111">
        <v>0</v>
      </c>
      <c r="I106" s="111">
        <v>0</v>
      </c>
      <c r="J106" s="111">
        <v>0</v>
      </c>
      <c r="K106" s="111">
        <v>0</v>
      </c>
    </row>
    <row r="107" spans="1:11" ht="24.75" customHeight="1">
      <c r="A107" s="215" t="s">
        <v>391</v>
      </c>
      <c r="B107" s="215"/>
      <c r="C107" s="215"/>
      <c r="D107" s="215"/>
      <c r="E107" s="215"/>
      <c r="F107" s="215"/>
      <c r="G107" s="14">
        <v>96</v>
      </c>
      <c r="H107" s="111">
        <v>0</v>
      </c>
      <c r="I107" s="111">
        <v>0</v>
      </c>
      <c r="J107" s="111">
        <v>0</v>
      </c>
      <c r="K107" s="111">
        <v>0</v>
      </c>
    </row>
    <row r="108" spans="1:11" ht="22.5" customHeight="1">
      <c r="A108" s="197" t="s">
        <v>438</v>
      </c>
      <c r="B108" s="197"/>
      <c r="C108" s="197"/>
      <c r="D108" s="197"/>
      <c r="E108" s="197"/>
      <c r="F108" s="197"/>
      <c r="G108" s="15">
        <v>97</v>
      </c>
      <c r="H108" s="128">
        <f>H91+H98-H107-H97</f>
        <v>0</v>
      </c>
      <c r="I108" s="128">
        <f>I91+I98-I107-I97</f>
        <v>0</v>
      </c>
      <c r="J108" s="128">
        <f>J91+J98-J107-J97</f>
        <v>0</v>
      </c>
      <c r="K108" s="128">
        <f>K91+K98-K107-K97</f>
        <v>0</v>
      </c>
    </row>
    <row r="109" spans="1:11" ht="12.75" customHeight="1">
      <c r="A109" s="197" t="s">
        <v>392</v>
      </c>
      <c r="B109" s="197"/>
      <c r="C109" s="197"/>
      <c r="D109" s="197"/>
      <c r="E109" s="197"/>
      <c r="F109" s="197"/>
      <c r="G109" s="15">
        <v>98</v>
      </c>
      <c r="H109" s="110">
        <f>H89+H108</f>
        <v>233451976</v>
      </c>
      <c r="I109" s="110">
        <f>I89+I108</f>
        <v>84696629</v>
      </c>
      <c r="J109" s="110">
        <f>J89+J108</f>
        <v>196078182</v>
      </c>
      <c r="K109" s="110">
        <f>K89+K108</f>
        <v>61164309</v>
      </c>
    </row>
    <row r="110" spans="1:11" ht="12.75">
      <c r="A110" s="218" t="s">
        <v>164</v>
      </c>
      <c r="B110" s="218"/>
      <c r="C110" s="218"/>
      <c r="D110" s="218"/>
      <c r="E110" s="218"/>
      <c r="F110" s="218"/>
      <c r="G110" s="219"/>
      <c r="H110" s="219"/>
      <c r="I110" s="219"/>
      <c r="J110" s="220"/>
      <c r="K110" s="220"/>
    </row>
    <row r="111" spans="1:11" ht="12.75" customHeight="1">
      <c r="A111" s="221" t="s">
        <v>393</v>
      </c>
      <c r="B111" s="221"/>
      <c r="C111" s="221"/>
      <c r="D111" s="221"/>
      <c r="E111" s="221"/>
      <c r="F111" s="221"/>
      <c r="G111" s="15">
        <v>99</v>
      </c>
      <c r="H111" s="110">
        <f>H112+H113</f>
        <v>233451976</v>
      </c>
      <c r="I111" s="110">
        <f>I112+I113</f>
        <v>84696629</v>
      </c>
      <c r="J111" s="110">
        <f>J112+J113</f>
        <v>196078182</v>
      </c>
      <c r="K111" s="110">
        <f>K112+K113</f>
        <v>61164309</v>
      </c>
    </row>
    <row r="112" spans="1:11" ht="12.75" customHeight="1">
      <c r="A112" s="222" t="s">
        <v>113</v>
      </c>
      <c r="B112" s="222"/>
      <c r="C112" s="222"/>
      <c r="D112" s="222"/>
      <c r="E112" s="222"/>
      <c r="F112" s="222"/>
      <c r="G112" s="14">
        <v>100</v>
      </c>
      <c r="H112" s="111">
        <v>233451976</v>
      </c>
      <c r="I112" s="111">
        <v>84696629</v>
      </c>
      <c r="J112" s="111">
        <v>196078182</v>
      </c>
      <c r="K112" s="111">
        <v>61164309</v>
      </c>
    </row>
    <row r="113" spans="1:11" ht="12.75" customHeight="1">
      <c r="A113" s="222" t="s">
        <v>165</v>
      </c>
      <c r="B113" s="222"/>
      <c r="C113" s="222"/>
      <c r="D113" s="222"/>
      <c r="E113" s="222"/>
      <c r="F113" s="222"/>
      <c r="G113" s="14">
        <v>101</v>
      </c>
      <c r="H113" s="111">
        <v>0</v>
      </c>
      <c r="I113" s="111">
        <v>0</v>
      </c>
      <c r="J113" s="111">
        <v>0</v>
      </c>
      <c r="K113" s="111">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36">
      <formula1>999999999999</formula1>
    </dataValidation>
    <dataValidation type="whole" operator="notEqual" allowBlank="1" showInputMessage="1" showErrorMessage="1" errorTitle="Pogrešan unos" error="Mogu se unijeti samo cjelobrojne pozitivne ili negativne vrijednosti." sqref="H65491:I65491">
      <formula1>999999999999</formula1>
    </dataValidation>
    <dataValidation type="whole" operator="greaterThanOrEqual" allowBlank="1" showInputMessage="1" showErrorMessage="1" errorTitle="Pogrešan unos" error="Mogu se unijeti samo cjelobrojne pozitivne vrijednosti." sqref="H65492:I65526">
      <formula1>0</formula1>
    </dataValidation>
  </dataValidations>
  <printOptions/>
  <pageMargins left="0.7480314960629921" right="0.15748031496062992" top="0.984251968503937" bottom="0.984251968503937"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I59"/>
  <sheetViews>
    <sheetView view="pageBreakPreview" zoomScale="110" zoomScaleSheetLayoutView="110" zoomScalePageLayoutView="0" workbookViewId="0" topLeftCell="A16">
      <selection activeCell="I40" sqref="I40"/>
    </sheetView>
  </sheetViews>
  <sheetFormatPr defaultColWidth="9.140625" defaultRowHeight="12.75"/>
  <cols>
    <col min="1" max="7" width="9.140625" style="17" customWidth="1"/>
    <col min="8" max="9" width="30.28125" style="28" customWidth="1"/>
    <col min="10" max="16384" width="9.140625" style="17" customWidth="1"/>
  </cols>
  <sheetData>
    <row r="1" spans="1:9" ht="12.75">
      <c r="A1" s="253" t="s">
        <v>166</v>
      </c>
      <c r="B1" s="254"/>
      <c r="C1" s="254"/>
      <c r="D1" s="254"/>
      <c r="E1" s="254"/>
      <c r="F1" s="254"/>
      <c r="G1" s="254"/>
      <c r="H1" s="254"/>
      <c r="I1" s="254"/>
    </row>
    <row r="2" spans="1:9" ht="12.75">
      <c r="A2" s="255" t="s">
        <v>464</v>
      </c>
      <c r="B2" s="212"/>
      <c r="C2" s="212"/>
      <c r="D2" s="212"/>
      <c r="E2" s="212"/>
      <c r="F2" s="212"/>
      <c r="G2" s="212"/>
      <c r="H2" s="212"/>
      <c r="I2" s="212"/>
    </row>
    <row r="3" spans="1:9" ht="12.75">
      <c r="A3" s="257" t="s">
        <v>282</v>
      </c>
      <c r="B3" s="258"/>
      <c r="C3" s="258"/>
      <c r="D3" s="258"/>
      <c r="E3" s="258"/>
      <c r="F3" s="258"/>
      <c r="G3" s="258"/>
      <c r="H3" s="258"/>
      <c r="I3" s="258"/>
    </row>
    <row r="4" spans="1:9" ht="12.75">
      <c r="A4" s="256" t="s">
        <v>469</v>
      </c>
      <c r="B4" s="202"/>
      <c r="C4" s="202"/>
      <c r="D4" s="202"/>
      <c r="E4" s="202"/>
      <c r="F4" s="202"/>
      <c r="G4" s="202"/>
      <c r="H4" s="202"/>
      <c r="I4" s="203"/>
    </row>
    <row r="5" spans="1:9" ht="23.25">
      <c r="A5" s="251" t="s">
        <v>2</v>
      </c>
      <c r="B5" s="207"/>
      <c r="C5" s="207"/>
      <c r="D5" s="207"/>
      <c r="E5" s="207"/>
      <c r="F5" s="207"/>
      <c r="G5" s="119" t="s">
        <v>103</v>
      </c>
      <c r="H5" s="120" t="s">
        <v>302</v>
      </c>
      <c r="I5" s="120" t="s">
        <v>279</v>
      </c>
    </row>
    <row r="6" spans="1:9" ht="12.75">
      <c r="A6" s="252">
        <v>1</v>
      </c>
      <c r="B6" s="207"/>
      <c r="C6" s="207"/>
      <c r="D6" s="207"/>
      <c r="E6" s="207"/>
      <c r="F6" s="207"/>
      <c r="G6" s="121">
        <v>2</v>
      </c>
      <c r="H6" s="120" t="s">
        <v>167</v>
      </c>
      <c r="I6" s="120" t="s">
        <v>168</v>
      </c>
    </row>
    <row r="7" spans="1:9" ht="12.75">
      <c r="A7" s="249" t="s">
        <v>169</v>
      </c>
      <c r="B7" s="249"/>
      <c r="C7" s="249"/>
      <c r="D7" s="249"/>
      <c r="E7" s="249"/>
      <c r="F7" s="249"/>
      <c r="G7" s="249"/>
      <c r="H7" s="249"/>
      <c r="I7" s="249"/>
    </row>
    <row r="8" spans="1:9" ht="12.75" customHeight="1">
      <c r="A8" s="195" t="s">
        <v>170</v>
      </c>
      <c r="B8" s="195"/>
      <c r="C8" s="195"/>
      <c r="D8" s="195"/>
      <c r="E8" s="195"/>
      <c r="F8" s="195"/>
      <c r="G8" s="122">
        <v>1</v>
      </c>
      <c r="H8" s="123">
        <v>284717012</v>
      </c>
      <c r="I8" s="123">
        <v>239185394</v>
      </c>
    </row>
    <row r="9" spans="1:9" ht="12.75" customHeight="1">
      <c r="A9" s="250" t="s">
        <v>171</v>
      </c>
      <c r="B9" s="250"/>
      <c r="C9" s="250"/>
      <c r="D9" s="250"/>
      <c r="E9" s="250"/>
      <c r="F9" s="250"/>
      <c r="G9" s="124">
        <v>2</v>
      </c>
      <c r="H9" s="125">
        <f>H10+H11+H12+H13+H14+H15+H16+H17</f>
        <v>127879752</v>
      </c>
      <c r="I9" s="125">
        <f>I10+I11+I12+I13+I14+I15+I16+I17</f>
        <v>160457655</v>
      </c>
    </row>
    <row r="10" spans="1:9" ht="12.75" customHeight="1">
      <c r="A10" s="229" t="s">
        <v>172</v>
      </c>
      <c r="B10" s="229"/>
      <c r="C10" s="229"/>
      <c r="D10" s="229"/>
      <c r="E10" s="229"/>
      <c r="F10" s="229"/>
      <c r="G10" s="122">
        <v>3</v>
      </c>
      <c r="H10" s="123">
        <v>130586946</v>
      </c>
      <c r="I10" s="123">
        <v>158391255</v>
      </c>
    </row>
    <row r="11" spans="1:9" ht="21.75" customHeight="1">
      <c r="A11" s="229" t="s">
        <v>173</v>
      </c>
      <c r="B11" s="229"/>
      <c r="C11" s="229"/>
      <c r="D11" s="229"/>
      <c r="E11" s="229"/>
      <c r="F11" s="229"/>
      <c r="G11" s="122">
        <v>4</v>
      </c>
      <c r="H11" s="123">
        <v>0</v>
      </c>
      <c r="I11" s="123">
        <v>0</v>
      </c>
    </row>
    <row r="12" spans="1:9" ht="23.25" customHeight="1">
      <c r="A12" s="229" t="s">
        <v>174</v>
      </c>
      <c r="B12" s="229"/>
      <c r="C12" s="229"/>
      <c r="D12" s="229"/>
      <c r="E12" s="229"/>
      <c r="F12" s="229"/>
      <c r="G12" s="122">
        <v>5</v>
      </c>
      <c r="H12" s="123">
        <v>0</v>
      </c>
      <c r="I12" s="123">
        <v>0</v>
      </c>
    </row>
    <row r="13" spans="1:9" ht="12.75" customHeight="1">
      <c r="A13" s="229" t="s">
        <v>175</v>
      </c>
      <c r="B13" s="229"/>
      <c r="C13" s="229"/>
      <c r="D13" s="229"/>
      <c r="E13" s="229"/>
      <c r="F13" s="229"/>
      <c r="G13" s="122">
        <v>6</v>
      </c>
      <c r="H13" s="123">
        <v>-644065</v>
      </c>
      <c r="I13" s="123">
        <v>-85683</v>
      </c>
    </row>
    <row r="14" spans="1:9" ht="12.75" customHeight="1">
      <c r="A14" s="229" t="s">
        <v>176</v>
      </c>
      <c r="B14" s="229"/>
      <c r="C14" s="229"/>
      <c r="D14" s="229"/>
      <c r="E14" s="229"/>
      <c r="F14" s="229"/>
      <c r="G14" s="122">
        <v>7</v>
      </c>
      <c r="H14" s="123">
        <v>168169</v>
      </c>
      <c r="I14" s="123">
        <v>194457</v>
      </c>
    </row>
    <row r="15" spans="1:9" ht="12.75" customHeight="1">
      <c r="A15" s="229" t="s">
        <v>177</v>
      </c>
      <c r="B15" s="229"/>
      <c r="C15" s="229"/>
      <c r="D15" s="229"/>
      <c r="E15" s="229"/>
      <c r="F15" s="229"/>
      <c r="G15" s="122">
        <v>8</v>
      </c>
      <c r="H15" s="123">
        <v>0</v>
      </c>
      <c r="I15" s="123">
        <v>0</v>
      </c>
    </row>
    <row r="16" spans="1:9" ht="12.75" customHeight="1">
      <c r="A16" s="229" t="s">
        <v>178</v>
      </c>
      <c r="B16" s="229"/>
      <c r="C16" s="229"/>
      <c r="D16" s="229"/>
      <c r="E16" s="229"/>
      <c r="F16" s="229"/>
      <c r="G16" s="122">
        <v>9</v>
      </c>
      <c r="H16" s="123">
        <v>-2231298</v>
      </c>
      <c r="I16" s="123">
        <v>1957626</v>
      </c>
    </row>
    <row r="17" spans="1:9" ht="24.75" customHeight="1">
      <c r="A17" s="229" t="s">
        <v>179</v>
      </c>
      <c r="B17" s="229"/>
      <c r="C17" s="229"/>
      <c r="D17" s="229"/>
      <c r="E17" s="229"/>
      <c r="F17" s="229"/>
      <c r="G17" s="122">
        <v>10</v>
      </c>
      <c r="H17" s="123">
        <v>0</v>
      </c>
      <c r="I17" s="123">
        <v>0</v>
      </c>
    </row>
    <row r="18" spans="1:9" ht="27.75" customHeight="1">
      <c r="A18" s="248" t="s">
        <v>307</v>
      </c>
      <c r="B18" s="248"/>
      <c r="C18" s="248"/>
      <c r="D18" s="248"/>
      <c r="E18" s="248"/>
      <c r="F18" s="248"/>
      <c r="G18" s="124">
        <v>11</v>
      </c>
      <c r="H18" s="125">
        <f>H8+H9</f>
        <v>412596764</v>
      </c>
      <c r="I18" s="125">
        <f>I8+I9</f>
        <v>399643049</v>
      </c>
    </row>
    <row r="19" spans="1:9" ht="12.75" customHeight="1">
      <c r="A19" s="250" t="s">
        <v>180</v>
      </c>
      <c r="B19" s="250"/>
      <c r="C19" s="250"/>
      <c r="D19" s="250"/>
      <c r="E19" s="250"/>
      <c r="F19" s="250"/>
      <c r="G19" s="124">
        <v>12</v>
      </c>
      <c r="H19" s="125">
        <f>H20+H21+H22+H23</f>
        <v>-12126638</v>
      </c>
      <c r="I19" s="125">
        <f>I20+I21+I22+I23</f>
        <v>-85125008</v>
      </c>
    </row>
    <row r="20" spans="1:9" ht="12.75" customHeight="1">
      <c r="A20" s="229" t="s">
        <v>181</v>
      </c>
      <c r="B20" s="229"/>
      <c r="C20" s="229"/>
      <c r="D20" s="229"/>
      <c r="E20" s="229"/>
      <c r="F20" s="229"/>
      <c r="G20" s="122">
        <v>13</v>
      </c>
      <c r="H20" s="123">
        <v>-5560788</v>
      </c>
      <c r="I20" s="123">
        <v>-94635759</v>
      </c>
    </row>
    <row r="21" spans="1:9" ht="12.75" customHeight="1">
      <c r="A21" s="229" t="s">
        <v>182</v>
      </c>
      <c r="B21" s="229"/>
      <c r="C21" s="229"/>
      <c r="D21" s="229"/>
      <c r="E21" s="229"/>
      <c r="F21" s="229"/>
      <c r="G21" s="122">
        <v>14</v>
      </c>
      <c r="H21" s="123">
        <v>38741823</v>
      </c>
      <c r="I21" s="123">
        <v>3767241</v>
      </c>
    </row>
    <row r="22" spans="1:9" ht="12.75" customHeight="1">
      <c r="A22" s="229" t="s">
        <v>183</v>
      </c>
      <c r="B22" s="229"/>
      <c r="C22" s="229"/>
      <c r="D22" s="229"/>
      <c r="E22" s="229"/>
      <c r="F22" s="229"/>
      <c r="G22" s="122">
        <v>15</v>
      </c>
      <c r="H22" s="123">
        <v>-3358377</v>
      </c>
      <c r="I22" s="123">
        <v>720548</v>
      </c>
    </row>
    <row r="23" spans="1:9" ht="12.75" customHeight="1">
      <c r="A23" s="229" t="s">
        <v>184</v>
      </c>
      <c r="B23" s="229"/>
      <c r="C23" s="229"/>
      <c r="D23" s="229"/>
      <c r="E23" s="229"/>
      <c r="F23" s="229"/>
      <c r="G23" s="122">
        <v>16</v>
      </c>
      <c r="H23" s="123">
        <v>-41949296</v>
      </c>
      <c r="I23" s="123">
        <v>5022962</v>
      </c>
    </row>
    <row r="24" spans="1:9" ht="12.75" customHeight="1">
      <c r="A24" s="248" t="s">
        <v>185</v>
      </c>
      <c r="B24" s="248"/>
      <c r="C24" s="248"/>
      <c r="D24" s="248"/>
      <c r="E24" s="248"/>
      <c r="F24" s="248"/>
      <c r="G24" s="124">
        <v>17</v>
      </c>
      <c r="H24" s="125">
        <f>H18+H19</f>
        <v>400470126</v>
      </c>
      <c r="I24" s="125">
        <f>I18+I19</f>
        <v>314518041</v>
      </c>
    </row>
    <row r="25" spans="1:9" ht="12.75" customHeight="1">
      <c r="A25" s="195" t="s">
        <v>186</v>
      </c>
      <c r="B25" s="195"/>
      <c r="C25" s="195"/>
      <c r="D25" s="195"/>
      <c r="E25" s="195"/>
      <c r="F25" s="195"/>
      <c r="G25" s="122">
        <v>18</v>
      </c>
      <c r="H25" s="123">
        <v>-10801</v>
      </c>
      <c r="I25" s="123">
        <v>-587</v>
      </c>
    </row>
    <row r="26" spans="1:9" ht="12.75" customHeight="1">
      <c r="A26" s="195" t="s">
        <v>187</v>
      </c>
      <c r="B26" s="195"/>
      <c r="C26" s="195"/>
      <c r="D26" s="195"/>
      <c r="E26" s="195"/>
      <c r="F26" s="195"/>
      <c r="G26" s="122">
        <v>19</v>
      </c>
      <c r="H26" s="123">
        <v>-44453139</v>
      </c>
      <c r="I26" s="123">
        <v>-41030480</v>
      </c>
    </row>
    <row r="27" spans="1:9" ht="25.5" customHeight="1">
      <c r="A27" s="246" t="s">
        <v>188</v>
      </c>
      <c r="B27" s="246"/>
      <c r="C27" s="246"/>
      <c r="D27" s="246"/>
      <c r="E27" s="246"/>
      <c r="F27" s="246"/>
      <c r="G27" s="124">
        <v>20</v>
      </c>
      <c r="H27" s="125">
        <f>H24+H25+H26</f>
        <v>356006186</v>
      </c>
      <c r="I27" s="125">
        <f>I24+I25+I26</f>
        <v>273486974</v>
      </c>
    </row>
    <row r="28" spans="1:9" ht="12.75">
      <c r="A28" s="249" t="s">
        <v>189</v>
      </c>
      <c r="B28" s="249"/>
      <c r="C28" s="249"/>
      <c r="D28" s="249"/>
      <c r="E28" s="249"/>
      <c r="F28" s="249"/>
      <c r="G28" s="249"/>
      <c r="H28" s="249"/>
      <c r="I28" s="249"/>
    </row>
    <row r="29" spans="1:9" ht="30" customHeight="1">
      <c r="A29" s="195" t="s">
        <v>190</v>
      </c>
      <c r="B29" s="195"/>
      <c r="C29" s="195"/>
      <c r="D29" s="195"/>
      <c r="E29" s="195"/>
      <c r="F29" s="195"/>
      <c r="G29" s="122">
        <v>21</v>
      </c>
      <c r="H29" s="126">
        <v>0</v>
      </c>
      <c r="I29" s="126">
        <v>64470</v>
      </c>
    </row>
    <row r="30" spans="1:9" ht="12.75" customHeight="1">
      <c r="A30" s="195" t="s">
        <v>191</v>
      </c>
      <c r="B30" s="195"/>
      <c r="C30" s="195"/>
      <c r="D30" s="195"/>
      <c r="E30" s="195"/>
      <c r="F30" s="195"/>
      <c r="G30" s="122">
        <v>22</v>
      </c>
      <c r="H30" s="126">
        <v>0</v>
      </c>
      <c r="I30" s="126">
        <v>0</v>
      </c>
    </row>
    <row r="31" spans="1:9" ht="12.75" customHeight="1">
      <c r="A31" s="195" t="s">
        <v>192</v>
      </c>
      <c r="B31" s="195"/>
      <c r="C31" s="195"/>
      <c r="D31" s="195"/>
      <c r="E31" s="195"/>
      <c r="F31" s="195"/>
      <c r="G31" s="122">
        <v>23</v>
      </c>
      <c r="H31" s="126">
        <v>907828</v>
      </c>
      <c r="I31" s="126">
        <v>91383</v>
      </c>
    </row>
    <row r="32" spans="1:9" ht="12.75" customHeight="1">
      <c r="A32" s="195" t="s">
        <v>193</v>
      </c>
      <c r="B32" s="195"/>
      <c r="C32" s="195"/>
      <c r="D32" s="195"/>
      <c r="E32" s="195"/>
      <c r="F32" s="195"/>
      <c r="G32" s="122">
        <v>24</v>
      </c>
      <c r="H32" s="126">
        <v>0</v>
      </c>
      <c r="I32" s="126">
        <v>0</v>
      </c>
    </row>
    <row r="33" spans="1:9" ht="12.75" customHeight="1">
      <c r="A33" s="195" t="s">
        <v>194</v>
      </c>
      <c r="B33" s="195"/>
      <c r="C33" s="195"/>
      <c r="D33" s="195"/>
      <c r="E33" s="195"/>
      <c r="F33" s="195"/>
      <c r="G33" s="122">
        <v>25</v>
      </c>
      <c r="H33" s="126">
        <v>0</v>
      </c>
      <c r="I33" s="126">
        <v>0</v>
      </c>
    </row>
    <row r="34" spans="1:9" ht="12.75" customHeight="1">
      <c r="A34" s="195" t="s">
        <v>195</v>
      </c>
      <c r="B34" s="195"/>
      <c r="C34" s="195"/>
      <c r="D34" s="195"/>
      <c r="E34" s="195"/>
      <c r="F34" s="195"/>
      <c r="G34" s="122">
        <v>26</v>
      </c>
      <c r="H34" s="126">
        <v>8496684</v>
      </c>
      <c r="I34" s="126">
        <v>0</v>
      </c>
    </row>
    <row r="35" spans="1:9" ht="26.25" customHeight="1">
      <c r="A35" s="248" t="s">
        <v>196</v>
      </c>
      <c r="B35" s="248"/>
      <c r="C35" s="248"/>
      <c r="D35" s="248"/>
      <c r="E35" s="248"/>
      <c r="F35" s="248"/>
      <c r="G35" s="124">
        <v>27</v>
      </c>
      <c r="H35" s="127">
        <f>H29+H30+H31+H32+H33+H34</f>
        <v>9404512</v>
      </c>
      <c r="I35" s="127">
        <f>I29+I30+I31+I32+I33+I34</f>
        <v>155853</v>
      </c>
    </row>
    <row r="36" spans="1:9" ht="22.5" customHeight="1">
      <c r="A36" s="195" t="s">
        <v>197</v>
      </c>
      <c r="B36" s="195"/>
      <c r="C36" s="195"/>
      <c r="D36" s="195"/>
      <c r="E36" s="195"/>
      <c r="F36" s="195"/>
      <c r="G36" s="122">
        <v>28</v>
      </c>
      <c r="H36" s="126">
        <v>-381540754</v>
      </c>
      <c r="I36" s="126">
        <v>-80956826</v>
      </c>
    </row>
    <row r="37" spans="1:9" ht="12.75" customHeight="1">
      <c r="A37" s="195" t="s">
        <v>198</v>
      </c>
      <c r="B37" s="195"/>
      <c r="C37" s="195"/>
      <c r="D37" s="195"/>
      <c r="E37" s="195"/>
      <c r="F37" s="195"/>
      <c r="G37" s="122">
        <v>29</v>
      </c>
      <c r="H37" s="126">
        <v>0</v>
      </c>
      <c r="I37" s="126">
        <v>0</v>
      </c>
    </row>
    <row r="38" spans="1:9" ht="12.75" customHeight="1">
      <c r="A38" s="195" t="s">
        <v>199</v>
      </c>
      <c r="B38" s="195"/>
      <c r="C38" s="195"/>
      <c r="D38" s="195"/>
      <c r="E38" s="195"/>
      <c r="F38" s="195"/>
      <c r="G38" s="122">
        <v>30</v>
      </c>
      <c r="H38" s="126">
        <v>0</v>
      </c>
      <c r="I38" s="126">
        <v>0</v>
      </c>
    </row>
    <row r="39" spans="1:9" ht="12.75" customHeight="1">
      <c r="A39" s="195" t="s">
        <v>200</v>
      </c>
      <c r="B39" s="195"/>
      <c r="C39" s="195"/>
      <c r="D39" s="195"/>
      <c r="E39" s="195"/>
      <c r="F39" s="195"/>
      <c r="G39" s="122">
        <v>31</v>
      </c>
      <c r="H39" s="126">
        <v>0</v>
      </c>
      <c r="I39" s="126">
        <v>0</v>
      </c>
    </row>
    <row r="40" spans="1:9" ht="12.75" customHeight="1">
      <c r="A40" s="195" t="s">
        <v>201</v>
      </c>
      <c r="B40" s="195"/>
      <c r="C40" s="195"/>
      <c r="D40" s="195"/>
      <c r="E40" s="195"/>
      <c r="F40" s="195"/>
      <c r="G40" s="122">
        <v>32</v>
      </c>
      <c r="H40" s="126">
        <v>0</v>
      </c>
      <c r="I40" s="126">
        <v>-1725228</v>
      </c>
    </row>
    <row r="41" spans="1:9" ht="24" customHeight="1">
      <c r="A41" s="248" t="s">
        <v>202</v>
      </c>
      <c r="B41" s="248"/>
      <c r="C41" s="248"/>
      <c r="D41" s="248"/>
      <c r="E41" s="248"/>
      <c r="F41" s="248"/>
      <c r="G41" s="124">
        <v>33</v>
      </c>
      <c r="H41" s="127">
        <f>H36+H37+H38+H39+H40</f>
        <v>-381540754</v>
      </c>
      <c r="I41" s="127">
        <f>I36+I37+I38+I39+I40</f>
        <v>-82682054</v>
      </c>
    </row>
    <row r="42" spans="1:9" ht="29.25" customHeight="1">
      <c r="A42" s="246" t="s">
        <v>203</v>
      </c>
      <c r="B42" s="246"/>
      <c r="C42" s="246"/>
      <c r="D42" s="246"/>
      <c r="E42" s="246"/>
      <c r="F42" s="246"/>
      <c r="G42" s="124">
        <v>34</v>
      </c>
      <c r="H42" s="127">
        <f>H35+H41</f>
        <v>-372136242</v>
      </c>
      <c r="I42" s="127">
        <f>I35+I41</f>
        <v>-82526201</v>
      </c>
    </row>
    <row r="43" spans="1:9" ht="12.75">
      <c r="A43" s="249" t="s">
        <v>204</v>
      </c>
      <c r="B43" s="249"/>
      <c r="C43" s="249"/>
      <c r="D43" s="249"/>
      <c r="E43" s="249"/>
      <c r="F43" s="249"/>
      <c r="G43" s="249"/>
      <c r="H43" s="249"/>
      <c r="I43" s="249"/>
    </row>
    <row r="44" spans="1:9" ht="12.75" customHeight="1">
      <c r="A44" s="195" t="s">
        <v>205</v>
      </c>
      <c r="B44" s="195"/>
      <c r="C44" s="195"/>
      <c r="D44" s="195"/>
      <c r="E44" s="195"/>
      <c r="F44" s="195"/>
      <c r="G44" s="122">
        <v>35</v>
      </c>
      <c r="H44" s="126">
        <v>0</v>
      </c>
      <c r="I44" s="126">
        <v>0</v>
      </c>
    </row>
    <row r="45" spans="1:9" ht="24.75" customHeight="1">
      <c r="A45" s="195" t="s">
        <v>206</v>
      </c>
      <c r="B45" s="195"/>
      <c r="C45" s="195"/>
      <c r="D45" s="195"/>
      <c r="E45" s="195"/>
      <c r="F45" s="195"/>
      <c r="G45" s="122">
        <v>36</v>
      </c>
      <c r="H45" s="126">
        <v>0</v>
      </c>
      <c r="I45" s="126">
        <v>0</v>
      </c>
    </row>
    <row r="46" spans="1:9" ht="12.75" customHeight="1">
      <c r="A46" s="195" t="s">
        <v>207</v>
      </c>
      <c r="B46" s="195"/>
      <c r="C46" s="195"/>
      <c r="D46" s="195"/>
      <c r="E46" s="195"/>
      <c r="F46" s="195"/>
      <c r="G46" s="122">
        <v>37</v>
      </c>
      <c r="H46" s="126">
        <v>0</v>
      </c>
      <c r="I46" s="126">
        <v>0</v>
      </c>
    </row>
    <row r="47" spans="1:9" ht="12.75" customHeight="1">
      <c r="A47" s="195" t="s">
        <v>208</v>
      </c>
      <c r="B47" s="195"/>
      <c r="C47" s="195"/>
      <c r="D47" s="195"/>
      <c r="E47" s="195"/>
      <c r="F47" s="195"/>
      <c r="G47" s="122">
        <v>38</v>
      </c>
      <c r="H47" s="126">
        <v>0</v>
      </c>
      <c r="I47" s="126">
        <v>0</v>
      </c>
    </row>
    <row r="48" spans="1:9" ht="21.75" customHeight="1">
      <c r="A48" s="248" t="s">
        <v>209</v>
      </c>
      <c r="B48" s="248"/>
      <c r="C48" s="248"/>
      <c r="D48" s="248"/>
      <c r="E48" s="248"/>
      <c r="F48" s="248"/>
      <c r="G48" s="124">
        <v>39</v>
      </c>
      <c r="H48" s="127">
        <f>H44+H45+H46+H47</f>
        <v>0</v>
      </c>
      <c r="I48" s="127">
        <f>I44+I45+I46+I47</f>
        <v>0</v>
      </c>
    </row>
    <row r="49" spans="1:9" ht="24" customHeight="1">
      <c r="A49" s="195" t="s">
        <v>306</v>
      </c>
      <c r="B49" s="195"/>
      <c r="C49" s="195"/>
      <c r="D49" s="195"/>
      <c r="E49" s="195"/>
      <c r="F49" s="195"/>
      <c r="G49" s="122">
        <v>40</v>
      </c>
      <c r="H49" s="126">
        <v>0</v>
      </c>
      <c r="I49" s="126">
        <v>0</v>
      </c>
    </row>
    <row r="50" spans="1:9" ht="12.75" customHeight="1">
      <c r="A50" s="195" t="s">
        <v>210</v>
      </c>
      <c r="B50" s="195"/>
      <c r="C50" s="195"/>
      <c r="D50" s="195"/>
      <c r="E50" s="195"/>
      <c r="F50" s="195"/>
      <c r="G50" s="122">
        <v>41</v>
      </c>
      <c r="H50" s="126">
        <v>-74647304</v>
      </c>
      <c r="I50" s="126">
        <v>-82114050</v>
      </c>
    </row>
    <row r="51" spans="1:9" ht="12.75" customHeight="1">
      <c r="A51" s="195" t="s">
        <v>211</v>
      </c>
      <c r="B51" s="195"/>
      <c r="C51" s="195"/>
      <c r="D51" s="195"/>
      <c r="E51" s="195"/>
      <c r="F51" s="195"/>
      <c r="G51" s="122">
        <v>42</v>
      </c>
      <c r="H51" s="126">
        <v>-1697910</v>
      </c>
      <c r="I51" s="126">
        <v>-1492395</v>
      </c>
    </row>
    <row r="52" spans="1:9" ht="22.5" customHeight="1">
      <c r="A52" s="195" t="s">
        <v>212</v>
      </c>
      <c r="B52" s="195"/>
      <c r="C52" s="195"/>
      <c r="D52" s="195"/>
      <c r="E52" s="195"/>
      <c r="F52" s="195"/>
      <c r="G52" s="122">
        <v>43</v>
      </c>
      <c r="H52" s="126">
        <v>0</v>
      </c>
      <c r="I52" s="126">
        <v>0</v>
      </c>
    </row>
    <row r="53" spans="1:9" ht="12.75" customHeight="1">
      <c r="A53" s="195" t="s">
        <v>213</v>
      </c>
      <c r="B53" s="195"/>
      <c r="C53" s="195"/>
      <c r="D53" s="195"/>
      <c r="E53" s="195"/>
      <c r="F53" s="195"/>
      <c r="G53" s="122">
        <v>44</v>
      </c>
      <c r="H53" s="126">
        <v>0</v>
      </c>
      <c r="I53" s="126">
        <v>0</v>
      </c>
    </row>
    <row r="54" spans="1:9" ht="30" customHeight="1">
      <c r="A54" s="248" t="s">
        <v>214</v>
      </c>
      <c r="B54" s="248"/>
      <c r="C54" s="248"/>
      <c r="D54" s="248"/>
      <c r="E54" s="248"/>
      <c r="F54" s="248"/>
      <c r="G54" s="124">
        <v>45</v>
      </c>
      <c r="H54" s="127">
        <f>H49+H50+H51+H52+H53</f>
        <v>-76345214</v>
      </c>
      <c r="I54" s="127">
        <f>I49+I50+I51+I52+I53</f>
        <v>-83606445</v>
      </c>
    </row>
    <row r="55" spans="1:9" ht="29.25" customHeight="1">
      <c r="A55" s="246" t="s">
        <v>215</v>
      </c>
      <c r="B55" s="246"/>
      <c r="C55" s="246"/>
      <c r="D55" s="246"/>
      <c r="E55" s="246"/>
      <c r="F55" s="246"/>
      <c r="G55" s="124">
        <v>46</v>
      </c>
      <c r="H55" s="127">
        <f>H48+H54</f>
        <v>-76345214</v>
      </c>
      <c r="I55" s="127">
        <f>I48+I54</f>
        <v>-83606445</v>
      </c>
    </row>
    <row r="56" spans="1:9" ht="12.75">
      <c r="A56" s="195" t="s">
        <v>216</v>
      </c>
      <c r="B56" s="195"/>
      <c r="C56" s="195"/>
      <c r="D56" s="195"/>
      <c r="E56" s="195"/>
      <c r="F56" s="195"/>
      <c r="G56" s="122">
        <v>47</v>
      </c>
      <c r="H56" s="126">
        <v>5524905</v>
      </c>
      <c r="I56" s="126">
        <v>-4437024</v>
      </c>
    </row>
    <row r="57" spans="1:9" ht="26.25" customHeight="1">
      <c r="A57" s="246" t="s">
        <v>217</v>
      </c>
      <c r="B57" s="246"/>
      <c r="C57" s="246"/>
      <c r="D57" s="246"/>
      <c r="E57" s="246"/>
      <c r="F57" s="246"/>
      <c r="G57" s="124">
        <v>48</v>
      </c>
      <c r="H57" s="127">
        <f>H27+H42+H55+H56</f>
        <v>-86950365</v>
      </c>
      <c r="I57" s="127">
        <f>I27+I42+I55+I56</f>
        <v>102917304</v>
      </c>
    </row>
    <row r="58" spans="1:9" ht="12.75">
      <c r="A58" s="247" t="s">
        <v>218</v>
      </c>
      <c r="B58" s="247"/>
      <c r="C58" s="247"/>
      <c r="D58" s="247"/>
      <c r="E58" s="247"/>
      <c r="F58" s="247"/>
      <c r="G58" s="122">
        <v>49</v>
      </c>
      <c r="H58" s="126">
        <v>416404017</v>
      </c>
      <c r="I58" s="126">
        <v>326015796</v>
      </c>
    </row>
    <row r="59" spans="1:9" ht="30.75" customHeight="1">
      <c r="A59" s="246" t="s">
        <v>219</v>
      </c>
      <c r="B59" s="246"/>
      <c r="C59" s="246"/>
      <c r="D59" s="246"/>
      <c r="E59" s="246"/>
      <c r="F59" s="246"/>
      <c r="G59" s="124">
        <v>50</v>
      </c>
      <c r="H59" s="127">
        <f>H57+H58</f>
        <v>329453652</v>
      </c>
      <c r="I59" s="127">
        <f>I57+I58</f>
        <v>428933100</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26:F26"/>
    <mergeCell ref="A27:F27"/>
    <mergeCell ref="A19:F19"/>
    <mergeCell ref="A37:F37"/>
    <mergeCell ref="A48:F48"/>
    <mergeCell ref="A39:F39"/>
    <mergeCell ref="A40:F40"/>
    <mergeCell ref="A35:F35"/>
    <mergeCell ref="A36:F36"/>
    <mergeCell ref="A38:F38"/>
    <mergeCell ref="A41:F41"/>
    <mergeCell ref="A42:F42"/>
    <mergeCell ref="A43:I43"/>
    <mergeCell ref="A29:F29"/>
    <mergeCell ref="A30:F30"/>
    <mergeCell ref="A31:F31"/>
    <mergeCell ref="A32:F32"/>
    <mergeCell ref="A33:F33"/>
    <mergeCell ref="A34:F34"/>
    <mergeCell ref="A58:F58"/>
    <mergeCell ref="A51:F51"/>
    <mergeCell ref="A52:F52"/>
    <mergeCell ref="A53:F53"/>
    <mergeCell ref="A54:F54"/>
    <mergeCell ref="A59:F59"/>
    <mergeCell ref="A55:F55"/>
    <mergeCell ref="A44:F44"/>
    <mergeCell ref="A45:F45"/>
    <mergeCell ref="A46:F46"/>
    <mergeCell ref="A47:F47"/>
    <mergeCell ref="A56:F56"/>
    <mergeCell ref="A57:F57"/>
    <mergeCell ref="A49:F49"/>
    <mergeCell ref="A50:F50"/>
  </mergeCells>
  <dataValidations count="4">
    <dataValidation type="whole" operator="greaterThanOrEqual" allowBlank="1" showInputMessage="1" showErrorMessage="1" errorTitle="Pogrešan unos" error="Mogu se unijeti samo cjelobrojne pozitivne vrijednosti." sqref="H65521:I65523">
      <formula1>0</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pageMargins left="0.75" right="0.75" top="1" bottom="1" header="0.5" footer="0.5"/>
  <pageSetup fitToHeight="0"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I53"/>
  <sheetViews>
    <sheetView view="pageBreakPreview" zoomScale="110" zoomScaleSheetLayoutView="110" zoomScalePageLayoutView="0" workbookViewId="0" topLeftCell="A1">
      <selection activeCell="I8" sqref="I8"/>
    </sheetView>
  </sheetViews>
  <sheetFormatPr defaultColWidth="9.140625" defaultRowHeight="12.75"/>
  <cols>
    <col min="1" max="7" width="9.140625" style="16" customWidth="1"/>
    <col min="8" max="9" width="22.140625" style="25" customWidth="1"/>
    <col min="10" max="10" width="12.00390625" style="16" bestFit="1" customWidth="1"/>
    <col min="11" max="11" width="10.28125" style="16" bestFit="1" customWidth="1"/>
    <col min="12" max="12" width="12.28125" style="16" bestFit="1" customWidth="1"/>
    <col min="13" max="16384" width="9.140625" style="16" customWidth="1"/>
  </cols>
  <sheetData>
    <row r="1" spans="1:9" ht="12.75" customHeight="1">
      <c r="A1" s="253" t="s">
        <v>220</v>
      </c>
      <c r="B1" s="254"/>
      <c r="C1" s="254"/>
      <c r="D1" s="254"/>
      <c r="E1" s="254"/>
      <c r="F1" s="254"/>
      <c r="G1" s="254"/>
      <c r="H1" s="254"/>
      <c r="I1" s="254"/>
    </row>
    <row r="2" spans="1:9" ht="12.75" customHeight="1">
      <c r="A2" s="255" t="s">
        <v>465</v>
      </c>
      <c r="B2" s="212"/>
      <c r="C2" s="212"/>
      <c r="D2" s="212"/>
      <c r="E2" s="212"/>
      <c r="F2" s="212"/>
      <c r="G2" s="212"/>
      <c r="H2" s="212"/>
      <c r="I2" s="212"/>
    </row>
    <row r="3" spans="1:9" ht="12.75">
      <c r="A3" s="262" t="s">
        <v>282</v>
      </c>
      <c r="B3" s="263"/>
      <c r="C3" s="263"/>
      <c r="D3" s="263"/>
      <c r="E3" s="263"/>
      <c r="F3" s="263"/>
      <c r="G3" s="263"/>
      <c r="H3" s="263"/>
      <c r="I3" s="263"/>
    </row>
    <row r="4" spans="1:9" ht="12.75">
      <c r="A4" s="256" t="s">
        <v>468</v>
      </c>
      <c r="B4" s="202"/>
      <c r="C4" s="202"/>
      <c r="D4" s="202"/>
      <c r="E4" s="202"/>
      <c r="F4" s="202"/>
      <c r="G4" s="202"/>
      <c r="H4" s="202"/>
      <c r="I4" s="203"/>
    </row>
    <row r="5" spans="1:9" ht="24" thickBot="1">
      <c r="A5" s="277" t="s">
        <v>2</v>
      </c>
      <c r="B5" s="278"/>
      <c r="C5" s="278"/>
      <c r="D5" s="278"/>
      <c r="E5" s="278"/>
      <c r="F5" s="279"/>
      <c r="G5" s="18" t="s">
        <v>103</v>
      </c>
      <c r="H5" s="26" t="s">
        <v>302</v>
      </c>
      <c r="I5" s="26" t="s">
        <v>279</v>
      </c>
    </row>
    <row r="6" spans="1:9" ht="12.75">
      <c r="A6" s="267">
        <v>1</v>
      </c>
      <c r="B6" s="268"/>
      <c r="C6" s="268"/>
      <c r="D6" s="268"/>
      <c r="E6" s="268"/>
      <c r="F6" s="269"/>
      <c r="G6" s="19">
        <v>2</v>
      </c>
      <c r="H6" s="27" t="s">
        <v>167</v>
      </c>
      <c r="I6" s="27" t="s">
        <v>168</v>
      </c>
    </row>
    <row r="7" spans="1:9" ht="12.75">
      <c r="A7" s="271" t="s">
        <v>169</v>
      </c>
      <c r="B7" s="272"/>
      <c r="C7" s="272"/>
      <c r="D7" s="272"/>
      <c r="E7" s="272"/>
      <c r="F7" s="272"/>
      <c r="G7" s="272"/>
      <c r="H7" s="272"/>
      <c r="I7" s="273"/>
    </row>
    <row r="8" spans="1:9" ht="12.75">
      <c r="A8" s="274" t="s">
        <v>221</v>
      </c>
      <c r="B8" s="274"/>
      <c r="C8" s="274"/>
      <c r="D8" s="274"/>
      <c r="E8" s="274"/>
      <c r="F8" s="274"/>
      <c r="G8" s="20">
        <v>1</v>
      </c>
      <c r="H8" s="29">
        <v>0</v>
      </c>
      <c r="I8" s="29">
        <v>0</v>
      </c>
    </row>
    <row r="9" spans="1:9" ht="12.75">
      <c r="A9" s="259" t="s">
        <v>222</v>
      </c>
      <c r="B9" s="259"/>
      <c r="C9" s="259"/>
      <c r="D9" s="259"/>
      <c r="E9" s="259"/>
      <c r="F9" s="259"/>
      <c r="G9" s="21">
        <v>2</v>
      </c>
      <c r="H9" s="29">
        <v>0</v>
      </c>
      <c r="I9" s="29">
        <v>0</v>
      </c>
    </row>
    <row r="10" spans="1:9" ht="12.75">
      <c r="A10" s="259" t="s">
        <v>223</v>
      </c>
      <c r="B10" s="259"/>
      <c r="C10" s="259"/>
      <c r="D10" s="259"/>
      <c r="E10" s="259"/>
      <c r="F10" s="259"/>
      <c r="G10" s="21">
        <v>3</v>
      </c>
      <c r="H10" s="29">
        <v>0</v>
      </c>
      <c r="I10" s="29">
        <v>0</v>
      </c>
    </row>
    <row r="11" spans="1:9" ht="12.75">
      <c r="A11" s="259" t="s">
        <v>224</v>
      </c>
      <c r="B11" s="259"/>
      <c r="C11" s="259"/>
      <c r="D11" s="259"/>
      <c r="E11" s="259"/>
      <c r="F11" s="259"/>
      <c r="G11" s="21">
        <v>4</v>
      </c>
      <c r="H11" s="29">
        <v>0</v>
      </c>
      <c r="I11" s="29">
        <v>0</v>
      </c>
    </row>
    <row r="12" spans="1:9" ht="12.75">
      <c r="A12" s="259" t="s">
        <v>394</v>
      </c>
      <c r="B12" s="259"/>
      <c r="C12" s="259"/>
      <c r="D12" s="259"/>
      <c r="E12" s="259"/>
      <c r="F12" s="259"/>
      <c r="G12" s="21">
        <v>5</v>
      </c>
      <c r="H12" s="29">
        <v>0</v>
      </c>
      <c r="I12" s="29">
        <v>0</v>
      </c>
    </row>
    <row r="13" spans="1:9" ht="12.75">
      <c r="A13" s="275" t="s">
        <v>395</v>
      </c>
      <c r="B13" s="275"/>
      <c r="C13" s="275"/>
      <c r="D13" s="275"/>
      <c r="E13" s="275"/>
      <c r="F13" s="275"/>
      <c r="G13" s="112">
        <v>6</v>
      </c>
      <c r="H13" s="115">
        <f>SUM(H8:H12)</f>
        <v>0</v>
      </c>
      <c r="I13" s="115">
        <f>SUM(I8:I12)</f>
        <v>0</v>
      </c>
    </row>
    <row r="14" spans="1:9" ht="12.75" customHeight="1">
      <c r="A14" s="259" t="s">
        <v>396</v>
      </c>
      <c r="B14" s="259"/>
      <c r="C14" s="259"/>
      <c r="D14" s="259"/>
      <c r="E14" s="259"/>
      <c r="F14" s="259"/>
      <c r="G14" s="21">
        <v>7</v>
      </c>
      <c r="H14" s="30">
        <v>0</v>
      </c>
      <c r="I14" s="30">
        <v>0</v>
      </c>
    </row>
    <row r="15" spans="1:9" ht="12.75" customHeight="1">
      <c r="A15" s="259" t="s">
        <v>397</v>
      </c>
      <c r="B15" s="259"/>
      <c r="C15" s="259"/>
      <c r="D15" s="259"/>
      <c r="E15" s="259"/>
      <c r="F15" s="259"/>
      <c r="G15" s="21">
        <v>8</v>
      </c>
      <c r="H15" s="30">
        <v>0</v>
      </c>
      <c r="I15" s="30">
        <v>0</v>
      </c>
    </row>
    <row r="16" spans="1:9" ht="12.75" customHeight="1">
      <c r="A16" s="259" t="s">
        <v>398</v>
      </c>
      <c r="B16" s="259"/>
      <c r="C16" s="259"/>
      <c r="D16" s="259"/>
      <c r="E16" s="259"/>
      <c r="F16" s="259"/>
      <c r="G16" s="21">
        <v>9</v>
      </c>
      <c r="H16" s="30">
        <v>0</v>
      </c>
      <c r="I16" s="30">
        <v>0</v>
      </c>
    </row>
    <row r="17" spans="1:9" ht="12.75" customHeight="1">
      <c r="A17" s="259" t="s">
        <v>399</v>
      </c>
      <c r="B17" s="259"/>
      <c r="C17" s="259"/>
      <c r="D17" s="259"/>
      <c r="E17" s="259"/>
      <c r="F17" s="259"/>
      <c r="G17" s="21">
        <v>10</v>
      </c>
      <c r="H17" s="30">
        <v>0</v>
      </c>
      <c r="I17" s="30">
        <v>0</v>
      </c>
    </row>
    <row r="18" spans="1:9" ht="12.75" customHeight="1">
      <c r="A18" s="259" t="s">
        <v>400</v>
      </c>
      <c r="B18" s="259"/>
      <c r="C18" s="259"/>
      <c r="D18" s="259"/>
      <c r="E18" s="259"/>
      <c r="F18" s="259"/>
      <c r="G18" s="21">
        <v>11</v>
      </c>
      <c r="H18" s="30">
        <v>0</v>
      </c>
      <c r="I18" s="30">
        <v>0</v>
      </c>
    </row>
    <row r="19" spans="1:9" ht="12.75" customHeight="1">
      <c r="A19" s="259" t="s">
        <v>401</v>
      </c>
      <c r="B19" s="259"/>
      <c r="C19" s="259"/>
      <c r="D19" s="259"/>
      <c r="E19" s="259"/>
      <c r="F19" s="259"/>
      <c r="G19" s="21">
        <v>12</v>
      </c>
      <c r="H19" s="30">
        <v>0</v>
      </c>
      <c r="I19" s="30">
        <v>0</v>
      </c>
    </row>
    <row r="20" spans="1:9" ht="26.25" customHeight="1">
      <c r="A20" s="275" t="s">
        <v>402</v>
      </c>
      <c r="B20" s="275"/>
      <c r="C20" s="275"/>
      <c r="D20" s="275"/>
      <c r="E20" s="275"/>
      <c r="F20" s="275"/>
      <c r="G20" s="112">
        <v>13</v>
      </c>
      <c r="H20" s="115">
        <f>SUM(H14:H19)</f>
        <v>0</v>
      </c>
      <c r="I20" s="115">
        <f>SUM(I14:I19)</f>
        <v>0</v>
      </c>
    </row>
    <row r="21" spans="1:9" ht="27" customHeight="1">
      <c r="A21" s="270" t="s">
        <v>403</v>
      </c>
      <c r="B21" s="270"/>
      <c r="C21" s="270"/>
      <c r="D21" s="270"/>
      <c r="E21" s="270"/>
      <c r="F21" s="270"/>
      <c r="G21" s="113">
        <v>14</v>
      </c>
      <c r="H21" s="31">
        <f>H13+H20</f>
        <v>0</v>
      </c>
      <c r="I21" s="31">
        <f>I13+I20</f>
        <v>0</v>
      </c>
    </row>
    <row r="22" spans="1:9" ht="12.75">
      <c r="A22" s="271" t="s">
        <v>189</v>
      </c>
      <c r="B22" s="272"/>
      <c r="C22" s="272"/>
      <c r="D22" s="272"/>
      <c r="E22" s="272"/>
      <c r="F22" s="272"/>
      <c r="G22" s="272"/>
      <c r="H22" s="272"/>
      <c r="I22" s="273"/>
    </row>
    <row r="23" spans="1:9" ht="26.25" customHeight="1">
      <c r="A23" s="274" t="s">
        <v>225</v>
      </c>
      <c r="B23" s="274"/>
      <c r="C23" s="274"/>
      <c r="D23" s="274"/>
      <c r="E23" s="274"/>
      <c r="F23" s="274"/>
      <c r="G23" s="20">
        <v>15</v>
      </c>
      <c r="H23" s="29">
        <v>0</v>
      </c>
      <c r="I23" s="29">
        <v>0</v>
      </c>
    </row>
    <row r="24" spans="1:9" ht="12.75" customHeight="1">
      <c r="A24" s="259" t="s">
        <v>226</v>
      </c>
      <c r="B24" s="259"/>
      <c r="C24" s="259"/>
      <c r="D24" s="259"/>
      <c r="E24" s="259"/>
      <c r="F24" s="259"/>
      <c r="G24" s="20">
        <v>16</v>
      </c>
      <c r="H24" s="29">
        <v>0</v>
      </c>
      <c r="I24" s="29">
        <v>0</v>
      </c>
    </row>
    <row r="25" spans="1:9" ht="12.75" customHeight="1">
      <c r="A25" s="259" t="s">
        <v>227</v>
      </c>
      <c r="B25" s="259"/>
      <c r="C25" s="259"/>
      <c r="D25" s="259"/>
      <c r="E25" s="259"/>
      <c r="F25" s="259"/>
      <c r="G25" s="20">
        <v>17</v>
      </c>
      <c r="H25" s="29">
        <v>0</v>
      </c>
      <c r="I25" s="29">
        <v>0</v>
      </c>
    </row>
    <row r="26" spans="1:9" ht="12.75" customHeight="1">
      <c r="A26" s="259" t="s">
        <v>228</v>
      </c>
      <c r="B26" s="259"/>
      <c r="C26" s="259"/>
      <c r="D26" s="259"/>
      <c r="E26" s="259"/>
      <c r="F26" s="259"/>
      <c r="G26" s="20">
        <v>18</v>
      </c>
      <c r="H26" s="29">
        <v>0</v>
      </c>
      <c r="I26" s="29">
        <v>0</v>
      </c>
    </row>
    <row r="27" spans="1:9" ht="12.75" customHeight="1">
      <c r="A27" s="259" t="s">
        <v>229</v>
      </c>
      <c r="B27" s="259"/>
      <c r="C27" s="259"/>
      <c r="D27" s="259"/>
      <c r="E27" s="259"/>
      <c r="F27" s="259"/>
      <c r="G27" s="20">
        <v>19</v>
      </c>
      <c r="H27" s="29">
        <v>0</v>
      </c>
      <c r="I27" s="29">
        <v>0</v>
      </c>
    </row>
    <row r="28" spans="1:9" ht="12.75" customHeight="1">
      <c r="A28" s="259" t="s">
        <v>230</v>
      </c>
      <c r="B28" s="259"/>
      <c r="C28" s="259"/>
      <c r="D28" s="259"/>
      <c r="E28" s="259"/>
      <c r="F28" s="259"/>
      <c r="G28" s="20">
        <v>20</v>
      </c>
      <c r="H28" s="29">
        <v>0</v>
      </c>
      <c r="I28" s="29">
        <v>0</v>
      </c>
    </row>
    <row r="29" spans="1:9" ht="24" customHeight="1">
      <c r="A29" s="266" t="s">
        <v>404</v>
      </c>
      <c r="B29" s="266"/>
      <c r="C29" s="266"/>
      <c r="D29" s="266"/>
      <c r="E29" s="266"/>
      <c r="F29" s="266"/>
      <c r="G29" s="112">
        <v>21</v>
      </c>
      <c r="H29" s="116">
        <f>SUM(H23:H28)</f>
        <v>0</v>
      </c>
      <c r="I29" s="116">
        <f>SUM(I23:I28)</f>
        <v>0</v>
      </c>
    </row>
    <row r="30" spans="1:9" ht="27" customHeight="1">
      <c r="A30" s="259" t="s">
        <v>231</v>
      </c>
      <c r="B30" s="259"/>
      <c r="C30" s="259"/>
      <c r="D30" s="259"/>
      <c r="E30" s="259"/>
      <c r="F30" s="259"/>
      <c r="G30" s="21">
        <v>22</v>
      </c>
      <c r="H30" s="30">
        <v>0</v>
      </c>
      <c r="I30" s="30">
        <v>0</v>
      </c>
    </row>
    <row r="31" spans="1:9" ht="12.75" customHeight="1">
      <c r="A31" s="259" t="s">
        <v>232</v>
      </c>
      <c r="B31" s="259"/>
      <c r="C31" s="259"/>
      <c r="D31" s="259"/>
      <c r="E31" s="259"/>
      <c r="F31" s="259"/>
      <c r="G31" s="21">
        <v>23</v>
      </c>
      <c r="H31" s="30">
        <v>0</v>
      </c>
      <c r="I31" s="30">
        <v>0</v>
      </c>
    </row>
    <row r="32" spans="1:9" ht="12.75" customHeight="1">
      <c r="A32" s="259" t="s">
        <v>405</v>
      </c>
      <c r="B32" s="259"/>
      <c r="C32" s="259"/>
      <c r="D32" s="259"/>
      <c r="E32" s="259"/>
      <c r="F32" s="259"/>
      <c r="G32" s="21">
        <v>24</v>
      </c>
      <c r="H32" s="30">
        <v>0</v>
      </c>
      <c r="I32" s="30">
        <v>0</v>
      </c>
    </row>
    <row r="33" spans="1:9" ht="12.75" customHeight="1">
      <c r="A33" s="259" t="s">
        <v>233</v>
      </c>
      <c r="B33" s="259"/>
      <c r="C33" s="259"/>
      <c r="D33" s="259"/>
      <c r="E33" s="259"/>
      <c r="F33" s="259"/>
      <c r="G33" s="21">
        <v>25</v>
      </c>
      <c r="H33" s="30">
        <v>0</v>
      </c>
      <c r="I33" s="30">
        <v>0</v>
      </c>
    </row>
    <row r="34" spans="1:9" ht="12.75" customHeight="1">
      <c r="A34" s="259" t="s">
        <v>234</v>
      </c>
      <c r="B34" s="259"/>
      <c r="C34" s="259"/>
      <c r="D34" s="259"/>
      <c r="E34" s="259"/>
      <c r="F34" s="259"/>
      <c r="G34" s="21">
        <v>26</v>
      </c>
      <c r="H34" s="30">
        <v>0</v>
      </c>
      <c r="I34" s="30">
        <v>0</v>
      </c>
    </row>
    <row r="35" spans="1:9" ht="25.5" customHeight="1">
      <c r="A35" s="266" t="s">
        <v>406</v>
      </c>
      <c r="B35" s="266"/>
      <c r="C35" s="266"/>
      <c r="D35" s="266"/>
      <c r="E35" s="266"/>
      <c r="F35" s="266"/>
      <c r="G35" s="112">
        <v>27</v>
      </c>
      <c r="H35" s="116">
        <f>SUM(H30:H34)</f>
        <v>0</v>
      </c>
      <c r="I35" s="116">
        <f>SUM(I30:I34)</f>
        <v>0</v>
      </c>
    </row>
    <row r="36" spans="1:9" ht="27.75" customHeight="1">
      <c r="A36" s="270" t="s">
        <v>407</v>
      </c>
      <c r="B36" s="270"/>
      <c r="C36" s="270"/>
      <c r="D36" s="270"/>
      <c r="E36" s="270"/>
      <c r="F36" s="270"/>
      <c r="G36" s="113">
        <v>28</v>
      </c>
      <c r="H36" s="117">
        <f>H29+H35</f>
        <v>0</v>
      </c>
      <c r="I36" s="117">
        <f>I29+I35</f>
        <v>0</v>
      </c>
    </row>
    <row r="37" spans="1:9" ht="12.75">
      <c r="A37" s="271" t="s">
        <v>204</v>
      </c>
      <c r="B37" s="272"/>
      <c r="C37" s="272"/>
      <c r="D37" s="272"/>
      <c r="E37" s="272"/>
      <c r="F37" s="272"/>
      <c r="G37" s="272">
        <v>0</v>
      </c>
      <c r="H37" s="272"/>
      <c r="I37" s="273"/>
    </row>
    <row r="38" spans="1:9" ht="12.75" customHeight="1">
      <c r="A38" s="276" t="s">
        <v>235</v>
      </c>
      <c r="B38" s="276"/>
      <c r="C38" s="276"/>
      <c r="D38" s="276"/>
      <c r="E38" s="276"/>
      <c r="F38" s="276"/>
      <c r="G38" s="20">
        <v>29</v>
      </c>
      <c r="H38" s="29">
        <v>0</v>
      </c>
      <c r="I38" s="29">
        <v>0</v>
      </c>
    </row>
    <row r="39" spans="1:9" ht="24.75" customHeight="1">
      <c r="A39" s="265" t="s">
        <v>236</v>
      </c>
      <c r="B39" s="265"/>
      <c r="C39" s="265"/>
      <c r="D39" s="265"/>
      <c r="E39" s="265"/>
      <c r="F39" s="265"/>
      <c r="G39" s="21">
        <v>30</v>
      </c>
      <c r="H39" s="29">
        <v>0</v>
      </c>
      <c r="I39" s="29">
        <v>0</v>
      </c>
    </row>
    <row r="40" spans="1:9" ht="12.75" customHeight="1">
      <c r="A40" s="265" t="s">
        <v>237</v>
      </c>
      <c r="B40" s="265"/>
      <c r="C40" s="265"/>
      <c r="D40" s="265"/>
      <c r="E40" s="265"/>
      <c r="F40" s="265"/>
      <c r="G40" s="21">
        <v>31</v>
      </c>
      <c r="H40" s="29">
        <v>0</v>
      </c>
      <c r="I40" s="29">
        <v>0</v>
      </c>
    </row>
    <row r="41" spans="1:9" ht="12.75" customHeight="1">
      <c r="A41" s="265" t="s">
        <v>238</v>
      </c>
      <c r="B41" s="265"/>
      <c r="C41" s="265"/>
      <c r="D41" s="265"/>
      <c r="E41" s="265"/>
      <c r="F41" s="265"/>
      <c r="G41" s="21">
        <v>32</v>
      </c>
      <c r="H41" s="29">
        <v>0</v>
      </c>
      <c r="I41" s="29">
        <v>0</v>
      </c>
    </row>
    <row r="42" spans="1:9" ht="25.5" customHeight="1">
      <c r="A42" s="266" t="s">
        <v>408</v>
      </c>
      <c r="B42" s="266"/>
      <c r="C42" s="266"/>
      <c r="D42" s="266"/>
      <c r="E42" s="266"/>
      <c r="F42" s="266"/>
      <c r="G42" s="112">
        <v>33</v>
      </c>
      <c r="H42" s="116">
        <f>H41+H40+H39+H38</f>
        <v>0</v>
      </c>
      <c r="I42" s="116">
        <f>I41+I40+I39+I38</f>
        <v>0</v>
      </c>
    </row>
    <row r="43" spans="1:9" ht="24" customHeight="1">
      <c r="A43" s="265" t="s">
        <v>239</v>
      </c>
      <c r="B43" s="265"/>
      <c r="C43" s="265"/>
      <c r="D43" s="265"/>
      <c r="E43" s="265"/>
      <c r="F43" s="265"/>
      <c r="G43" s="21">
        <v>34</v>
      </c>
      <c r="H43" s="30">
        <v>0</v>
      </c>
      <c r="I43" s="30">
        <v>0</v>
      </c>
    </row>
    <row r="44" spans="1:9" ht="12.75" customHeight="1">
      <c r="A44" s="265" t="s">
        <v>240</v>
      </c>
      <c r="B44" s="265"/>
      <c r="C44" s="265"/>
      <c r="D44" s="265"/>
      <c r="E44" s="265"/>
      <c r="F44" s="265"/>
      <c r="G44" s="21">
        <v>35</v>
      </c>
      <c r="H44" s="30">
        <v>0</v>
      </c>
      <c r="I44" s="30">
        <v>0</v>
      </c>
    </row>
    <row r="45" spans="1:9" ht="12.75" customHeight="1">
      <c r="A45" s="265" t="s">
        <v>241</v>
      </c>
      <c r="B45" s="265"/>
      <c r="C45" s="265"/>
      <c r="D45" s="265"/>
      <c r="E45" s="265"/>
      <c r="F45" s="265"/>
      <c r="G45" s="21">
        <v>36</v>
      </c>
      <c r="H45" s="30">
        <v>0</v>
      </c>
      <c r="I45" s="30">
        <v>0</v>
      </c>
    </row>
    <row r="46" spans="1:9" ht="21" customHeight="1">
      <c r="A46" s="265" t="s">
        <v>242</v>
      </c>
      <c r="B46" s="265"/>
      <c r="C46" s="265"/>
      <c r="D46" s="265"/>
      <c r="E46" s="265"/>
      <c r="F46" s="265"/>
      <c r="G46" s="21">
        <v>37</v>
      </c>
      <c r="H46" s="30">
        <v>0</v>
      </c>
      <c r="I46" s="30">
        <v>0</v>
      </c>
    </row>
    <row r="47" spans="1:9" ht="12.75" customHeight="1">
      <c r="A47" s="265" t="s">
        <v>243</v>
      </c>
      <c r="B47" s="265"/>
      <c r="C47" s="265"/>
      <c r="D47" s="265"/>
      <c r="E47" s="265"/>
      <c r="F47" s="265"/>
      <c r="G47" s="21">
        <v>38</v>
      </c>
      <c r="H47" s="30">
        <v>0</v>
      </c>
      <c r="I47" s="30">
        <v>0</v>
      </c>
    </row>
    <row r="48" spans="1:9" ht="22.5" customHeight="1">
      <c r="A48" s="266" t="s">
        <v>409</v>
      </c>
      <c r="B48" s="266"/>
      <c r="C48" s="266"/>
      <c r="D48" s="266"/>
      <c r="E48" s="266"/>
      <c r="F48" s="266"/>
      <c r="G48" s="112">
        <v>39</v>
      </c>
      <c r="H48" s="116">
        <f>H47+H46+H45+H44+H43</f>
        <v>0</v>
      </c>
      <c r="I48" s="116">
        <f>I47+I46+I45+I44+I43</f>
        <v>0</v>
      </c>
    </row>
    <row r="49" spans="1:9" ht="25.5" customHeight="1">
      <c r="A49" s="260" t="s">
        <v>444</v>
      </c>
      <c r="B49" s="260"/>
      <c r="C49" s="260"/>
      <c r="D49" s="260"/>
      <c r="E49" s="260"/>
      <c r="F49" s="260"/>
      <c r="G49" s="112">
        <v>40</v>
      </c>
      <c r="H49" s="116">
        <f>H48+H42</f>
        <v>0</v>
      </c>
      <c r="I49" s="116">
        <f>I48+I42</f>
        <v>0</v>
      </c>
    </row>
    <row r="50" spans="1:9" ht="12.75" customHeight="1">
      <c r="A50" s="259" t="s">
        <v>244</v>
      </c>
      <c r="B50" s="259"/>
      <c r="C50" s="259"/>
      <c r="D50" s="259"/>
      <c r="E50" s="259"/>
      <c r="F50" s="259"/>
      <c r="G50" s="21">
        <v>41</v>
      </c>
      <c r="H50" s="30">
        <v>0</v>
      </c>
      <c r="I50" s="30">
        <v>0</v>
      </c>
    </row>
    <row r="51" spans="1:9" ht="25.5" customHeight="1">
      <c r="A51" s="260" t="s">
        <v>410</v>
      </c>
      <c r="B51" s="260"/>
      <c r="C51" s="260"/>
      <c r="D51" s="260"/>
      <c r="E51" s="260"/>
      <c r="F51" s="260"/>
      <c r="G51" s="112">
        <v>42</v>
      </c>
      <c r="H51" s="116">
        <f>H21+H36+H49+H50</f>
        <v>0</v>
      </c>
      <c r="I51" s="116">
        <f>I21+I36+I49+I50</f>
        <v>0</v>
      </c>
    </row>
    <row r="52" spans="1:9" ht="12.75" customHeight="1">
      <c r="A52" s="261" t="s">
        <v>218</v>
      </c>
      <c r="B52" s="261"/>
      <c r="C52" s="261"/>
      <c r="D52" s="261"/>
      <c r="E52" s="261"/>
      <c r="F52" s="261"/>
      <c r="G52" s="21">
        <v>43</v>
      </c>
      <c r="H52" s="30">
        <v>0</v>
      </c>
      <c r="I52" s="30">
        <v>0</v>
      </c>
    </row>
    <row r="53" spans="1:9" ht="31.5" customHeight="1">
      <c r="A53" s="264" t="s">
        <v>411</v>
      </c>
      <c r="B53" s="264"/>
      <c r="C53" s="264"/>
      <c r="D53" s="264"/>
      <c r="E53" s="264"/>
      <c r="F53" s="264"/>
      <c r="G53" s="114">
        <v>44</v>
      </c>
      <c r="H53" s="118">
        <f>H52+H51</f>
        <v>0</v>
      </c>
      <c r="I53" s="118">
        <f>I52+I51</f>
        <v>0</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16:F16"/>
    <mergeCell ref="A17:F17"/>
    <mergeCell ref="A49:F49"/>
    <mergeCell ref="A25:F25"/>
    <mergeCell ref="A6:F6"/>
    <mergeCell ref="A21:F21"/>
    <mergeCell ref="A22:I22"/>
    <mergeCell ref="A23:F23"/>
    <mergeCell ref="A24:F24"/>
    <mergeCell ref="A12:F12"/>
    <mergeCell ref="A13:F13"/>
    <mergeCell ref="A19:F19"/>
    <mergeCell ref="A50:F50"/>
    <mergeCell ref="A51:F51"/>
    <mergeCell ref="A52:F52"/>
    <mergeCell ref="A3:I3"/>
    <mergeCell ref="A53:F53"/>
    <mergeCell ref="A44:F44"/>
    <mergeCell ref="A45:F45"/>
    <mergeCell ref="A46:F46"/>
    <mergeCell ref="A47:F47"/>
    <mergeCell ref="A48:F48"/>
  </mergeCells>
  <dataValidations count="4">
    <dataValidation type="whole" operator="greaterThanOrEqual" allowBlank="1" showInputMessage="1" showErrorMessage="1" errorTitle="Pogrešan unos" error="Mogu se unijeti samo cjelobrojne pozitivne vrijednosti." sqref="H65529:I65529">
      <formula1>0</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pageMargins left="0.71" right="0.22" top="1" bottom="1" header="0.5" footer="0.5"/>
  <pageSetup fitToWidth="0" fitToHeight="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Y63"/>
  <sheetViews>
    <sheetView tabSelected="1" view="pageBreakPreview" zoomScale="120" zoomScaleSheetLayoutView="120" zoomScalePageLayoutView="0" workbookViewId="0" topLeftCell="C46">
      <selection activeCell="I59" sqref="I59"/>
    </sheetView>
  </sheetViews>
  <sheetFormatPr defaultColWidth="9.140625" defaultRowHeight="12.75"/>
  <cols>
    <col min="1" max="4" width="9.140625" style="1" customWidth="1"/>
    <col min="5" max="5" width="10.140625" style="1" bestFit="1" customWidth="1"/>
    <col min="6" max="6" width="9.140625" style="1" customWidth="1"/>
    <col min="7" max="7" width="12.421875" style="1" customWidth="1"/>
    <col min="8" max="25" width="13.421875" style="33" customWidth="1"/>
    <col min="26" max="26" width="13.421875" style="1" customWidth="1"/>
    <col min="27" max="16384" width="9.140625" style="1" customWidth="1"/>
  </cols>
  <sheetData>
    <row r="1" spans="1:11" ht="12.75">
      <c r="A1" s="298" t="s">
        <v>245</v>
      </c>
      <c r="B1" s="299"/>
      <c r="C1" s="299"/>
      <c r="D1" s="299"/>
      <c r="E1" s="299"/>
      <c r="F1" s="299"/>
      <c r="G1" s="299"/>
      <c r="H1" s="299"/>
      <c r="I1" s="299"/>
      <c r="J1" s="299"/>
      <c r="K1" s="32"/>
    </row>
    <row r="2" spans="1:24" ht="15.75">
      <c r="A2" s="2"/>
      <c r="B2" s="3"/>
      <c r="C2" s="300" t="s">
        <v>246</v>
      </c>
      <c r="D2" s="300"/>
      <c r="E2" s="9">
        <v>44197</v>
      </c>
      <c r="F2" s="4" t="s">
        <v>0</v>
      </c>
      <c r="G2" s="9">
        <v>44469</v>
      </c>
      <c r="H2" s="34"/>
      <c r="I2" s="34"/>
      <c r="J2" s="34"/>
      <c r="K2" s="35"/>
      <c r="X2" s="36" t="s">
        <v>282</v>
      </c>
    </row>
    <row r="3" spans="1:25" ht="13.5" customHeight="1" thickBot="1">
      <c r="A3" s="301" t="s">
        <v>247</v>
      </c>
      <c r="B3" s="302"/>
      <c r="C3" s="302"/>
      <c r="D3" s="302"/>
      <c r="E3" s="302"/>
      <c r="F3" s="302"/>
      <c r="G3" s="305" t="s">
        <v>3</v>
      </c>
      <c r="H3" s="289" t="s">
        <v>248</v>
      </c>
      <c r="I3" s="289"/>
      <c r="J3" s="289"/>
      <c r="K3" s="289"/>
      <c r="L3" s="289"/>
      <c r="M3" s="289"/>
      <c r="N3" s="289"/>
      <c r="O3" s="289"/>
      <c r="P3" s="289"/>
      <c r="Q3" s="289"/>
      <c r="R3" s="289"/>
      <c r="S3" s="289"/>
      <c r="T3" s="289"/>
      <c r="U3" s="289"/>
      <c r="V3" s="289"/>
      <c r="W3" s="289"/>
      <c r="X3" s="289" t="s">
        <v>249</v>
      </c>
      <c r="Y3" s="291" t="s">
        <v>250</v>
      </c>
    </row>
    <row r="4" spans="1:25" ht="90.75" thickBot="1">
      <c r="A4" s="303"/>
      <c r="B4" s="304"/>
      <c r="C4" s="304"/>
      <c r="D4" s="304"/>
      <c r="E4" s="304"/>
      <c r="F4" s="304"/>
      <c r="G4" s="306"/>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0"/>
      <c r="Y4" s="292"/>
    </row>
    <row r="5" spans="1:25" ht="22.5">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ht="12.7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ht="12.75">
      <c r="A7" s="287" t="s">
        <v>299</v>
      </c>
      <c r="B7" s="287"/>
      <c r="C7" s="287"/>
      <c r="D7" s="287"/>
      <c r="E7" s="287"/>
      <c r="F7" s="287"/>
      <c r="G7" s="6">
        <v>1</v>
      </c>
      <c r="H7" s="41">
        <v>2952437940</v>
      </c>
      <c r="I7" s="41">
        <v>53585</v>
      </c>
      <c r="J7" s="41">
        <v>97203711</v>
      </c>
      <c r="K7" s="41">
        <v>0</v>
      </c>
      <c r="L7" s="41">
        <v>0</v>
      </c>
      <c r="M7" s="41">
        <v>0</v>
      </c>
      <c r="N7" s="41">
        <v>519535741</v>
      </c>
      <c r="O7" s="41">
        <v>0</v>
      </c>
      <c r="P7" s="41">
        <v>0</v>
      </c>
      <c r="Q7" s="41">
        <v>0</v>
      </c>
      <c r="R7" s="41">
        <v>0</v>
      </c>
      <c r="S7" s="41">
        <v>0</v>
      </c>
      <c r="T7" s="41">
        <v>0</v>
      </c>
      <c r="U7" s="41">
        <v>522434784</v>
      </c>
      <c r="V7" s="41">
        <v>261965205</v>
      </c>
      <c r="W7" s="42">
        <f>H7+I7+J7+K7-L7+M7+N7+O7+P7+Q7+R7+U7+V7+S7+T7</f>
        <v>4353630966</v>
      </c>
      <c r="X7" s="41">
        <v>0</v>
      </c>
      <c r="Y7" s="42">
        <f>W7+X7</f>
        <v>4353630966</v>
      </c>
    </row>
    <row r="8" spans="1:25" ht="12.75">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H8+I8+J8+K8-L8+M8+N8+O8+P8+Q8+R8+U8+V8+S8+T8</f>
        <v>0</v>
      </c>
      <c r="X8" s="41">
        <v>0</v>
      </c>
      <c r="Y8" s="42">
        <f>W8+X8</f>
        <v>0</v>
      </c>
    </row>
    <row r="9" spans="1:25" ht="12.75">
      <c r="A9" s="281" t="s">
        <v>266</v>
      </c>
      <c r="B9" s="281"/>
      <c r="C9" s="281"/>
      <c r="D9" s="281"/>
      <c r="E9" s="281"/>
      <c r="F9" s="281"/>
      <c r="G9" s="6">
        <v>3</v>
      </c>
      <c r="H9" s="41">
        <v>0</v>
      </c>
      <c r="I9" s="41">
        <v>0</v>
      </c>
      <c r="J9" s="41">
        <v>0</v>
      </c>
      <c r="K9" s="41">
        <v>0</v>
      </c>
      <c r="L9" s="41">
        <v>0</v>
      </c>
      <c r="M9" s="41">
        <v>0</v>
      </c>
      <c r="N9" s="41">
        <v>0</v>
      </c>
      <c r="O9" s="41">
        <v>0</v>
      </c>
      <c r="P9" s="41">
        <v>0</v>
      </c>
      <c r="Q9" s="41">
        <v>0</v>
      </c>
      <c r="R9" s="41">
        <v>0</v>
      </c>
      <c r="S9" s="41">
        <v>0</v>
      </c>
      <c r="T9" s="41">
        <v>0</v>
      </c>
      <c r="U9" s="41">
        <v>0</v>
      </c>
      <c r="V9" s="41">
        <v>0</v>
      </c>
      <c r="W9" s="42">
        <f>H9+I9+J9+K9-L9+M9+N9+O9+P9+Q9+R9+U9+V9+S9+T9</f>
        <v>0</v>
      </c>
      <c r="X9" s="41">
        <v>0</v>
      </c>
      <c r="Y9" s="42">
        <f>W9+X9</f>
        <v>0</v>
      </c>
    </row>
    <row r="10" spans="1:25" ht="24" customHeight="1">
      <c r="A10" s="288" t="s">
        <v>300</v>
      </c>
      <c r="B10" s="288"/>
      <c r="C10" s="288"/>
      <c r="D10" s="288"/>
      <c r="E10" s="288"/>
      <c r="F10" s="288"/>
      <c r="G10" s="7">
        <v>4</v>
      </c>
      <c r="H10" s="42">
        <f>H7+H8+H9</f>
        <v>2952437940</v>
      </c>
      <c r="I10" s="42">
        <f aca="true" t="shared" si="0" ref="I10:Y10">I7+I8+I9</f>
        <v>53585</v>
      </c>
      <c r="J10" s="42">
        <f t="shared" si="0"/>
        <v>97203711</v>
      </c>
      <c r="K10" s="42">
        <f>K7+K8+K9</f>
        <v>0</v>
      </c>
      <c r="L10" s="42">
        <f t="shared" si="0"/>
        <v>0</v>
      </c>
      <c r="M10" s="42">
        <f t="shared" si="0"/>
        <v>0</v>
      </c>
      <c r="N10" s="42">
        <f t="shared" si="0"/>
        <v>519535741</v>
      </c>
      <c r="O10" s="42">
        <f t="shared" si="0"/>
        <v>0</v>
      </c>
      <c r="P10" s="42">
        <f t="shared" si="0"/>
        <v>0</v>
      </c>
      <c r="Q10" s="42">
        <f t="shared" si="0"/>
        <v>0</v>
      </c>
      <c r="R10" s="42">
        <f t="shared" si="0"/>
        <v>0</v>
      </c>
      <c r="S10" s="42">
        <f t="shared" si="0"/>
        <v>0</v>
      </c>
      <c r="T10" s="42">
        <f t="shared" si="0"/>
        <v>0</v>
      </c>
      <c r="U10" s="42">
        <f t="shared" si="0"/>
        <v>522434784</v>
      </c>
      <c r="V10" s="42">
        <f t="shared" si="0"/>
        <v>261965205</v>
      </c>
      <c r="W10" s="42">
        <f t="shared" si="0"/>
        <v>4353630966</v>
      </c>
      <c r="X10" s="42">
        <f t="shared" si="0"/>
        <v>0</v>
      </c>
      <c r="Y10" s="42">
        <f t="shared" si="0"/>
        <v>4353630966</v>
      </c>
    </row>
    <row r="11" spans="1:25" ht="12.75">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v>288103455</v>
      </c>
      <c r="W11" s="42">
        <f aca="true" t="shared" si="1" ref="W11:W29">H11+I11+J11+K11-L11+M11+N11+O11+P11+Q11+R11+U11+V11+S11+T11</f>
        <v>288103455</v>
      </c>
      <c r="X11" s="41">
        <v>0</v>
      </c>
      <c r="Y11" s="42">
        <f aca="true" t="shared" si="2" ref="Y11:Y29">W11+X11</f>
        <v>288103455</v>
      </c>
    </row>
    <row r="12" spans="1:25" ht="12.75">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1"/>
        <v>0</v>
      </c>
      <c r="X12" s="41">
        <v>0</v>
      </c>
      <c r="Y12" s="42">
        <f t="shared" si="2"/>
        <v>0</v>
      </c>
    </row>
    <row r="13" spans="1:25" ht="26.25" customHeight="1">
      <c r="A13" s="281" t="s">
        <v>269</v>
      </c>
      <c r="B13" s="281"/>
      <c r="C13" s="281"/>
      <c r="D13" s="281"/>
      <c r="E13" s="281"/>
      <c r="F13" s="28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1"/>
        <v>0</v>
      </c>
      <c r="X13" s="41">
        <v>0</v>
      </c>
      <c r="Y13" s="42">
        <f t="shared" si="2"/>
        <v>0</v>
      </c>
    </row>
    <row r="14" spans="1:25" ht="39" customHeight="1">
      <c r="A14" s="281" t="s">
        <v>418</v>
      </c>
      <c r="B14" s="281"/>
      <c r="C14" s="281"/>
      <c r="D14" s="281"/>
      <c r="E14" s="281"/>
      <c r="F14" s="2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1"/>
        <v>0</v>
      </c>
      <c r="X14" s="41">
        <v>0</v>
      </c>
      <c r="Y14" s="42">
        <f t="shared" si="2"/>
        <v>0</v>
      </c>
    </row>
    <row r="15" spans="1:25" ht="12.75">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1"/>
        <v>0</v>
      </c>
      <c r="X15" s="41">
        <v>0</v>
      </c>
      <c r="Y15" s="42">
        <f t="shared" si="2"/>
        <v>0</v>
      </c>
    </row>
    <row r="16" spans="1:25" ht="28.5" customHeight="1">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1"/>
        <v>0</v>
      </c>
      <c r="X16" s="41">
        <v>0</v>
      </c>
      <c r="Y16" s="42">
        <f t="shared" si="2"/>
        <v>0</v>
      </c>
    </row>
    <row r="17" spans="1:25" ht="23.25" customHeight="1">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1"/>
        <v>0</v>
      </c>
      <c r="X17" s="41">
        <v>0</v>
      </c>
      <c r="Y17" s="42">
        <f t="shared" si="2"/>
        <v>0</v>
      </c>
    </row>
    <row r="18" spans="1:25" ht="12.75">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1"/>
        <v>0</v>
      </c>
      <c r="X18" s="41">
        <v>0</v>
      </c>
      <c r="Y18" s="42">
        <f t="shared" si="2"/>
        <v>0</v>
      </c>
    </row>
    <row r="19" spans="1:25" ht="12.75">
      <c r="A19" s="281" t="s">
        <v>274</v>
      </c>
      <c r="B19" s="281"/>
      <c r="C19" s="281"/>
      <c r="D19" s="281"/>
      <c r="E19" s="281"/>
      <c r="F19" s="2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1"/>
        <v>0</v>
      </c>
      <c r="X19" s="41">
        <v>0</v>
      </c>
      <c r="Y19" s="42">
        <f t="shared" si="2"/>
        <v>0</v>
      </c>
    </row>
    <row r="20" spans="1:25" ht="12.75">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1"/>
        <v>0</v>
      </c>
      <c r="X20" s="41">
        <v>0</v>
      </c>
      <c r="Y20" s="42">
        <f t="shared" si="2"/>
        <v>0</v>
      </c>
    </row>
    <row r="21" spans="1:25" ht="30.75" customHeight="1">
      <c r="A21" s="281" t="s">
        <v>419</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1"/>
        <v>0</v>
      </c>
      <c r="X21" s="41">
        <v>0</v>
      </c>
      <c r="Y21" s="42">
        <f t="shared" si="2"/>
        <v>0</v>
      </c>
    </row>
    <row r="22" spans="1:25" ht="28.5" customHeight="1">
      <c r="A22" s="281" t="s">
        <v>420</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1"/>
        <v>0</v>
      </c>
      <c r="X22" s="41">
        <v>0</v>
      </c>
      <c r="Y22" s="42">
        <f t="shared" si="2"/>
        <v>0</v>
      </c>
    </row>
    <row r="23" spans="1:25" ht="26.25" customHeight="1">
      <c r="A23" s="281" t="s">
        <v>421</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1"/>
        <v>0</v>
      </c>
      <c r="X23" s="41">
        <v>0</v>
      </c>
      <c r="Y23" s="42">
        <f t="shared" si="2"/>
        <v>0</v>
      </c>
    </row>
    <row r="24" spans="1:25" ht="12.75">
      <c r="A24" s="281" t="s">
        <v>276</v>
      </c>
      <c r="B24" s="281"/>
      <c r="C24" s="281"/>
      <c r="D24" s="281"/>
      <c r="E24" s="281"/>
      <c r="F24" s="28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1"/>
        <v>0</v>
      </c>
      <c r="X24" s="41">
        <v>0</v>
      </c>
      <c r="Y24" s="42">
        <f t="shared" si="2"/>
        <v>0</v>
      </c>
    </row>
    <row r="25" spans="1:25" ht="12.75">
      <c r="A25" s="281" t="s">
        <v>422</v>
      </c>
      <c r="B25" s="281"/>
      <c r="C25" s="281"/>
      <c r="D25" s="281"/>
      <c r="E25" s="281"/>
      <c r="F25" s="2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1"/>
        <v>0</v>
      </c>
      <c r="X25" s="41">
        <v>0</v>
      </c>
      <c r="Y25" s="42">
        <f t="shared" si="2"/>
        <v>0</v>
      </c>
    </row>
    <row r="26" spans="1:25" ht="12.75" customHeight="1">
      <c r="A26" s="281" t="s">
        <v>430</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-74647304</v>
      </c>
      <c r="W26" s="42">
        <f t="shared" si="1"/>
        <v>-74647304</v>
      </c>
      <c r="X26" s="41">
        <v>0</v>
      </c>
      <c r="Y26" s="42">
        <f t="shared" si="2"/>
        <v>-74647304</v>
      </c>
    </row>
    <row r="27" spans="1:25" ht="12.75" customHeight="1">
      <c r="A27" s="281" t="s">
        <v>423</v>
      </c>
      <c r="B27" s="281"/>
      <c r="C27" s="281"/>
      <c r="D27" s="281"/>
      <c r="E27" s="281"/>
      <c r="F27" s="281"/>
      <c r="G27" s="6">
        <v>21</v>
      </c>
      <c r="H27" s="41">
        <v>0</v>
      </c>
      <c r="I27" s="41">
        <v>0</v>
      </c>
      <c r="J27" s="41">
        <v>0</v>
      </c>
      <c r="K27" s="41">
        <v>0</v>
      </c>
      <c r="L27" s="41">
        <v>0</v>
      </c>
      <c r="M27" s="41">
        <v>0</v>
      </c>
      <c r="N27" s="41">
        <v>0</v>
      </c>
      <c r="O27" s="41">
        <v>0</v>
      </c>
      <c r="P27" s="41">
        <v>0</v>
      </c>
      <c r="Q27" s="41">
        <v>0</v>
      </c>
      <c r="R27" s="41">
        <v>0</v>
      </c>
      <c r="S27" s="41">
        <v>0</v>
      </c>
      <c r="T27" s="41">
        <v>0</v>
      </c>
      <c r="U27" s="41">
        <v>0</v>
      </c>
      <c r="V27" s="41">
        <v>-19031</v>
      </c>
      <c r="W27" s="42">
        <f t="shared" si="1"/>
        <v>-19031</v>
      </c>
      <c r="X27" s="41">
        <v>0</v>
      </c>
      <c r="Y27" s="42">
        <f t="shared" si="2"/>
        <v>-19031</v>
      </c>
    </row>
    <row r="28" spans="1:25" ht="12.75" customHeight="1">
      <c r="A28" s="281" t="s">
        <v>424</v>
      </c>
      <c r="B28" s="281"/>
      <c r="C28" s="281"/>
      <c r="D28" s="281"/>
      <c r="E28" s="281"/>
      <c r="F28" s="281"/>
      <c r="G28" s="6">
        <v>22</v>
      </c>
      <c r="H28" s="41">
        <v>0</v>
      </c>
      <c r="I28" s="41">
        <v>0</v>
      </c>
      <c r="J28" s="41">
        <v>13095482</v>
      </c>
      <c r="K28" s="41">
        <v>0</v>
      </c>
      <c r="L28" s="41">
        <v>0</v>
      </c>
      <c r="M28" s="41">
        <v>0</v>
      </c>
      <c r="N28" s="41">
        <v>124402021</v>
      </c>
      <c r="O28" s="41">
        <v>0</v>
      </c>
      <c r="P28" s="41">
        <v>0</v>
      </c>
      <c r="Q28" s="41">
        <v>0</v>
      </c>
      <c r="R28" s="41">
        <v>0</v>
      </c>
      <c r="S28" s="41">
        <v>0</v>
      </c>
      <c r="T28" s="41">
        <v>0</v>
      </c>
      <c r="U28" s="41">
        <v>49780822</v>
      </c>
      <c r="V28" s="41">
        <v>-187298870</v>
      </c>
      <c r="W28" s="42">
        <f t="shared" si="1"/>
        <v>-20545</v>
      </c>
      <c r="X28" s="41">
        <v>0</v>
      </c>
      <c r="Y28" s="42">
        <f t="shared" si="2"/>
        <v>-20545</v>
      </c>
    </row>
    <row r="29" spans="1:25" ht="12.75" customHeight="1">
      <c r="A29" s="281" t="s">
        <v>425</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1"/>
        <v>0</v>
      </c>
      <c r="X29" s="41">
        <v>0</v>
      </c>
      <c r="Y29" s="42">
        <f t="shared" si="2"/>
        <v>0</v>
      </c>
    </row>
    <row r="30" spans="1:25" ht="21.75" customHeight="1">
      <c r="A30" s="282" t="s">
        <v>426</v>
      </c>
      <c r="B30" s="282"/>
      <c r="C30" s="282"/>
      <c r="D30" s="282"/>
      <c r="E30" s="282"/>
      <c r="F30" s="282"/>
      <c r="G30" s="8">
        <v>24</v>
      </c>
      <c r="H30" s="44">
        <f>SUM(H10:H29)</f>
        <v>2952437940</v>
      </c>
      <c r="I30" s="44">
        <f aca="true" t="shared" si="3" ref="I30:Y30">SUM(I10:I29)</f>
        <v>53585</v>
      </c>
      <c r="J30" s="44">
        <f t="shared" si="3"/>
        <v>110299193</v>
      </c>
      <c r="K30" s="44">
        <f t="shared" si="3"/>
        <v>0</v>
      </c>
      <c r="L30" s="44">
        <f t="shared" si="3"/>
        <v>0</v>
      </c>
      <c r="M30" s="44">
        <f t="shared" si="3"/>
        <v>0</v>
      </c>
      <c r="N30" s="44">
        <f t="shared" si="3"/>
        <v>643937762</v>
      </c>
      <c r="O30" s="44">
        <f t="shared" si="3"/>
        <v>0</v>
      </c>
      <c r="P30" s="44">
        <f t="shared" si="3"/>
        <v>0</v>
      </c>
      <c r="Q30" s="44">
        <f t="shared" si="3"/>
        <v>0</v>
      </c>
      <c r="R30" s="44">
        <f t="shared" si="3"/>
        <v>0</v>
      </c>
      <c r="S30" s="44">
        <f t="shared" si="3"/>
        <v>0</v>
      </c>
      <c r="T30" s="44">
        <f t="shared" si="3"/>
        <v>0</v>
      </c>
      <c r="U30" s="44">
        <f t="shared" si="3"/>
        <v>572215606</v>
      </c>
      <c r="V30" s="44">
        <f t="shared" si="3"/>
        <v>288103455</v>
      </c>
      <c r="W30" s="44">
        <f t="shared" si="3"/>
        <v>4567047541</v>
      </c>
      <c r="X30" s="44">
        <f t="shared" si="3"/>
        <v>0</v>
      </c>
      <c r="Y30" s="44">
        <f t="shared" si="3"/>
        <v>4567047541</v>
      </c>
    </row>
    <row r="31" spans="1:25" ht="12.75">
      <c r="A31" s="283" t="s">
        <v>277</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row>
    <row r="32" spans="1:25" ht="36.75" customHeight="1">
      <c r="A32" s="285" t="s">
        <v>278</v>
      </c>
      <c r="B32" s="285"/>
      <c r="C32" s="285"/>
      <c r="D32" s="285"/>
      <c r="E32" s="285"/>
      <c r="F32" s="285"/>
      <c r="G32" s="7">
        <v>25</v>
      </c>
      <c r="H32" s="42">
        <f>SUM(H12:H20)</f>
        <v>0</v>
      </c>
      <c r="I32" s="42">
        <f aca="true" t="shared" si="4" ref="I32:Y32">SUM(I12:I20)</f>
        <v>0</v>
      </c>
      <c r="J32" s="42">
        <f t="shared" si="4"/>
        <v>0</v>
      </c>
      <c r="K32" s="42">
        <f t="shared" si="4"/>
        <v>0</v>
      </c>
      <c r="L32" s="42">
        <f t="shared" si="4"/>
        <v>0</v>
      </c>
      <c r="M32" s="42">
        <f t="shared" si="4"/>
        <v>0</v>
      </c>
      <c r="N32" s="42">
        <f t="shared" si="4"/>
        <v>0</v>
      </c>
      <c r="O32" s="42">
        <f t="shared" si="4"/>
        <v>0</v>
      </c>
      <c r="P32" s="42">
        <f t="shared" si="4"/>
        <v>0</v>
      </c>
      <c r="Q32" s="42">
        <f t="shared" si="4"/>
        <v>0</v>
      </c>
      <c r="R32" s="42">
        <f t="shared" si="4"/>
        <v>0</v>
      </c>
      <c r="S32" s="42">
        <f>SUM(S12:S20)</f>
        <v>0</v>
      </c>
      <c r="T32" s="42">
        <f>SUM(T12:T20)</f>
        <v>0</v>
      </c>
      <c r="U32" s="42">
        <f t="shared" si="4"/>
        <v>0</v>
      </c>
      <c r="V32" s="42">
        <f t="shared" si="4"/>
        <v>0</v>
      </c>
      <c r="W32" s="42">
        <f t="shared" si="4"/>
        <v>0</v>
      </c>
      <c r="X32" s="42">
        <f t="shared" si="4"/>
        <v>0</v>
      </c>
      <c r="Y32" s="42">
        <f t="shared" si="4"/>
        <v>0</v>
      </c>
    </row>
    <row r="33" spans="1:25" ht="31.5" customHeight="1">
      <c r="A33" s="285" t="s">
        <v>427</v>
      </c>
      <c r="B33" s="285"/>
      <c r="C33" s="285"/>
      <c r="D33" s="285"/>
      <c r="E33" s="285"/>
      <c r="F33" s="285"/>
      <c r="G33" s="7">
        <v>26</v>
      </c>
      <c r="H33" s="42">
        <f>H11+H32</f>
        <v>0</v>
      </c>
      <c r="I33" s="42">
        <f aca="true" t="shared" si="5" ref="I33:Y33">I11+I32</f>
        <v>0</v>
      </c>
      <c r="J33" s="42">
        <f t="shared" si="5"/>
        <v>0</v>
      </c>
      <c r="K33" s="42">
        <f t="shared" si="5"/>
        <v>0</v>
      </c>
      <c r="L33" s="42">
        <f t="shared" si="5"/>
        <v>0</v>
      </c>
      <c r="M33" s="42">
        <f t="shared" si="5"/>
        <v>0</v>
      </c>
      <c r="N33" s="42">
        <f t="shared" si="5"/>
        <v>0</v>
      </c>
      <c r="O33" s="42">
        <f t="shared" si="5"/>
        <v>0</v>
      </c>
      <c r="P33" s="42">
        <f t="shared" si="5"/>
        <v>0</v>
      </c>
      <c r="Q33" s="42">
        <f t="shared" si="5"/>
        <v>0</v>
      </c>
      <c r="R33" s="42">
        <f t="shared" si="5"/>
        <v>0</v>
      </c>
      <c r="S33" s="42">
        <f>S11+S32</f>
        <v>0</v>
      </c>
      <c r="T33" s="42">
        <f>T11+T32</f>
        <v>0</v>
      </c>
      <c r="U33" s="42">
        <f t="shared" si="5"/>
        <v>0</v>
      </c>
      <c r="V33" s="42">
        <f t="shared" si="5"/>
        <v>288103455</v>
      </c>
      <c r="W33" s="42">
        <f t="shared" si="5"/>
        <v>288103455</v>
      </c>
      <c r="X33" s="42">
        <f t="shared" si="5"/>
        <v>0</v>
      </c>
      <c r="Y33" s="42">
        <f t="shared" si="5"/>
        <v>288103455</v>
      </c>
    </row>
    <row r="34" spans="1:25" ht="30.75" customHeight="1">
      <c r="A34" s="280" t="s">
        <v>428</v>
      </c>
      <c r="B34" s="280"/>
      <c r="C34" s="280"/>
      <c r="D34" s="280"/>
      <c r="E34" s="280"/>
      <c r="F34" s="280"/>
      <c r="G34" s="8">
        <v>27</v>
      </c>
      <c r="H34" s="44">
        <f>SUM(H21:H29)</f>
        <v>0</v>
      </c>
      <c r="I34" s="44">
        <f aca="true" t="shared" si="6" ref="I34:Y34">SUM(I21:I29)</f>
        <v>0</v>
      </c>
      <c r="J34" s="44">
        <f t="shared" si="6"/>
        <v>13095482</v>
      </c>
      <c r="K34" s="44">
        <f t="shared" si="6"/>
        <v>0</v>
      </c>
      <c r="L34" s="44">
        <f t="shared" si="6"/>
        <v>0</v>
      </c>
      <c r="M34" s="44">
        <f t="shared" si="6"/>
        <v>0</v>
      </c>
      <c r="N34" s="44">
        <f t="shared" si="6"/>
        <v>124402021</v>
      </c>
      <c r="O34" s="44">
        <f t="shared" si="6"/>
        <v>0</v>
      </c>
      <c r="P34" s="44">
        <f t="shared" si="6"/>
        <v>0</v>
      </c>
      <c r="Q34" s="44">
        <f t="shared" si="6"/>
        <v>0</v>
      </c>
      <c r="R34" s="44">
        <f t="shared" si="6"/>
        <v>0</v>
      </c>
      <c r="S34" s="44">
        <f>SUM(S21:S29)</f>
        <v>0</v>
      </c>
      <c r="T34" s="44">
        <f>SUM(T21:T29)</f>
        <v>0</v>
      </c>
      <c r="U34" s="44">
        <f t="shared" si="6"/>
        <v>49780822</v>
      </c>
      <c r="V34" s="44">
        <f t="shared" si="6"/>
        <v>-261965205</v>
      </c>
      <c r="W34" s="44">
        <f t="shared" si="6"/>
        <v>-74686880</v>
      </c>
      <c r="X34" s="44">
        <f t="shared" si="6"/>
        <v>0</v>
      </c>
      <c r="Y34" s="44">
        <f t="shared" si="6"/>
        <v>-74686880</v>
      </c>
    </row>
    <row r="35" spans="1:25" ht="12.75">
      <c r="A35" s="283" t="s">
        <v>279</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ht="12.75" customHeight="1">
      <c r="A36" s="287" t="s">
        <v>301</v>
      </c>
      <c r="B36" s="287"/>
      <c r="C36" s="287"/>
      <c r="D36" s="287"/>
      <c r="E36" s="287"/>
      <c r="F36" s="287"/>
      <c r="G36" s="6">
        <v>28</v>
      </c>
      <c r="H36" s="41">
        <v>2952437940</v>
      </c>
      <c r="I36" s="41">
        <v>53585</v>
      </c>
      <c r="J36" s="41">
        <v>110299193</v>
      </c>
      <c r="K36" s="41">
        <v>0</v>
      </c>
      <c r="L36" s="41">
        <v>0</v>
      </c>
      <c r="M36" s="41">
        <v>0</v>
      </c>
      <c r="N36" s="41">
        <v>643937762</v>
      </c>
      <c r="O36" s="41">
        <v>0</v>
      </c>
      <c r="P36" s="41">
        <v>0</v>
      </c>
      <c r="Q36" s="41">
        <v>0</v>
      </c>
      <c r="R36" s="41">
        <v>0</v>
      </c>
      <c r="S36" s="41">
        <v>0</v>
      </c>
      <c r="T36" s="41">
        <v>0</v>
      </c>
      <c r="U36" s="41">
        <v>572215606</v>
      </c>
      <c r="V36" s="41">
        <v>288103455</v>
      </c>
      <c r="W36" s="45">
        <f>H36+I36+J36+K36-L36+M36+N36+O36+P36+Q36+R36+U36+V36+S36+T36</f>
        <v>4567047541</v>
      </c>
      <c r="X36" s="41">
        <v>0</v>
      </c>
      <c r="Y36" s="45">
        <f>W36+X36</f>
        <v>4567047541</v>
      </c>
    </row>
    <row r="37" spans="1:25" ht="12.75" customHeight="1">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H37+I37+J37+K37-L37+M37+N37+O37+P37+Q37+R37+U37+V37+S37+T37</f>
        <v>0</v>
      </c>
      <c r="X37" s="41">
        <v>0</v>
      </c>
      <c r="Y37" s="45">
        <f>W37+X37</f>
        <v>0</v>
      </c>
    </row>
    <row r="38" spans="1:25" ht="12.75" customHeight="1">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H38+I38+J38+K38-L38+M38+N38+O38+P38+Q38+R38+U38+V38+S38+T38</f>
        <v>0</v>
      </c>
      <c r="X38" s="41">
        <v>0</v>
      </c>
      <c r="Y38" s="45">
        <f>W38+X38</f>
        <v>0</v>
      </c>
    </row>
    <row r="39" spans="1:25" ht="25.5" customHeight="1">
      <c r="A39" s="288" t="s">
        <v>429</v>
      </c>
      <c r="B39" s="288"/>
      <c r="C39" s="288"/>
      <c r="D39" s="288"/>
      <c r="E39" s="288"/>
      <c r="F39" s="288"/>
      <c r="G39" s="7">
        <v>31</v>
      </c>
      <c r="H39" s="42">
        <f>H36+H37+H38</f>
        <v>2952437940</v>
      </c>
      <c r="I39" s="42">
        <f aca="true" t="shared" si="7" ref="I39:Y39">I36+I37+I38</f>
        <v>53585</v>
      </c>
      <c r="J39" s="42">
        <f t="shared" si="7"/>
        <v>110299193</v>
      </c>
      <c r="K39" s="42">
        <f t="shared" si="7"/>
        <v>0</v>
      </c>
      <c r="L39" s="42">
        <f t="shared" si="7"/>
        <v>0</v>
      </c>
      <c r="M39" s="42">
        <f t="shared" si="7"/>
        <v>0</v>
      </c>
      <c r="N39" s="42">
        <f t="shared" si="7"/>
        <v>643937762</v>
      </c>
      <c r="O39" s="42">
        <f t="shared" si="7"/>
        <v>0</v>
      </c>
      <c r="P39" s="42">
        <f t="shared" si="7"/>
        <v>0</v>
      </c>
      <c r="Q39" s="42">
        <f t="shared" si="7"/>
        <v>0</v>
      </c>
      <c r="R39" s="42">
        <f t="shared" si="7"/>
        <v>0</v>
      </c>
      <c r="S39" s="42">
        <f t="shared" si="7"/>
        <v>0</v>
      </c>
      <c r="T39" s="42">
        <f t="shared" si="7"/>
        <v>0</v>
      </c>
      <c r="U39" s="42">
        <f t="shared" si="7"/>
        <v>572215606</v>
      </c>
      <c r="V39" s="42">
        <f t="shared" si="7"/>
        <v>288103455</v>
      </c>
      <c r="W39" s="42">
        <f t="shared" si="7"/>
        <v>4567047541</v>
      </c>
      <c r="X39" s="42">
        <f t="shared" si="7"/>
        <v>0</v>
      </c>
      <c r="Y39" s="42">
        <f t="shared" si="7"/>
        <v>4567047541</v>
      </c>
    </row>
    <row r="40" spans="1:25" ht="12.75" customHeight="1">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v>0</v>
      </c>
      <c r="T40" s="41">
        <v>0</v>
      </c>
      <c r="U40" s="43">
        <v>0</v>
      </c>
      <c r="V40" s="41">
        <v>196078182</v>
      </c>
      <c r="W40" s="45">
        <f aca="true" t="shared" si="8" ref="W40:W58">H40+I40+J40+K40-L40+M40+N40+O40+P40+Q40+R40+U40+V40+S40+T40</f>
        <v>196078182</v>
      </c>
      <c r="X40" s="41">
        <v>0</v>
      </c>
      <c r="Y40" s="45">
        <f aca="true" t="shared" si="9" ref="Y40:Y58">W40+X40</f>
        <v>196078182</v>
      </c>
    </row>
    <row r="41" spans="1:25" ht="12.75" customHeight="1">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8"/>
        <v>0</v>
      </c>
      <c r="X41" s="41">
        <v>0</v>
      </c>
      <c r="Y41" s="45">
        <f t="shared" si="9"/>
        <v>0</v>
      </c>
    </row>
    <row r="42" spans="1:25" ht="27" customHeight="1">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8"/>
        <v>0</v>
      </c>
      <c r="X42" s="41">
        <v>0</v>
      </c>
      <c r="Y42" s="45">
        <f t="shared" si="9"/>
        <v>0</v>
      </c>
    </row>
    <row r="43" spans="1:25" ht="20.25" customHeight="1">
      <c r="A43" s="281" t="s">
        <v>418</v>
      </c>
      <c r="B43" s="281"/>
      <c r="C43" s="281"/>
      <c r="D43" s="281"/>
      <c r="E43" s="281"/>
      <c r="F43" s="28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8"/>
        <v>0</v>
      </c>
      <c r="X43" s="41">
        <v>0</v>
      </c>
      <c r="Y43" s="45">
        <f t="shared" si="9"/>
        <v>0</v>
      </c>
    </row>
    <row r="44" spans="1:25" ht="21" customHeight="1">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8"/>
        <v>0</v>
      </c>
      <c r="X44" s="41">
        <v>0</v>
      </c>
      <c r="Y44" s="45">
        <f t="shared" si="9"/>
        <v>0</v>
      </c>
    </row>
    <row r="45" spans="1:25" ht="29.25" customHeight="1">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8"/>
        <v>0</v>
      </c>
      <c r="X45" s="41">
        <v>0</v>
      </c>
      <c r="Y45" s="45">
        <f t="shared" si="9"/>
        <v>0</v>
      </c>
    </row>
    <row r="46" spans="1:25" ht="21" customHeight="1">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8"/>
        <v>0</v>
      </c>
      <c r="X46" s="41">
        <v>0</v>
      </c>
      <c r="Y46" s="45">
        <f t="shared" si="9"/>
        <v>0</v>
      </c>
    </row>
    <row r="47" spans="1:25" ht="12.75" customHeight="1">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8"/>
        <v>0</v>
      </c>
      <c r="X47" s="41">
        <v>0</v>
      </c>
      <c r="Y47" s="45">
        <f t="shared" si="9"/>
        <v>0</v>
      </c>
    </row>
    <row r="48" spans="1:25" ht="12.75" customHeight="1">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8"/>
        <v>0</v>
      </c>
      <c r="X48" s="41">
        <v>0</v>
      </c>
      <c r="Y48" s="45">
        <f t="shared" si="9"/>
        <v>0</v>
      </c>
    </row>
    <row r="49" spans="1:25" ht="12.75" customHeight="1">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8"/>
        <v>0</v>
      </c>
      <c r="X49" s="41">
        <v>0</v>
      </c>
      <c r="Y49" s="45">
        <f t="shared" si="9"/>
        <v>0</v>
      </c>
    </row>
    <row r="50" spans="1:25" ht="24" customHeight="1">
      <c r="A50" s="281" t="s">
        <v>419</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8"/>
        <v>0</v>
      </c>
      <c r="X50" s="41">
        <v>0</v>
      </c>
      <c r="Y50" s="45">
        <f t="shared" si="9"/>
        <v>0</v>
      </c>
    </row>
    <row r="51" spans="1:25" ht="26.25" customHeight="1">
      <c r="A51" s="281" t="s">
        <v>420</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8"/>
        <v>0</v>
      </c>
      <c r="X51" s="41">
        <v>0</v>
      </c>
      <c r="Y51" s="45">
        <f t="shared" si="9"/>
        <v>0</v>
      </c>
    </row>
    <row r="52" spans="1:25" ht="22.5" customHeight="1">
      <c r="A52" s="281" t="s">
        <v>421</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8"/>
        <v>0</v>
      </c>
      <c r="X52" s="41">
        <v>0</v>
      </c>
      <c r="Y52" s="45">
        <f t="shared" si="9"/>
        <v>0</v>
      </c>
    </row>
    <row r="53" spans="1:25" ht="12.75" customHeight="1">
      <c r="A53" s="281" t="s">
        <v>276</v>
      </c>
      <c r="B53" s="281"/>
      <c r="C53" s="281"/>
      <c r="D53" s="281"/>
      <c r="E53" s="281"/>
      <c r="F53" s="28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8"/>
        <v>0</v>
      </c>
      <c r="X53" s="41">
        <v>0</v>
      </c>
      <c r="Y53" s="45">
        <f t="shared" si="9"/>
        <v>0</v>
      </c>
    </row>
    <row r="54" spans="1:25" ht="12.75" customHeight="1">
      <c r="A54" s="281" t="s">
        <v>422</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8"/>
        <v>0</v>
      </c>
      <c r="X54" s="41">
        <v>0</v>
      </c>
      <c r="Y54" s="45">
        <f t="shared" si="9"/>
        <v>0</v>
      </c>
    </row>
    <row r="55" spans="1:25" ht="12.75" customHeight="1">
      <c r="A55" s="281" t="s">
        <v>430</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0</v>
      </c>
      <c r="V55" s="41">
        <v>-82114050</v>
      </c>
      <c r="W55" s="45">
        <f t="shared" si="8"/>
        <v>-82114050</v>
      </c>
      <c r="X55" s="41">
        <v>0</v>
      </c>
      <c r="Y55" s="45">
        <f t="shared" si="9"/>
        <v>-82114050</v>
      </c>
    </row>
    <row r="56" spans="1:25" ht="12.75" customHeight="1">
      <c r="A56" s="281" t="s">
        <v>423</v>
      </c>
      <c r="B56" s="281"/>
      <c r="C56" s="281"/>
      <c r="D56" s="281"/>
      <c r="E56" s="281"/>
      <c r="F56" s="281"/>
      <c r="G56" s="6">
        <v>48</v>
      </c>
      <c r="H56" s="41">
        <v>0</v>
      </c>
      <c r="I56" s="41">
        <v>0</v>
      </c>
      <c r="J56" s="41">
        <v>0</v>
      </c>
      <c r="K56" s="41">
        <v>0</v>
      </c>
      <c r="L56" s="41">
        <v>0</v>
      </c>
      <c r="M56" s="41">
        <v>0</v>
      </c>
      <c r="N56" s="41">
        <v>0</v>
      </c>
      <c r="O56" s="41">
        <v>0</v>
      </c>
      <c r="P56" s="41">
        <v>0</v>
      </c>
      <c r="Q56" s="41">
        <v>0</v>
      </c>
      <c r="R56" s="41">
        <v>0</v>
      </c>
      <c r="S56" s="41">
        <v>0</v>
      </c>
      <c r="T56" s="41">
        <v>0</v>
      </c>
      <c r="U56" s="41">
        <v>0</v>
      </c>
      <c r="V56" s="41">
        <v>-13473</v>
      </c>
      <c r="W56" s="45">
        <f t="shared" si="8"/>
        <v>-13473</v>
      </c>
      <c r="X56" s="41">
        <v>0</v>
      </c>
      <c r="Y56" s="45">
        <f t="shared" si="9"/>
        <v>-13473</v>
      </c>
    </row>
    <row r="57" spans="1:25" ht="12.75" customHeight="1">
      <c r="A57" s="281" t="s">
        <v>431</v>
      </c>
      <c r="B57" s="281"/>
      <c r="C57" s="281"/>
      <c r="D57" s="281"/>
      <c r="E57" s="281"/>
      <c r="F57" s="281"/>
      <c r="G57" s="6">
        <v>49</v>
      </c>
      <c r="H57" s="41">
        <v>0</v>
      </c>
      <c r="I57" s="41">
        <v>0</v>
      </c>
      <c r="J57" s="41">
        <v>14405289</v>
      </c>
      <c r="K57" s="41">
        <v>0</v>
      </c>
      <c r="L57" s="41">
        <v>0</v>
      </c>
      <c r="M57" s="41">
        <v>0</v>
      </c>
      <c r="N57" s="41">
        <v>136855823</v>
      </c>
      <c r="O57" s="41">
        <v>0</v>
      </c>
      <c r="P57" s="41">
        <v>0</v>
      </c>
      <c r="Q57" s="41">
        <v>0</v>
      </c>
      <c r="R57" s="41">
        <v>0</v>
      </c>
      <c r="S57" s="41">
        <v>0</v>
      </c>
      <c r="T57" s="41">
        <v>0</v>
      </c>
      <c r="U57" s="41">
        <v>54714820</v>
      </c>
      <c r="V57" s="41">
        <v>-205975932</v>
      </c>
      <c r="W57" s="45">
        <f t="shared" si="8"/>
        <v>0</v>
      </c>
      <c r="X57" s="41">
        <v>0</v>
      </c>
      <c r="Y57" s="45">
        <f t="shared" si="9"/>
        <v>0</v>
      </c>
    </row>
    <row r="58" spans="1:25" ht="12.75" customHeight="1">
      <c r="A58" s="281" t="s">
        <v>425</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8"/>
        <v>0</v>
      </c>
      <c r="X58" s="41">
        <v>0</v>
      </c>
      <c r="Y58" s="45">
        <f t="shared" si="9"/>
        <v>0</v>
      </c>
    </row>
    <row r="59" spans="1:25" ht="25.5" customHeight="1">
      <c r="A59" s="282" t="s">
        <v>432</v>
      </c>
      <c r="B59" s="282"/>
      <c r="C59" s="282"/>
      <c r="D59" s="282"/>
      <c r="E59" s="282"/>
      <c r="F59" s="282"/>
      <c r="G59" s="8">
        <v>51</v>
      </c>
      <c r="H59" s="44">
        <f>SUM(H39:H58)</f>
        <v>2952437940</v>
      </c>
      <c r="I59" s="44">
        <f aca="true" t="shared" si="10" ref="I59:Y59">SUM(I39:I58)</f>
        <v>53585</v>
      </c>
      <c r="J59" s="44">
        <f t="shared" si="10"/>
        <v>124704482</v>
      </c>
      <c r="K59" s="44">
        <f t="shared" si="10"/>
        <v>0</v>
      </c>
      <c r="L59" s="44">
        <f t="shared" si="10"/>
        <v>0</v>
      </c>
      <c r="M59" s="44">
        <f t="shared" si="10"/>
        <v>0</v>
      </c>
      <c r="N59" s="44">
        <f t="shared" si="10"/>
        <v>780793585</v>
      </c>
      <c r="O59" s="44">
        <f t="shared" si="10"/>
        <v>0</v>
      </c>
      <c r="P59" s="44">
        <f t="shared" si="10"/>
        <v>0</v>
      </c>
      <c r="Q59" s="44">
        <f t="shared" si="10"/>
        <v>0</v>
      </c>
      <c r="R59" s="44">
        <f t="shared" si="10"/>
        <v>0</v>
      </c>
      <c r="S59" s="44">
        <f t="shared" si="10"/>
        <v>0</v>
      </c>
      <c r="T59" s="44">
        <f t="shared" si="10"/>
        <v>0</v>
      </c>
      <c r="U59" s="44">
        <f t="shared" si="10"/>
        <v>626930426</v>
      </c>
      <c r="V59" s="44">
        <f t="shared" si="10"/>
        <v>196078182</v>
      </c>
      <c r="W59" s="44">
        <f t="shared" si="10"/>
        <v>4680998200</v>
      </c>
      <c r="X59" s="44">
        <f t="shared" si="10"/>
        <v>0</v>
      </c>
      <c r="Y59" s="44">
        <f t="shared" si="10"/>
        <v>4680998200</v>
      </c>
    </row>
    <row r="60" spans="1:25" ht="12.75">
      <c r="A60" s="283" t="s">
        <v>277</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row>
    <row r="61" spans="1:25" ht="31.5" customHeight="1">
      <c r="A61" s="285" t="s">
        <v>433</v>
      </c>
      <c r="B61" s="285"/>
      <c r="C61" s="285"/>
      <c r="D61" s="285"/>
      <c r="E61" s="285"/>
      <c r="F61" s="285"/>
      <c r="G61" s="7">
        <v>52</v>
      </c>
      <c r="H61" s="45">
        <f>SUM(H41:H49)</f>
        <v>0</v>
      </c>
      <c r="I61" s="45">
        <f aca="true" t="shared" si="11" ref="I61:Y61">SUM(I41:I49)</f>
        <v>0</v>
      </c>
      <c r="J61" s="45">
        <f t="shared" si="11"/>
        <v>0</v>
      </c>
      <c r="K61" s="45">
        <f t="shared" si="11"/>
        <v>0</v>
      </c>
      <c r="L61" s="45">
        <f t="shared" si="11"/>
        <v>0</v>
      </c>
      <c r="M61" s="45">
        <f t="shared" si="11"/>
        <v>0</v>
      </c>
      <c r="N61" s="45">
        <f t="shared" si="11"/>
        <v>0</v>
      </c>
      <c r="O61" s="45">
        <f t="shared" si="11"/>
        <v>0</v>
      </c>
      <c r="P61" s="45">
        <f t="shared" si="11"/>
        <v>0</v>
      </c>
      <c r="Q61" s="45">
        <f t="shared" si="11"/>
        <v>0</v>
      </c>
      <c r="R61" s="45">
        <f t="shared" si="11"/>
        <v>0</v>
      </c>
      <c r="S61" s="45">
        <f>SUM(S41:S49)</f>
        <v>0</v>
      </c>
      <c r="T61" s="45">
        <f>SUM(T41:T49)</f>
        <v>0</v>
      </c>
      <c r="U61" s="45">
        <f t="shared" si="11"/>
        <v>0</v>
      </c>
      <c r="V61" s="45">
        <f t="shared" si="11"/>
        <v>0</v>
      </c>
      <c r="W61" s="45">
        <f t="shared" si="11"/>
        <v>0</v>
      </c>
      <c r="X61" s="45">
        <f t="shared" si="11"/>
        <v>0</v>
      </c>
      <c r="Y61" s="45">
        <f t="shared" si="11"/>
        <v>0</v>
      </c>
    </row>
    <row r="62" spans="1:25" ht="27.75" customHeight="1">
      <c r="A62" s="285" t="s">
        <v>434</v>
      </c>
      <c r="B62" s="285"/>
      <c r="C62" s="285"/>
      <c r="D62" s="285"/>
      <c r="E62" s="285"/>
      <c r="F62" s="285"/>
      <c r="G62" s="7">
        <v>53</v>
      </c>
      <c r="H62" s="45">
        <f>H40+H61</f>
        <v>0</v>
      </c>
      <c r="I62" s="45">
        <f aca="true" t="shared" si="12" ref="I62:Y62">I40+I61</f>
        <v>0</v>
      </c>
      <c r="J62" s="45">
        <f t="shared" si="12"/>
        <v>0</v>
      </c>
      <c r="K62" s="45">
        <f t="shared" si="12"/>
        <v>0</v>
      </c>
      <c r="L62" s="45">
        <f t="shared" si="12"/>
        <v>0</v>
      </c>
      <c r="M62" s="45">
        <f t="shared" si="12"/>
        <v>0</v>
      </c>
      <c r="N62" s="45">
        <f t="shared" si="12"/>
        <v>0</v>
      </c>
      <c r="O62" s="45">
        <f t="shared" si="12"/>
        <v>0</v>
      </c>
      <c r="P62" s="45">
        <f t="shared" si="12"/>
        <v>0</v>
      </c>
      <c r="Q62" s="45">
        <f t="shared" si="12"/>
        <v>0</v>
      </c>
      <c r="R62" s="45">
        <f t="shared" si="12"/>
        <v>0</v>
      </c>
      <c r="S62" s="45">
        <f>S40+S61</f>
        <v>0</v>
      </c>
      <c r="T62" s="45">
        <f>T40+T61</f>
        <v>0</v>
      </c>
      <c r="U62" s="45">
        <f t="shared" si="12"/>
        <v>0</v>
      </c>
      <c r="V62" s="45">
        <f t="shared" si="12"/>
        <v>196078182</v>
      </c>
      <c r="W62" s="45">
        <f t="shared" si="12"/>
        <v>196078182</v>
      </c>
      <c r="X62" s="45">
        <f t="shared" si="12"/>
        <v>0</v>
      </c>
      <c r="Y62" s="45">
        <f t="shared" si="12"/>
        <v>196078182</v>
      </c>
    </row>
    <row r="63" spans="1:25" ht="29.25" customHeight="1">
      <c r="A63" s="280" t="s">
        <v>435</v>
      </c>
      <c r="B63" s="280"/>
      <c r="C63" s="280"/>
      <c r="D63" s="280"/>
      <c r="E63" s="280"/>
      <c r="F63" s="280"/>
      <c r="G63" s="8">
        <v>54</v>
      </c>
      <c r="H63" s="46">
        <f>SUM(H50:H58)</f>
        <v>0</v>
      </c>
      <c r="I63" s="46">
        <f aca="true" t="shared" si="13" ref="I63:Y63">SUM(I50:I58)</f>
        <v>0</v>
      </c>
      <c r="J63" s="46">
        <f t="shared" si="13"/>
        <v>14405289</v>
      </c>
      <c r="K63" s="46">
        <f t="shared" si="13"/>
        <v>0</v>
      </c>
      <c r="L63" s="46">
        <f t="shared" si="13"/>
        <v>0</v>
      </c>
      <c r="M63" s="46">
        <f t="shared" si="13"/>
        <v>0</v>
      </c>
      <c r="N63" s="46">
        <f t="shared" si="13"/>
        <v>136855823</v>
      </c>
      <c r="O63" s="46">
        <f t="shared" si="13"/>
        <v>0</v>
      </c>
      <c r="P63" s="46">
        <f t="shared" si="13"/>
        <v>0</v>
      </c>
      <c r="Q63" s="46">
        <f t="shared" si="13"/>
        <v>0</v>
      </c>
      <c r="R63" s="46">
        <f t="shared" si="13"/>
        <v>0</v>
      </c>
      <c r="S63" s="46">
        <f>SUM(S50:S58)</f>
        <v>0</v>
      </c>
      <c r="T63" s="46">
        <f>SUM(T50:T58)</f>
        <v>0</v>
      </c>
      <c r="U63" s="46">
        <f t="shared" si="13"/>
        <v>54714820</v>
      </c>
      <c r="V63" s="46">
        <f t="shared" si="13"/>
        <v>-288103455</v>
      </c>
      <c r="W63" s="46">
        <f t="shared" si="13"/>
        <v>-82127523</v>
      </c>
      <c r="X63" s="46">
        <f t="shared" si="13"/>
        <v>0</v>
      </c>
      <c r="Y63" s="46">
        <f t="shared" si="13"/>
        <v>-82127523</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A21:F21"/>
    <mergeCell ref="A22:F22"/>
    <mergeCell ref="X3:X4"/>
    <mergeCell ref="Y3:Y4"/>
    <mergeCell ref="A5:F5"/>
    <mergeCell ref="A6:Y6"/>
    <mergeCell ref="A7:F7"/>
    <mergeCell ref="A30:F30"/>
    <mergeCell ref="A17:F17"/>
    <mergeCell ref="A18:F18"/>
    <mergeCell ref="A19:F19"/>
    <mergeCell ref="A20:F20"/>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E65517">
      <formula1>39448</formula1>
    </dataValidation>
    <dataValidation type="whole" operator="greaterThanOrEqual" allowBlank="1" showInputMessage="1" showErrorMessage="1" errorTitle="Pogrešan unos" error="Mogu se unijeti samo cjelobrojne pozitivne vrijednosti." sqref="I65529:J65529">
      <formula1>0</formula1>
    </dataValidation>
    <dataValidation type="whole" operator="notEqual" allowBlank="1" showInputMessage="1" showErrorMessage="1" errorTitle="Pogrešan unos" error="Mogu se unijeti samo cjelobrojne vrijednosti." sqref="I65520:J65528">
      <formula1>999999999999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pageMargins left="0.75" right="0.75" top="1" bottom="1" header="0.5" footer="0.5"/>
  <pageSetup fitToHeight="0" fitToWidth="1" horizontalDpi="600" verticalDpi="600" orientation="landscape" paperSize="8" scale="63" r:id="rId1"/>
  <rowBreaks count="1" manualBreakCount="1">
    <brk id="63" max="23" man="1"/>
  </rowBreaks>
</worksheet>
</file>

<file path=xl/worksheets/sheet7.xml><?xml version="1.0" encoding="utf-8"?>
<worksheet xmlns="http://schemas.openxmlformats.org/spreadsheetml/2006/main" xmlns:r="http://schemas.openxmlformats.org/officeDocument/2006/relationships">
  <sheetPr>
    <pageSetUpPr fitToPage="1"/>
  </sheetPr>
  <dimension ref="A1:R103"/>
  <sheetViews>
    <sheetView zoomScalePageLayoutView="0" workbookViewId="0" topLeftCell="A80">
      <selection activeCell="C111" sqref="C111"/>
    </sheetView>
  </sheetViews>
  <sheetFormatPr defaultColWidth="9.140625" defaultRowHeight="12.75"/>
  <cols>
    <col min="1" max="1" width="12.421875" style="0" customWidth="1"/>
    <col min="2" max="2" width="15.00390625" style="0" customWidth="1"/>
    <col min="9" max="9" width="95.00390625" style="0" customWidth="1"/>
  </cols>
  <sheetData>
    <row r="1" spans="1:9" ht="12.75">
      <c r="A1" s="309" t="s">
        <v>447</v>
      </c>
      <c r="B1" s="310"/>
      <c r="C1" s="310"/>
      <c r="D1" s="310"/>
      <c r="E1" s="310"/>
      <c r="F1" s="310"/>
      <c r="G1" s="310"/>
      <c r="H1" s="310"/>
      <c r="I1" s="310"/>
    </row>
    <row r="2" spans="1:9" ht="12.75">
      <c r="A2" s="310"/>
      <c r="B2" s="310"/>
      <c r="C2" s="310"/>
      <c r="D2" s="310"/>
      <c r="E2" s="310"/>
      <c r="F2" s="310"/>
      <c r="G2" s="310"/>
      <c r="H2" s="310"/>
      <c r="I2" s="310"/>
    </row>
    <row r="3" spans="1:9" ht="12.75">
      <c r="A3" s="310"/>
      <c r="B3" s="310"/>
      <c r="C3" s="310"/>
      <c r="D3" s="310"/>
      <c r="E3" s="310"/>
      <c r="F3" s="310"/>
      <c r="G3" s="310"/>
      <c r="H3" s="310"/>
      <c r="I3" s="310"/>
    </row>
    <row r="4" spans="1:9" ht="12.75">
      <c r="A4" s="310"/>
      <c r="B4" s="310"/>
      <c r="C4" s="310"/>
      <c r="D4" s="310"/>
      <c r="E4" s="310"/>
      <c r="F4" s="310"/>
      <c r="G4" s="310"/>
      <c r="H4" s="310"/>
      <c r="I4" s="310"/>
    </row>
    <row r="5" spans="1:9" ht="12.75">
      <c r="A5" s="310"/>
      <c r="B5" s="310"/>
      <c r="C5" s="310"/>
      <c r="D5" s="310"/>
      <c r="E5" s="310"/>
      <c r="F5" s="310"/>
      <c r="G5" s="310"/>
      <c r="H5" s="310"/>
      <c r="I5" s="310"/>
    </row>
    <row r="6" spans="1:9" ht="12.75">
      <c r="A6" s="310"/>
      <c r="B6" s="310"/>
      <c r="C6" s="310"/>
      <c r="D6" s="310"/>
      <c r="E6" s="310"/>
      <c r="F6" s="310"/>
      <c r="G6" s="310"/>
      <c r="H6" s="310"/>
      <c r="I6" s="310"/>
    </row>
    <row r="7" spans="1:9" ht="12.75">
      <c r="A7" s="310"/>
      <c r="B7" s="310"/>
      <c r="C7" s="310"/>
      <c r="D7" s="310"/>
      <c r="E7" s="310"/>
      <c r="F7" s="310"/>
      <c r="G7" s="310"/>
      <c r="H7" s="310"/>
      <c r="I7" s="310"/>
    </row>
    <row r="8" spans="1:9" ht="12.75">
      <c r="A8" s="310"/>
      <c r="B8" s="310"/>
      <c r="C8" s="310"/>
      <c r="D8" s="310"/>
      <c r="E8" s="310"/>
      <c r="F8" s="310"/>
      <c r="G8" s="310"/>
      <c r="H8" s="310"/>
      <c r="I8" s="310"/>
    </row>
    <row r="9" spans="1:9" ht="12.75">
      <c r="A9" s="310"/>
      <c r="B9" s="310"/>
      <c r="C9" s="310"/>
      <c r="D9" s="310"/>
      <c r="E9" s="310"/>
      <c r="F9" s="310"/>
      <c r="G9" s="310"/>
      <c r="H9" s="310"/>
      <c r="I9" s="310"/>
    </row>
    <row r="10" spans="1:9" ht="12.75">
      <c r="A10" s="310"/>
      <c r="B10" s="310"/>
      <c r="C10" s="310"/>
      <c r="D10" s="310"/>
      <c r="E10" s="310"/>
      <c r="F10" s="310"/>
      <c r="G10" s="310"/>
      <c r="H10" s="310"/>
      <c r="I10" s="310"/>
    </row>
    <row r="11" spans="1:9" ht="12.75">
      <c r="A11" s="310"/>
      <c r="B11" s="310"/>
      <c r="C11" s="310"/>
      <c r="D11" s="310"/>
      <c r="E11" s="310"/>
      <c r="F11" s="310"/>
      <c r="G11" s="310"/>
      <c r="H11" s="310"/>
      <c r="I11" s="310"/>
    </row>
    <row r="12" spans="1:9" ht="12.75">
      <c r="A12" s="310"/>
      <c r="B12" s="310"/>
      <c r="C12" s="310"/>
      <c r="D12" s="310"/>
      <c r="E12" s="310"/>
      <c r="F12" s="310"/>
      <c r="G12" s="310"/>
      <c r="H12" s="310"/>
      <c r="I12" s="310"/>
    </row>
    <row r="13" spans="1:9" ht="12.75">
      <c r="A13" s="310"/>
      <c r="B13" s="310"/>
      <c r="C13" s="310"/>
      <c r="D13" s="310"/>
      <c r="E13" s="310"/>
      <c r="F13" s="310"/>
      <c r="G13" s="310"/>
      <c r="H13" s="310"/>
      <c r="I13" s="310"/>
    </row>
    <row r="14" spans="1:9" ht="12.75">
      <c r="A14" s="310"/>
      <c r="B14" s="310"/>
      <c r="C14" s="310"/>
      <c r="D14" s="310"/>
      <c r="E14" s="310"/>
      <c r="F14" s="310"/>
      <c r="G14" s="310"/>
      <c r="H14" s="310"/>
      <c r="I14" s="310"/>
    </row>
    <row r="15" spans="1:9" ht="12.75">
      <c r="A15" s="310"/>
      <c r="B15" s="310"/>
      <c r="C15" s="310"/>
      <c r="D15" s="310"/>
      <c r="E15" s="310"/>
      <c r="F15" s="310"/>
      <c r="G15" s="310"/>
      <c r="H15" s="310"/>
      <c r="I15" s="310"/>
    </row>
    <row r="16" spans="1:9" ht="12.75">
      <c r="A16" s="310"/>
      <c r="B16" s="310"/>
      <c r="C16" s="310"/>
      <c r="D16" s="310"/>
      <c r="E16" s="310"/>
      <c r="F16" s="310"/>
      <c r="G16" s="310"/>
      <c r="H16" s="310"/>
      <c r="I16" s="310"/>
    </row>
    <row r="17" spans="1:9" ht="12.75">
      <c r="A17" s="310"/>
      <c r="B17" s="310"/>
      <c r="C17" s="310"/>
      <c r="D17" s="310"/>
      <c r="E17" s="310"/>
      <c r="F17" s="310"/>
      <c r="G17" s="310"/>
      <c r="H17" s="310"/>
      <c r="I17" s="310"/>
    </row>
    <row r="18" spans="1:9" ht="12.75">
      <c r="A18" s="310"/>
      <c r="B18" s="310"/>
      <c r="C18" s="310"/>
      <c r="D18" s="310"/>
      <c r="E18" s="310"/>
      <c r="F18" s="310"/>
      <c r="G18" s="310"/>
      <c r="H18" s="310"/>
      <c r="I18" s="310"/>
    </row>
    <row r="19" spans="1:9" ht="12.75">
      <c r="A19" s="310"/>
      <c r="B19" s="310"/>
      <c r="C19" s="310"/>
      <c r="D19" s="310"/>
      <c r="E19" s="310"/>
      <c r="F19" s="310"/>
      <c r="G19" s="310"/>
      <c r="H19" s="310"/>
      <c r="I19" s="310"/>
    </row>
    <row r="20" spans="1:9" ht="12.75">
      <c r="A20" s="310"/>
      <c r="B20" s="310"/>
      <c r="C20" s="310"/>
      <c r="D20" s="310"/>
      <c r="E20" s="310"/>
      <c r="F20" s="310"/>
      <c r="G20" s="310"/>
      <c r="H20" s="310"/>
      <c r="I20" s="310"/>
    </row>
    <row r="21" spans="1:9" ht="12.75">
      <c r="A21" s="310"/>
      <c r="B21" s="310"/>
      <c r="C21" s="310"/>
      <c r="D21" s="310"/>
      <c r="E21" s="310"/>
      <c r="F21" s="310"/>
      <c r="G21" s="310"/>
      <c r="H21" s="310"/>
      <c r="I21" s="310"/>
    </row>
    <row r="22" spans="1:9" ht="12.75">
      <c r="A22" s="310"/>
      <c r="B22" s="310"/>
      <c r="C22" s="310"/>
      <c r="D22" s="310"/>
      <c r="E22" s="310"/>
      <c r="F22" s="310"/>
      <c r="G22" s="310"/>
      <c r="H22" s="310"/>
      <c r="I22" s="310"/>
    </row>
    <row r="23" spans="1:9" ht="12.75">
      <c r="A23" s="310"/>
      <c r="B23" s="310"/>
      <c r="C23" s="310"/>
      <c r="D23" s="310"/>
      <c r="E23" s="310"/>
      <c r="F23" s="310"/>
      <c r="G23" s="310"/>
      <c r="H23" s="310"/>
      <c r="I23" s="310"/>
    </row>
    <row r="24" spans="1:9" ht="12.75">
      <c r="A24" s="310"/>
      <c r="B24" s="310"/>
      <c r="C24" s="310"/>
      <c r="D24" s="310"/>
      <c r="E24" s="310"/>
      <c r="F24" s="310"/>
      <c r="G24" s="310"/>
      <c r="H24" s="310"/>
      <c r="I24" s="310"/>
    </row>
    <row r="25" spans="1:9" ht="12.75">
      <c r="A25" s="310"/>
      <c r="B25" s="310"/>
      <c r="C25" s="310"/>
      <c r="D25" s="310"/>
      <c r="E25" s="310"/>
      <c r="F25" s="310"/>
      <c r="G25" s="310"/>
      <c r="H25" s="310"/>
      <c r="I25" s="310"/>
    </row>
    <row r="26" spans="1:9" ht="12.75">
      <c r="A26" s="310"/>
      <c r="B26" s="310"/>
      <c r="C26" s="310"/>
      <c r="D26" s="310"/>
      <c r="E26" s="310"/>
      <c r="F26" s="310"/>
      <c r="G26" s="310"/>
      <c r="H26" s="310"/>
      <c r="I26" s="310"/>
    </row>
    <row r="27" spans="1:9" ht="12.75">
      <c r="A27" s="310"/>
      <c r="B27" s="310"/>
      <c r="C27" s="310"/>
      <c r="D27" s="310"/>
      <c r="E27" s="310"/>
      <c r="F27" s="310"/>
      <c r="G27" s="310"/>
      <c r="H27" s="310"/>
      <c r="I27" s="310"/>
    </row>
    <row r="28" spans="1:9" ht="12.75">
      <c r="A28" s="310"/>
      <c r="B28" s="310"/>
      <c r="C28" s="310"/>
      <c r="D28" s="310"/>
      <c r="E28" s="310"/>
      <c r="F28" s="310"/>
      <c r="G28" s="310"/>
      <c r="H28" s="310"/>
      <c r="I28" s="310"/>
    </row>
    <row r="29" spans="1:9" ht="12.75">
      <c r="A29" s="310"/>
      <c r="B29" s="310"/>
      <c r="C29" s="310"/>
      <c r="D29" s="310"/>
      <c r="E29" s="310"/>
      <c r="F29" s="310"/>
      <c r="G29" s="310"/>
      <c r="H29" s="310"/>
      <c r="I29" s="310"/>
    </row>
    <row r="30" spans="1:9" ht="12.75">
      <c r="A30" s="310"/>
      <c r="B30" s="310"/>
      <c r="C30" s="310"/>
      <c r="D30" s="310"/>
      <c r="E30" s="310"/>
      <c r="F30" s="310"/>
      <c r="G30" s="310"/>
      <c r="H30" s="310"/>
      <c r="I30" s="310"/>
    </row>
    <row r="31" spans="1:9" ht="12.75">
      <c r="A31" s="310"/>
      <c r="B31" s="310"/>
      <c r="C31" s="310"/>
      <c r="D31" s="310"/>
      <c r="E31" s="310"/>
      <c r="F31" s="310"/>
      <c r="G31" s="310"/>
      <c r="H31" s="310"/>
      <c r="I31" s="310"/>
    </row>
    <row r="32" spans="1:9" ht="12.75">
      <c r="A32" s="310"/>
      <c r="B32" s="310"/>
      <c r="C32" s="310"/>
      <c r="D32" s="310"/>
      <c r="E32" s="310"/>
      <c r="F32" s="310"/>
      <c r="G32" s="310"/>
      <c r="H32" s="310"/>
      <c r="I32" s="310"/>
    </row>
    <row r="33" spans="1:9" ht="12.75">
      <c r="A33" s="310"/>
      <c r="B33" s="310"/>
      <c r="C33" s="310"/>
      <c r="D33" s="310"/>
      <c r="E33" s="310"/>
      <c r="F33" s="310"/>
      <c r="G33" s="310"/>
      <c r="H33" s="310"/>
      <c r="I33" s="310"/>
    </row>
    <row r="34" spans="1:9" ht="12.75">
      <c r="A34" s="310"/>
      <c r="B34" s="310"/>
      <c r="C34" s="310"/>
      <c r="D34" s="310"/>
      <c r="E34" s="310"/>
      <c r="F34" s="310"/>
      <c r="G34" s="310"/>
      <c r="H34" s="310"/>
      <c r="I34" s="310"/>
    </row>
    <row r="35" spans="1:9" ht="12.75">
      <c r="A35" s="310"/>
      <c r="B35" s="310"/>
      <c r="C35" s="310"/>
      <c r="D35" s="310"/>
      <c r="E35" s="310"/>
      <c r="F35" s="310"/>
      <c r="G35" s="310"/>
      <c r="H35" s="310"/>
      <c r="I35" s="310"/>
    </row>
    <row r="36" spans="1:9" ht="12.75">
      <c r="A36" s="310"/>
      <c r="B36" s="310"/>
      <c r="C36" s="310"/>
      <c r="D36" s="310"/>
      <c r="E36" s="310"/>
      <c r="F36" s="310"/>
      <c r="G36" s="310"/>
      <c r="H36" s="310"/>
      <c r="I36" s="310"/>
    </row>
    <row r="37" spans="1:9" ht="12.75">
      <c r="A37" s="310"/>
      <c r="B37" s="310"/>
      <c r="C37" s="310"/>
      <c r="D37" s="310"/>
      <c r="E37" s="310"/>
      <c r="F37" s="310"/>
      <c r="G37" s="310"/>
      <c r="H37" s="310"/>
      <c r="I37" s="310"/>
    </row>
    <row r="38" spans="1:9" ht="12.75">
      <c r="A38" s="310"/>
      <c r="B38" s="310"/>
      <c r="C38" s="310"/>
      <c r="D38" s="310"/>
      <c r="E38" s="310"/>
      <c r="F38" s="310"/>
      <c r="G38" s="310"/>
      <c r="H38" s="310"/>
      <c r="I38" s="310"/>
    </row>
    <row r="39" spans="1:9" ht="185.25" customHeight="1">
      <c r="A39" s="310"/>
      <c r="B39" s="310"/>
      <c r="C39" s="310"/>
      <c r="D39" s="310"/>
      <c r="E39" s="310"/>
      <c r="F39" s="310"/>
      <c r="G39" s="310"/>
      <c r="H39" s="310"/>
      <c r="I39" s="310"/>
    </row>
    <row r="40" spans="1:9" ht="223.5" customHeight="1">
      <c r="A40" s="310"/>
      <c r="B40" s="310"/>
      <c r="C40" s="310"/>
      <c r="D40" s="310"/>
      <c r="E40" s="310"/>
      <c r="F40" s="310"/>
      <c r="G40" s="310"/>
      <c r="H40" s="310"/>
      <c r="I40" s="310"/>
    </row>
    <row r="42" ht="97.5" customHeight="1"/>
    <row r="43" spans="1:7" ht="15">
      <c r="A43" s="133" t="s">
        <v>518</v>
      </c>
      <c r="B43" s="134"/>
      <c r="C43" s="134"/>
      <c r="D43" s="134"/>
      <c r="E43" s="134"/>
      <c r="F43" s="134"/>
      <c r="G43" s="134"/>
    </row>
    <row r="44" spans="1:7" ht="14.25">
      <c r="A44" s="134"/>
      <c r="B44" s="134"/>
      <c r="C44" s="134"/>
      <c r="D44" s="134"/>
      <c r="E44" s="134"/>
      <c r="F44" s="134"/>
      <c r="G44" s="134"/>
    </row>
    <row r="45" spans="1:7" ht="15">
      <c r="A45" s="133" t="s">
        <v>519</v>
      </c>
      <c r="B45" s="134"/>
      <c r="C45" s="134"/>
      <c r="D45" s="134"/>
      <c r="E45" s="134"/>
      <c r="F45" s="134"/>
      <c r="G45" s="134"/>
    </row>
    <row r="46" spans="1:7" ht="14.25">
      <c r="A46" s="134"/>
      <c r="B46" s="134"/>
      <c r="C46" s="134"/>
      <c r="D46" s="134"/>
      <c r="E46" s="134"/>
      <c r="F46" s="134"/>
      <c r="G46" s="134"/>
    </row>
    <row r="47" spans="1:7" ht="15">
      <c r="A47" s="133" t="s">
        <v>520</v>
      </c>
      <c r="B47" s="135"/>
      <c r="C47" s="135"/>
      <c r="D47" s="135"/>
      <c r="E47" s="135"/>
      <c r="F47" s="135"/>
      <c r="G47" s="135"/>
    </row>
    <row r="48" ht="12.75">
      <c r="A48" s="132"/>
    </row>
    <row r="50" ht="12.75">
      <c r="A50" t="s">
        <v>474</v>
      </c>
    </row>
    <row r="52" spans="1:18" ht="12.75">
      <c r="A52" s="308" t="s">
        <v>475</v>
      </c>
      <c r="B52" s="308"/>
      <c r="C52" s="308"/>
      <c r="D52" s="308"/>
      <c r="E52" s="308"/>
      <c r="F52" s="308"/>
      <c r="G52" s="308"/>
      <c r="H52" s="308"/>
      <c r="I52" s="308"/>
      <c r="J52" s="308"/>
      <c r="K52" s="308"/>
      <c r="L52" s="308"/>
      <c r="M52" s="308"/>
      <c r="N52" s="308"/>
      <c r="O52" s="308"/>
      <c r="P52" s="308"/>
      <c r="Q52" s="308"/>
      <c r="R52" s="308"/>
    </row>
    <row r="53" spans="1:18" ht="14.25">
      <c r="A53" s="311" t="s">
        <v>476</v>
      </c>
      <c r="B53" s="311"/>
      <c r="C53" s="311"/>
      <c r="D53" s="311"/>
      <c r="E53" s="311"/>
      <c r="F53" s="311"/>
      <c r="G53" s="311"/>
      <c r="H53" s="311"/>
      <c r="I53" s="311"/>
      <c r="J53" s="311"/>
      <c r="K53" s="311"/>
      <c r="L53" s="311"/>
      <c r="M53" s="311"/>
      <c r="N53" s="311"/>
      <c r="O53" s="311"/>
      <c r="P53" s="311"/>
      <c r="Q53" s="311"/>
      <c r="R53" s="311"/>
    </row>
    <row r="54" spans="1:18" ht="31.5" customHeight="1">
      <c r="A54" s="307" t="s">
        <v>477</v>
      </c>
      <c r="B54" s="307"/>
      <c r="C54" s="307"/>
      <c r="D54" s="307"/>
      <c r="E54" s="307"/>
      <c r="F54" s="307"/>
      <c r="G54" s="307"/>
      <c r="H54" s="307"/>
      <c r="I54" s="307"/>
      <c r="J54" s="307"/>
      <c r="K54" s="307"/>
      <c r="L54" s="307"/>
      <c r="M54" s="307"/>
      <c r="N54" s="307"/>
      <c r="O54" s="307"/>
      <c r="P54" s="307"/>
      <c r="Q54" s="307"/>
      <c r="R54" s="307"/>
    </row>
    <row r="55" spans="1:18" ht="14.25">
      <c r="A55" s="311" t="s">
        <v>478</v>
      </c>
      <c r="B55" s="311"/>
      <c r="C55" s="311"/>
      <c r="D55" s="311"/>
      <c r="E55" s="311"/>
      <c r="F55" s="311"/>
      <c r="G55" s="311"/>
      <c r="H55" s="311"/>
      <c r="I55" s="311"/>
      <c r="J55" s="311"/>
      <c r="K55" s="311"/>
      <c r="L55" s="311"/>
      <c r="M55" s="311"/>
      <c r="N55" s="311"/>
      <c r="O55" s="311"/>
      <c r="P55" s="311"/>
      <c r="Q55" s="311"/>
      <c r="R55" s="311"/>
    </row>
    <row r="56" ht="12.75">
      <c r="A56" t="s">
        <v>479</v>
      </c>
    </row>
    <row r="57" spans="1:10" ht="14.25">
      <c r="A57" s="311" t="s">
        <v>480</v>
      </c>
      <c r="B57" s="311"/>
      <c r="C57" s="311"/>
      <c r="D57" s="311"/>
      <c r="E57" s="311"/>
      <c r="F57" s="311"/>
      <c r="G57" s="311"/>
      <c r="H57" s="311"/>
      <c r="I57" s="311"/>
      <c r="J57" s="311"/>
    </row>
    <row r="58" spans="1:18" ht="12.75">
      <c r="A58" s="308" t="s">
        <v>481</v>
      </c>
      <c r="B58" s="308"/>
      <c r="C58" s="308"/>
      <c r="D58" s="308"/>
      <c r="E58" s="308"/>
      <c r="F58" s="308"/>
      <c r="G58" s="308"/>
      <c r="H58" s="308"/>
      <c r="I58" s="308"/>
      <c r="J58" s="308"/>
      <c r="K58" s="308"/>
      <c r="L58" s="308"/>
      <c r="M58" s="308"/>
      <c r="N58" s="308"/>
      <c r="O58" s="308"/>
      <c r="P58" s="308"/>
      <c r="Q58" s="308"/>
      <c r="R58" s="308"/>
    </row>
    <row r="59" spans="1:18" ht="58.5" customHeight="1">
      <c r="A59" s="307" t="s">
        <v>482</v>
      </c>
      <c r="B59" s="307"/>
      <c r="C59" s="307"/>
      <c r="D59" s="307"/>
      <c r="E59" s="307"/>
      <c r="F59" s="307"/>
      <c r="G59" s="307"/>
      <c r="H59" s="307"/>
      <c r="I59" s="307"/>
      <c r="J59" s="307"/>
      <c r="K59" s="307"/>
      <c r="L59" s="307"/>
      <c r="M59" s="307"/>
      <c r="N59" s="307"/>
      <c r="O59" s="307"/>
      <c r="P59" s="307"/>
      <c r="Q59" s="307"/>
      <c r="R59" s="307"/>
    </row>
    <row r="60" ht="12.75">
      <c r="A60" t="s">
        <v>483</v>
      </c>
    </row>
    <row r="61" spans="1:18" ht="14.25">
      <c r="A61" s="307" t="s">
        <v>484</v>
      </c>
      <c r="B61" s="307"/>
      <c r="C61" s="307"/>
      <c r="D61" s="307"/>
      <c r="E61" s="307"/>
      <c r="F61" s="307"/>
      <c r="G61" s="307"/>
      <c r="H61" s="307"/>
      <c r="I61" s="307"/>
      <c r="J61" s="307"/>
      <c r="K61" s="307"/>
      <c r="L61" s="307"/>
      <c r="M61" s="307"/>
      <c r="N61" s="307"/>
      <c r="O61" s="307"/>
      <c r="P61" s="307"/>
      <c r="Q61" s="307"/>
      <c r="R61" s="307"/>
    </row>
    <row r="62" ht="12.75">
      <c r="A62" t="s">
        <v>485</v>
      </c>
    </row>
    <row r="63" spans="1:18" ht="14.25">
      <c r="A63" s="307" t="s">
        <v>484</v>
      </c>
      <c r="B63" s="307"/>
      <c r="C63" s="307"/>
      <c r="D63" s="307"/>
      <c r="E63" s="307"/>
      <c r="F63" s="307"/>
      <c r="G63" s="307"/>
      <c r="H63" s="307"/>
      <c r="I63" s="307"/>
      <c r="J63" s="307"/>
      <c r="K63" s="307"/>
      <c r="L63" s="307"/>
      <c r="M63" s="307"/>
      <c r="N63" s="307"/>
      <c r="O63" s="307"/>
      <c r="P63" s="307"/>
      <c r="Q63" s="307"/>
      <c r="R63" s="307"/>
    </row>
    <row r="64" ht="12.75">
      <c r="A64" t="s">
        <v>486</v>
      </c>
    </row>
    <row r="66" ht="12.75">
      <c r="A66" t="s">
        <v>487</v>
      </c>
    </row>
    <row r="67" spans="1:10" ht="14.25">
      <c r="A67" s="307" t="s">
        <v>488</v>
      </c>
      <c r="B67" s="307"/>
      <c r="C67" s="307"/>
      <c r="D67" s="307"/>
      <c r="E67" s="307"/>
      <c r="F67" s="307"/>
      <c r="G67" s="307"/>
      <c r="H67" s="307"/>
      <c r="I67" s="307"/>
      <c r="J67" s="307"/>
    </row>
    <row r="68" ht="12.75">
      <c r="A68" t="s">
        <v>489</v>
      </c>
    </row>
    <row r="69" spans="1:10" ht="14.25">
      <c r="A69" s="307" t="s">
        <v>490</v>
      </c>
      <c r="B69" s="307"/>
      <c r="C69" s="307"/>
      <c r="D69" s="307"/>
      <c r="E69" s="307"/>
      <c r="F69" s="307"/>
      <c r="G69" s="307"/>
      <c r="H69" s="307"/>
      <c r="I69" s="307"/>
      <c r="J69" s="307"/>
    </row>
    <row r="70" spans="1:18" ht="12.75">
      <c r="A70" s="308" t="s">
        <v>491</v>
      </c>
      <c r="B70" s="308"/>
      <c r="C70" s="308"/>
      <c r="D70" s="308"/>
      <c r="E70" s="308"/>
      <c r="F70" s="308"/>
      <c r="G70" s="308"/>
      <c r="H70" s="308"/>
      <c r="I70" s="308"/>
      <c r="J70" s="308"/>
      <c r="K70" s="308"/>
      <c r="L70" s="308"/>
      <c r="M70" s="308"/>
      <c r="N70" s="308"/>
      <c r="O70" s="308"/>
      <c r="P70" s="308"/>
      <c r="Q70" s="308"/>
      <c r="R70" s="308"/>
    </row>
    <row r="71" spans="1:10" ht="14.25">
      <c r="A71" s="307" t="s">
        <v>492</v>
      </c>
      <c r="B71" s="307"/>
      <c r="C71" s="307"/>
      <c r="D71" s="307"/>
      <c r="E71" s="307"/>
      <c r="F71" s="307"/>
      <c r="G71" s="307"/>
      <c r="H71" s="307"/>
      <c r="I71" s="307"/>
      <c r="J71" s="307"/>
    </row>
    <row r="72" ht="12.75">
      <c r="A72" t="s">
        <v>493</v>
      </c>
    </row>
    <row r="73" spans="1:18" ht="42" customHeight="1">
      <c r="A73" s="307" t="s">
        <v>494</v>
      </c>
      <c r="B73" s="307"/>
      <c r="C73" s="307"/>
      <c r="D73" s="307"/>
      <c r="E73" s="307"/>
      <c r="F73" s="307"/>
      <c r="G73" s="307"/>
      <c r="H73" s="307"/>
      <c r="I73" s="307"/>
      <c r="J73" s="307"/>
      <c r="K73" s="307"/>
      <c r="L73" s="307"/>
      <c r="M73" s="307"/>
      <c r="N73" s="307"/>
      <c r="O73" s="307"/>
      <c r="P73" s="307"/>
      <c r="Q73" s="307"/>
      <c r="R73" s="307"/>
    </row>
    <row r="74" spans="1:18" ht="31.5" customHeight="1">
      <c r="A74" s="307" t="s">
        <v>495</v>
      </c>
      <c r="B74" s="307"/>
      <c r="C74" s="307"/>
      <c r="D74" s="307"/>
      <c r="E74" s="307"/>
      <c r="F74" s="307"/>
      <c r="G74" s="307"/>
      <c r="H74" s="307"/>
      <c r="I74" s="307"/>
      <c r="J74" s="307"/>
      <c r="K74" s="307"/>
      <c r="L74" s="307"/>
      <c r="M74" s="307"/>
      <c r="N74" s="307"/>
      <c r="O74" s="307"/>
      <c r="P74" s="307"/>
      <c r="Q74" s="307"/>
      <c r="R74" s="307"/>
    </row>
    <row r="75" spans="1:18" ht="34.5" customHeight="1">
      <c r="A75" s="307" t="s">
        <v>496</v>
      </c>
      <c r="B75" s="307"/>
      <c r="C75" s="307"/>
      <c r="D75" s="307"/>
      <c r="E75" s="307"/>
      <c r="F75" s="307"/>
      <c r="G75" s="307"/>
      <c r="H75" s="307"/>
      <c r="I75" s="307"/>
      <c r="J75" s="307"/>
      <c r="K75" s="307"/>
      <c r="L75" s="307"/>
      <c r="M75" s="307"/>
      <c r="N75" s="307"/>
      <c r="O75" s="307"/>
      <c r="P75" s="307"/>
      <c r="Q75" s="307"/>
      <c r="R75" s="307"/>
    </row>
    <row r="76" ht="14.25">
      <c r="A76" s="131"/>
    </row>
    <row r="77" ht="12.75">
      <c r="A77" t="s">
        <v>497</v>
      </c>
    </row>
    <row r="78" spans="1:18" ht="14.25">
      <c r="A78" s="307" t="s">
        <v>484</v>
      </c>
      <c r="B78" s="307"/>
      <c r="C78" s="307"/>
      <c r="D78" s="307"/>
      <c r="E78" s="307"/>
      <c r="F78" s="307"/>
      <c r="G78" s="307"/>
      <c r="H78" s="307"/>
      <c r="I78" s="307"/>
      <c r="J78" s="307"/>
      <c r="K78" s="307"/>
      <c r="L78" s="307"/>
      <c r="M78" s="307"/>
      <c r="N78" s="307"/>
      <c r="O78" s="307"/>
      <c r="P78" s="307"/>
      <c r="Q78" s="307"/>
      <c r="R78" s="307"/>
    </row>
    <row r="79" ht="12.75">
      <c r="A79" t="s">
        <v>498</v>
      </c>
    </row>
    <row r="80" spans="1:18" ht="14.25">
      <c r="A80" s="307" t="s">
        <v>499</v>
      </c>
      <c r="B80" s="307"/>
      <c r="C80" s="307"/>
      <c r="D80" s="307"/>
      <c r="E80" s="307"/>
      <c r="F80" s="307"/>
      <c r="G80" s="307"/>
      <c r="H80" s="307"/>
      <c r="I80" s="307"/>
      <c r="J80" s="307"/>
      <c r="K80" s="307"/>
      <c r="L80" s="307"/>
      <c r="M80" s="307"/>
      <c r="N80" s="307"/>
      <c r="O80" s="307"/>
      <c r="P80" s="307"/>
      <c r="Q80" s="307"/>
      <c r="R80" s="307"/>
    </row>
    <row r="81" spans="1:18" ht="12.75">
      <c r="A81" s="308" t="s">
        <v>500</v>
      </c>
      <c r="B81" s="308"/>
      <c r="C81" s="308"/>
      <c r="D81" s="308"/>
      <c r="E81" s="308"/>
      <c r="F81" s="308"/>
      <c r="G81" s="308"/>
      <c r="H81" s="308"/>
      <c r="I81" s="308"/>
      <c r="J81" s="308"/>
      <c r="K81" s="308"/>
      <c r="L81" s="308"/>
      <c r="M81" s="308"/>
      <c r="N81" s="308"/>
      <c r="O81" s="308"/>
      <c r="P81" s="308"/>
      <c r="Q81" s="308"/>
      <c r="R81" s="308"/>
    </row>
    <row r="82" spans="1:18" ht="14.25">
      <c r="A82" s="307" t="s">
        <v>501</v>
      </c>
      <c r="B82" s="307"/>
      <c r="C82" s="307"/>
      <c r="D82" s="307"/>
      <c r="E82" s="307"/>
      <c r="F82" s="307"/>
      <c r="G82" s="307"/>
      <c r="H82" s="307"/>
      <c r="I82" s="307"/>
      <c r="J82" s="307"/>
      <c r="K82" s="307"/>
      <c r="L82" s="307"/>
      <c r="M82" s="307"/>
      <c r="N82" s="307"/>
      <c r="O82" s="307"/>
      <c r="P82" s="307"/>
      <c r="Q82" s="307"/>
      <c r="R82" s="307"/>
    </row>
    <row r="83" ht="12.75">
      <c r="A83" t="s">
        <v>502</v>
      </c>
    </row>
    <row r="84" spans="1:18" ht="14.25">
      <c r="A84" s="307" t="s">
        <v>503</v>
      </c>
      <c r="B84" s="307"/>
      <c r="C84" s="307"/>
      <c r="D84" s="307"/>
      <c r="E84" s="307"/>
      <c r="F84" s="307"/>
      <c r="G84" s="307"/>
      <c r="H84" s="307"/>
      <c r="I84" s="307"/>
      <c r="J84" s="307"/>
      <c r="K84" s="307"/>
      <c r="L84" s="307"/>
      <c r="M84" s="307"/>
      <c r="N84" s="307"/>
      <c r="O84" s="307"/>
      <c r="P84" s="307"/>
      <c r="Q84" s="307"/>
      <c r="R84" s="307"/>
    </row>
    <row r="85" spans="1:18" ht="12.75">
      <c r="A85" s="308" t="s">
        <v>504</v>
      </c>
      <c r="B85" s="308"/>
      <c r="C85" s="308"/>
      <c r="D85" s="308"/>
      <c r="E85" s="308"/>
      <c r="F85" s="308"/>
      <c r="G85" s="308"/>
      <c r="H85" s="308"/>
      <c r="I85" s="308"/>
      <c r="J85" s="308"/>
      <c r="K85" s="308"/>
      <c r="L85" s="308"/>
      <c r="M85" s="308"/>
      <c r="N85" s="308"/>
      <c r="O85" s="308"/>
      <c r="P85" s="308"/>
      <c r="Q85" s="308"/>
      <c r="R85" s="308"/>
    </row>
    <row r="86" spans="1:18" ht="63.75" customHeight="1">
      <c r="A86" s="307" t="s">
        <v>505</v>
      </c>
      <c r="B86" s="307"/>
      <c r="C86" s="307"/>
      <c r="D86" s="307"/>
      <c r="E86" s="307"/>
      <c r="F86" s="307"/>
      <c r="G86" s="307"/>
      <c r="H86" s="307"/>
      <c r="I86" s="307"/>
      <c r="J86" s="307"/>
      <c r="K86" s="307"/>
      <c r="L86" s="307"/>
      <c r="M86" s="307"/>
      <c r="N86" s="307"/>
      <c r="O86" s="307"/>
      <c r="P86" s="307"/>
      <c r="Q86" s="307"/>
      <c r="R86" s="307"/>
    </row>
    <row r="87" ht="12.75">
      <c r="A87" t="s">
        <v>506</v>
      </c>
    </row>
    <row r="88" spans="1:18" ht="14.25">
      <c r="A88" s="307" t="s">
        <v>484</v>
      </c>
      <c r="B88" s="307"/>
      <c r="C88" s="307"/>
      <c r="D88" s="307"/>
      <c r="E88" s="307"/>
      <c r="F88" s="307"/>
      <c r="G88" s="307"/>
      <c r="H88" s="307"/>
      <c r="I88" s="307"/>
      <c r="J88" s="307"/>
      <c r="K88" s="307"/>
      <c r="L88" s="307"/>
      <c r="M88" s="307"/>
      <c r="N88" s="307"/>
      <c r="O88" s="307"/>
      <c r="P88" s="307"/>
      <c r="Q88" s="307"/>
      <c r="R88" s="307"/>
    </row>
    <row r="89" ht="12.75">
      <c r="A89" t="s">
        <v>507</v>
      </c>
    </row>
    <row r="90" spans="1:18" ht="14.25">
      <c r="A90" s="307" t="s">
        <v>484</v>
      </c>
      <c r="B90" s="307"/>
      <c r="C90" s="307"/>
      <c r="D90" s="307"/>
      <c r="E90" s="307"/>
      <c r="F90" s="307"/>
      <c r="G90" s="307"/>
      <c r="H90" s="307"/>
      <c r="I90" s="307"/>
      <c r="J90" s="307"/>
      <c r="K90" s="307"/>
      <c r="L90" s="307"/>
      <c r="M90" s="307"/>
      <c r="N90" s="307"/>
      <c r="O90" s="307"/>
      <c r="P90" s="307"/>
      <c r="Q90" s="307"/>
      <c r="R90" s="307"/>
    </row>
    <row r="91" ht="12.75">
      <c r="A91" t="s">
        <v>508</v>
      </c>
    </row>
    <row r="92" spans="1:10" ht="14.25">
      <c r="A92" s="307" t="s">
        <v>509</v>
      </c>
      <c r="B92" s="307"/>
      <c r="C92" s="307"/>
      <c r="D92" s="307"/>
      <c r="E92" s="307"/>
      <c r="F92" s="307"/>
      <c r="G92" s="307"/>
      <c r="H92" s="307"/>
      <c r="I92" s="307"/>
      <c r="J92" s="307"/>
    </row>
    <row r="93" spans="1:10" ht="14.25">
      <c r="A93" s="307" t="s">
        <v>510</v>
      </c>
      <c r="B93" s="307"/>
      <c r="C93" s="307"/>
      <c r="D93" s="307"/>
      <c r="E93" s="307"/>
      <c r="F93" s="307"/>
      <c r="G93" s="307"/>
      <c r="H93" s="307"/>
      <c r="I93" s="307"/>
      <c r="J93" s="307"/>
    </row>
    <row r="94" ht="12.75">
      <c r="A94" t="s">
        <v>511</v>
      </c>
    </row>
    <row r="95" spans="1:10" ht="14.25">
      <c r="A95" s="307" t="s">
        <v>488</v>
      </c>
      <c r="B95" s="307"/>
      <c r="C95" s="307"/>
      <c r="D95" s="307"/>
      <c r="E95" s="307"/>
      <c r="F95" s="307"/>
      <c r="G95" s="307"/>
      <c r="H95" s="307"/>
      <c r="I95" s="307"/>
      <c r="J95" s="307"/>
    </row>
    <row r="96" ht="12.75">
      <c r="A96" t="s">
        <v>512</v>
      </c>
    </row>
    <row r="97" spans="1:18" ht="14.25">
      <c r="A97" s="307" t="s">
        <v>484</v>
      </c>
      <c r="B97" s="307"/>
      <c r="C97" s="307"/>
      <c r="D97" s="307"/>
      <c r="E97" s="307"/>
      <c r="F97" s="307"/>
      <c r="G97" s="307"/>
      <c r="H97" s="307"/>
      <c r="I97" s="307"/>
      <c r="J97" s="307"/>
      <c r="K97" s="307"/>
      <c r="L97" s="307"/>
      <c r="M97" s="307"/>
      <c r="N97" s="307"/>
      <c r="O97" s="307"/>
      <c r="P97" s="307"/>
      <c r="Q97" s="307"/>
      <c r="R97" s="307"/>
    </row>
    <row r="98" ht="12.75">
      <c r="A98" t="s">
        <v>513</v>
      </c>
    </row>
    <row r="99" spans="1:10" ht="14.25">
      <c r="A99" s="307" t="s">
        <v>514</v>
      </c>
      <c r="B99" s="307"/>
      <c r="C99" s="307"/>
      <c r="D99" s="307"/>
      <c r="E99" s="307"/>
      <c r="F99" s="307"/>
      <c r="G99" s="307"/>
      <c r="H99" s="307"/>
      <c r="I99" s="307"/>
      <c r="J99" s="307"/>
    </row>
    <row r="100" spans="1:17" ht="66.75" customHeight="1">
      <c r="A100" s="308" t="s">
        <v>515</v>
      </c>
      <c r="B100" s="308"/>
      <c r="C100" s="308"/>
      <c r="D100" s="308"/>
      <c r="E100" s="308"/>
      <c r="F100" s="308"/>
      <c r="G100" s="308"/>
      <c r="H100" s="308"/>
      <c r="I100" s="308"/>
      <c r="J100" s="308"/>
      <c r="K100" s="308"/>
      <c r="L100" s="308"/>
      <c r="M100" s="308"/>
      <c r="N100" s="308"/>
      <c r="O100" s="308"/>
      <c r="P100" s="308"/>
      <c r="Q100" s="308"/>
    </row>
    <row r="101" spans="1:18" ht="14.25">
      <c r="A101" s="307" t="s">
        <v>484</v>
      </c>
      <c r="B101" s="307"/>
      <c r="C101" s="307"/>
      <c r="D101" s="307"/>
      <c r="E101" s="307"/>
      <c r="F101" s="307"/>
      <c r="G101" s="307"/>
      <c r="H101" s="307"/>
      <c r="I101" s="307"/>
      <c r="J101" s="307"/>
      <c r="K101" s="307"/>
      <c r="L101" s="307"/>
      <c r="M101" s="307"/>
      <c r="N101" s="307"/>
      <c r="O101" s="307"/>
      <c r="P101" s="307"/>
      <c r="Q101" s="307"/>
      <c r="R101" s="307"/>
    </row>
    <row r="102" ht="12.75">
      <c r="A102" t="s">
        <v>516</v>
      </c>
    </row>
    <row r="103" spans="1:18" ht="54.75" customHeight="1">
      <c r="A103" s="307" t="s">
        <v>517</v>
      </c>
      <c r="B103" s="307"/>
      <c r="C103" s="307"/>
      <c r="D103" s="307"/>
      <c r="E103" s="307"/>
      <c r="F103" s="307"/>
      <c r="G103" s="307"/>
      <c r="H103" s="307"/>
      <c r="I103" s="307"/>
      <c r="J103" s="307"/>
      <c r="K103" s="307"/>
      <c r="L103" s="307"/>
      <c r="M103" s="307"/>
      <c r="N103" s="307"/>
      <c r="O103" s="307"/>
      <c r="P103" s="307"/>
      <c r="Q103" s="307"/>
      <c r="R103" s="307"/>
    </row>
  </sheetData>
  <sheetProtection/>
  <mergeCells count="34">
    <mergeCell ref="A1:I40"/>
    <mergeCell ref="A52:R52"/>
    <mergeCell ref="A53:R53"/>
    <mergeCell ref="A54:R54"/>
    <mergeCell ref="A55:R55"/>
    <mergeCell ref="A57:J57"/>
    <mergeCell ref="A58:R58"/>
    <mergeCell ref="A59:R59"/>
    <mergeCell ref="A61:R61"/>
    <mergeCell ref="A63:R63"/>
    <mergeCell ref="A67:J67"/>
    <mergeCell ref="A69:J69"/>
    <mergeCell ref="A70:R70"/>
    <mergeCell ref="A71:J71"/>
    <mergeCell ref="A73:R73"/>
    <mergeCell ref="A74:R74"/>
    <mergeCell ref="A75:R75"/>
    <mergeCell ref="A78:R78"/>
    <mergeCell ref="A80:R80"/>
    <mergeCell ref="A81:R81"/>
    <mergeCell ref="A82:R82"/>
    <mergeCell ref="A84:R84"/>
    <mergeCell ref="A85:R85"/>
    <mergeCell ref="A86:R86"/>
    <mergeCell ref="A88:R88"/>
    <mergeCell ref="A99:J99"/>
    <mergeCell ref="A100:Q100"/>
    <mergeCell ref="A101:R101"/>
    <mergeCell ref="A103:R103"/>
    <mergeCell ref="A90:R90"/>
    <mergeCell ref="A92:J92"/>
    <mergeCell ref="A93:J93"/>
    <mergeCell ref="A95:J95"/>
    <mergeCell ref="A97:R97"/>
  </mergeCells>
  <printOptions/>
  <pageMargins left="0.7" right="0.7" top="0.75" bottom="0.75" header="0.3" footer="0.3"/>
  <pageSetup fitToHeight="0" fitToWidth="1" horizontalDpi="600" verticalDpi="600" orientation="landscape"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Marina Briski-Vuljak</cp:lastModifiedBy>
  <cp:lastPrinted>2021-10-27T09:12:11Z</cp:lastPrinted>
  <dcterms:created xsi:type="dcterms:W3CDTF">2008-10-17T11:51:54Z</dcterms:created>
  <dcterms:modified xsi:type="dcterms:W3CDTF">2021-10-27T09:29:15Z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