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720" activeTab="5"/>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fullCalcOnLoad="1"/>
</workbook>
</file>

<file path=xl/sharedStrings.xml><?xml version="1.0" encoding="utf-8"?>
<sst xmlns="http://schemas.openxmlformats.org/spreadsheetml/2006/main" count="677" uniqueCount="577">
  <si>
    <t>do</t>
  </si>
  <si>
    <t>BILANCA</t>
  </si>
  <si>
    <t>Naziv pozicije</t>
  </si>
  <si>
    <r>
      <t xml:space="preserve">AOP
</t>
    </r>
    <r>
      <rPr>
        <b/>
        <sz val="7"/>
        <color indexed="9"/>
        <rFont val="Arial"/>
        <family val="2"/>
      </rPr>
      <t>oznaka</t>
    </r>
  </si>
  <si>
    <t>A)  POTRAŽIVANJA ZA UPISANI A NEUPLAĆENI KAPITAL</t>
  </si>
  <si>
    <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</si>
  <si>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</si>
  <si>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</si>
  <si>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</si>
  <si>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</si>
  <si>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</si>
  <si>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</si>
  <si>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</si>
  <si>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</si>
  <si>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</si>
  <si>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</si>
  <si>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</si>
  <si>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</si>
  <si>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</si>
  <si>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</si>
  <si>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</si>
  <si>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</si>
  <si>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</si>
  <si>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</si>
  <si>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</si>
  <si>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</si>
  <si>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</si>
  <si>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</si>
  <si>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</si>
  <si>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</si>
  <si>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</si>
  <si>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</si>
  <si>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</si>
  <si>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</si>
  <si>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</si>
  <si>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</si>
  <si>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</si>
  <si>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</si>
  <si>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</si>
  <si>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</si>
  <si>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</si>
  <si>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</si>
  <si>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</si>
  <si>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</si>
  <si>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</si>
  <si>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</si>
  <si>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</si>
  <si>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</si>
  <si>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</si>
  <si>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</si>
  <si>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</si>
  <si>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</si>
  <si>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</si>
  <si>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</si>
  <si>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</si>
  <si>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</si>
  <si>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</si>
  <si>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</si>
  <si>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</si>
  <si>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</si>
  <si>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</si>
  <si>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</si>
  <si>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</si>
  <si>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</si>
  <si>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</si>
  <si>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</si>
  <si>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</si>
  <si>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</si>
  <si>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</si>
  <si>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</si>
  <si>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</si>
  <si>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</si>
  <si>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</si>
  <si>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</si>
  <si>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</si>
  <si>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</si>
  <si>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</si>
  <si>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</si>
  <si>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</si>
  <si>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</si>
  <si>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</si>
  <si>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</si>
  <si>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</si>
  <si>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</si>
  <si>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</si>
  <si>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</si>
  <si>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</si>
  <si>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</si>
  <si>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</si>
  <si>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</si>
  <si>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</si>
  <si>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</si>
  <si>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</si>
  <si>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</si>
  <si>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</si>
  <si>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</si>
  <si>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</si>
  <si>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</si>
  <si>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</si>
  <si>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</si>
  <si>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</si>
  <si>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</si>
  <si>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</si>
  <si>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</si>
  <si>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rPr>
      <t>oznaka</t>
    </r>
  </si>
  <si>
    <t>RAČUN DOBITI I GUBITKA</t>
  </si>
  <si>
    <r>
      <t xml:space="preserve">AOP
</t>
    </r>
    <r>
      <rPr>
        <b/>
        <sz val="8"/>
        <rFont val="Arial"/>
        <family val="2"/>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</si>
  <si>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</si>
  <si>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</si>
  <si>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</si>
  <si>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</si>
  <si>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</si>
  <si>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</si>
  <si>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</si>
  <si>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</si>
  <si>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</si>
  <si>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</si>
  <si>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</si>
  <si>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</si>
  <si>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</si>
  <si>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</si>
  <si>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</si>
  <si>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</si>
  <si>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</si>
  <si>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</si>
  <si>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</si>
  <si>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</si>
  <si>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</si>
  <si>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</si>
  <si>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</si>
  <si>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</si>
  <si>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</si>
  <si>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</si>
  <si>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</si>
  <si>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</si>
  <si>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</si>
  <si>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</si>
  <si>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</si>
  <si>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</si>
  <si>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</si>
  <si>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</si>
  <si>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</si>
  <si>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</si>
  <si>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</si>
  <si>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</si>
  <si>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</si>
  <si>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</si>
  <si>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</si>
  <si>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</si>
  <si>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</si>
  <si>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</si>
  <si>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</si>
  <si>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</si>
  <si>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</si>
  <si>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</si>
  <si>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</si>
  <si>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</si>
  <si>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</si>
  <si>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</si>
  <si>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</si>
  <si>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</si>
  <si>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</si>
  <si>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</si>
  <si>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</si>
  <si>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</si>
  <si>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</si>
  <si>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</si>
  <si>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</si>
  <si>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</si>
  <si>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</si>
  <si>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</si>
  <si>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</si>
  <si>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</si>
  <si>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</si>
  <si>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</si>
  <si>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</si>
  <si>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</si>
  <si>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</si>
  <si>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</si>
  <si>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</si>
  <si>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</si>
  <si>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</si>
  <si>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</si>
  <si>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</si>
  <si>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</si>
  <si>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</si>
  <si>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</si>
  <si>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</si>
  <si>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</si>
  <si>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</si>
  <si>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</si>
  <si>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</si>
  <si>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</si>
  <si>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</si>
  <si>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</si>
  <si>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</si>
  <si>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</si>
  <si>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</si>
  <si>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</si>
  <si>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</si>
  <si>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</si>
  <si>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</si>
  <si>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</si>
  <si>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</si>
  <si>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</si>
  <si>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</si>
  <si>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</si>
  <si>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</si>
  <si>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</si>
  <si>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</si>
  <si>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</si>
  <si>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</si>
  <si>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</si>
  <si>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</si>
  <si>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</si>
  <si>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</si>
  <si>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</si>
  <si>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</si>
  <si>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</si>
  <si>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</si>
  <si>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</si>
  <si>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</si>
  <si>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</si>
  <si>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</si>
  <si>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</si>
  <si>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</si>
  <si>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</si>
  <si>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</si>
  <si>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</si>
  <si>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</si>
  <si>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</si>
  <si>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</si>
  <si>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</si>
  <si>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</si>
  <si>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</si>
  <si>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</si>
  <si>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</si>
  <si>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</si>
  <si>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</si>
  <si>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</si>
  <si>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</si>
  <si>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</si>
  <si>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</si>
  <si>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</si>
  <si>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</si>
  <si>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</si>
  <si>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</si>
  <si>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</si>
  <si>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</si>
  <si>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</si>
  <si>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</si>
  <si>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</si>
  <si>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</si>
  <si>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</si>
  <si>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</si>
  <si>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</si>
  <si>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</si>
  <si>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</si>
  <si>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</si>
  <si>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</si>
  <si>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</si>
  <si>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</si>
  <si>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</si>
  <si>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</si>
  <si>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</si>
  <si>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</si>
  <si>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</si>
  <si>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</si>
  <si>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</si>
  <si>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</si>
  <si>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</si>
  <si>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</si>
  <si>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</si>
  <si>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</si>
  <si>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</si>
  <si>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</si>
  <si>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</si>
  <si>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</si>
  <si>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</si>
  <si>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</si>
  <si>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</si>
  <si>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</si>
  <si>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</si>
  <si>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</si>
  <si>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</si>
  <si>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</si>
  <si>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</si>
  <si>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</si>
  <si>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</si>
  <si>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</si>
  <si>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</si>
  <si>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</si>
  <si>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</si>
  <si>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</si>
  <si>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</si>
  <si>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</si>
  <si>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</si>
  <si>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</si>
  <si>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</si>
  <si>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</si>
  <si>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</si>
  <si>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</si>
  <si>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</si>
  <si>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</si>
  <si>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</si>
  <si>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</si>
  <si>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</si>
  <si>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</si>
  <si>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</si>
  <si>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</si>
  <si>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</si>
  <si>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</si>
  <si>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</si>
  <si>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</si>
  <si>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</si>
  <si>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</si>
  <si>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</si>
  <si>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</si>
  <si>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</si>
  <si>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</si>
  <si>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</si>
  <si>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</si>
  <si>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</si>
  <si>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</si>
  <si>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</si>
  <si>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</si>
  <si>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</si>
  <si>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</si>
  <si>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</si>
  <si>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</si>
  <si>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</si>
  <si>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</si>
  <si>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</si>
  <si>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</si>
  <si>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</si>
  <si>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</si>
  <si>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</si>
  <si>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</si>
  <si>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</si>
  <si>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</si>
  <si>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</si>
  <si>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</si>
  <si>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</si>
  <si>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</si>
  <si>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</si>
  <si>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</si>
  <si>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</si>
  <si>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F) UKUPNO – PASIVA </t>
    </r>
    <r>
      <rPr>
        <sz val="9"/>
        <color indexed="62"/>
        <rFont val="Arial"/>
        <family val="2"/>
      </rPr>
      <t>(AOP 067+090+097+109+124)</t>
    </r>
  </si>
  <si>
    <r>
      <t xml:space="preserve">A)  KAPITAL I REZERVE </t>
    </r>
    <r>
      <rPr>
        <sz val="9"/>
        <color indexed="62"/>
        <rFont val="Arial"/>
        <family val="2"/>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</si>
  <si>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</si>
  <si>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</si>
  <si>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</si>
  <si>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</si>
  <si>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</si>
  <si>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</si>
  <si>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</si>
  <si>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</si>
  <si>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</si>
  <si>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</si>
  <si>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</si>
  <si>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</si>
  <si>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</si>
  <si>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</si>
  <si>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rPr>
      <t>(AOP 002 do 006)</t>
    </r>
  </si>
  <si>
    <r>
      <t xml:space="preserve">II. POSLOVNI RASHODI </t>
    </r>
    <r>
      <rPr>
        <sz val="9"/>
        <color indexed="62"/>
        <rFont val="Arial"/>
        <family val="2"/>
      </rPr>
      <t>(AOP 08+009+013+017+018+019+022+029)</t>
    </r>
  </si>
  <si>
    <r>
      <t xml:space="preserve">III. FINANCIJSKI PRIHODI </t>
    </r>
    <r>
      <rPr>
        <sz val="9"/>
        <color indexed="62"/>
        <rFont val="Arial"/>
        <family val="2"/>
      </rPr>
      <t>(AOP 031 do 040)</t>
    </r>
  </si>
  <si>
    <r>
      <t xml:space="preserve">IV. FINANCIJSKI RASHODI </t>
    </r>
    <r>
      <rPr>
        <sz val="9"/>
        <color indexed="62"/>
        <rFont val="Arial"/>
        <family val="2"/>
      </rPr>
      <t>(AOP 042 do 048)</t>
    </r>
  </si>
  <si>
    <r>
      <t xml:space="preserve">IX.   UKUPNI PRIHODI </t>
    </r>
    <r>
      <rPr>
        <sz val="9"/>
        <color indexed="62"/>
        <rFont val="Arial"/>
        <family val="2"/>
      </rPr>
      <t>(AOP 001+030+049 +050)</t>
    </r>
  </si>
  <si>
    <r>
      <t xml:space="preserve">X.    UKUPNI RASHODI </t>
    </r>
    <r>
      <rPr>
        <sz val="9"/>
        <color indexed="62"/>
        <rFont val="Arial"/>
        <family val="2"/>
      </rPr>
      <t>(AOP 007+041+051 + 052)</t>
    </r>
  </si>
  <si>
    <r>
      <t xml:space="preserve">VI. SVEOBUHVATNA DOBIT ILI GUBITAK RAZDOBLJA </t>
    </r>
    <r>
      <rPr>
        <sz val="9"/>
        <rFont val="Arial"/>
        <family val="2"/>
      </rPr>
      <t>(AOP 078+097)</t>
    </r>
  </si>
  <si>
    <r>
      <t xml:space="preserve">XI.   DOBIT ILI GUBITAK PRIJE OPOREZIVANJA </t>
    </r>
    <r>
      <rPr>
        <sz val="9"/>
        <color indexed="62"/>
        <rFont val="Arial"/>
        <family val="2"/>
      </rPr>
      <t>(AOP 053-054)</t>
    </r>
  </si>
  <si>
    <t xml:space="preserve">   1. Dobit prije oporezivanja (AOP 053-054)</t>
  </si>
  <si>
    <t xml:space="preserve">   2. Gubitak prije oporezivanja (AOP 054-053)</t>
  </si>
  <si>
    <r>
      <t xml:space="preserve">XIII. DOBIT ILI GUBITAK RAZDOBLJA </t>
    </r>
    <r>
      <rPr>
        <sz val="9"/>
        <color indexed="62"/>
        <rFont val="Arial"/>
        <family val="2"/>
      </rPr>
      <t>(AOP 055-059)</t>
    </r>
  </si>
  <si>
    <t xml:space="preserve">  1. Dobit razdoblja (AOP 055-059)</t>
  </si>
  <si>
    <t xml:space="preserve">  2. Gubitak razdoblja (AOP 059-055)</t>
  </si>
  <si>
    <r>
      <t>XIV. DOBIT ILI GUBITAK PREKINUTOG POSLOVANJA PRIJE
        OPOREZIVANJA</t>
    </r>
    <r>
      <rPr>
        <sz val="9"/>
        <color indexed="62"/>
        <rFont val="Arial"/>
        <family val="2"/>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</si>
  <si>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</si>
  <si>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</si>
  <si>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rPr>
      <t>(AOP 055+062)</t>
    </r>
  </si>
  <si>
    <t xml:space="preserve"> 1. Dobit prije oporezivanja (AOP 068)</t>
  </si>
  <si>
    <t xml:space="preserve"> 2. Gubitak prije oporezivanja (AOP 068)</t>
  </si>
  <si>
    <r>
      <t xml:space="preserve">XVII. POREZ NA DOBIT </t>
    </r>
    <r>
      <rPr>
        <sz val="9"/>
        <color indexed="62"/>
        <rFont val="Arial"/>
        <family val="2"/>
      </rPr>
      <t>(AOP 058+065)</t>
    </r>
  </si>
  <si>
    <r>
      <t xml:space="preserve">XVIII. DOBIT ILI GUBITAK RAZDOBLJA </t>
    </r>
    <r>
      <rPr>
        <sz val="9"/>
        <color indexed="62"/>
        <rFont val="Arial"/>
        <family val="2"/>
      </rPr>
      <t>(AOP 068-071)</t>
    </r>
  </si>
  <si>
    <t xml:space="preserve"> 1. Dobit razdoblja (AOP 068-071)</t>
  </si>
  <si>
    <t xml:space="preserve"> 2. Gubitak razdoblja (AOP 071-068)</t>
  </si>
  <si>
    <r>
      <t xml:space="preserve">XIX. DOBIT ILI GUBITAK RAZDOBLJA </t>
    </r>
    <r>
      <rPr>
        <sz val="9"/>
        <color indexed="18"/>
        <rFont val="Arial"/>
        <family val="2"/>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</si>
  <si>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</si>
  <si>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</si>
  <si>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</si>
  <si>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</si>
  <si>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</si>
  <si>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</si>
  <si>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</si>
  <si>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</si>
  <si>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</si>
  <si>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</si>
  <si>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rPr>
      <t>(AOP 006  + 013)</t>
    </r>
  </si>
  <si>
    <r>
      <t xml:space="preserve">B) NETO NOVČANI TOKOVI OD INVESTICIJSKIH AKTIVNOSTI </t>
    </r>
    <r>
      <rPr>
        <sz val="9"/>
        <color indexed="18"/>
        <rFont val="Arial"/>
        <family val="2"/>
      </rPr>
      <t>(AOP 021 + 027)</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</si>
  <si>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</si>
  <si>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</si>
  <si>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</si>
  <si>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</si>
  <si>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</si>
  <si>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</si>
  <si>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</si>
  <si>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</si>
  <si>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</si>
  <si>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</si>
  <si>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</si>
  <si>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</si>
  <si>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</si>
  <si>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</si>
  <si>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</si>
  <si>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</si>
  <si>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</si>
  <si>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</si>
  <si>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rPr>
      <t>(04 do 23)</t>
    </r>
  </si>
  <si>
    <r>
      <t xml:space="preserve">  II. SVEOBUHVATNA DOBIT ILI GUBITAK PRETHODNOG
      RAZDOBLJA </t>
    </r>
    <r>
      <rPr>
        <sz val="8"/>
        <color indexed="18"/>
        <rFont val="Arial"/>
        <family val="2"/>
      </rPr>
      <t>(AOP 05+25)</t>
    </r>
  </si>
  <si>
    <r>
      <t xml:space="preserve">III. TRANSAKCIJE S VLASNICIMA PRETHODNOG RAZDOBLJA
     PRIZNATE DIREKTNO U KAPITALU </t>
    </r>
    <r>
      <rPr>
        <sz val="8"/>
        <color indexed="18"/>
        <rFont val="Arial"/>
        <family val="2"/>
      </rPr>
      <t>(AOP 15 do 23)</t>
    </r>
  </si>
  <si>
    <r>
      <t xml:space="preserve">4. Stanje na dan početka  tekuće poslovne godine (prepravljeno) </t>
    </r>
    <r>
      <rPr>
        <sz val="8"/>
        <rFont val="Arial"/>
        <family val="2"/>
      </rPr>
      <t>(AOP 28 do 30)</t>
    </r>
  </si>
  <si>
    <t>20. Isplata udjela u dobiti/dividende</t>
  </si>
  <si>
    <t>22. Prijenos po godišnjem rasporedu</t>
  </si>
  <si>
    <r>
      <t xml:space="preserve">24. Stanje na zadnji dan izvještajnog razdoblja tekuće poslovne godine </t>
    </r>
    <r>
      <rPr>
        <sz val="8"/>
        <rFont val="Arial"/>
        <family val="2"/>
      </rPr>
      <t>(AOP 31 do 50)</t>
    </r>
  </si>
  <si>
    <r>
      <t xml:space="preserve">   I. OSTALA SVEOBUHVATNA DOBIT TEKUĆEG 
      RAZDOBLJA, UMANJENO ZA POREZE </t>
    </r>
    <r>
      <rPr>
        <sz val="8"/>
        <color indexed="18"/>
        <rFont val="Arial"/>
        <family val="2"/>
      </rPr>
      <t>(AOP 33 do 41)</t>
    </r>
  </si>
  <si>
    <r>
      <t xml:space="preserve">  II. SVEOBUHVATNA DOBIT ILI GUBITAK TEKUĆEG
      RAZDOBLJA </t>
    </r>
    <r>
      <rPr>
        <sz val="8"/>
        <color indexed="18"/>
        <rFont val="Arial"/>
        <family val="2"/>
      </rPr>
      <t>(AOP 32 + 52)</t>
    </r>
  </si>
  <si>
    <r>
      <t xml:space="preserve">III. TRANSAKCIJE S VLASNICIMA TEKUĆEG RAZDOBLJA 
      PRIZNATE DIREKTNO U KAPITALU </t>
    </r>
    <r>
      <rPr>
        <sz val="8"/>
        <color indexed="18"/>
        <rFont val="Arial"/>
        <family val="2"/>
      </rPr>
      <t>(AOP 42 do 50)</t>
    </r>
  </si>
  <si>
    <r>
      <t xml:space="preserve">III. Ukupno novčani primici od investicijskih aktivnosti </t>
    </r>
    <r>
      <rPr>
        <sz val="9"/>
        <rFont val="Arial"/>
        <family val="2"/>
      </rPr>
      <t>(AOP 015 do 020)</t>
    </r>
  </si>
  <si>
    <r>
      <t xml:space="preserve">IV. Ukupno novčani izdaci od investicijskih aktivnosti </t>
    </r>
    <r>
      <rPr>
        <sz val="9"/>
        <rFont val="Arial"/>
        <family val="2"/>
      </rPr>
      <t>(AOP 022 do 026)</t>
    </r>
  </si>
  <si>
    <r>
      <t xml:space="preserve">V. Ukupno novčani primici od financijskih aktivnosti </t>
    </r>
    <r>
      <rPr>
        <sz val="9"/>
        <rFont val="Arial"/>
        <family val="2"/>
      </rPr>
      <t>(AOP 029 do 032)</t>
    </r>
  </si>
  <si>
    <r>
      <t xml:space="preserve">VI. Ukupno novčani izdaci od financijskih aktivnosti </t>
    </r>
    <r>
      <rPr>
        <sz val="9"/>
        <rFont val="Arial"/>
        <family val="2"/>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</si>
  <si>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</si>
  <si>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</si>
  <si>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rPr>
      <t>(AOP 100+101)</t>
    </r>
  </si>
  <si>
    <r>
      <t xml:space="preserve">V. NETO OSTALA SVEOBUHVATNA DOBIT ILI GUBITAK </t>
    </r>
    <r>
      <rPr>
        <sz val="9"/>
        <rFont val="Arial"/>
        <family val="2"/>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</si>
  <si>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</si>
  <si>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</si>
  <si>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</si>
  <si>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</si>
  <si>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</si>
  <si>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</si>
  <si>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</si>
  <si>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</si>
  <si>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</si>
  <si>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</si>
  <si>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03334171</t>
  </si>
  <si>
    <t>HR</t>
  </si>
  <si>
    <t>08011818427</t>
  </si>
  <si>
    <t>89018712265</t>
  </si>
  <si>
    <t>7478000060PHVTZCW198</t>
  </si>
  <si>
    <t>568</t>
  </si>
  <si>
    <t>ZAGREB</t>
  </si>
  <si>
    <t>MIRAMARSKA CESTA  24</t>
  </si>
  <si>
    <t>janaf@janaf.hr</t>
  </si>
  <si>
    <t>www.janaf.hr</t>
  </si>
  <si>
    <t>DANIJELA KROG</t>
  </si>
  <si>
    <t>+38513039337</t>
  </si>
  <si>
    <t>danijela.krog@janaf.hr</t>
  </si>
  <si>
    <t>LEITNERLEITNER REVIZIJA d.o.o. i ANTARES REVIZIJA d.o.o.</t>
  </si>
  <si>
    <t xml:space="preserve">stanje na dan 31.12.2023 </t>
  </si>
  <si>
    <t>u razdoblju 01.01.2023 do 31.12.2023</t>
  </si>
  <si>
    <t>u razdoblju 01.01.203. do 31.12.2023.</t>
  </si>
  <si>
    <t>JANAF GRUPA</t>
  </si>
  <si>
    <t>JANAF GEO d.o.o.</t>
  </si>
  <si>
    <t>Zagreb</t>
  </si>
  <si>
    <t>Obveznik: JANAF GRUPA</t>
  </si>
  <si>
    <t>Pavo Djedović, LeitnerLeitner REVIZIJA; Ivana Matovina,ANTARES REVIZIJA</t>
  </si>
  <si>
    <t xml:space="preserve">               BILJEŠKE UZ FINANCIJSKE IZVJEŠTAJE - GFI</t>
  </si>
  <si>
    <r>
      <t>OIB:   _</t>
    </r>
    <r>
      <rPr>
        <u val="single"/>
        <sz val="10"/>
        <color indexed="12"/>
        <rFont val="Arial"/>
        <family val="2"/>
      </rPr>
      <t>89018712265</t>
    </r>
    <r>
      <rPr>
        <sz val="10"/>
        <color indexed="12"/>
        <rFont val="Calibri"/>
        <family val="2"/>
      </rPr>
      <t>___________________________________________</t>
    </r>
  </si>
  <si>
    <r>
      <t>Izvještajno razdoblje: _</t>
    </r>
    <r>
      <rPr>
        <u val="single"/>
        <sz val="10"/>
        <color indexed="12"/>
        <rFont val="Calibri"/>
        <family val="2"/>
      </rPr>
      <t>01.01.-31.12.2023.</t>
    </r>
    <r>
      <rPr>
        <sz val="10"/>
        <color indexed="12"/>
        <rFont val="Calibri"/>
        <family val="2"/>
      </rPr>
      <t>__________________________</t>
    </r>
  </si>
  <si>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</si>
  <si>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</si>
  <si>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Financijski izvještaji pripremljeni su u skladu sa Zakonom o računovodstvu i Međunarodnim standardima financijskog izvještavanja (MSFI-ima) koji su utvrđeni od Europske komisije i objavljeni u službenom listu Europske unije.</t>
  </si>
  <si>
    <t>b) objaviti informacije prema MSFI-a koje nisu prezentirane u izvještaju o financijskom položaju, izvještaju o sveobuhvatnoj dobiti, izvještaju o novčanim tokovima i izvještaju o promjenama kapitala,</t>
  </si>
  <si>
    <t>NEMA</t>
  </si>
  <si>
    <t>c) pružiti dodatne informacije koje nisu prezentirane u izvještaju o financijskom položaju, izvještaju o sveobuhvatnoj dobiti, izvještaju o novčanim tokovima i izvještaju o promjeni kapitala, ali su važne za razumijevanje bilo kojeg od njih.</t>
  </si>
  <si>
    <t>(d) U bilješkama uz godišnje financijske izvještaje,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</si>
  <si>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</si>
  <si>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Jadranski naftovod dioničko društvo, Miramarska cesta 24 („Društvo”), Zagreb, Republika Hrvatska, registrirano kod Trgovačkog suda u Zagrebu, Registarski broj: 080118427, OIB: 89018712265, MB: 03334171.</t>
  </si>
  <si>
    <t>2. usvojene računovodstvene politike</t>
  </si>
  <si>
    <t>Stranice 20 do 45 tekstualnog dijela Konsolidiranih i odvojenih financijskih izvještaja za godinu završenu na dan 31. prosinca 2023. godine zajedno s izvještajem neovisnog revizora za JANAF GRUPU i za društvo JANAF D.D.</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</si>
  <si>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</si>
  <si>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Društvo je izdalo instrumente osiguranja plaćanja obveza u iznosu od 10.281 tisuću eura (31. prosinca 2022. godine: 9.297 tisuća eura). Društvo svoje obveze podmiruju sukladno rokovima dospijeća te se ne očekuje mogućnost nastanka obveza po izdanim zadužnicama.</t>
  </si>
  <si>
    <t>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t>
  </si>
  <si>
    <t>5. iznos i prirodu pojedinih stavki prihoda ili rashoda izuzetne veličine ili pojave</t>
  </si>
  <si>
    <t>JANAF GRUPA                             JANAF D.D.</t>
  </si>
  <si>
    <t>2023.</t>
  </si>
  <si>
    <t>2022.</t>
  </si>
  <si>
    <t>Transport nafte</t>
  </si>
  <si>
    <t>Skladištenje nafte</t>
  </si>
  <si>
    <t>Skladištenje derivata</t>
  </si>
  <si>
    <t>Ostalo</t>
  </si>
  <si>
    <t>UKUPNO</t>
  </si>
  <si>
    <t>6. iznose koje poduzetnik duguje i koji dospijevaju nakon više od pet godina, kao i ukupna dugovanja poduzetnika pokrivena vrijednim osiguranjem koje je dao poduzetnik, uz naznaku vrste i oblika osiguranja</t>
  </si>
  <si>
    <t>7. prosječan broj zaposlenih tijekom poslovne godine</t>
  </si>
  <si>
    <t>Prosječni stvarni broj zaposlenika u tekućoj godini iznosio je 429 (2022. godine: 413 radnika). Prosječni broj zaposlenih na bazi sati rada iznosio je 418 radnika (2022. godine: 401).</t>
  </si>
  <si>
    <t>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</si>
  <si>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 xml:space="preserve">Od iskazanih iznosa troškova osoblja od 15.926 tisuća eura (2022. godine: 13.039 tisuća eura), kapitalizirano je 691 tisuću eura (2022. godine: 490 tisuća eura), te su u izvještaju o sveobuhvatnoj dobiti troškovi osoblja umanjeni za navedene iznose, a priznati su kao ulaganja u investicije. </t>
  </si>
  <si>
    <t>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t>
  </si>
  <si>
    <t>Isplate naknada članovima Nadzornog i Revizijskog odbora</t>
  </si>
  <si>
    <t>Nadzorni odbor</t>
  </si>
  <si>
    <t>Revizijski odbor</t>
  </si>
  <si>
    <t>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t>
  </si>
  <si>
    <t>Bruto plaće</t>
  </si>
  <si>
    <t xml:space="preserve">Doprinosi na plaće </t>
  </si>
  <si>
    <t>Kapitalizirani troškovi osoblja</t>
  </si>
  <si>
    <t>Ukupni troškovi osoblja</t>
  </si>
  <si>
    <t xml:space="preserve">Od toga troškovi bruto plaća su podijeljeni na: </t>
  </si>
  <si>
    <t>Neto plaće</t>
  </si>
  <si>
    <t>Porezi i doprinosi iz plaće</t>
  </si>
  <si>
    <t>Na dan 31. prosinca 2022. godine u Grupi i Društvu je bilo zaposleno 435 radnika (31. prosinca 2022. godine: 425 radnika). Ovisno društvo nema zaposlenih radnika te nije imalo troškova osoblja zbog čega su troškovi Grupe jednaki troškovima Društva.</t>
  </si>
  <si>
    <t xml:space="preserve">Troškovi zaposlenih uključuju 2.636 tisuća eura (2022. godine: 2.275 tisuća eura) plaćenih doprinosa za mirovinsko osiguranje u obvezne mirovinske fondove, izračunatih kao postotak od bruto plaće radnika. Tijekom 2023. godine zaposlen je 31 novi radnik, a u isto vrijeme Grupu i Društvo je napustio 21 radnik. </t>
  </si>
  <si>
    <t>11. ako su u bilanci priznata rezerviranja za odgođeni porez, stanja odgođenog poreza na kraju poslovne godine i kretanja tih stanja tijekom poslovne godine</t>
  </si>
  <si>
    <t xml:space="preserve">Porez na dobit </t>
  </si>
  <si>
    <t>Tekući porez</t>
  </si>
  <si>
    <t>Odgođeni porez</t>
  </si>
  <si>
    <t>Porezni rashod</t>
  </si>
  <si>
    <t>Dobit prije poreza</t>
  </si>
  <si>
    <t>Porez na dobit po propisanoj stopi</t>
  </si>
  <si>
    <t>Učinak trajnih razlika</t>
  </si>
  <si>
    <t>U 2023. godini evidentirano je neto povećanje odgođene porezne imovine u iznosu od 3.008 tisuća eura (2022. godina: smanjenje 39 tisuća eura) koje se odnosi na neto promjenu na rezervacijama po sudskim sporovima te na ostale porezno nepriznate rashode. Ukupna odgođena porezna imovina na dan 31. prosinca 2023. godine iznosi 3.604 tisuće eura (2022. godina: 596 tisuća eura).</t>
  </si>
  <si>
    <t>Promjene na odgođenoj poreznoj imovini:</t>
  </si>
  <si>
    <t>JANAF GRUPA                                                             JANAF D.D.</t>
  </si>
  <si>
    <t>Početno stanje</t>
  </si>
  <si>
    <t>U korist /               (na teret) izvještaja o sveobuhvatnoj dobiti</t>
  </si>
  <si>
    <t>Zaključno stanje</t>
  </si>
  <si>
    <t>2023. godina</t>
  </si>
  <si>
    <t>Rezerviranja za zatezne kamate</t>
  </si>
  <si>
    <t>-</t>
  </si>
  <si>
    <t>Rezerviranja za jubilarne nagrade</t>
  </si>
  <si>
    <t>Rezerviranja za otpremnine</t>
  </si>
  <si>
    <t>Ispravak vrijednosti potraživanja</t>
  </si>
  <si>
    <t>Porezno nepriznati rashodi zaliha materijala i dugotrajne materijalne imovine</t>
  </si>
  <si>
    <t>Imovina s pravom korištenja</t>
  </si>
  <si>
    <t>Ulaganja u dionice</t>
  </si>
  <si>
    <t>Ostale porezno nepriznate rezervacije</t>
  </si>
  <si>
    <t>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</si>
  <si>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Društvo je u postupku povećanja temeljnog kapitala društva Petrokemije d.d. na temelju upisa i uplate 5.000.000 redovnih dionica steklo 9,09% udjela u temeljnom kapitalu društva Petrokemija d.d. Društvo ih je u financijskim izvještajima prethodnih razdoblja iskazivalo po nominalnoj vrijednosti po kojoj je dionice i steklo u iznosu od 6.636 tisuća eura. Dionice društva Petrokemija d.d. u veljači 2022. godine povučene su s uvrštenja na Zagrebačkoj burzi te Društvo procjenjuje, temeljem stručnog mišljenja neovisnog procjenitelja, da iskazana vrijednost u poslovnim knjigama na dan 31.12.2023. odgovara fer tržišnoj vrijednosti od 5.000 tisuća eura. Financijski učinak nerealiziranog gubitka svođenja zatečenog knjigovodstvenog iznosa ulaganja u dionice Petrokemije d.d. na procjenom utvrđenu nižu tržišnu vrijednost, u iznosu od 1.636 tisuća eura, proveden je kao ispravak vrijednosti ulaganja u dionice na teret rashoda poslovne godine.</t>
  </si>
  <si>
    <t>13. broj i nominalnu vrijednost, ili ako ne postoji nominalna vrijednost, knjigovodstvenu vrijednost dionica ili udjela upisanih tijekom poslovne godine u okviru odobrenog kapitala</t>
  </si>
  <si>
    <t>14. u slučaju kada postoji više rodova dionica, broj i nominalnu vrijednost, ili ako ne postoji nominalna vrijednost, knjigovodstvenu vrijednost svakog roda</t>
  </si>
  <si>
    <t>Na dan 31. prosinca 2023. godine temeljni kapital Društva iznosio je 391.979 tisuća eura (31. prosinca 2022. godine: 391.856 tisuća eura).
Autorizirani i izdani kapital na dan 31. prosinca 2023. godine čini 1.007.658 redovnih dionica (31. prosinca 2022. godine: 1.007.658 dionica) serije A pojedinačne nominalne vrijednosti od 389,00 eura (31. prosinca 2022. godine: 2.930 kuna ili 388,88 preračunato u eure).
U kolovozu 2023. godine, temeljem odluke Skupštine Društva od 24. srpnja 2023. godine, provedeno je povećanje temeljnog kapitala u iznosu od 123 tisuće eura radi usklađenja temeljnog kapitala sa Zakonom o trgovačkim društvima zbog uvođenja eura kao službene valute u Republici Hrvatskoj na teret zadržane dobiti.
Tržišna vrijednost dionica u 2023. godini kretala se od 720 do 850 eura.</t>
  </si>
  <si>
    <t xml:space="preserve">Struktura temeljnog kapitala Društva na datum financijskih izvještaja bila je sljedeća: </t>
  </si>
  <si>
    <t>31.12.2023.</t>
  </si>
  <si>
    <t>31.12.2022.</t>
  </si>
  <si>
    <t>Broj dionica</t>
  </si>
  <si>
    <t>%</t>
  </si>
  <si>
    <r>
      <rPr>
        <sz val="10"/>
        <color indexed="12"/>
        <rFont val="Arial"/>
        <family val="2"/>
      </rPr>
      <t>MINISTARSTVO PROSTORNOGA UREĐENJA, GRADITELJSTVA I DRŽAVNE IMOVINE / Hrvatski zavod za mirovinsko osiguranje</t>
    </r>
  </si>
  <si>
    <t>Centar za restrukturiranje i prodaju (CERP)</t>
  </si>
  <si>
    <r>
      <rPr>
        <sz val="10"/>
        <color indexed="12"/>
        <rFont val="Arial"/>
        <family val="2"/>
      </rPr>
      <t>MINISTARSTVO PROSTORNOGA UREĐENJA, GRADITELJSTVA I DRŽAVNE IMOVINE  / Republika Hrvatska</t>
    </r>
  </si>
  <si>
    <t>INA – Industrija nafte d.d. Zagreb</t>
  </si>
  <si>
    <t xml:space="preserve">HEP d.d. </t>
  </si>
  <si>
    <t>Ostali privatni i institucionalni investitori</t>
  </si>
  <si>
    <t>15. postojanje bilo kakvih potvrda o sudjelovanju, konvertibilnih zadužnica, jamstava, opcija ili sličnih vrijednosnica ili prava, s naznakom njihovog broja i prava koja daju</t>
  </si>
  <si>
    <t>16. naziv, sjedište te pravni oblik svakog poduzetnika u kojemu poduzetnik ima neograničenu odgovornost</t>
  </si>
  <si>
    <t xml:space="preserve">JANAF GEO d.o.o. za istraživanje i eksploataciju geotermalnih voda, Miramarska cesta 24, Zagreb, Republika Hrvatska, registrirano kod Trgovačkog suda u Zagrebu, Registarski broj: 081498229, OIB: 40567154418, MB: 05741076. </t>
  </si>
  <si>
    <t>17. naziv i sjedište poduzetnika koji sastavlja godišnji konsolidirani financijski izvještaj najveće grupe poduzetnika u kojoj poduzetnik sudjeluje kao kontrolirani član grupe</t>
  </si>
  <si>
    <t>Jadranski naftovod dioničko društvo, Miramarska cesta 24 („Društvo”), Zagreb, Republika Hrvatska, Registarski broj: 080118427, OIB: 89018712265, MB: 03334171.</t>
  </si>
  <si>
    <t>18. naziv i sjedište poduzetnika koji sastavlja godišnji konsolidirani financijski izvještaj najmanje grupe poduzetnika u kojoj poduzetnik sudjeluje kao kontrolirani član i koji je također uključen u grupu poduzetnika iz točke 17.</t>
  </si>
  <si>
    <t>19. mjesto na kojem je moguće dobiti primjerke godišnjih konsolidiranih financijskih izvještaja iz točaka 17. i 18., pod uvjetom da su dostupni</t>
  </si>
  <si>
    <t>Društvo će objaviti revidirane Konsolidirane i odvojene financijske izvještaje koji će biti dostupni na službenim web stranicama Društva kao i na službenim stranicama hanfe (SRPI) i Zagrebačke burze.</t>
  </si>
  <si>
    <t>20. predloženu raspodjelu dobiti ili predloženo postupanje s gubitkom, ili, ako je to primjenjivo, raspodjelu dobiti ili postupanje s gubitkom</t>
  </si>
  <si>
    <t>Dobit za raspodjelu Društva JANAF d.d. iskazana u financijskim izvještajima za poslovnu 2023. godinu iznosi 51.977.124,24 eura.</t>
  </si>
  <si>
    <t>Uprava i Nadzorni odbor JANAF-a d.d. predlažu Glavnoj skupštini da se isplati dividenda u iznosu od 31.187.015,10 eura  a da se iznos od 20.790.109,14 eura  rasporedi u zadržanu dobit.</t>
  </si>
  <si>
    <t>Predložena dividenda iznosila bi 30,95 eura po dionici.</t>
  </si>
  <si>
    <t>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</si>
  <si>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22. prirodu i financijski učinak značajnih događaja koji su nastupili nakon datuma bilance i nisu odraženi u računu dobiti i gubitka ili bilanci</t>
  </si>
  <si>
    <t>23. neto prihod raščlanjen po kategorijama aktivnosti i zemljopisnim tržištima, ako se te kategorije i tržišta znatno međusobno razlikuju, uzimajući u obzir način na koji je organizirana prodaja proizvoda i pružanje usluga.</t>
  </si>
  <si>
    <t>Prihodi iz temeljne djelatnosti Grupe i Društva ostvaruju se na domaćem i inozemnom tržištu:</t>
  </si>
  <si>
    <t>Domaće tržište</t>
  </si>
  <si>
    <t xml:space="preserve">Skladištenje nafte </t>
  </si>
  <si>
    <t>Ukupno domaće tržište</t>
  </si>
  <si>
    <t>Inozemno tržište</t>
  </si>
  <si>
    <t>Ukupno inozemno tržište</t>
  </si>
  <si>
    <t>SVEUKUPNO</t>
  </si>
  <si>
    <t>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t>
  </si>
  <si>
    <t>Naknade revizorskim društvima za zakonski propisanu reviziju godišnjih financijskih izvještaja iznosile su 22 tisuće eura (2022. godina: 21 tisuću eura). Usluge poreznog savjetovanja u tekućoj godini iznosile su 35 tisuća eura (2022. godina: 11 tisuća eura). Na ostale usluge savjetovanja osim revizorskih i poreznih odnosilo se 206 tisuća eura (2022. godina: 91 tisuću eura).</t>
  </si>
  <si>
    <r>
      <t>Naziv izdavatelja:   _</t>
    </r>
    <r>
      <rPr>
        <u val="single"/>
        <sz val="10"/>
        <color indexed="12"/>
        <rFont val="Calibri"/>
        <family val="2"/>
      </rPr>
      <t>_JADRANSKI NAFTOVOD D.D. - JANAF GRUPA_</t>
    </r>
  </si>
</sst>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00"/>
    <numFmt numFmtId="165" formatCode="00"/>
  </numFmts>
  <fonts count="88">
    <font>
      <sz val="10"/>
      <name val="Arial"/>
      <family val="0"/>
    </font>
    <font>
      <sz val="11"/>
      <color indexed="8"/>
      <name val="Calibri"/>
      <family val="2"/>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9"/>
      <color indexed="62"/>
      <name val="Arial"/>
      <family val="2"/>
    </font>
    <font>
      <sz val="9"/>
      <color indexed="62"/>
      <name val="Arial"/>
      <family val="2"/>
    </font>
    <font>
      <sz val="9"/>
      <color indexed="12"/>
      <name val="Arial"/>
      <family val="2"/>
    </font>
    <font>
      <b/>
      <sz val="8"/>
      <name val="Arial"/>
      <family val="2"/>
    </font>
    <font>
      <b/>
      <sz val="7"/>
      <name val="Arial"/>
      <family val="2"/>
    </font>
    <font>
      <b/>
      <sz val="8"/>
      <color indexed="18"/>
      <name val="Arial"/>
      <family val="2"/>
    </font>
    <font>
      <i/>
      <sz val="9"/>
      <name val="Arial"/>
      <family val="2"/>
    </font>
    <font>
      <sz val="8"/>
      <color indexed="18"/>
      <name val="Arial"/>
      <family val="2"/>
    </font>
    <font>
      <sz val="8"/>
      <color indexed="12"/>
      <name val="Arial"/>
      <family val="2"/>
    </font>
    <font>
      <b/>
      <sz val="11"/>
      <name val="Arial"/>
      <family val="2"/>
    </font>
    <font>
      <sz val="11"/>
      <name val="Arial"/>
      <family val="2"/>
    </font>
    <font>
      <sz val="10"/>
      <name val="Times New Roman"/>
      <family val="1"/>
    </font>
    <font>
      <sz val="11"/>
      <name val="Calibri Light"/>
      <family val="2"/>
    </font>
    <font>
      <sz val="10"/>
      <name val="Calibri Light"/>
      <family val="2"/>
    </font>
    <font>
      <u val="single"/>
      <sz val="10"/>
      <color indexed="12"/>
      <name val="Calibri"/>
      <family val="2"/>
    </font>
    <font>
      <sz val="10"/>
      <color indexed="12"/>
      <name val="Calibri"/>
      <family val="2"/>
    </font>
    <font>
      <b/>
      <sz val="9.5"/>
      <name val="Arial"/>
      <family val="2"/>
    </font>
    <font>
      <sz val="11"/>
      <name val="Calibri"/>
      <family val="2"/>
    </font>
    <font>
      <sz val="10"/>
      <color indexed="12"/>
      <name val="Arial"/>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9"/>
      <name val="Calibri Light"/>
      <family val="2"/>
    </font>
    <font>
      <sz val="10"/>
      <color indexed="9"/>
      <name val="Times New Roman"/>
      <family val="1"/>
    </font>
    <font>
      <sz val="10"/>
      <color indexed="9"/>
      <name val="Calibri Light"/>
      <family val="2"/>
    </font>
    <font>
      <b/>
      <sz val="10"/>
      <color indexed="12"/>
      <name val="Arial"/>
      <family val="2"/>
    </font>
    <font>
      <b/>
      <i/>
      <sz val="10"/>
      <color indexed="12"/>
      <name val="Arial"/>
      <family val="2"/>
    </font>
    <font>
      <b/>
      <sz val="12"/>
      <color indexed="8"/>
      <name val="Arial"/>
      <family val="2"/>
    </font>
    <font>
      <b/>
      <sz val="12"/>
      <color indexed="8"/>
      <name val="Arial Rounded MT Bold"/>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sz val="11"/>
      <color theme="0"/>
      <name val="Calibri Light"/>
      <family val="2"/>
    </font>
    <font>
      <sz val="10"/>
      <color theme="0"/>
      <name val="Times New Roman"/>
      <family val="1"/>
    </font>
    <font>
      <sz val="10"/>
      <color theme="0"/>
      <name val="Calibri Light"/>
      <family val="2"/>
    </font>
    <font>
      <b/>
      <sz val="8"/>
      <color theme="0"/>
      <name val="Arial"/>
      <family val="2"/>
    </font>
    <font>
      <sz val="10"/>
      <color rgb="FF0000FF"/>
      <name val="Calibri"/>
      <family val="2"/>
    </font>
    <font>
      <sz val="10"/>
      <color rgb="FF0000FF"/>
      <name val="Arial"/>
      <family val="2"/>
    </font>
    <font>
      <b/>
      <sz val="10"/>
      <color rgb="FF0000FF"/>
      <name val="Arial"/>
      <family val="2"/>
    </font>
    <font>
      <b/>
      <i/>
      <sz val="10"/>
      <color rgb="FF0000FF"/>
      <name val="Arial"/>
      <family val="2"/>
    </font>
    <font>
      <b/>
      <sz val="12"/>
      <color theme="1"/>
      <name val="Arial Rounded MT Bold"/>
      <family val="2"/>
    </font>
    <font>
      <b/>
      <sz val="12"/>
      <color theme="1"/>
      <name val="Arial"/>
      <family val="2"/>
    </font>
    <font>
      <sz val="9"/>
      <color theme="3" tint="-0.2499700039625167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theme="0"/>
        <bgColor indexed="64"/>
      </patternFill>
    </fill>
    <fill>
      <patternFill patternType="lightGray">
        <fgColor rgb="FFC0C0C0"/>
        <bgColor theme="0"/>
      </patternFill>
    </fill>
    <fill>
      <patternFill patternType="lightUp">
        <fgColor indexed="22"/>
      </patternFill>
    </fill>
    <fill>
      <patternFill patternType="solid">
        <fgColor theme="0"/>
        <bgColor indexed="64"/>
      </patternFill>
    </fill>
    <fill>
      <patternFill patternType="solid">
        <fgColor indexed="65"/>
        <bgColor indexed="64"/>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medium">
        <color indexed="22"/>
      </bottom>
    </border>
    <border>
      <left style="thin"/>
      <right style="thin"/>
      <top style="medium">
        <color indexed="22"/>
      </top>
      <bottom style="thin"/>
    </border>
    <border>
      <left/>
      <right/>
      <top style="thin"/>
      <bottom/>
    </border>
    <border>
      <left/>
      <right style="thin"/>
      <top style="thin"/>
      <bottom/>
    </border>
    <border>
      <left style="thin"/>
      <right style="thin"/>
      <top/>
      <bottom/>
    </border>
    <border>
      <left/>
      <right style="thin"/>
      <top/>
      <bottom/>
    </border>
    <border>
      <left style="thin"/>
      <right/>
      <top/>
      <bottom/>
    </border>
    <border>
      <left style="thin"/>
      <right/>
      <top/>
      <bottom style="thin"/>
    </border>
    <border>
      <left/>
      <right/>
      <top/>
      <bottom style="thin"/>
    </border>
    <border>
      <left/>
      <right style="thin"/>
      <top/>
      <bottom style="thin"/>
    </border>
    <border>
      <left style="thin"/>
      <right/>
      <top style="thin"/>
      <bottom style="medium">
        <color indexed="22"/>
      </bottom>
    </border>
    <border>
      <left style="thin"/>
      <right style="thin"/>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style="thin"/>
      <right style="thin"/>
      <top style="thin"/>
      <bottom style="thin"/>
    </border>
    <border>
      <left/>
      <right/>
      <top/>
      <bottom style="medium"/>
    </border>
    <border>
      <left/>
      <right/>
      <top style="medium"/>
      <bottom style="medium"/>
    </border>
    <border>
      <left/>
      <right/>
      <top/>
      <bottom style="thick"/>
    </border>
    <border>
      <left/>
      <right/>
      <top style="thin"/>
      <bottom style="thin"/>
    </border>
    <border>
      <left style="thin"/>
      <right/>
      <top style="thin"/>
      <bottom/>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right style="thin">
        <color indexed="9"/>
      </right>
      <top style="thin"/>
      <bottom style="medium">
        <color indexed="22"/>
      </bottom>
    </border>
    <border>
      <left style="thin"/>
      <right style="thin">
        <color indexed="9"/>
      </right>
      <top style="medium">
        <color indexed="22"/>
      </top>
      <bottom style="medium">
        <color indexed="22"/>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6" fillId="0" borderId="0">
      <alignment vertical="top"/>
      <protection/>
    </xf>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08">
    <xf numFmtId="0" fontId="0" fillId="0" borderId="0" xfId="0" applyAlignment="1">
      <alignment/>
    </xf>
    <xf numFmtId="4" fontId="0" fillId="0" borderId="0" xfId="56" applyNumberFormat="1">
      <alignment/>
      <protection/>
    </xf>
    <xf numFmtId="0" fontId="0" fillId="0" borderId="0" xfId="56">
      <alignment/>
      <protection/>
    </xf>
    <xf numFmtId="0" fontId="7" fillId="0" borderId="0" xfId="61" applyFont="1" applyAlignment="1">
      <alignment horizontal="center" vertical="center" wrapText="1"/>
      <protection/>
    </xf>
    <xf numFmtId="0" fontId="0" fillId="0" borderId="0" xfId="56" applyAlignment="1">
      <alignment horizontal="center" vertical="center" wrapText="1"/>
      <protection/>
    </xf>
    <xf numFmtId="14" fontId="5" fillId="33" borderId="0" xfId="61" applyNumberFormat="1" applyFont="1" applyFill="1" applyAlignment="1">
      <alignment horizontal="center" vertical="center"/>
      <protection/>
    </xf>
    <xf numFmtId="0" fontId="5" fillId="0" borderId="0" xfId="61" applyFont="1" applyAlignment="1">
      <alignment horizontal="center" vertical="center"/>
      <protection/>
    </xf>
    <xf numFmtId="49" fontId="8" fillId="34" borderId="10" xfId="0" applyNumberFormat="1" applyFont="1" applyFill="1" applyBorder="1" applyAlignment="1">
      <alignment horizontal="center" vertical="center"/>
    </xf>
    <xf numFmtId="165" fontId="16" fillId="0" borderId="11" xfId="0" applyNumberFormat="1" applyFont="1" applyBorder="1" applyAlignment="1">
      <alignment horizontal="center" vertical="center"/>
    </xf>
    <xf numFmtId="165" fontId="16" fillId="2" borderId="11" xfId="0" applyNumberFormat="1" applyFont="1" applyFill="1" applyBorder="1" applyAlignment="1">
      <alignment horizontal="center" vertical="center"/>
    </xf>
    <xf numFmtId="165" fontId="16" fillId="2" borderId="12" xfId="0" applyNumberFormat="1" applyFont="1" applyFill="1" applyBorder="1" applyAlignment="1">
      <alignment horizontal="center" vertical="center"/>
    </xf>
    <xf numFmtId="0" fontId="0" fillId="35" borderId="0" xfId="56" applyFill="1">
      <alignment/>
      <protection/>
    </xf>
    <xf numFmtId="0" fontId="3" fillId="34" borderId="13" xfId="0" applyFont="1" applyFill="1" applyBorder="1" applyAlignment="1">
      <alignment horizontal="center" vertical="center" wrapText="1"/>
    </xf>
    <xf numFmtId="0" fontId="16" fillId="34" borderId="14" xfId="0" applyFont="1" applyFill="1" applyBorder="1" applyAlignment="1">
      <alignment horizontal="center" vertical="center"/>
    </xf>
    <xf numFmtId="3" fontId="16" fillId="34" borderId="14" xfId="0" applyNumberFormat="1" applyFont="1" applyFill="1" applyBorder="1" applyAlignment="1">
      <alignment horizontal="center" vertical="center" wrapText="1"/>
    </xf>
    <xf numFmtId="0" fontId="75" fillId="35" borderId="15" xfId="0" applyFont="1" applyFill="1" applyBorder="1" applyAlignment="1">
      <alignment/>
    </xf>
    <xf numFmtId="0" fontId="0" fillId="35" borderId="16" xfId="0" applyFill="1" applyBorder="1" applyAlignment="1">
      <alignment/>
    </xf>
    <xf numFmtId="0" fontId="4" fillId="35" borderId="17" xfId="0" applyFont="1" applyFill="1" applyBorder="1" applyAlignment="1">
      <alignment vertical="center"/>
    </xf>
    <xf numFmtId="0" fontId="0" fillId="35" borderId="18" xfId="0" applyFill="1" applyBorder="1" applyAlignment="1">
      <alignment/>
    </xf>
    <xf numFmtId="0" fontId="23" fillId="35" borderId="19" xfId="0" applyFont="1" applyFill="1" applyBorder="1" applyAlignment="1">
      <alignment/>
    </xf>
    <xf numFmtId="0" fontId="23" fillId="35" borderId="18" xfId="0" applyFont="1" applyFill="1" applyBorder="1" applyAlignment="1">
      <alignment wrapText="1"/>
    </xf>
    <xf numFmtId="0" fontId="23" fillId="35" borderId="18" xfId="0" applyFont="1" applyFill="1" applyBorder="1" applyAlignment="1">
      <alignment/>
    </xf>
    <xf numFmtId="0" fontId="3" fillId="35" borderId="0" xfId="0" applyFont="1" applyFill="1" applyAlignment="1">
      <alignment vertical="center"/>
    </xf>
    <xf numFmtId="0" fontId="3" fillId="35" borderId="0" xfId="0" applyFont="1" applyFill="1" applyAlignment="1">
      <alignment horizontal="center" vertical="center"/>
    </xf>
    <xf numFmtId="0" fontId="4" fillId="35" borderId="18" xfId="0" applyFont="1" applyFill="1" applyBorder="1" applyAlignment="1">
      <alignment horizontal="center" vertical="center"/>
    </xf>
    <xf numFmtId="0" fontId="23" fillId="35" borderId="19" xfId="0" applyFont="1" applyFill="1" applyBorder="1" applyAlignment="1">
      <alignment vertical="top"/>
    </xf>
    <xf numFmtId="0" fontId="4" fillId="35" borderId="18" xfId="0" applyFont="1" applyFill="1" applyBorder="1" applyAlignment="1">
      <alignment vertical="center"/>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3" fontId="0" fillId="0" borderId="0" xfId="56" applyNumberFormat="1">
      <alignment/>
      <protection/>
    </xf>
    <xf numFmtId="3" fontId="16" fillId="34" borderId="23" xfId="0" applyNumberFormat="1" applyFont="1" applyFill="1" applyBorder="1" applyAlignment="1">
      <alignment horizontal="center" vertical="center" wrapText="1"/>
    </xf>
    <xf numFmtId="3" fontId="16" fillId="34" borderId="13" xfId="0" applyNumberFormat="1" applyFont="1" applyFill="1" applyBorder="1" applyAlignment="1">
      <alignment horizontal="center" vertical="center" wrapText="1"/>
    </xf>
    <xf numFmtId="3" fontId="0" fillId="0" borderId="0" xfId="0" applyNumberFormat="1" applyAlignment="1">
      <alignment/>
    </xf>
    <xf numFmtId="0" fontId="3" fillId="36" borderId="24" xfId="0" applyFont="1" applyFill="1" applyBorder="1" applyAlignment="1" applyProtection="1">
      <alignment horizontal="center" vertical="center"/>
      <protection locked="0"/>
    </xf>
    <xf numFmtId="3" fontId="0" fillId="0" borderId="0" xfId="61" applyNumberFormat="1" applyFont="1" applyAlignment="1">
      <alignment wrapText="1"/>
      <protection/>
    </xf>
    <xf numFmtId="3" fontId="0" fillId="0" borderId="0" xfId="56" applyNumberFormat="1" applyAlignment="1">
      <alignment horizontal="center" vertical="center" wrapText="1"/>
      <protection/>
    </xf>
    <xf numFmtId="3" fontId="0" fillId="0" borderId="0" xfId="56" applyNumberFormat="1" applyFont="1">
      <alignment/>
      <protection/>
    </xf>
    <xf numFmtId="3" fontId="8" fillId="34" borderId="25" xfId="0" applyNumberFormat="1" applyFont="1" applyFill="1" applyBorder="1" applyAlignment="1">
      <alignment horizontal="center" vertical="center" wrapText="1"/>
    </xf>
    <xf numFmtId="3" fontId="8" fillId="34" borderId="10" xfId="0" applyNumberFormat="1" applyFont="1" applyFill="1" applyBorder="1" applyAlignment="1">
      <alignment horizontal="center" vertical="center" wrapText="1"/>
    </xf>
    <xf numFmtId="3" fontId="8" fillId="34" borderId="10" xfId="0" applyNumberFormat="1" applyFont="1" applyFill="1" applyBorder="1" applyAlignment="1">
      <alignment horizontal="center" vertical="center"/>
    </xf>
    <xf numFmtId="3" fontId="8" fillId="34" borderId="26" xfId="0" applyNumberFormat="1" applyFont="1" applyFill="1" applyBorder="1" applyAlignment="1">
      <alignment horizontal="center" vertical="center"/>
    </xf>
    <xf numFmtId="3" fontId="2" fillId="0" borderId="11" xfId="0" applyNumberFormat="1" applyFont="1" applyBorder="1" applyAlignment="1" applyProtection="1">
      <alignment vertical="center" shrinkToFit="1"/>
      <protection locked="0"/>
    </xf>
    <xf numFmtId="3" fontId="21" fillId="0" borderId="11" xfId="0" applyNumberFormat="1" applyFont="1" applyBorder="1" applyAlignment="1">
      <alignment vertical="center" shrinkToFit="1"/>
    </xf>
    <xf numFmtId="3" fontId="21" fillId="2" borderId="11" xfId="0" applyNumberFormat="1" applyFont="1" applyFill="1" applyBorder="1" applyAlignment="1">
      <alignment vertical="center" shrinkToFit="1"/>
    </xf>
    <xf numFmtId="3" fontId="21" fillId="2" borderId="12" xfId="0" applyNumberFormat="1" applyFont="1" applyFill="1" applyBorder="1" applyAlignment="1">
      <alignment vertical="center" shrinkToFit="1"/>
    </xf>
    <xf numFmtId="3" fontId="2" fillId="37" borderId="11" xfId="0" applyNumberFormat="1" applyFont="1" applyFill="1" applyBorder="1" applyAlignment="1">
      <alignment vertical="center" shrinkToFit="1"/>
    </xf>
    <xf numFmtId="0" fontId="23" fillId="35" borderId="0" xfId="0" applyFont="1" applyFill="1" applyAlignment="1">
      <alignment/>
    </xf>
    <xf numFmtId="0" fontId="3" fillId="36" borderId="22" xfId="0" applyFont="1" applyFill="1" applyBorder="1" applyAlignment="1" applyProtection="1">
      <alignment horizontal="center" vertical="center"/>
      <protection locked="0"/>
    </xf>
    <xf numFmtId="0" fontId="23" fillId="35" borderId="19" xfId="0" applyFont="1" applyFill="1" applyBorder="1" applyAlignment="1">
      <alignment wrapText="1"/>
    </xf>
    <xf numFmtId="0" fontId="23" fillId="35" borderId="0" xfId="0" applyFont="1" applyFill="1" applyAlignment="1">
      <alignment wrapText="1"/>
    </xf>
    <xf numFmtId="0" fontId="22" fillId="35" borderId="19" xfId="0" applyFont="1" applyFill="1" applyBorder="1" applyAlignment="1">
      <alignment horizontal="center" vertical="center"/>
    </xf>
    <xf numFmtId="0" fontId="22" fillId="35" borderId="0" xfId="0" applyFont="1" applyFill="1" applyAlignment="1">
      <alignment horizontal="center" vertical="center"/>
    </xf>
    <xf numFmtId="0" fontId="22" fillId="35" borderId="18" xfId="0" applyFont="1" applyFill="1" applyBorder="1" applyAlignment="1">
      <alignment horizontal="center" vertical="center"/>
    </xf>
    <xf numFmtId="0" fontId="3" fillId="35" borderId="19" xfId="0" applyFont="1" applyFill="1" applyBorder="1" applyAlignment="1">
      <alignment vertical="center" wrapText="1"/>
    </xf>
    <xf numFmtId="0" fontId="3" fillId="35" borderId="0" xfId="0" applyFont="1" applyFill="1" applyAlignment="1">
      <alignment vertical="center" wrapText="1"/>
    </xf>
    <xf numFmtId="0" fontId="24" fillId="35" borderId="0" xfId="0" applyFont="1" applyFill="1" applyAlignment="1">
      <alignment vertical="center"/>
    </xf>
    <xf numFmtId="0" fontId="23" fillId="35" borderId="0" xfId="0" applyFont="1" applyFill="1" applyAlignment="1">
      <alignment vertical="center"/>
    </xf>
    <xf numFmtId="0" fontId="23" fillId="35" borderId="18" xfId="0" applyFont="1" applyFill="1" applyBorder="1" applyAlignment="1">
      <alignment vertical="center"/>
    </xf>
    <xf numFmtId="0" fontId="4" fillId="35" borderId="0" xfId="0" applyFont="1" applyFill="1" applyAlignment="1">
      <alignment horizontal="center" vertical="center"/>
    </xf>
    <xf numFmtId="0" fontId="24" fillId="35" borderId="18" xfId="0" applyFont="1" applyFill="1" applyBorder="1" applyAlignment="1">
      <alignment vertical="center"/>
    </xf>
    <xf numFmtId="0" fontId="23" fillId="35" borderId="0" xfId="0" applyFont="1" applyFill="1" applyAlignment="1">
      <alignment vertical="top" wrapText="1"/>
    </xf>
    <xf numFmtId="0" fontId="23" fillId="35" borderId="0" xfId="0" applyFont="1" applyFill="1" applyAlignment="1">
      <alignment vertical="top"/>
    </xf>
    <xf numFmtId="0" fontId="4" fillId="35" borderId="0" xfId="0" applyFont="1" applyFill="1" applyAlignment="1">
      <alignment horizontal="right" vertical="center" wrapText="1"/>
    </xf>
    <xf numFmtId="0" fontId="30" fillId="0" borderId="0" xfId="0" applyFont="1" applyAlignment="1">
      <alignment/>
    </xf>
    <xf numFmtId="0" fontId="3" fillId="35" borderId="0" xfId="0" applyFont="1" applyFill="1" applyAlignment="1">
      <alignment horizontal="right" vertical="center" wrapText="1"/>
    </xf>
    <xf numFmtId="14" fontId="3" fillId="35" borderId="0" xfId="0" applyNumberFormat="1" applyFont="1" applyFill="1" applyAlignment="1" applyProtection="1">
      <alignment horizontal="center" vertical="center"/>
      <protection locked="0"/>
    </xf>
    <xf numFmtId="14" fontId="3" fillId="38" borderId="0" xfId="0" applyNumberFormat="1" applyFont="1" applyFill="1" applyAlignment="1" applyProtection="1">
      <alignment horizontal="center" vertical="center"/>
      <protection locked="0"/>
    </xf>
    <xf numFmtId="0" fontId="0" fillId="39" borderId="0" xfId="0" applyFill="1" applyAlignment="1">
      <alignment/>
    </xf>
    <xf numFmtId="0" fontId="76" fillId="35" borderId="0" xfId="0" applyFont="1" applyFill="1" applyAlignment="1">
      <alignment/>
    </xf>
    <xf numFmtId="0" fontId="77" fillId="35" borderId="0" xfId="0" applyFont="1" applyFill="1" applyAlignment="1">
      <alignment vertical="center"/>
    </xf>
    <xf numFmtId="0" fontId="25" fillId="35" borderId="18" xfId="0" applyFont="1" applyFill="1" applyBorder="1" applyAlignment="1">
      <alignment vertical="center"/>
    </xf>
    <xf numFmtId="0" fontId="78" fillId="35" borderId="0" xfId="0" applyFont="1" applyFill="1" applyAlignment="1">
      <alignment vertical="center"/>
    </xf>
    <xf numFmtId="0" fontId="79" fillId="35" borderId="0" xfId="0" applyFont="1" applyFill="1" applyAlignment="1">
      <alignment vertical="center"/>
    </xf>
    <xf numFmtId="0" fontId="26" fillId="35" borderId="18" xfId="0" applyFont="1" applyFill="1" applyBorder="1" applyAlignment="1">
      <alignment vertical="center"/>
    </xf>
    <xf numFmtId="0" fontId="76" fillId="35" borderId="18" xfId="0" applyFont="1" applyFill="1" applyBorder="1" applyAlignment="1">
      <alignment/>
    </xf>
    <xf numFmtId="49" fontId="3" fillId="36" borderId="24" xfId="0" applyNumberFormat="1" applyFont="1" applyFill="1" applyBorder="1" applyAlignment="1" applyProtection="1">
      <alignment horizontal="center" vertical="center"/>
      <protection locked="0"/>
    </xf>
    <xf numFmtId="1" fontId="3" fillId="36" borderId="24" xfId="0" applyNumberFormat="1" applyFont="1" applyFill="1" applyBorder="1" applyAlignment="1" applyProtection="1">
      <alignment horizontal="center" vertical="center"/>
      <protection locked="0"/>
    </xf>
    <xf numFmtId="164" fontId="3" fillId="0" borderId="27" xfId="0" applyNumberFormat="1" applyFont="1" applyBorder="1" applyAlignment="1">
      <alignment horizontal="center" vertical="center"/>
    </xf>
    <xf numFmtId="3" fontId="4" fillId="0" borderId="27" xfId="0" applyNumberFormat="1" applyFont="1" applyBorder="1" applyAlignment="1" applyProtection="1">
      <alignment horizontal="right" vertical="center" shrinkToFit="1"/>
      <protection locked="0"/>
    </xf>
    <xf numFmtId="164" fontId="3" fillId="2" borderId="27" xfId="0" applyNumberFormat="1" applyFont="1" applyFill="1" applyBorder="1" applyAlignment="1">
      <alignment horizontal="center" vertical="center"/>
    </xf>
    <xf numFmtId="3" fontId="15" fillId="2" borderId="27" xfId="0" applyNumberFormat="1" applyFont="1" applyFill="1" applyBorder="1" applyAlignment="1">
      <alignment horizontal="right" vertical="center" shrinkToFit="1"/>
    </xf>
    <xf numFmtId="3" fontId="2" fillId="0" borderId="27" xfId="0" applyNumberFormat="1" applyFont="1" applyBorder="1" applyAlignment="1" applyProtection="1">
      <alignment vertical="center"/>
      <protection locked="0"/>
    </xf>
    <xf numFmtId="3" fontId="2" fillId="0" borderId="27" xfId="0" applyNumberFormat="1" applyFont="1" applyBorder="1" applyAlignment="1" applyProtection="1">
      <alignment vertical="center"/>
      <protection hidden="1" locked="0"/>
    </xf>
    <xf numFmtId="0" fontId="3" fillId="34" borderId="27" xfId="56" applyFont="1" applyFill="1" applyBorder="1" applyAlignment="1">
      <alignment horizontal="center" vertical="center" wrapText="1"/>
      <protection/>
    </xf>
    <xf numFmtId="3" fontId="16" fillId="34" borderId="27" xfId="56" applyNumberFormat="1" applyFont="1" applyFill="1" applyBorder="1" applyAlignment="1">
      <alignment horizontal="center" vertical="center" wrapText="1"/>
      <protection/>
    </xf>
    <xf numFmtId="0" fontId="16" fillId="34" borderId="27" xfId="56" applyFont="1" applyFill="1" applyBorder="1" applyAlignment="1">
      <alignment horizontal="center" vertical="center"/>
      <protection/>
    </xf>
    <xf numFmtId="3" fontId="15" fillId="2" borderId="27" xfId="0" applyNumberFormat="1" applyFont="1" applyFill="1" applyBorder="1" applyAlignment="1" applyProtection="1">
      <alignment horizontal="right" vertical="center" shrinkToFit="1"/>
      <protection locked="0"/>
    </xf>
    <xf numFmtId="164" fontId="3" fillId="35" borderId="27" xfId="0" applyNumberFormat="1" applyFont="1" applyFill="1" applyBorder="1" applyAlignment="1">
      <alignment horizontal="center" vertical="center"/>
    </xf>
    <xf numFmtId="3" fontId="15" fillId="35" borderId="27" xfId="0" applyNumberFormat="1" applyFont="1" applyFill="1" applyBorder="1" applyAlignment="1" applyProtection="1">
      <alignment horizontal="right" vertical="center" shrinkToFit="1"/>
      <protection locked="0"/>
    </xf>
    <xf numFmtId="3" fontId="15" fillId="2" borderId="27" xfId="0" applyNumberFormat="1" applyFont="1" applyFill="1" applyBorder="1" applyAlignment="1">
      <alignment vertical="center"/>
    </xf>
    <xf numFmtId="3" fontId="4" fillId="0" borderId="27" xfId="0" applyNumberFormat="1" applyFont="1" applyBorder="1" applyAlignment="1" applyProtection="1">
      <alignment vertical="center"/>
      <protection locked="0"/>
    </xf>
    <xf numFmtId="4" fontId="16" fillId="34" borderId="27" xfId="56" applyNumberFormat="1" applyFont="1" applyFill="1" applyBorder="1" applyAlignment="1">
      <alignment horizontal="center" vertical="center" wrapText="1"/>
      <protection/>
    </xf>
    <xf numFmtId="3" fontId="4" fillId="0" borderId="27" xfId="0" applyNumberFormat="1" applyFont="1" applyBorder="1" applyAlignment="1" applyProtection="1">
      <alignment horizontal="right" vertical="center"/>
      <protection locked="0"/>
    </xf>
    <xf numFmtId="3" fontId="15" fillId="2" borderId="27" xfId="0" applyNumberFormat="1" applyFont="1" applyFill="1" applyBorder="1" applyAlignment="1">
      <alignment horizontal="right" vertical="center"/>
    </xf>
    <xf numFmtId="3" fontId="4" fillId="2" borderId="27" xfId="0" applyNumberFormat="1" applyFont="1" applyFill="1" applyBorder="1" applyAlignment="1" applyProtection="1">
      <alignment vertical="center"/>
      <protection locked="0"/>
    </xf>
    <xf numFmtId="3" fontId="15" fillId="0" borderId="27" xfId="0" applyNumberFormat="1" applyFont="1" applyBorder="1" applyAlignment="1">
      <alignment vertical="center"/>
    </xf>
    <xf numFmtId="3" fontId="80" fillId="34" borderId="25" xfId="0" applyNumberFormat="1" applyFont="1" applyFill="1" applyBorder="1" applyAlignment="1">
      <alignment horizontal="center" vertical="center" wrapText="1"/>
    </xf>
    <xf numFmtId="0" fontId="81" fillId="0" borderId="0" xfId="0" applyFont="1" applyAlignment="1">
      <alignment vertical="center"/>
    </xf>
    <xf numFmtId="0" fontId="82" fillId="0" borderId="0" xfId="0" applyFont="1" applyAlignment="1">
      <alignment/>
    </xf>
    <xf numFmtId="0" fontId="0" fillId="0" borderId="0" xfId="0" applyFont="1" applyAlignment="1">
      <alignment/>
    </xf>
    <xf numFmtId="0" fontId="82" fillId="0" borderId="0" xfId="0" applyFont="1" applyAlignment="1">
      <alignment vertical="center"/>
    </xf>
    <xf numFmtId="0" fontId="82" fillId="0" borderId="0" xfId="0" applyFont="1" applyAlignment="1">
      <alignment horizontal="left" vertical="center" wrapText="1"/>
    </xf>
    <xf numFmtId="0" fontId="83" fillId="0" borderId="0" xfId="0" applyFont="1" applyAlignment="1">
      <alignment vertical="center"/>
    </xf>
    <xf numFmtId="0" fontId="84" fillId="0" borderId="0" xfId="0" applyFont="1" applyAlignment="1">
      <alignment vertical="center"/>
    </xf>
    <xf numFmtId="0" fontId="83" fillId="0" borderId="0" xfId="0" applyFont="1" applyAlignment="1">
      <alignment horizontal="center" vertical="center" wrapText="1"/>
    </xf>
    <xf numFmtId="0" fontId="83" fillId="0" borderId="0" xfId="0" applyFont="1" applyAlignment="1">
      <alignment vertical="center" wrapText="1"/>
    </xf>
    <xf numFmtId="0" fontId="83" fillId="0" borderId="0" xfId="0" applyFont="1" applyAlignment="1">
      <alignment horizontal="right" vertical="center" wrapText="1"/>
    </xf>
    <xf numFmtId="3" fontId="82" fillId="0" borderId="0" xfId="0" applyNumberFormat="1" applyFont="1" applyAlignment="1">
      <alignment horizontal="right" vertical="center" wrapText="1"/>
    </xf>
    <xf numFmtId="0" fontId="82" fillId="0" borderId="0" xfId="0" applyFont="1" applyAlignment="1">
      <alignment horizontal="right" vertical="center" wrapText="1"/>
    </xf>
    <xf numFmtId="0" fontId="82" fillId="0" borderId="28" xfId="0" applyFont="1" applyBorder="1" applyAlignment="1">
      <alignment horizontal="right" vertical="center" wrapText="1"/>
    </xf>
    <xf numFmtId="3" fontId="82" fillId="0" borderId="28" xfId="0" applyNumberFormat="1" applyFont="1" applyBorder="1" applyAlignment="1">
      <alignment horizontal="right" vertical="center" wrapText="1"/>
    </xf>
    <xf numFmtId="3" fontId="83" fillId="0" borderId="28" xfId="0" applyNumberFormat="1" applyFont="1" applyBorder="1" applyAlignment="1">
      <alignment horizontal="right" vertical="center" wrapText="1"/>
    </xf>
    <xf numFmtId="0" fontId="82" fillId="0" borderId="0" xfId="0" applyFont="1" applyAlignment="1">
      <alignment horizontal="left" wrapText="1"/>
    </xf>
    <xf numFmtId="0" fontId="82" fillId="0" borderId="0" xfId="0" applyFont="1" applyAlignment="1">
      <alignment vertical="center" wrapText="1"/>
    </xf>
    <xf numFmtId="0" fontId="83" fillId="0" borderId="0" xfId="0" applyFont="1" applyAlignment="1">
      <alignment horizontal="right" vertical="center"/>
    </xf>
    <xf numFmtId="0" fontId="82" fillId="0" borderId="0" xfId="0" applyFont="1" applyAlignment="1">
      <alignment horizontal="right" vertical="center"/>
    </xf>
    <xf numFmtId="0" fontId="82" fillId="0" borderId="28" xfId="0" applyFont="1" applyBorder="1" applyAlignment="1">
      <alignment horizontal="right" vertical="center"/>
    </xf>
    <xf numFmtId="0" fontId="83" fillId="0" borderId="0" xfId="0" applyFont="1" applyAlignment="1">
      <alignment horizontal="left" vertical="center"/>
    </xf>
    <xf numFmtId="0" fontId="83" fillId="0" borderId="28" xfId="0" applyFont="1" applyBorder="1" applyAlignment="1">
      <alignment horizontal="right" vertical="center"/>
    </xf>
    <xf numFmtId="0" fontId="0" fillId="0" borderId="0" xfId="0" applyFont="1" applyAlignment="1">
      <alignment vertical="center" wrapText="1"/>
    </xf>
    <xf numFmtId="0" fontId="5" fillId="0" borderId="0" xfId="0" applyFont="1" applyAlignment="1">
      <alignment horizontal="right" vertical="center" wrapText="1"/>
    </xf>
    <xf numFmtId="0" fontId="0" fillId="0" borderId="0" xfId="0" applyFont="1" applyAlignment="1">
      <alignment vertical="center"/>
    </xf>
    <xf numFmtId="0" fontId="5" fillId="0" borderId="0" xfId="0" applyFont="1" applyAlignment="1">
      <alignment vertical="center" wrapText="1"/>
    </xf>
    <xf numFmtId="0" fontId="0" fillId="0" borderId="0" xfId="0" applyFont="1" applyAlignment="1">
      <alignment horizontal="justify" vertical="center"/>
    </xf>
    <xf numFmtId="0" fontId="83" fillId="0" borderId="0" xfId="0" applyFont="1" applyAlignment="1">
      <alignment horizontal="center" vertical="center"/>
    </xf>
    <xf numFmtId="0" fontId="5" fillId="0" borderId="0" xfId="0" applyFont="1" applyAlignment="1">
      <alignment vertical="center"/>
    </xf>
    <xf numFmtId="3" fontId="82" fillId="0" borderId="0" xfId="0" applyNumberFormat="1" applyFont="1" applyAlignment="1">
      <alignment horizontal="right" vertical="center"/>
    </xf>
    <xf numFmtId="3" fontId="82" fillId="0" borderId="28" xfId="0" applyNumberFormat="1" applyFont="1" applyBorder="1" applyAlignment="1">
      <alignment horizontal="right" vertical="center"/>
    </xf>
    <xf numFmtId="3" fontId="83" fillId="0" borderId="28" xfId="0" applyNumberFormat="1" applyFont="1" applyBorder="1" applyAlignment="1">
      <alignment horizontal="right" vertical="center"/>
    </xf>
    <xf numFmtId="3" fontId="83" fillId="0" borderId="29" xfId="0" applyNumberFormat="1" applyFont="1" applyBorder="1" applyAlignment="1">
      <alignment horizontal="right" vertical="center"/>
    </xf>
    <xf numFmtId="0" fontId="82" fillId="0" borderId="0" xfId="0" applyFont="1" applyAlignment="1">
      <alignment horizontal="justify" vertical="center"/>
    </xf>
    <xf numFmtId="0" fontId="83" fillId="0" borderId="28" xfId="0" applyFont="1" applyBorder="1" applyAlignment="1">
      <alignment horizontal="center" vertical="center" wrapText="1"/>
    </xf>
    <xf numFmtId="0" fontId="29" fillId="0" borderId="0" xfId="0" applyFont="1" applyAlignment="1">
      <alignment vertical="center" wrapText="1"/>
    </xf>
    <xf numFmtId="0" fontId="83" fillId="0" borderId="29" xfId="0" applyFont="1" applyBorder="1" applyAlignment="1">
      <alignment horizontal="center" vertical="center" wrapText="1"/>
    </xf>
    <xf numFmtId="0" fontId="30" fillId="0" borderId="0" xfId="0" applyFont="1" applyAlignment="1">
      <alignment vertical="center"/>
    </xf>
    <xf numFmtId="0" fontId="83" fillId="0" borderId="29" xfId="0" applyFont="1" applyBorder="1" applyAlignment="1">
      <alignment horizontal="right" vertical="center"/>
    </xf>
    <xf numFmtId="0" fontId="0" fillId="0" borderId="0" xfId="0" applyFont="1" applyAlignment="1">
      <alignment horizontal="right" vertical="center"/>
    </xf>
    <xf numFmtId="0" fontId="0" fillId="0" borderId="0" xfId="0" applyFont="1" applyAlignment="1">
      <alignment vertical="top"/>
    </xf>
    <xf numFmtId="3" fontId="83" fillId="0" borderId="30" xfId="0" applyNumberFormat="1" applyFont="1" applyBorder="1" applyAlignment="1">
      <alignment horizontal="right" vertical="center"/>
    </xf>
    <xf numFmtId="0" fontId="83" fillId="0" borderId="30" xfId="0" applyFont="1" applyBorder="1" applyAlignment="1">
      <alignment horizontal="right" vertical="center" wrapText="1"/>
    </xf>
    <xf numFmtId="0" fontId="83" fillId="0" borderId="0" xfId="0" applyFont="1" applyAlignment="1">
      <alignment/>
    </xf>
    <xf numFmtId="0" fontId="82" fillId="0" borderId="0" xfId="0" applyFont="1" applyAlignment="1">
      <alignment horizontal="justify" vertical="center" wrapText="1"/>
    </xf>
    <xf numFmtId="0" fontId="82" fillId="0" borderId="0" xfId="0" applyFont="1" applyAlignment="1">
      <alignment horizontal="right" vertical="center" wrapText="1" indent="1"/>
    </xf>
    <xf numFmtId="0" fontId="0" fillId="0" borderId="0" xfId="0" applyFont="1" applyAlignment="1">
      <alignment horizontal="right" vertical="center" wrapText="1" indent="1"/>
    </xf>
    <xf numFmtId="43" fontId="0" fillId="0" borderId="0" xfId="42" applyFont="1" applyAlignment="1">
      <alignment/>
    </xf>
    <xf numFmtId="3" fontId="82" fillId="0" borderId="0" xfId="0" applyNumberFormat="1" applyFont="1" applyAlignment="1">
      <alignment horizontal="right" vertical="center" wrapText="1"/>
    </xf>
    <xf numFmtId="43" fontId="0" fillId="0" borderId="0" xfId="0" applyNumberFormat="1" applyFont="1" applyAlignment="1">
      <alignment/>
    </xf>
    <xf numFmtId="0" fontId="84" fillId="0" borderId="0" xfId="0" applyFont="1" applyAlignment="1">
      <alignment vertical="center" wrapText="1"/>
    </xf>
    <xf numFmtId="0" fontId="32" fillId="0" borderId="0" xfId="0" applyFont="1" applyAlignment="1">
      <alignment horizontal="right" vertical="center" wrapText="1" indent="1"/>
    </xf>
    <xf numFmtId="0" fontId="5" fillId="0" borderId="0" xfId="0" applyFont="1" applyAlignment="1">
      <alignment horizontal="right" vertical="center" wrapText="1" indent="1"/>
    </xf>
    <xf numFmtId="0" fontId="4" fillId="35" borderId="31" xfId="0" applyFont="1" applyFill="1" applyBorder="1" applyAlignment="1">
      <alignment horizontal="left" vertical="center" wrapText="1"/>
    </xf>
    <xf numFmtId="0" fontId="4" fillId="35" borderId="0" xfId="0" applyFont="1" applyFill="1" applyAlignment="1">
      <alignment vertical="center"/>
    </xf>
    <xf numFmtId="0" fontId="4" fillId="35" borderId="19" xfId="0" applyFont="1" applyFill="1" applyBorder="1" applyAlignment="1">
      <alignment horizontal="right" vertical="center" wrapText="1"/>
    </xf>
    <xf numFmtId="0" fontId="4" fillId="35" borderId="0" xfId="0" applyFont="1" applyFill="1" applyAlignment="1">
      <alignment horizontal="right" vertical="center" wrapText="1"/>
    </xf>
    <xf numFmtId="49" fontId="3" fillId="36" borderId="20" xfId="0" applyNumberFormat="1" applyFont="1" applyFill="1" applyBorder="1" applyAlignment="1" applyProtection="1">
      <alignment vertical="center"/>
      <protection locked="0"/>
    </xf>
    <xf numFmtId="49" fontId="3" fillId="36" borderId="21" xfId="0" applyNumberFormat="1" applyFont="1" applyFill="1" applyBorder="1" applyAlignment="1" applyProtection="1">
      <alignment vertical="center"/>
      <protection locked="0"/>
    </xf>
    <xf numFmtId="49" fontId="3" fillId="36" borderId="22" xfId="0" applyNumberFormat="1" applyFont="1" applyFill="1" applyBorder="1" applyAlignment="1" applyProtection="1">
      <alignment vertical="center"/>
      <protection locked="0"/>
    </xf>
    <xf numFmtId="0" fontId="23" fillId="35" borderId="0" xfId="0" applyFont="1" applyFill="1" applyAlignment="1">
      <alignment/>
    </xf>
    <xf numFmtId="0" fontId="4" fillId="35" borderId="0" xfId="0" applyFont="1" applyFill="1" applyAlignment="1">
      <alignment horizontal="center" vertical="center"/>
    </xf>
    <xf numFmtId="0" fontId="4" fillId="35" borderId="18" xfId="0" applyFont="1" applyFill="1" applyBorder="1" applyAlignment="1">
      <alignment horizontal="center" vertical="center"/>
    </xf>
    <xf numFmtId="0" fontId="23" fillId="36" borderId="20" xfId="0" applyFont="1" applyFill="1" applyBorder="1" applyAlignment="1" applyProtection="1">
      <alignment vertical="center"/>
      <protection locked="0"/>
    </xf>
    <xf numFmtId="0" fontId="23" fillId="36" borderId="21" xfId="0" applyFont="1" applyFill="1" applyBorder="1" applyAlignment="1" applyProtection="1">
      <alignment vertical="center"/>
      <protection locked="0"/>
    </xf>
    <xf numFmtId="0" fontId="23" fillId="36" borderId="22" xfId="0" applyFont="1" applyFill="1" applyBorder="1" applyAlignment="1" applyProtection="1">
      <alignment vertical="center"/>
      <protection locked="0"/>
    </xf>
    <xf numFmtId="0" fontId="4" fillId="35" borderId="15" xfId="0" applyFont="1" applyFill="1" applyBorder="1" applyAlignment="1">
      <alignment horizontal="left" vertical="center" wrapText="1"/>
    </xf>
    <xf numFmtId="0" fontId="85" fillId="35" borderId="19" xfId="0" applyFont="1" applyFill="1" applyBorder="1" applyAlignment="1">
      <alignment horizontal="center" vertical="center" wrapText="1"/>
    </xf>
    <xf numFmtId="0" fontId="85" fillId="35" borderId="0" xfId="0" applyFont="1" applyFill="1" applyAlignment="1">
      <alignment horizontal="center" vertical="center" wrapText="1"/>
    </xf>
    <xf numFmtId="0" fontId="4" fillId="35" borderId="19" xfId="0" applyFont="1" applyFill="1" applyBorder="1" applyAlignment="1">
      <alignment horizontal="right" vertical="center"/>
    </xf>
    <xf numFmtId="0" fontId="4" fillId="35" borderId="0" xfId="0" applyFont="1" applyFill="1" applyAlignment="1">
      <alignment horizontal="right" vertical="center"/>
    </xf>
    <xf numFmtId="49" fontId="3" fillId="36" borderId="20" xfId="0" applyNumberFormat="1" applyFont="1" applyFill="1" applyBorder="1" applyAlignment="1" applyProtection="1">
      <alignment horizontal="center" vertical="center"/>
      <protection locked="0"/>
    </xf>
    <xf numFmtId="49" fontId="3" fillId="36" borderId="22" xfId="0" applyNumberFormat="1" applyFont="1" applyFill="1" applyBorder="1" applyAlignment="1" applyProtection="1">
      <alignment horizontal="center" vertical="center"/>
      <protection locked="0"/>
    </xf>
    <xf numFmtId="0" fontId="2" fillId="35" borderId="0" xfId="0" applyFont="1" applyFill="1" applyAlignment="1">
      <alignment horizontal="right" vertical="center" wrapText="1"/>
    </xf>
    <xf numFmtId="0" fontId="2" fillId="35" borderId="18" xfId="0" applyFont="1" applyFill="1" applyBorder="1" applyAlignment="1">
      <alignment horizontal="right" vertical="center" wrapText="1"/>
    </xf>
    <xf numFmtId="0" fontId="3" fillId="36" borderId="20" xfId="0" applyFont="1" applyFill="1" applyBorder="1" applyAlignment="1" applyProtection="1">
      <alignment horizontal="center" vertical="center"/>
      <protection locked="0"/>
    </xf>
    <xf numFmtId="0" fontId="3" fillId="36" borderId="22" xfId="0" applyFont="1" applyFill="1" applyBorder="1" applyAlignment="1" applyProtection="1">
      <alignment horizontal="center" vertical="center"/>
      <protection locked="0"/>
    </xf>
    <xf numFmtId="0" fontId="86" fillId="35" borderId="32" xfId="0" applyFont="1" applyFill="1" applyBorder="1" applyAlignment="1">
      <alignment vertical="center"/>
    </xf>
    <xf numFmtId="0" fontId="86" fillId="35" borderId="15" xfId="0" applyFont="1" applyFill="1" applyBorder="1" applyAlignment="1">
      <alignment vertical="center"/>
    </xf>
    <xf numFmtId="0" fontId="22" fillId="35" borderId="19" xfId="0" applyFont="1" applyFill="1" applyBorder="1" applyAlignment="1">
      <alignment horizontal="center" vertical="center"/>
    </xf>
    <xf numFmtId="0" fontId="22" fillId="35" borderId="0" xfId="0" applyFont="1" applyFill="1" applyAlignment="1">
      <alignment horizontal="center" vertical="center"/>
    </xf>
    <xf numFmtId="0" fontId="22" fillId="35" borderId="18" xfId="0" applyFont="1" applyFill="1" applyBorder="1" applyAlignment="1">
      <alignment horizontal="center" vertical="center"/>
    </xf>
    <xf numFmtId="0" fontId="3" fillId="35" borderId="19" xfId="0" applyFont="1" applyFill="1" applyBorder="1" applyAlignment="1">
      <alignment vertical="center" wrapText="1"/>
    </xf>
    <xf numFmtId="0" fontId="3" fillId="35" borderId="0" xfId="0" applyFont="1" applyFill="1" applyAlignment="1">
      <alignment vertical="center" wrapText="1"/>
    </xf>
    <xf numFmtId="14" fontId="3" fillId="36" borderId="20" xfId="0" applyNumberFormat="1" applyFont="1" applyFill="1" applyBorder="1" applyAlignment="1" applyProtection="1">
      <alignment horizontal="center" vertical="center"/>
      <protection locked="0"/>
    </xf>
    <xf numFmtId="14" fontId="3" fillId="36" borderId="22" xfId="0" applyNumberFormat="1" applyFont="1" applyFill="1" applyBorder="1" applyAlignment="1" applyProtection="1">
      <alignment horizontal="center" vertical="center"/>
      <protection locked="0"/>
    </xf>
    <xf numFmtId="0" fontId="3" fillId="0" borderId="19" xfId="0" applyFont="1" applyBorder="1" applyAlignment="1">
      <alignment horizontal="center" vertical="center" wrapText="1"/>
    </xf>
    <xf numFmtId="0" fontId="3" fillId="0" borderId="0" xfId="0" applyFont="1" applyAlignment="1">
      <alignment horizontal="center" vertical="center" wrapText="1"/>
    </xf>
    <xf numFmtId="0" fontId="3" fillId="0" borderId="18" xfId="0" applyFont="1" applyBorder="1" applyAlignment="1">
      <alignment horizontal="center" vertical="center" wrapText="1"/>
    </xf>
    <xf numFmtId="0" fontId="23" fillId="35" borderId="0" xfId="0" applyFont="1" applyFill="1" applyAlignment="1">
      <alignment wrapText="1"/>
    </xf>
    <xf numFmtId="0" fontId="23" fillId="35" borderId="0" xfId="0" applyFont="1" applyFill="1" applyAlignment="1">
      <alignment vertical="center" wrapText="1"/>
    </xf>
    <xf numFmtId="0" fontId="23" fillId="35" borderId="19" xfId="0" applyFont="1" applyFill="1" applyBorder="1" applyAlignment="1">
      <alignment wrapText="1"/>
    </xf>
    <xf numFmtId="0" fontId="3" fillId="36" borderId="20" xfId="0" applyFont="1" applyFill="1" applyBorder="1" applyAlignment="1" applyProtection="1">
      <alignment vertical="center"/>
      <protection locked="0"/>
    </xf>
    <xf numFmtId="0" fontId="3" fillId="36" borderId="21" xfId="0" applyFont="1" applyFill="1" applyBorder="1" applyAlignment="1" applyProtection="1">
      <alignment vertical="center"/>
      <protection locked="0"/>
    </xf>
    <xf numFmtId="0" fontId="3" fillId="36" borderId="22" xfId="0" applyFont="1" applyFill="1" applyBorder="1" applyAlignment="1" applyProtection="1">
      <alignment vertical="center"/>
      <protection locked="0"/>
    </xf>
    <xf numFmtId="0" fontId="24" fillId="35" borderId="19" xfId="0" applyFont="1" applyFill="1" applyBorder="1" applyAlignment="1">
      <alignment vertical="center"/>
    </xf>
    <xf numFmtId="0" fontId="24" fillId="35" borderId="0" xfId="0" applyFont="1" applyFill="1" applyAlignment="1">
      <alignment vertical="center"/>
    </xf>
    <xf numFmtId="0" fontId="4" fillId="35" borderId="18" xfId="0" applyFont="1" applyFill="1" applyBorder="1" applyAlignment="1">
      <alignment horizontal="right" vertical="center" wrapText="1"/>
    </xf>
    <xf numFmtId="0" fontId="23" fillId="36" borderId="20" xfId="0" applyFont="1" applyFill="1" applyBorder="1" applyAlignment="1" applyProtection="1">
      <alignment/>
      <protection locked="0"/>
    </xf>
    <xf numFmtId="0" fontId="23" fillId="36" borderId="21" xfId="0" applyFont="1" applyFill="1" applyBorder="1" applyAlignment="1" applyProtection="1">
      <alignment/>
      <protection locked="0"/>
    </xf>
    <xf numFmtId="0" fontId="23" fillId="36" borderId="22" xfId="0" applyFont="1" applyFill="1" applyBorder="1" applyAlignment="1" applyProtection="1">
      <alignment/>
      <protection locked="0"/>
    </xf>
    <xf numFmtId="0" fontId="4" fillId="35" borderId="19" xfId="0" applyFont="1" applyFill="1" applyBorder="1" applyAlignment="1">
      <alignment horizontal="center" vertical="center" wrapText="1"/>
    </xf>
    <xf numFmtId="0" fontId="4" fillId="35" borderId="0" xfId="0" applyFont="1" applyFill="1" applyAlignment="1">
      <alignment horizontal="center" vertical="center" wrapText="1"/>
    </xf>
    <xf numFmtId="0" fontId="4" fillId="35" borderId="18" xfId="0" applyFont="1" applyFill="1" applyBorder="1" applyAlignment="1">
      <alignment horizontal="center" vertical="center" wrapText="1"/>
    </xf>
    <xf numFmtId="0" fontId="23" fillId="35" borderId="0" xfId="0" applyFont="1" applyFill="1" applyAlignment="1">
      <alignment vertical="center"/>
    </xf>
    <xf numFmtId="0" fontId="23" fillId="35" borderId="18" xfId="0" applyFont="1" applyFill="1" applyBorder="1" applyAlignment="1">
      <alignment vertical="center"/>
    </xf>
    <xf numFmtId="0" fontId="3" fillId="36" borderId="20" xfId="0" applyFont="1" applyFill="1" applyBorder="1" applyAlignment="1" applyProtection="1">
      <alignment horizontal="right" vertical="center"/>
      <protection locked="0"/>
    </xf>
    <xf numFmtId="0" fontId="3" fillId="36" borderId="21" xfId="0" applyFont="1" applyFill="1" applyBorder="1" applyAlignment="1" applyProtection="1">
      <alignment horizontal="right" vertical="center"/>
      <protection locked="0"/>
    </xf>
    <xf numFmtId="0" fontId="3" fillId="36" borderId="22" xfId="0" applyFont="1" applyFill="1" applyBorder="1" applyAlignment="1" applyProtection="1">
      <alignment horizontal="right" vertical="center"/>
      <protection locked="0"/>
    </xf>
    <xf numFmtId="0" fontId="4" fillId="35" borderId="19" xfId="0" applyFont="1" applyFill="1" applyBorder="1" applyAlignment="1">
      <alignment horizontal="center" vertical="center"/>
    </xf>
    <xf numFmtId="0" fontId="26" fillId="35" borderId="0" xfId="0" applyFont="1" applyFill="1" applyAlignment="1">
      <alignment vertical="center"/>
    </xf>
    <xf numFmtId="0" fontId="26" fillId="35" borderId="18" xfId="0" applyFont="1" applyFill="1" applyBorder="1" applyAlignment="1">
      <alignment vertical="center"/>
    </xf>
    <xf numFmtId="0" fontId="23" fillId="35" borderId="0" xfId="0" applyFont="1" applyFill="1" applyAlignment="1">
      <alignment vertical="top" wrapText="1"/>
    </xf>
    <xf numFmtId="0" fontId="23" fillId="35" borderId="0" xfId="0" applyFont="1" applyFill="1" applyAlignment="1" applyProtection="1">
      <alignment/>
      <protection locked="0"/>
    </xf>
    <xf numFmtId="0" fontId="23" fillId="35" borderId="0" xfId="0" applyFont="1" applyFill="1" applyAlignment="1">
      <alignment vertical="top"/>
    </xf>
    <xf numFmtId="0" fontId="4" fillId="35" borderId="19" xfId="0" applyFont="1" applyFill="1" applyBorder="1" applyAlignment="1">
      <alignment horizontal="left" vertical="center"/>
    </xf>
    <xf numFmtId="0" fontId="4" fillId="35" borderId="0" xfId="0" applyFont="1" applyFill="1" applyAlignment="1">
      <alignment horizontal="left" vertical="center"/>
    </xf>
    <xf numFmtId="0" fontId="15" fillId="2" borderId="27" xfId="0" applyFont="1" applyFill="1" applyBorder="1" applyAlignment="1">
      <alignment horizontal="left" vertical="center" wrapText="1"/>
    </xf>
    <xf numFmtId="0" fontId="4" fillId="0" borderId="27" xfId="0" applyFont="1" applyBorder="1" applyAlignment="1">
      <alignment horizontal="left" vertical="center" wrapText="1"/>
    </xf>
    <xf numFmtId="0" fontId="15" fillId="0" borderId="27" xfId="0" applyFont="1" applyBorder="1" applyAlignment="1">
      <alignment horizontal="left" vertical="center" wrapText="1"/>
    </xf>
    <xf numFmtId="0" fontId="87" fillId="2" borderId="27"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3" fillId="0" borderId="27" xfId="0" applyFont="1" applyBorder="1" applyAlignment="1">
      <alignment horizontal="left" vertical="center" wrapText="1"/>
    </xf>
    <xf numFmtId="0" fontId="5" fillId="33" borderId="33" xfId="0" applyFont="1" applyFill="1"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34" xfId="0" applyBorder="1" applyAlignment="1" applyProtection="1">
      <alignment vertical="center" wrapText="1"/>
      <protection locked="0"/>
    </xf>
    <xf numFmtId="0" fontId="16" fillId="34" borderId="21"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34" borderId="32"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40" borderId="21" xfId="0" applyFont="1" applyFill="1" applyBorder="1" applyAlignment="1">
      <alignment horizontal="left" vertical="center" wrapText="1"/>
    </xf>
    <xf numFmtId="0" fontId="0" fillId="40" borderId="22" xfId="0" applyFont="1" applyFill="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21" xfId="0" applyFont="1" applyBorder="1" applyAlignment="1">
      <alignment horizontal="right" vertical="top" wrapText="1"/>
    </xf>
    <xf numFmtId="0" fontId="10" fillId="40" borderId="27" xfId="0" applyFont="1" applyFill="1" applyBorder="1" applyAlignment="1">
      <alignment horizontal="left" vertical="center" wrapText="1"/>
    </xf>
    <xf numFmtId="0" fontId="12" fillId="40" borderId="27" xfId="0" applyFont="1" applyFill="1" applyBorder="1" applyAlignment="1">
      <alignment vertical="center"/>
    </xf>
    <xf numFmtId="0" fontId="10" fillId="40" borderId="27" xfId="0" applyFont="1" applyFill="1" applyBorder="1" applyAlignment="1">
      <alignment vertical="center" wrapText="1"/>
    </xf>
    <xf numFmtId="0" fontId="4" fillId="35" borderId="27" xfId="0" applyFont="1" applyFill="1" applyBorder="1" applyAlignment="1">
      <alignment horizontal="left" vertical="center" wrapText="1" indent="1"/>
    </xf>
    <xf numFmtId="0" fontId="4" fillId="0" borderId="27" xfId="0" applyFont="1" applyBorder="1" applyAlignment="1">
      <alignment horizontal="left" vertical="center" wrapText="1" indent="1"/>
    </xf>
    <xf numFmtId="0" fontId="4" fillId="2" borderId="27" xfId="0" applyFont="1" applyFill="1" applyBorder="1" applyAlignment="1">
      <alignment horizontal="left" vertical="center" wrapText="1" indent="1"/>
    </xf>
    <xf numFmtId="0" fontId="3" fillId="2" borderId="27"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10" fillId="0" borderId="27" xfId="0" applyFont="1" applyBorder="1" applyAlignment="1">
      <alignment horizontal="left" vertical="center" wrapText="1" indent="1"/>
    </xf>
    <xf numFmtId="0" fontId="3" fillId="40" borderId="27" xfId="0" applyFont="1" applyFill="1" applyBorder="1" applyAlignment="1">
      <alignment horizontal="left" vertical="center" wrapText="1"/>
    </xf>
    <xf numFmtId="0" fontId="3" fillId="40" borderId="27" xfId="0" applyFont="1" applyFill="1" applyBorder="1" applyAlignment="1">
      <alignment vertical="center" wrapText="1"/>
    </xf>
    <xf numFmtId="0" fontId="3" fillId="0" borderId="27" xfId="0" applyFont="1" applyBorder="1" applyAlignment="1">
      <alignment horizontal="left" vertical="center" wrapText="1"/>
    </xf>
    <xf numFmtId="0" fontId="19" fillId="0" borderId="27" xfId="0" applyFont="1" applyBorder="1" applyAlignment="1">
      <alignment horizontal="left" vertical="center" wrapText="1"/>
    </xf>
    <xf numFmtId="0" fontId="0" fillId="0" borderId="21" xfId="56" applyFont="1" applyBorder="1" applyAlignment="1">
      <alignment horizontal="right" vertical="top" wrapText="1"/>
      <protection/>
    </xf>
    <xf numFmtId="0" fontId="0" fillId="0" borderId="21" xfId="0" applyBorder="1" applyAlignment="1">
      <alignment horizontal="right" wrapText="1"/>
    </xf>
    <xf numFmtId="0" fontId="4" fillId="2" borderId="27" xfId="0" applyFont="1" applyFill="1" applyBorder="1" applyAlignment="1">
      <alignment horizontal="left" vertical="center" wrapText="1"/>
    </xf>
    <xf numFmtId="0" fontId="3" fillId="2" borderId="27" xfId="0" applyFont="1" applyFill="1" applyBorder="1" applyAlignment="1">
      <alignment horizontal="left" vertical="center" wrapText="1" indent="1"/>
    </xf>
    <xf numFmtId="0" fontId="7" fillId="0" borderId="0" xfId="56" applyFont="1" applyAlignment="1">
      <alignment horizontal="center" vertical="center" wrapText="1"/>
      <protection/>
    </xf>
    <xf numFmtId="0" fontId="3" fillId="34" borderId="27" xfId="56" applyFont="1" applyFill="1" applyBorder="1" applyAlignment="1">
      <alignment horizontal="center" vertical="center" wrapText="1"/>
      <protection/>
    </xf>
    <xf numFmtId="0" fontId="0" fillId="0" borderId="27" xfId="0" applyBorder="1" applyAlignment="1">
      <alignment horizontal="center" vertical="center" wrapText="1"/>
    </xf>
    <xf numFmtId="0" fontId="16" fillId="34" borderId="27" xfId="56" applyFont="1" applyFill="1" applyBorder="1" applyAlignment="1">
      <alignment horizontal="center" vertical="center"/>
      <protection/>
    </xf>
    <xf numFmtId="0" fontId="0" fillId="0" borderId="27" xfId="0" applyBorder="1" applyAlignment="1">
      <alignment horizontal="center" vertical="center"/>
    </xf>
    <xf numFmtId="0" fontId="5" fillId="41" borderId="33" xfId="56" applyFont="1" applyFill="1" applyBorder="1" applyAlignment="1" applyProtection="1">
      <alignment vertical="center" wrapText="1"/>
      <protection locked="0"/>
    </xf>
    <xf numFmtId="0" fontId="5" fillId="0" borderId="0" xfId="56" applyFont="1" applyAlignment="1" applyProtection="1">
      <alignment horizontal="center" vertical="top" wrapText="1"/>
      <protection locked="0"/>
    </xf>
    <xf numFmtId="0" fontId="10" fillId="0" borderId="27" xfId="0" applyFont="1" applyBorder="1" applyAlignment="1">
      <alignment horizontal="left" vertical="center" wrapText="1"/>
    </xf>
    <xf numFmtId="0" fontId="10" fillId="42" borderId="27" xfId="0" applyFont="1" applyFill="1" applyBorder="1" applyAlignment="1">
      <alignment horizontal="left" vertical="center" shrinkToFit="1"/>
    </xf>
    <xf numFmtId="0" fontId="19" fillId="0" borderId="27" xfId="0" applyFont="1" applyBorder="1" applyAlignment="1">
      <alignment horizontal="left" vertical="center" wrapText="1" indent="2"/>
    </xf>
    <xf numFmtId="0" fontId="16" fillId="34" borderId="27" xfId="56" applyFont="1" applyFill="1" applyBorder="1" applyAlignment="1">
      <alignment horizontal="center" vertical="center" wrapText="1"/>
      <protection/>
    </xf>
    <xf numFmtId="0" fontId="0" fillId="0" borderId="0" xfId="0" applyAlignment="1">
      <alignment horizontal="center" wrapText="1"/>
    </xf>
    <xf numFmtId="0" fontId="16" fillId="33" borderId="33" xfId="56" applyFont="1" applyFill="1" applyBorder="1" applyAlignment="1" applyProtection="1">
      <alignment vertical="center" wrapText="1"/>
      <protection locked="0"/>
    </xf>
    <xf numFmtId="0" fontId="0" fillId="0" borderId="21" xfId="0" applyBorder="1" applyAlignment="1">
      <alignment horizontal="right"/>
    </xf>
    <xf numFmtId="0" fontId="0" fillId="0" borderId="21" xfId="0" applyFont="1" applyBorder="1" applyAlignment="1">
      <alignment horizontal="right"/>
    </xf>
    <xf numFmtId="0" fontId="4" fillId="42" borderId="27" xfId="0" applyFont="1" applyFill="1" applyBorder="1" applyAlignment="1">
      <alignment horizontal="left" vertical="center" shrinkToFit="1"/>
    </xf>
    <xf numFmtId="0" fontId="18" fillId="2" borderId="12" xfId="0" applyFont="1" applyFill="1" applyBorder="1" applyAlignment="1">
      <alignment horizontal="left" vertical="center" wrapText="1"/>
    </xf>
    <xf numFmtId="0" fontId="2" fillId="0" borderId="11" xfId="0" applyFont="1" applyBorder="1" applyAlignment="1">
      <alignment horizontal="left" vertical="center" wrapText="1"/>
    </xf>
    <xf numFmtId="0" fontId="16" fillId="2" borderId="12" xfId="0" applyFont="1" applyFill="1" applyBorder="1" applyAlignment="1">
      <alignment horizontal="left" vertical="center" wrapText="1"/>
    </xf>
    <xf numFmtId="0" fontId="18" fillId="43" borderId="35" xfId="0" applyFont="1" applyFill="1" applyBorder="1" applyAlignment="1">
      <alignment horizontal="left" vertical="center"/>
    </xf>
    <xf numFmtId="0" fontId="2" fillId="0" borderId="35" xfId="0" applyFont="1" applyBorder="1" applyAlignment="1">
      <alignment vertical="center"/>
    </xf>
    <xf numFmtId="0" fontId="18" fillId="2" borderId="11" xfId="0" applyFont="1" applyFill="1" applyBorder="1" applyAlignment="1">
      <alignment horizontal="left" vertical="center" wrapText="1"/>
    </xf>
    <xf numFmtId="0" fontId="2" fillId="0" borderId="35" xfId="0" applyFont="1" applyBorder="1" applyAlignment="1">
      <alignment/>
    </xf>
    <xf numFmtId="0" fontId="16" fillId="0" borderId="11" xfId="0" applyFont="1" applyBorder="1" applyAlignment="1">
      <alignment horizontal="left" vertical="center" wrapText="1"/>
    </xf>
    <xf numFmtId="0" fontId="16" fillId="2" borderId="11" xfId="0" applyFont="1" applyFill="1" applyBorder="1" applyAlignment="1">
      <alignment horizontal="left" vertical="center" wrapText="1"/>
    </xf>
    <xf numFmtId="3" fontId="8" fillId="34" borderId="36" xfId="0" applyNumberFormat="1" applyFont="1" applyFill="1" applyBorder="1" applyAlignment="1">
      <alignment horizontal="center" vertical="center" wrapText="1"/>
    </xf>
    <xf numFmtId="3" fontId="2" fillId="0" borderId="25" xfId="0" applyNumberFormat="1" applyFont="1" applyBorder="1" applyAlignment="1">
      <alignment/>
    </xf>
    <xf numFmtId="3" fontId="8" fillId="34" borderId="37" xfId="0" applyNumberFormat="1" applyFont="1" applyFill="1" applyBorder="1" applyAlignment="1">
      <alignment horizontal="center" vertical="center" wrapText="1"/>
    </xf>
    <xf numFmtId="3" fontId="2" fillId="0" borderId="38" xfId="0" applyNumberFormat="1" applyFont="1" applyBorder="1" applyAlignment="1">
      <alignment/>
    </xf>
    <xf numFmtId="49" fontId="8" fillId="34" borderId="39" xfId="0" applyNumberFormat="1" applyFont="1" applyFill="1" applyBorder="1" applyAlignment="1">
      <alignment horizontal="center" vertical="center" wrapText="1"/>
    </xf>
    <xf numFmtId="49" fontId="8" fillId="34" borderId="10" xfId="0" applyNumberFormat="1" applyFont="1" applyFill="1" applyBorder="1" applyAlignment="1">
      <alignment horizontal="center" vertical="center" wrapText="1"/>
    </xf>
    <xf numFmtId="0" fontId="18" fillId="43" borderId="40" xfId="0" applyFont="1" applyFill="1" applyBorder="1" applyAlignment="1">
      <alignment horizontal="left" vertical="center"/>
    </xf>
    <xf numFmtId="0" fontId="20" fillId="43" borderId="40" xfId="0" applyFont="1" applyFill="1" applyBorder="1" applyAlignment="1">
      <alignment vertical="center"/>
    </xf>
    <xf numFmtId="0" fontId="2" fillId="0" borderId="40" xfId="0" applyFont="1" applyBorder="1" applyAlignment="1">
      <alignment vertical="center"/>
    </xf>
    <xf numFmtId="0" fontId="7" fillId="0" borderId="0" xfId="61" applyFont="1" applyAlignment="1">
      <alignment horizontal="center" vertical="center" wrapText="1"/>
      <protection/>
    </xf>
    <xf numFmtId="0" fontId="0" fillId="0" borderId="0" xfId="56" applyAlignment="1">
      <alignment horizontal="center" vertical="center" wrapText="1"/>
      <protection/>
    </xf>
    <xf numFmtId="0" fontId="5" fillId="0" borderId="0" xfId="61" applyFont="1" applyAlignment="1">
      <alignment horizontal="center" vertical="center"/>
      <protection/>
    </xf>
    <xf numFmtId="0" fontId="8" fillId="34" borderId="41"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5" xfId="0" applyFont="1" applyBorder="1" applyAlignment="1">
      <alignment horizontal="center" vertical="center" wrapText="1"/>
    </xf>
    <xf numFmtId="0" fontId="8" fillId="34" borderId="36" xfId="0" applyFont="1" applyFill="1" applyBorder="1" applyAlignment="1">
      <alignment horizontal="center" vertical="center" wrapText="1"/>
    </xf>
    <xf numFmtId="0" fontId="2" fillId="0" borderId="25" xfId="0" applyFont="1" applyBorder="1" applyAlignment="1">
      <alignment/>
    </xf>
    <xf numFmtId="0" fontId="82" fillId="0" borderId="0" xfId="0" applyFont="1" applyAlignment="1">
      <alignment horizontal="left" vertical="center" wrapText="1"/>
    </xf>
    <xf numFmtId="0" fontId="0" fillId="0" borderId="0" xfId="0" applyFont="1" applyAlignment="1">
      <alignment horizontal="left" wrapText="1"/>
    </xf>
    <xf numFmtId="0" fontId="0" fillId="0" borderId="0" xfId="0" applyFont="1" applyAlignment="1">
      <alignment horizontal="left" vertical="center" wrapText="1"/>
    </xf>
    <xf numFmtId="0" fontId="83" fillId="0" borderId="0" xfId="0" applyFont="1" applyAlignment="1">
      <alignment horizontal="center" vertical="center" wrapText="1"/>
    </xf>
    <xf numFmtId="0" fontId="82" fillId="0" borderId="0" xfId="0" applyFont="1" applyAlignment="1">
      <alignment vertical="center" wrapText="1"/>
    </xf>
    <xf numFmtId="0" fontId="83" fillId="0" borderId="0" xfId="0" applyFont="1" applyAlignment="1">
      <alignment horizontal="left" vertical="center"/>
    </xf>
    <xf numFmtId="0" fontId="83" fillId="0" borderId="28" xfId="0" applyFont="1" applyBorder="1" applyAlignment="1">
      <alignment horizontal="center" vertical="center" wrapText="1"/>
    </xf>
    <xf numFmtId="0" fontId="83" fillId="0" borderId="0" xfId="0" applyFont="1" applyAlignment="1">
      <alignment horizontal="center" vertical="center"/>
    </xf>
    <xf numFmtId="0" fontId="0" fillId="0" borderId="0" xfId="0" applyFont="1" applyAlignment="1">
      <alignment wrapText="1"/>
    </xf>
    <xf numFmtId="0" fontId="0" fillId="0" borderId="0" xfId="0" applyFont="1" applyAlignment="1">
      <alignment horizontal="left" vertical="top" wrapText="1"/>
    </xf>
    <xf numFmtId="0" fontId="0" fillId="0" borderId="0" xfId="0" applyFont="1" applyAlignment="1">
      <alignment horizontal="lef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rmal 2 2" xfId="57"/>
    <cellStyle name="Note" xfId="58"/>
    <cellStyle name="Output" xfId="59"/>
    <cellStyle name="Percent" xfId="60"/>
    <cellStyle name="Style 1"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28">
      <selection activeCell="C59" sqref="C59:J59"/>
    </sheetView>
  </sheetViews>
  <sheetFormatPr defaultColWidth="9.140625" defaultRowHeight="12.75"/>
  <cols>
    <col min="9" max="9" width="13.421875" style="0" customWidth="1"/>
  </cols>
  <sheetData>
    <row r="1" spans="1:10" ht="15.75">
      <c r="A1" s="175"/>
      <c r="B1" s="176"/>
      <c r="C1" s="176"/>
      <c r="D1" s="15"/>
      <c r="E1" s="15"/>
      <c r="F1" s="15"/>
      <c r="G1" s="15"/>
      <c r="H1" s="15"/>
      <c r="I1" s="15"/>
      <c r="J1" s="16"/>
    </row>
    <row r="2" spans="1:10" ht="14.25" customHeight="1">
      <c r="A2" s="177" t="s">
        <v>316</v>
      </c>
      <c r="B2" s="178"/>
      <c r="C2" s="178"/>
      <c r="D2" s="178"/>
      <c r="E2" s="178"/>
      <c r="F2" s="178"/>
      <c r="G2" s="178"/>
      <c r="H2" s="178"/>
      <c r="I2" s="178"/>
      <c r="J2" s="179"/>
    </row>
    <row r="3" spans="1:10" ht="15">
      <c r="A3" s="51"/>
      <c r="B3" s="52"/>
      <c r="C3" s="52"/>
      <c r="D3" s="52"/>
      <c r="E3" s="52"/>
      <c r="F3" s="52"/>
      <c r="G3" s="52"/>
      <c r="H3" s="52"/>
      <c r="I3" s="52"/>
      <c r="J3" s="53"/>
    </row>
    <row r="4" spans="1:10" ht="33" customHeight="1">
      <c r="A4" s="180" t="s">
        <v>301</v>
      </c>
      <c r="B4" s="181"/>
      <c r="C4" s="181"/>
      <c r="D4" s="181"/>
      <c r="E4" s="182">
        <v>44927</v>
      </c>
      <c r="F4" s="183"/>
      <c r="G4" s="59" t="s">
        <v>0</v>
      </c>
      <c r="H4" s="182">
        <v>45291</v>
      </c>
      <c r="I4" s="183"/>
      <c r="J4" s="17"/>
    </row>
    <row r="5" spans="1:10" s="64" customFormat="1" ht="9.75" customHeight="1">
      <c r="A5" s="184"/>
      <c r="B5" s="185"/>
      <c r="C5" s="185"/>
      <c r="D5" s="185"/>
      <c r="E5" s="185"/>
      <c r="F5" s="185"/>
      <c r="G5" s="185"/>
      <c r="H5" s="185"/>
      <c r="I5" s="185"/>
      <c r="J5" s="186"/>
    </row>
    <row r="6" spans="1:10" ht="20.25" customHeight="1">
      <c r="A6" s="54"/>
      <c r="B6" s="65" t="s">
        <v>321</v>
      </c>
      <c r="C6" s="55"/>
      <c r="D6" s="55"/>
      <c r="E6" s="77">
        <v>2023</v>
      </c>
      <c r="F6" s="66"/>
      <c r="G6" s="59"/>
      <c r="H6" s="66"/>
      <c r="I6" s="66"/>
      <c r="J6" s="26"/>
    </row>
    <row r="7" spans="1:10" s="68" customFormat="1" ht="10.5" customHeight="1">
      <c r="A7" s="54"/>
      <c r="B7" s="55"/>
      <c r="C7" s="55"/>
      <c r="D7" s="55"/>
      <c r="E7" s="67"/>
      <c r="F7" s="67"/>
      <c r="G7" s="59"/>
      <c r="H7" s="67"/>
      <c r="I7" s="67"/>
      <c r="J7" s="26"/>
    </row>
    <row r="8" spans="1:10" ht="37.5" customHeight="1">
      <c r="A8" s="165" t="s">
        <v>322</v>
      </c>
      <c r="B8" s="166"/>
      <c r="C8" s="166"/>
      <c r="D8" s="166"/>
      <c r="E8" s="166"/>
      <c r="F8" s="166"/>
      <c r="G8" s="166"/>
      <c r="H8" s="166"/>
      <c r="I8" s="166"/>
      <c r="J8" s="18"/>
    </row>
    <row r="9" spans="1:10" ht="14.25">
      <c r="A9" s="19"/>
      <c r="B9" s="47"/>
      <c r="C9" s="47"/>
      <c r="D9" s="47"/>
      <c r="E9" s="188"/>
      <c r="F9" s="188"/>
      <c r="G9" s="158"/>
      <c r="H9" s="158"/>
      <c r="I9" s="57"/>
      <c r="J9" s="58"/>
    </row>
    <row r="10" spans="1:10" ht="25.5" customHeight="1">
      <c r="A10" s="167" t="s">
        <v>302</v>
      </c>
      <c r="B10" s="168"/>
      <c r="C10" s="169" t="s">
        <v>445</v>
      </c>
      <c r="D10" s="170"/>
      <c r="E10" s="49"/>
      <c r="F10" s="171" t="s">
        <v>323</v>
      </c>
      <c r="G10" s="172"/>
      <c r="H10" s="173" t="s">
        <v>446</v>
      </c>
      <c r="I10" s="174"/>
      <c r="J10" s="20"/>
    </row>
    <row r="11" spans="1:10" ht="15" customHeight="1">
      <c r="A11" s="19"/>
      <c r="B11" s="47"/>
      <c r="C11" s="47"/>
      <c r="D11" s="47"/>
      <c r="E11" s="187"/>
      <c r="F11" s="187"/>
      <c r="G11" s="187"/>
      <c r="H11" s="187"/>
      <c r="I11" s="50"/>
      <c r="J11" s="20"/>
    </row>
    <row r="12" spans="1:10" ht="21" customHeight="1">
      <c r="A12" s="153" t="s">
        <v>317</v>
      </c>
      <c r="B12" s="168"/>
      <c r="C12" s="169" t="s">
        <v>447</v>
      </c>
      <c r="D12" s="170"/>
      <c r="E12" s="189"/>
      <c r="F12" s="187"/>
      <c r="G12" s="187"/>
      <c r="H12" s="187"/>
      <c r="I12" s="50"/>
      <c r="J12" s="20"/>
    </row>
    <row r="13" spans="1:10" ht="10.5" customHeight="1">
      <c r="A13" s="49"/>
      <c r="B13" s="50"/>
      <c r="C13" s="47"/>
      <c r="D13" s="47"/>
      <c r="E13" s="158"/>
      <c r="F13" s="158"/>
      <c r="G13" s="158"/>
      <c r="H13" s="158"/>
      <c r="I13" s="47"/>
      <c r="J13" s="21"/>
    </row>
    <row r="14" spans="1:10" ht="22.5" customHeight="1">
      <c r="A14" s="153" t="s">
        <v>303</v>
      </c>
      <c r="B14" s="195"/>
      <c r="C14" s="169" t="s">
        <v>448</v>
      </c>
      <c r="D14" s="170"/>
      <c r="E14" s="193"/>
      <c r="F14" s="194"/>
      <c r="G14" s="63" t="s">
        <v>324</v>
      </c>
      <c r="H14" s="173" t="s">
        <v>449</v>
      </c>
      <c r="I14" s="174"/>
      <c r="J14" s="60"/>
    </row>
    <row r="15" spans="1:10" ht="14.25" customHeight="1">
      <c r="A15" s="49"/>
      <c r="B15" s="50"/>
      <c r="C15" s="47"/>
      <c r="D15" s="47"/>
      <c r="E15" s="158"/>
      <c r="F15" s="158"/>
      <c r="G15" s="158"/>
      <c r="H15" s="158"/>
      <c r="I15" s="47"/>
      <c r="J15" s="21"/>
    </row>
    <row r="16" spans="1:10" ht="12.75" customHeight="1">
      <c r="A16" s="153" t="s">
        <v>325</v>
      </c>
      <c r="B16" s="195"/>
      <c r="C16" s="169" t="s">
        <v>450</v>
      </c>
      <c r="D16" s="170"/>
      <c r="E16" s="56"/>
      <c r="F16" s="56"/>
      <c r="G16" s="56"/>
      <c r="H16" s="56"/>
      <c r="I16" s="56"/>
      <c r="J16" s="60"/>
    </row>
    <row r="17" spans="1:10" ht="14.25" customHeight="1">
      <c r="A17" s="199"/>
      <c r="B17" s="200"/>
      <c r="C17" s="200"/>
      <c r="D17" s="200"/>
      <c r="E17" s="200"/>
      <c r="F17" s="200"/>
      <c r="G17" s="200"/>
      <c r="H17" s="200"/>
      <c r="I17" s="200"/>
      <c r="J17" s="201"/>
    </row>
    <row r="18" spans="1:10" ht="12.75">
      <c r="A18" s="167" t="s">
        <v>304</v>
      </c>
      <c r="B18" s="168"/>
      <c r="C18" s="190" t="s">
        <v>462</v>
      </c>
      <c r="D18" s="191"/>
      <c r="E18" s="191"/>
      <c r="F18" s="191"/>
      <c r="G18" s="191"/>
      <c r="H18" s="191"/>
      <c r="I18" s="191"/>
      <c r="J18" s="192"/>
    </row>
    <row r="19" spans="1:10" ht="14.25">
      <c r="A19" s="19"/>
      <c r="B19" s="47"/>
      <c r="C19" s="62"/>
      <c r="D19" s="47"/>
      <c r="E19" s="158"/>
      <c r="F19" s="158"/>
      <c r="G19" s="158"/>
      <c r="H19" s="158"/>
      <c r="I19" s="47"/>
      <c r="J19" s="21"/>
    </row>
    <row r="20" spans="1:10" ht="14.25">
      <c r="A20" s="167" t="s">
        <v>305</v>
      </c>
      <c r="B20" s="168"/>
      <c r="C20" s="173">
        <v>10000</v>
      </c>
      <c r="D20" s="174"/>
      <c r="E20" s="158"/>
      <c r="F20" s="158"/>
      <c r="G20" s="190" t="s">
        <v>451</v>
      </c>
      <c r="H20" s="191"/>
      <c r="I20" s="191"/>
      <c r="J20" s="192"/>
    </row>
    <row r="21" spans="1:10" ht="14.25">
      <c r="A21" s="19"/>
      <c r="B21" s="47"/>
      <c r="C21" s="47"/>
      <c r="D21" s="47"/>
      <c r="E21" s="158"/>
      <c r="F21" s="158"/>
      <c r="G21" s="158"/>
      <c r="H21" s="158"/>
      <c r="I21" s="47"/>
      <c r="J21" s="21"/>
    </row>
    <row r="22" spans="1:10" ht="12.75">
      <c r="A22" s="167" t="s">
        <v>306</v>
      </c>
      <c r="B22" s="168"/>
      <c r="C22" s="190" t="s">
        <v>452</v>
      </c>
      <c r="D22" s="191"/>
      <c r="E22" s="191"/>
      <c r="F22" s="191"/>
      <c r="G22" s="191"/>
      <c r="H22" s="191"/>
      <c r="I22" s="191"/>
      <c r="J22" s="192"/>
    </row>
    <row r="23" spans="1:10" ht="14.25">
      <c r="A23" s="19"/>
      <c r="B23" s="47"/>
      <c r="C23" s="47"/>
      <c r="D23" s="47"/>
      <c r="E23" s="158"/>
      <c r="F23" s="158"/>
      <c r="G23" s="158"/>
      <c r="H23" s="158"/>
      <c r="I23" s="47"/>
      <c r="J23" s="21"/>
    </row>
    <row r="24" spans="1:10" ht="14.25">
      <c r="A24" s="167" t="s">
        <v>307</v>
      </c>
      <c r="B24" s="168"/>
      <c r="C24" s="196" t="s">
        <v>453</v>
      </c>
      <c r="D24" s="197"/>
      <c r="E24" s="197"/>
      <c r="F24" s="197"/>
      <c r="G24" s="197"/>
      <c r="H24" s="197"/>
      <c r="I24" s="197"/>
      <c r="J24" s="198"/>
    </row>
    <row r="25" spans="1:10" ht="14.25">
      <c r="A25" s="19"/>
      <c r="B25" s="47"/>
      <c r="C25" s="62"/>
      <c r="D25" s="47"/>
      <c r="E25" s="158"/>
      <c r="F25" s="158"/>
      <c r="G25" s="158"/>
      <c r="H25" s="158"/>
      <c r="I25" s="47"/>
      <c r="J25" s="21"/>
    </row>
    <row r="26" spans="1:10" ht="14.25">
      <c r="A26" s="167" t="s">
        <v>308</v>
      </c>
      <c r="B26" s="168"/>
      <c r="C26" s="196" t="s">
        <v>454</v>
      </c>
      <c r="D26" s="197"/>
      <c r="E26" s="197"/>
      <c r="F26" s="197"/>
      <c r="G26" s="197"/>
      <c r="H26" s="197"/>
      <c r="I26" s="197"/>
      <c r="J26" s="198"/>
    </row>
    <row r="27" spans="1:10" ht="13.5" customHeight="1">
      <c r="A27" s="19"/>
      <c r="B27" s="47"/>
      <c r="C27" s="62"/>
      <c r="D27" s="47"/>
      <c r="E27" s="158"/>
      <c r="F27" s="158"/>
      <c r="G27" s="158"/>
      <c r="H27" s="158"/>
      <c r="I27" s="47"/>
      <c r="J27" s="21"/>
    </row>
    <row r="28" spans="1:10" ht="22.5" customHeight="1">
      <c r="A28" s="153" t="s">
        <v>318</v>
      </c>
      <c r="B28" s="168"/>
      <c r="C28" s="34">
        <v>435</v>
      </c>
      <c r="D28" s="22"/>
      <c r="E28" s="152"/>
      <c r="F28" s="152"/>
      <c r="G28" s="152"/>
      <c r="H28" s="152"/>
      <c r="I28" s="202"/>
      <c r="J28" s="203"/>
    </row>
    <row r="29" spans="1:10" ht="14.25">
      <c r="A29" s="19"/>
      <c r="B29" s="47"/>
      <c r="C29" s="47"/>
      <c r="D29" s="47"/>
      <c r="E29" s="158"/>
      <c r="F29" s="158"/>
      <c r="G29" s="158"/>
      <c r="H29" s="158"/>
      <c r="I29" s="47"/>
      <c r="J29" s="21"/>
    </row>
    <row r="30" spans="1:10" ht="15">
      <c r="A30" s="167" t="s">
        <v>309</v>
      </c>
      <c r="B30" s="168"/>
      <c r="C30" s="76" t="s">
        <v>328</v>
      </c>
      <c r="D30" s="207" t="s">
        <v>326</v>
      </c>
      <c r="E30" s="159"/>
      <c r="F30" s="159"/>
      <c r="G30" s="159"/>
      <c r="H30" s="69" t="s">
        <v>327</v>
      </c>
      <c r="I30" s="70" t="s">
        <v>328</v>
      </c>
      <c r="J30" s="71"/>
    </row>
    <row r="31" spans="1:10" ht="12.75">
      <c r="A31" s="167"/>
      <c r="B31" s="168"/>
      <c r="C31" s="23"/>
      <c r="D31" s="59"/>
      <c r="E31" s="194"/>
      <c r="F31" s="194"/>
      <c r="G31" s="194"/>
      <c r="H31" s="194"/>
      <c r="I31" s="208"/>
      <c r="J31" s="209"/>
    </row>
    <row r="32" spans="1:10" ht="12.75">
      <c r="A32" s="167" t="s">
        <v>319</v>
      </c>
      <c r="B32" s="168"/>
      <c r="C32" s="34" t="s">
        <v>331</v>
      </c>
      <c r="D32" s="207" t="s">
        <v>329</v>
      </c>
      <c r="E32" s="159"/>
      <c r="F32" s="159"/>
      <c r="G32" s="159"/>
      <c r="H32" s="72" t="s">
        <v>330</v>
      </c>
      <c r="I32" s="73" t="s">
        <v>331</v>
      </c>
      <c r="J32" s="74"/>
    </row>
    <row r="33" spans="1:10" ht="14.25">
      <c r="A33" s="19"/>
      <c r="B33" s="47"/>
      <c r="C33" s="47"/>
      <c r="D33" s="47"/>
      <c r="E33" s="158"/>
      <c r="F33" s="158"/>
      <c r="G33" s="158"/>
      <c r="H33" s="158"/>
      <c r="I33" s="47"/>
      <c r="J33" s="21"/>
    </row>
    <row r="34" spans="1:10" ht="12.75">
      <c r="A34" s="207" t="s">
        <v>320</v>
      </c>
      <c r="B34" s="159"/>
      <c r="C34" s="159"/>
      <c r="D34" s="159"/>
      <c r="E34" s="159" t="s">
        <v>310</v>
      </c>
      <c r="F34" s="159"/>
      <c r="G34" s="159"/>
      <c r="H34" s="159"/>
      <c r="I34" s="159"/>
      <c r="J34" s="24" t="s">
        <v>311</v>
      </c>
    </row>
    <row r="35" spans="1:10" ht="14.25">
      <c r="A35" s="19"/>
      <c r="B35" s="47"/>
      <c r="C35" s="47"/>
      <c r="D35" s="47"/>
      <c r="E35" s="158"/>
      <c r="F35" s="158"/>
      <c r="G35" s="158"/>
      <c r="H35" s="158"/>
      <c r="I35" s="47"/>
      <c r="J35" s="58"/>
    </row>
    <row r="36" spans="1:10" ht="12.75">
      <c r="A36" s="204" t="s">
        <v>463</v>
      </c>
      <c r="B36" s="205"/>
      <c r="C36" s="205"/>
      <c r="D36" s="205"/>
      <c r="E36" s="204" t="s">
        <v>464</v>
      </c>
      <c r="F36" s="205"/>
      <c r="G36" s="205"/>
      <c r="H36" s="205"/>
      <c r="I36" s="206"/>
      <c r="J36" s="48">
        <v>5741076</v>
      </c>
    </row>
    <row r="37" spans="1:10" ht="14.25">
      <c r="A37" s="19"/>
      <c r="B37" s="47"/>
      <c r="C37" s="62"/>
      <c r="D37" s="210"/>
      <c r="E37" s="210"/>
      <c r="F37" s="210"/>
      <c r="G37" s="210"/>
      <c r="H37" s="210"/>
      <c r="I37" s="210"/>
      <c r="J37" s="21"/>
    </row>
    <row r="38" spans="1:10" ht="12.75">
      <c r="A38" s="204"/>
      <c r="B38" s="205"/>
      <c r="C38" s="205"/>
      <c r="D38" s="206"/>
      <c r="E38" s="204"/>
      <c r="F38" s="205"/>
      <c r="G38" s="205"/>
      <c r="H38" s="205"/>
      <c r="I38" s="206"/>
      <c r="J38" s="34"/>
    </row>
    <row r="39" spans="1:10" ht="14.25">
      <c r="A39" s="19"/>
      <c r="B39" s="47"/>
      <c r="C39" s="62"/>
      <c r="D39" s="61"/>
      <c r="E39" s="210"/>
      <c r="F39" s="210"/>
      <c r="G39" s="210"/>
      <c r="H39" s="210"/>
      <c r="I39" s="50"/>
      <c r="J39" s="21"/>
    </row>
    <row r="40" spans="1:10" ht="12.75">
      <c r="A40" s="204"/>
      <c r="B40" s="205"/>
      <c r="C40" s="205"/>
      <c r="D40" s="206"/>
      <c r="E40" s="204"/>
      <c r="F40" s="205"/>
      <c r="G40" s="205"/>
      <c r="H40" s="205"/>
      <c r="I40" s="206"/>
      <c r="J40" s="34"/>
    </row>
    <row r="41" spans="1:10" ht="14.25">
      <c r="A41" s="19"/>
      <c r="B41" s="47"/>
      <c r="C41" s="62"/>
      <c r="D41" s="61"/>
      <c r="E41" s="61"/>
      <c r="F41" s="61"/>
      <c r="G41" s="61"/>
      <c r="H41" s="61"/>
      <c r="I41" s="50"/>
      <c r="J41" s="21"/>
    </row>
    <row r="42" spans="1:10" ht="12.75">
      <c r="A42" s="204"/>
      <c r="B42" s="205"/>
      <c r="C42" s="205"/>
      <c r="D42" s="206"/>
      <c r="E42" s="204"/>
      <c r="F42" s="205"/>
      <c r="G42" s="205"/>
      <c r="H42" s="205"/>
      <c r="I42" s="206"/>
      <c r="J42" s="34"/>
    </row>
    <row r="43" spans="1:10" ht="14.25">
      <c r="A43" s="25"/>
      <c r="B43" s="62"/>
      <c r="C43" s="212"/>
      <c r="D43" s="212"/>
      <c r="E43" s="158"/>
      <c r="F43" s="158"/>
      <c r="G43" s="212"/>
      <c r="H43" s="212"/>
      <c r="I43" s="212"/>
      <c r="J43" s="21"/>
    </row>
    <row r="44" spans="1:10" ht="12.75">
      <c r="A44" s="204"/>
      <c r="B44" s="205"/>
      <c r="C44" s="205"/>
      <c r="D44" s="206"/>
      <c r="E44" s="204"/>
      <c r="F44" s="205"/>
      <c r="G44" s="205"/>
      <c r="H44" s="205"/>
      <c r="I44" s="206"/>
      <c r="J44" s="34"/>
    </row>
    <row r="45" spans="1:10" ht="14.25">
      <c r="A45" s="25"/>
      <c r="B45" s="62"/>
      <c r="C45" s="62"/>
      <c r="D45" s="47"/>
      <c r="E45" s="211"/>
      <c r="F45" s="211"/>
      <c r="G45" s="212"/>
      <c r="H45" s="212"/>
      <c r="I45" s="47"/>
      <c r="J45" s="21"/>
    </row>
    <row r="46" spans="1:10" ht="12.75">
      <c r="A46" s="204"/>
      <c r="B46" s="205"/>
      <c r="C46" s="205"/>
      <c r="D46" s="206"/>
      <c r="E46" s="204"/>
      <c r="F46" s="205"/>
      <c r="G46" s="205"/>
      <c r="H46" s="205"/>
      <c r="I46" s="206"/>
      <c r="J46" s="34"/>
    </row>
    <row r="47" spans="1:10" ht="14.25">
      <c r="A47" s="25"/>
      <c r="B47" s="62"/>
      <c r="C47" s="62"/>
      <c r="D47" s="47"/>
      <c r="E47" s="158"/>
      <c r="F47" s="158"/>
      <c r="G47" s="212"/>
      <c r="H47" s="212"/>
      <c r="I47" s="47"/>
      <c r="J47" s="75" t="s">
        <v>332</v>
      </c>
    </row>
    <row r="48" spans="1:10" ht="14.25">
      <c r="A48" s="25"/>
      <c r="B48" s="62"/>
      <c r="C48" s="62"/>
      <c r="D48" s="47"/>
      <c r="E48" s="158"/>
      <c r="F48" s="158"/>
      <c r="G48" s="212"/>
      <c r="H48" s="212"/>
      <c r="I48" s="47"/>
      <c r="J48" s="75" t="s">
        <v>333</v>
      </c>
    </row>
    <row r="49" spans="1:10" ht="14.25" customHeight="1">
      <c r="A49" s="153" t="s">
        <v>312</v>
      </c>
      <c r="B49" s="154"/>
      <c r="C49" s="173" t="s">
        <v>333</v>
      </c>
      <c r="D49" s="174"/>
      <c r="E49" s="213" t="s">
        <v>334</v>
      </c>
      <c r="F49" s="214"/>
      <c r="G49" s="190"/>
      <c r="H49" s="191"/>
      <c r="I49" s="191"/>
      <c r="J49" s="192"/>
    </row>
    <row r="50" spans="1:10" ht="14.25">
      <c r="A50" s="25"/>
      <c r="B50" s="62"/>
      <c r="C50" s="212"/>
      <c r="D50" s="212"/>
      <c r="E50" s="158"/>
      <c r="F50" s="158"/>
      <c r="G50" s="164" t="s">
        <v>335</v>
      </c>
      <c r="H50" s="164"/>
      <c r="I50" s="164"/>
      <c r="J50" s="26"/>
    </row>
    <row r="51" spans="1:10" ht="13.5" customHeight="1">
      <c r="A51" s="153" t="s">
        <v>313</v>
      </c>
      <c r="B51" s="154"/>
      <c r="C51" s="190" t="s">
        <v>455</v>
      </c>
      <c r="D51" s="191"/>
      <c r="E51" s="191"/>
      <c r="F51" s="191"/>
      <c r="G51" s="191"/>
      <c r="H51" s="191"/>
      <c r="I51" s="191"/>
      <c r="J51" s="192"/>
    </row>
    <row r="52" spans="1:10" ht="14.25">
      <c r="A52" s="19"/>
      <c r="B52" s="47"/>
      <c r="C52" s="152" t="s">
        <v>314</v>
      </c>
      <c r="D52" s="152"/>
      <c r="E52" s="152"/>
      <c r="F52" s="152"/>
      <c r="G52" s="152"/>
      <c r="H52" s="152"/>
      <c r="I52" s="152"/>
      <c r="J52" s="21"/>
    </row>
    <row r="53" spans="1:10" ht="14.25">
      <c r="A53" s="153" t="s">
        <v>315</v>
      </c>
      <c r="B53" s="154"/>
      <c r="C53" s="155" t="s">
        <v>456</v>
      </c>
      <c r="D53" s="156"/>
      <c r="E53" s="157"/>
      <c r="F53" s="158"/>
      <c r="G53" s="158"/>
      <c r="H53" s="159"/>
      <c r="I53" s="159"/>
      <c r="J53" s="160"/>
    </row>
    <row r="54" spans="1:10" ht="14.25">
      <c r="A54" s="19"/>
      <c r="B54" s="47"/>
      <c r="C54" s="62"/>
      <c r="D54" s="47"/>
      <c r="E54" s="158"/>
      <c r="F54" s="158"/>
      <c r="G54" s="158"/>
      <c r="H54" s="158"/>
      <c r="I54" s="47"/>
      <c r="J54" s="21"/>
    </row>
    <row r="55" spans="1:10" ht="14.25" customHeight="1">
      <c r="A55" s="153" t="s">
        <v>307</v>
      </c>
      <c r="B55" s="154"/>
      <c r="C55" s="161" t="s">
        <v>457</v>
      </c>
      <c r="D55" s="162"/>
      <c r="E55" s="162"/>
      <c r="F55" s="162"/>
      <c r="G55" s="162"/>
      <c r="H55" s="162"/>
      <c r="I55" s="162"/>
      <c r="J55" s="163"/>
    </row>
    <row r="56" spans="1:10" ht="14.25">
      <c r="A56" s="19"/>
      <c r="B56" s="47"/>
      <c r="C56" s="47"/>
      <c r="D56" s="47"/>
      <c r="E56" s="158"/>
      <c r="F56" s="158"/>
      <c r="G56" s="158"/>
      <c r="H56" s="158"/>
      <c r="I56" s="47"/>
      <c r="J56" s="21"/>
    </row>
    <row r="57" spans="1:10" ht="14.25">
      <c r="A57" s="153" t="s">
        <v>336</v>
      </c>
      <c r="B57" s="154"/>
      <c r="C57" s="161" t="s">
        <v>458</v>
      </c>
      <c r="D57" s="162"/>
      <c r="E57" s="162"/>
      <c r="F57" s="162"/>
      <c r="G57" s="162"/>
      <c r="H57" s="162"/>
      <c r="I57" s="162"/>
      <c r="J57" s="163"/>
    </row>
    <row r="58" spans="1:10" ht="14.25" customHeight="1">
      <c r="A58" s="19"/>
      <c r="B58" s="47"/>
      <c r="C58" s="164" t="s">
        <v>337</v>
      </c>
      <c r="D58" s="164"/>
      <c r="E58" s="164"/>
      <c r="F58" s="164"/>
      <c r="G58" s="47"/>
      <c r="H58" s="47"/>
      <c r="I58" s="47"/>
      <c r="J58" s="21"/>
    </row>
    <row r="59" spans="1:10" ht="14.25">
      <c r="A59" s="153" t="s">
        <v>338</v>
      </c>
      <c r="B59" s="154"/>
      <c r="C59" s="161" t="s">
        <v>466</v>
      </c>
      <c r="D59" s="162"/>
      <c r="E59" s="162"/>
      <c r="F59" s="162"/>
      <c r="G59" s="162"/>
      <c r="H59" s="162"/>
      <c r="I59" s="162"/>
      <c r="J59" s="163"/>
    </row>
    <row r="60" spans="1:10" ht="14.25" customHeight="1">
      <c r="A60" s="27"/>
      <c r="B60" s="28"/>
      <c r="C60" s="151" t="s">
        <v>339</v>
      </c>
      <c r="D60" s="151"/>
      <c r="E60" s="151"/>
      <c r="F60" s="151"/>
      <c r="G60" s="151"/>
      <c r="H60" s="28"/>
      <c r="I60" s="28"/>
      <c r="J60" s="29"/>
    </row>
    <row r="67" ht="27" customHeight="1"/>
    <row r="71" ht="38.25" customHeight="1"/>
  </sheetData>
  <sheetProtection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4:B14"/>
    <mergeCell ref="C14:D14"/>
    <mergeCell ref="H14:I14"/>
    <mergeCell ref="A12:B12"/>
    <mergeCell ref="C12:D12"/>
    <mergeCell ref="E12:F12"/>
    <mergeCell ref="G12:H12"/>
    <mergeCell ref="E13:F13"/>
    <mergeCell ref="G13:H13"/>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rintOptions/>
  <pageMargins left="0.7" right="0.7" top="0.75" bottom="0.75" header="0.3" footer="0.3"/>
  <pageSetup fitToHeight="0"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I134"/>
  <sheetViews>
    <sheetView view="pageBreakPreview" zoomScale="110" zoomScaleSheetLayoutView="110" zoomScalePageLayoutView="0" workbookViewId="0" topLeftCell="A23">
      <selection activeCell="I29" sqref="I29"/>
    </sheetView>
  </sheetViews>
  <sheetFormatPr defaultColWidth="8.8515625" defaultRowHeight="12.75"/>
  <cols>
    <col min="1" max="7" width="8.8515625" style="0" customWidth="1"/>
    <col min="8" max="9" width="15.7109375" style="33" customWidth="1"/>
    <col min="10" max="10" width="10.28125" style="0" bestFit="1" customWidth="1"/>
  </cols>
  <sheetData>
    <row r="1" spans="1:9" ht="12.75">
      <c r="A1" s="232" t="s">
        <v>1</v>
      </c>
      <c r="B1" s="233"/>
      <c r="C1" s="233"/>
      <c r="D1" s="233"/>
      <c r="E1" s="233"/>
      <c r="F1" s="233"/>
      <c r="G1" s="233"/>
      <c r="H1" s="233"/>
      <c r="I1" s="233"/>
    </row>
    <row r="2" spans="1:9" ht="12.75">
      <c r="A2" s="234" t="s">
        <v>459</v>
      </c>
      <c r="B2" s="235"/>
      <c r="C2" s="235"/>
      <c r="D2" s="235"/>
      <c r="E2" s="235"/>
      <c r="F2" s="235"/>
      <c r="G2" s="235"/>
      <c r="H2" s="235"/>
      <c r="I2" s="235"/>
    </row>
    <row r="3" spans="1:9" ht="12.75">
      <c r="A3" s="236" t="s">
        <v>444</v>
      </c>
      <c r="B3" s="236"/>
      <c r="C3" s="236"/>
      <c r="D3" s="236"/>
      <c r="E3" s="236"/>
      <c r="F3" s="236"/>
      <c r="G3" s="236"/>
      <c r="H3" s="236"/>
      <c r="I3" s="236"/>
    </row>
    <row r="4" spans="1:9" ht="12.75">
      <c r="A4" s="221" t="s">
        <v>465</v>
      </c>
      <c r="B4" s="222"/>
      <c r="C4" s="222"/>
      <c r="D4" s="222"/>
      <c r="E4" s="222"/>
      <c r="F4" s="222"/>
      <c r="G4" s="222"/>
      <c r="H4" s="222"/>
      <c r="I4" s="223"/>
    </row>
    <row r="5" spans="1:9" ht="34.5" thickBot="1">
      <c r="A5" s="227" t="s">
        <v>2</v>
      </c>
      <c r="B5" s="228"/>
      <c r="C5" s="228"/>
      <c r="D5" s="228"/>
      <c r="E5" s="228"/>
      <c r="F5" s="229"/>
      <c r="G5" s="12" t="s">
        <v>104</v>
      </c>
      <c r="H5" s="31" t="s">
        <v>291</v>
      </c>
      <c r="I5" s="32" t="s">
        <v>296</v>
      </c>
    </row>
    <row r="6" spans="1:9" ht="12.75">
      <c r="A6" s="224">
        <v>1</v>
      </c>
      <c r="B6" s="225"/>
      <c r="C6" s="225"/>
      <c r="D6" s="225"/>
      <c r="E6" s="225"/>
      <c r="F6" s="226"/>
      <c r="G6" s="13">
        <v>2</v>
      </c>
      <c r="H6" s="14">
        <v>3</v>
      </c>
      <c r="I6" s="14">
        <v>4</v>
      </c>
    </row>
    <row r="7" spans="1:9" ht="12.75">
      <c r="A7" s="230"/>
      <c r="B7" s="230"/>
      <c r="C7" s="230"/>
      <c r="D7" s="230"/>
      <c r="E7" s="230"/>
      <c r="F7" s="230"/>
      <c r="G7" s="230"/>
      <c r="H7" s="230"/>
      <c r="I7" s="231"/>
    </row>
    <row r="8" spans="1:9" ht="12.75" customHeight="1">
      <c r="A8" s="220" t="s">
        <v>4</v>
      </c>
      <c r="B8" s="220"/>
      <c r="C8" s="220"/>
      <c r="D8" s="220"/>
      <c r="E8" s="220"/>
      <c r="F8" s="220"/>
      <c r="G8" s="78">
        <v>1</v>
      </c>
      <c r="H8" s="79">
        <v>0</v>
      </c>
      <c r="I8" s="79">
        <v>0</v>
      </c>
    </row>
    <row r="9" spans="1:9" ht="12.75" customHeight="1">
      <c r="A9" s="219" t="s">
        <v>5</v>
      </c>
      <c r="B9" s="219"/>
      <c r="C9" s="219"/>
      <c r="D9" s="219"/>
      <c r="E9" s="219"/>
      <c r="F9" s="219"/>
      <c r="G9" s="80">
        <v>2</v>
      </c>
      <c r="H9" s="81">
        <f>H10+H17+H27+H38+H43</f>
        <v>548874898</v>
      </c>
      <c r="I9" s="81">
        <f>I10+I17+I27+I38+I43</f>
        <v>548626599</v>
      </c>
    </row>
    <row r="10" spans="1:9" ht="12.75" customHeight="1">
      <c r="A10" s="215" t="s">
        <v>6</v>
      </c>
      <c r="B10" s="215"/>
      <c r="C10" s="215"/>
      <c r="D10" s="215"/>
      <c r="E10" s="215"/>
      <c r="F10" s="215"/>
      <c r="G10" s="80">
        <v>3</v>
      </c>
      <c r="H10" s="81">
        <f>H11+H12+H13+H14+H15+H16</f>
        <v>20943695</v>
      </c>
      <c r="I10" s="81">
        <f>I11+I12+I13+I14+I15+I16</f>
        <v>15993512</v>
      </c>
    </row>
    <row r="11" spans="1:9" ht="12.75" customHeight="1">
      <c r="A11" s="216" t="s">
        <v>7</v>
      </c>
      <c r="B11" s="216"/>
      <c r="C11" s="216"/>
      <c r="D11" s="216"/>
      <c r="E11" s="216"/>
      <c r="F11" s="216"/>
      <c r="G11" s="78">
        <v>4</v>
      </c>
      <c r="H11" s="79">
        <v>0</v>
      </c>
      <c r="I11" s="79">
        <v>0</v>
      </c>
    </row>
    <row r="12" spans="1:9" ht="23.25" customHeight="1">
      <c r="A12" s="216" t="s">
        <v>8</v>
      </c>
      <c r="B12" s="216"/>
      <c r="C12" s="216"/>
      <c r="D12" s="216"/>
      <c r="E12" s="216"/>
      <c r="F12" s="216"/>
      <c r="G12" s="78">
        <v>5</v>
      </c>
      <c r="H12" s="79">
        <v>19150059</v>
      </c>
      <c r="I12" s="79">
        <v>14928279</v>
      </c>
    </row>
    <row r="13" spans="1:9" ht="12.75" customHeight="1">
      <c r="A13" s="216" t="s">
        <v>9</v>
      </c>
      <c r="B13" s="216"/>
      <c r="C13" s="216"/>
      <c r="D13" s="216"/>
      <c r="E13" s="216"/>
      <c r="F13" s="216"/>
      <c r="G13" s="78">
        <v>6</v>
      </c>
      <c r="H13" s="79">
        <v>0</v>
      </c>
      <c r="I13" s="79">
        <v>0</v>
      </c>
    </row>
    <row r="14" spans="1:9" ht="12.75" customHeight="1">
      <c r="A14" s="216" t="s">
        <v>10</v>
      </c>
      <c r="B14" s="216"/>
      <c r="C14" s="216"/>
      <c r="D14" s="216"/>
      <c r="E14" s="216"/>
      <c r="F14" s="216"/>
      <c r="G14" s="78">
        <v>7</v>
      </c>
      <c r="H14" s="79">
        <v>0</v>
      </c>
      <c r="I14" s="79">
        <v>0</v>
      </c>
    </row>
    <row r="15" spans="1:9" ht="12.75" customHeight="1">
      <c r="A15" s="216" t="s">
        <v>11</v>
      </c>
      <c r="B15" s="216"/>
      <c r="C15" s="216"/>
      <c r="D15" s="216"/>
      <c r="E15" s="216"/>
      <c r="F15" s="216"/>
      <c r="G15" s="78">
        <v>8</v>
      </c>
      <c r="H15" s="79">
        <f>276466+985645+1</f>
        <v>1262112</v>
      </c>
      <c r="I15" s="79">
        <v>413491</v>
      </c>
    </row>
    <row r="16" spans="1:9" ht="12.75" customHeight="1">
      <c r="A16" s="216" t="s">
        <v>12</v>
      </c>
      <c r="B16" s="216"/>
      <c r="C16" s="216"/>
      <c r="D16" s="216"/>
      <c r="E16" s="216"/>
      <c r="F16" s="216"/>
      <c r="G16" s="78">
        <v>9</v>
      </c>
      <c r="H16" s="79">
        <v>531524</v>
      </c>
      <c r="I16" s="79">
        <v>651742</v>
      </c>
    </row>
    <row r="17" spans="1:9" ht="12.75" customHeight="1">
      <c r="A17" s="215" t="s">
        <v>13</v>
      </c>
      <c r="B17" s="215"/>
      <c r="C17" s="215"/>
      <c r="D17" s="215"/>
      <c r="E17" s="215"/>
      <c r="F17" s="215"/>
      <c r="G17" s="80">
        <v>10</v>
      </c>
      <c r="H17" s="81">
        <f>H18+H19+H20+H21+H22+H23+H24+H25+H26</f>
        <v>510693925</v>
      </c>
      <c r="I17" s="81">
        <f>I18+I19+I20+I21+I22+I23+I24+I25+I26</f>
        <v>494024913</v>
      </c>
    </row>
    <row r="18" spans="1:9" ht="12.75" customHeight="1">
      <c r="A18" s="216" t="s">
        <v>14</v>
      </c>
      <c r="B18" s="216"/>
      <c r="C18" s="216"/>
      <c r="D18" s="216"/>
      <c r="E18" s="216"/>
      <c r="F18" s="216"/>
      <c r="G18" s="78">
        <v>11</v>
      </c>
      <c r="H18" s="79">
        <v>50155901</v>
      </c>
      <c r="I18" s="79">
        <v>50155901</v>
      </c>
    </row>
    <row r="19" spans="1:9" ht="12.75" customHeight="1">
      <c r="A19" s="216" t="s">
        <v>15</v>
      </c>
      <c r="B19" s="216"/>
      <c r="C19" s="216"/>
      <c r="D19" s="216"/>
      <c r="E19" s="216"/>
      <c r="F19" s="216"/>
      <c r="G19" s="78">
        <v>12</v>
      </c>
      <c r="H19" s="79">
        <v>289879535</v>
      </c>
      <c r="I19" s="79">
        <v>280633661</v>
      </c>
    </row>
    <row r="20" spans="1:9" ht="12.75" customHeight="1">
      <c r="A20" s="216" t="s">
        <v>16</v>
      </c>
      <c r="B20" s="216"/>
      <c r="C20" s="216"/>
      <c r="D20" s="216"/>
      <c r="E20" s="216"/>
      <c r="F20" s="216"/>
      <c r="G20" s="78">
        <v>13</v>
      </c>
      <c r="H20" s="79">
        <v>112344867</v>
      </c>
      <c r="I20" s="79">
        <v>100364272</v>
      </c>
    </row>
    <row r="21" spans="1:9" ht="12.75" customHeight="1">
      <c r="A21" s="216" t="s">
        <v>17</v>
      </c>
      <c r="B21" s="216"/>
      <c r="C21" s="216"/>
      <c r="D21" s="216"/>
      <c r="E21" s="216"/>
      <c r="F21" s="216"/>
      <c r="G21" s="78">
        <v>14</v>
      </c>
      <c r="H21" s="79">
        <v>3584843</v>
      </c>
      <c r="I21" s="79">
        <v>3982077</v>
      </c>
    </row>
    <row r="22" spans="1:9" ht="12.75" customHeight="1">
      <c r="A22" s="216" t="s">
        <v>18</v>
      </c>
      <c r="B22" s="216"/>
      <c r="C22" s="216"/>
      <c r="D22" s="216"/>
      <c r="E22" s="216"/>
      <c r="F22" s="216"/>
      <c r="G22" s="78">
        <v>15</v>
      </c>
      <c r="H22" s="79">
        <v>0</v>
      </c>
      <c r="I22" s="79">
        <v>0</v>
      </c>
    </row>
    <row r="23" spans="1:9" ht="12.75" customHeight="1">
      <c r="A23" s="216" t="s">
        <v>19</v>
      </c>
      <c r="B23" s="216"/>
      <c r="C23" s="216"/>
      <c r="D23" s="216"/>
      <c r="E23" s="216"/>
      <c r="F23" s="216"/>
      <c r="G23" s="78">
        <v>16</v>
      </c>
      <c r="H23" s="79">
        <v>1730647</v>
      </c>
      <c r="I23" s="79">
        <v>1045574</v>
      </c>
    </row>
    <row r="24" spans="1:9" ht="12.75" customHeight="1">
      <c r="A24" s="216" t="s">
        <v>20</v>
      </c>
      <c r="B24" s="216"/>
      <c r="C24" s="216"/>
      <c r="D24" s="216"/>
      <c r="E24" s="216"/>
      <c r="F24" s="216"/>
      <c r="G24" s="78">
        <v>17</v>
      </c>
      <c r="H24" s="79">
        <f>18292929+1299962-985645</f>
        <v>18607246</v>
      </c>
      <c r="I24" s="79">
        <v>23482644</v>
      </c>
    </row>
    <row r="25" spans="1:9" ht="12.75" customHeight="1">
      <c r="A25" s="216" t="s">
        <v>21</v>
      </c>
      <c r="B25" s="216"/>
      <c r="C25" s="216"/>
      <c r="D25" s="216"/>
      <c r="E25" s="216"/>
      <c r="F25" s="216"/>
      <c r="G25" s="78">
        <v>18</v>
      </c>
      <c r="H25" s="79">
        <v>34390886</v>
      </c>
      <c r="I25" s="79">
        <v>34360784</v>
      </c>
    </row>
    <row r="26" spans="1:9" ht="12.75" customHeight="1">
      <c r="A26" s="216" t="s">
        <v>22</v>
      </c>
      <c r="B26" s="216"/>
      <c r="C26" s="216"/>
      <c r="D26" s="216"/>
      <c r="E26" s="216"/>
      <c r="F26" s="216"/>
      <c r="G26" s="78">
        <v>19</v>
      </c>
      <c r="H26" s="79">
        <v>0</v>
      </c>
      <c r="I26" s="79">
        <v>0</v>
      </c>
    </row>
    <row r="27" spans="1:9" ht="12.75" customHeight="1">
      <c r="A27" s="215" t="s">
        <v>23</v>
      </c>
      <c r="B27" s="215"/>
      <c r="C27" s="215"/>
      <c r="D27" s="215"/>
      <c r="E27" s="215"/>
      <c r="F27" s="215"/>
      <c r="G27" s="80">
        <v>20</v>
      </c>
      <c r="H27" s="81">
        <f>SUM(H28:H37)</f>
        <v>16636140</v>
      </c>
      <c r="I27" s="81">
        <f>SUM(I28:I37)</f>
        <v>35000000</v>
      </c>
    </row>
    <row r="28" spans="1:9" ht="12.75" customHeight="1">
      <c r="A28" s="216" t="s">
        <v>24</v>
      </c>
      <c r="B28" s="216"/>
      <c r="C28" s="216"/>
      <c r="D28" s="216"/>
      <c r="E28" s="216"/>
      <c r="F28" s="216"/>
      <c r="G28" s="78">
        <v>21</v>
      </c>
      <c r="H28" s="79">
        <v>0</v>
      </c>
      <c r="I28" s="79">
        <v>0</v>
      </c>
    </row>
    <row r="29" spans="1:9" ht="12.75" customHeight="1">
      <c r="A29" s="216" t="s">
        <v>25</v>
      </c>
      <c r="B29" s="216"/>
      <c r="C29" s="216"/>
      <c r="D29" s="216"/>
      <c r="E29" s="216"/>
      <c r="F29" s="216"/>
      <c r="G29" s="78">
        <v>22</v>
      </c>
      <c r="H29" s="79">
        <v>0</v>
      </c>
      <c r="I29" s="79">
        <v>0</v>
      </c>
    </row>
    <row r="30" spans="1:9" ht="12.75" customHeight="1">
      <c r="A30" s="216" t="s">
        <v>26</v>
      </c>
      <c r="B30" s="216"/>
      <c r="C30" s="216"/>
      <c r="D30" s="216"/>
      <c r="E30" s="216"/>
      <c r="F30" s="216"/>
      <c r="G30" s="78">
        <v>23</v>
      </c>
      <c r="H30" s="79">
        <v>0</v>
      </c>
      <c r="I30" s="79">
        <v>0</v>
      </c>
    </row>
    <row r="31" spans="1:9" ht="24" customHeight="1">
      <c r="A31" s="216" t="s">
        <v>27</v>
      </c>
      <c r="B31" s="216"/>
      <c r="C31" s="216"/>
      <c r="D31" s="216"/>
      <c r="E31" s="216"/>
      <c r="F31" s="216"/>
      <c r="G31" s="78">
        <v>24</v>
      </c>
      <c r="H31" s="79">
        <v>0</v>
      </c>
      <c r="I31" s="79">
        <v>0</v>
      </c>
    </row>
    <row r="32" spans="1:9" ht="24" customHeight="1">
      <c r="A32" s="216" t="s">
        <v>28</v>
      </c>
      <c r="B32" s="216"/>
      <c r="C32" s="216"/>
      <c r="D32" s="216"/>
      <c r="E32" s="216"/>
      <c r="F32" s="216"/>
      <c r="G32" s="78">
        <v>25</v>
      </c>
      <c r="H32" s="79">
        <v>0</v>
      </c>
      <c r="I32" s="79">
        <v>0</v>
      </c>
    </row>
    <row r="33" spans="1:9" ht="26.25" customHeight="1">
      <c r="A33" s="216" t="s">
        <v>29</v>
      </c>
      <c r="B33" s="216"/>
      <c r="C33" s="216"/>
      <c r="D33" s="216"/>
      <c r="E33" s="216"/>
      <c r="F33" s="216"/>
      <c r="G33" s="78">
        <v>26</v>
      </c>
      <c r="H33" s="79">
        <v>0</v>
      </c>
      <c r="I33" s="79">
        <v>0</v>
      </c>
    </row>
    <row r="34" spans="1:9" ht="12.75" customHeight="1">
      <c r="A34" s="216" t="s">
        <v>30</v>
      </c>
      <c r="B34" s="216"/>
      <c r="C34" s="216"/>
      <c r="D34" s="216"/>
      <c r="E34" s="216"/>
      <c r="F34" s="216"/>
      <c r="G34" s="78">
        <v>27</v>
      </c>
      <c r="H34" s="79">
        <v>0</v>
      </c>
      <c r="I34" s="79">
        <v>0</v>
      </c>
    </row>
    <row r="35" spans="1:9" ht="12.75" customHeight="1">
      <c r="A35" s="216" t="s">
        <v>31</v>
      </c>
      <c r="B35" s="216"/>
      <c r="C35" s="216"/>
      <c r="D35" s="216"/>
      <c r="E35" s="216"/>
      <c r="F35" s="216"/>
      <c r="G35" s="78">
        <v>28</v>
      </c>
      <c r="H35" s="79">
        <v>10000000</v>
      </c>
      <c r="I35" s="79">
        <v>30000000</v>
      </c>
    </row>
    <row r="36" spans="1:9" ht="12.75" customHeight="1">
      <c r="A36" s="216" t="s">
        <v>32</v>
      </c>
      <c r="B36" s="216"/>
      <c r="C36" s="216"/>
      <c r="D36" s="216"/>
      <c r="E36" s="216"/>
      <c r="F36" s="216"/>
      <c r="G36" s="78">
        <v>29</v>
      </c>
      <c r="H36" s="79">
        <v>0</v>
      </c>
      <c r="I36" s="79">
        <v>0</v>
      </c>
    </row>
    <row r="37" spans="1:9" ht="12.75" customHeight="1">
      <c r="A37" s="216" t="s">
        <v>33</v>
      </c>
      <c r="B37" s="216"/>
      <c r="C37" s="216"/>
      <c r="D37" s="216"/>
      <c r="E37" s="216"/>
      <c r="F37" s="216"/>
      <c r="G37" s="78">
        <v>30</v>
      </c>
      <c r="H37" s="79">
        <v>6636140</v>
      </c>
      <c r="I37" s="79">
        <v>5000000</v>
      </c>
    </row>
    <row r="38" spans="1:9" ht="12.75" customHeight="1">
      <c r="A38" s="215" t="s">
        <v>34</v>
      </c>
      <c r="B38" s="215"/>
      <c r="C38" s="215"/>
      <c r="D38" s="215"/>
      <c r="E38" s="215"/>
      <c r="F38" s="215"/>
      <c r="G38" s="80">
        <v>31</v>
      </c>
      <c r="H38" s="81">
        <f>H39+H40+H41+H42</f>
        <v>5330</v>
      </c>
      <c r="I38" s="81">
        <f>I39+I40+I41+I42</f>
        <v>3643</v>
      </c>
    </row>
    <row r="39" spans="1:9" ht="12.75" customHeight="1">
      <c r="A39" s="216" t="s">
        <v>35</v>
      </c>
      <c r="B39" s="216"/>
      <c r="C39" s="216"/>
      <c r="D39" s="216"/>
      <c r="E39" s="216"/>
      <c r="F39" s="216"/>
      <c r="G39" s="78">
        <v>32</v>
      </c>
      <c r="H39" s="79">
        <v>0</v>
      </c>
      <c r="I39" s="79">
        <v>0</v>
      </c>
    </row>
    <row r="40" spans="1:9" ht="12.75" customHeight="1">
      <c r="A40" s="216" t="s">
        <v>36</v>
      </c>
      <c r="B40" s="216"/>
      <c r="C40" s="216"/>
      <c r="D40" s="216"/>
      <c r="E40" s="216"/>
      <c r="F40" s="216"/>
      <c r="G40" s="78">
        <v>33</v>
      </c>
      <c r="H40" s="79">
        <v>0</v>
      </c>
      <c r="I40" s="79">
        <v>0</v>
      </c>
    </row>
    <row r="41" spans="1:9" ht="12.75" customHeight="1">
      <c r="A41" s="216" t="s">
        <v>37</v>
      </c>
      <c r="B41" s="216"/>
      <c r="C41" s="216"/>
      <c r="D41" s="216"/>
      <c r="E41" s="216"/>
      <c r="F41" s="216"/>
      <c r="G41" s="78">
        <v>34</v>
      </c>
      <c r="H41" s="79">
        <v>0</v>
      </c>
      <c r="I41" s="79">
        <v>0</v>
      </c>
    </row>
    <row r="42" spans="1:9" ht="12.75" customHeight="1">
      <c r="A42" s="216" t="s">
        <v>38</v>
      </c>
      <c r="B42" s="216"/>
      <c r="C42" s="216"/>
      <c r="D42" s="216"/>
      <c r="E42" s="216"/>
      <c r="F42" s="216"/>
      <c r="G42" s="78">
        <v>35</v>
      </c>
      <c r="H42" s="79">
        <v>5330</v>
      </c>
      <c r="I42" s="79">
        <v>3643</v>
      </c>
    </row>
    <row r="43" spans="1:9" ht="12.75" customHeight="1">
      <c r="A43" s="217" t="s">
        <v>39</v>
      </c>
      <c r="B43" s="217"/>
      <c r="C43" s="217"/>
      <c r="D43" s="217"/>
      <c r="E43" s="217"/>
      <c r="F43" s="217"/>
      <c r="G43" s="78">
        <v>36</v>
      </c>
      <c r="H43" s="79">
        <v>595808</v>
      </c>
      <c r="I43" s="79">
        <v>3604531</v>
      </c>
    </row>
    <row r="44" spans="1:9" ht="12.75" customHeight="1">
      <c r="A44" s="219" t="s">
        <v>40</v>
      </c>
      <c r="B44" s="219"/>
      <c r="C44" s="219"/>
      <c r="D44" s="219"/>
      <c r="E44" s="219"/>
      <c r="F44" s="219"/>
      <c r="G44" s="80">
        <v>37</v>
      </c>
      <c r="H44" s="81">
        <f>H45+H53+H60+H70</f>
        <v>139655819</v>
      </c>
      <c r="I44" s="81">
        <f>I45+I53+I60+I70</f>
        <v>183942254</v>
      </c>
    </row>
    <row r="45" spans="1:9" ht="12.75" customHeight="1">
      <c r="A45" s="215" t="s">
        <v>41</v>
      </c>
      <c r="B45" s="215"/>
      <c r="C45" s="215"/>
      <c r="D45" s="215"/>
      <c r="E45" s="215"/>
      <c r="F45" s="215"/>
      <c r="G45" s="80">
        <v>38</v>
      </c>
      <c r="H45" s="81">
        <f>SUM(H46:H52)</f>
        <v>2945945</v>
      </c>
      <c r="I45" s="81">
        <f>SUM(I46:I52)</f>
        <v>3275086</v>
      </c>
    </row>
    <row r="46" spans="1:9" ht="12.75" customHeight="1">
      <c r="A46" s="216" t="s">
        <v>42</v>
      </c>
      <c r="B46" s="216"/>
      <c r="C46" s="216"/>
      <c r="D46" s="216"/>
      <c r="E46" s="216"/>
      <c r="F46" s="216"/>
      <c r="G46" s="78">
        <v>39</v>
      </c>
      <c r="H46" s="79">
        <v>2945945</v>
      </c>
      <c r="I46" s="79">
        <v>3275086</v>
      </c>
    </row>
    <row r="47" spans="1:9" ht="12.75" customHeight="1">
      <c r="A47" s="216" t="s">
        <v>43</v>
      </c>
      <c r="B47" s="216"/>
      <c r="C47" s="216"/>
      <c r="D47" s="216"/>
      <c r="E47" s="216"/>
      <c r="F47" s="216"/>
      <c r="G47" s="78">
        <v>40</v>
      </c>
      <c r="H47" s="79">
        <v>0</v>
      </c>
      <c r="I47" s="79">
        <v>0</v>
      </c>
    </row>
    <row r="48" spans="1:9" ht="12.75" customHeight="1">
      <c r="A48" s="216" t="s">
        <v>44</v>
      </c>
      <c r="B48" s="216"/>
      <c r="C48" s="216"/>
      <c r="D48" s="216"/>
      <c r="E48" s="216"/>
      <c r="F48" s="216"/>
      <c r="G48" s="78">
        <v>41</v>
      </c>
      <c r="H48" s="79">
        <v>0</v>
      </c>
      <c r="I48" s="79">
        <v>0</v>
      </c>
    </row>
    <row r="49" spans="1:9" ht="12.75" customHeight="1">
      <c r="A49" s="216" t="s">
        <v>45</v>
      </c>
      <c r="B49" s="216"/>
      <c r="C49" s="216"/>
      <c r="D49" s="216"/>
      <c r="E49" s="216"/>
      <c r="F49" s="216"/>
      <c r="G49" s="78">
        <v>42</v>
      </c>
      <c r="H49" s="79">
        <v>0</v>
      </c>
      <c r="I49" s="79">
        <v>0</v>
      </c>
    </row>
    <row r="50" spans="1:9" ht="12.75" customHeight="1">
      <c r="A50" s="216" t="s">
        <v>46</v>
      </c>
      <c r="B50" s="216"/>
      <c r="C50" s="216"/>
      <c r="D50" s="216"/>
      <c r="E50" s="216"/>
      <c r="F50" s="216"/>
      <c r="G50" s="78">
        <v>43</v>
      </c>
      <c r="H50" s="79">
        <v>0</v>
      </c>
      <c r="I50" s="79">
        <v>0</v>
      </c>
    </row>
    <row r="51" spans="1:9" ht="12.75" customHeight="1">
      <c r="A51" s="216" t="s">
        <v>47</v>
      </c>
      <c r="B51" s="216"/>
      <c r="C51" s="216"/>
      <c r="D51" s="216"/>
      <c r="E51" s="216"/>
      <c r="F51" s="216"/>
      <c r="G51" s="78">
        <v>44</v>
      </c>
      <c r="H51" s="79">
        <v>0</v>
      </c>
      <c r="I51" s="79">
        <v>0</v>
      </c>
    </row>
    <row r="52" spans="1:9" ht="12.75" customHeight="1">
      <c r="A52" s="216" t="s">
        <v>48</v>
      </c>
      <c r="B52" s="216"/>
      <c r="C52" s="216"/>
      <c r="D52" s="216"/>
      <c r="E52" s="216"/>
      <c r="F52" s="216"/>
      <c r="G52" s="78">
        <v>45</v>
      </c>
      <c r="H52" s="79">
        <v>0</v>
      </c>
      <c r="I52" s="79">
        <v>0</v>
      </c>
    </row>
    <row r="53" spans="1:9" ht="12.75" customHeight="1">
      <c r="A53" s="215" t="s">
        <v>49</v>
      </c>
      <c r="B53" s="215"/>
      <c r="C53" s="215"/>
      <c r="D53" s="215"/>
      <c r="E53" s="215"/>
      <c r="F53" s="215"/>
      <c r="G53" s="80">
        <v>46</v>
      </c>
      <c r="H53" s="81">
        <f>SUM(H54:H59)</f>
        <v>21352635</v>
      </c>
      <c r="I53" s="81">
        <f>SUM(I54:I59)</f>
        <v>26376557</v>
      </c>
    </row>
    <row r="54" spans="1:9" ht="12.75" customHeight="1">
      <c r="A54" s="216" t="s">
        <v>50</v>
      </c>
      <c r="B54" s="216"/>
      <c r="C54" s="216"/>
      <c r="D54" s="216"/>
      <c r="E54" s="216"/>
      <c r="F54" s="216"/>
      <c r="G54" s="78">
        <v>47</v>
      </c>
      <c r="H54" s="79">
        <v>0</v>
      </c>
      <c r="I54" s="79">
        <v>0</v>
      </c>
    </row>
    <row r="55" spans="1:9" ht="12.75" customHeight="1">
      <c r="A55" s="216" t="s">
        <v>51</v>
      </c>
      <c r="B55" s="216"/>
      <c r="C55" s="216"/>
      <c r="D55" s="216"/>
      <c r="E55" s="216"/>
      <c r="F55" s="216"/>
      <c r="G55" s="78">
        <v>48</v>
      </c>
      <c r="H55" s="79">
        <v>0</v>
      </c>
      <c r="I55" s="79">
        <v>0</v>
      </c>
    </row>
    <row r="56" spans="1:9" ht="12.75" customHeight="1">
      <c r="A56" s="216" t="s">
        <v>52</v>
      </c>
      <c r="B56" s="216"/>
      <c r="C56" s="216"/>
      <c r="D56" s="216"/>
      <c r="E56" s="216"/>
      <c r="F56" s="216"/>
      <c r="G56" s="78">
        <v>49</v>
      </c>
      <c r="H56" s="79">
        <v>20910075</v>
      </c>
      <c r="I56" s="79">
        <v>24718191</v>
      </c>
    </row>
    <row r="57" spans="1:9" ht="12.75" customHeight="1">
      <c r="A57" s="216" t="s">
        <v>53</v>
      </c>
      <c r="B57" s="216"/>
      <c r="C57" s="216"/>
      <c r="D57" s="216"/>
      <c r="E57" s="216"/>
      <c r="F57" s="216"/>
      <c r="G57" s="78">
        <v>50</v>
      </c>
      <c r="H57" s="79">
        <v>556</v>
      </c>
      <c r="I57" s="79">
        <v>405</v>
      </c>
    </row>
    <row r="58" spans="1:9" ht="12.75" customHeight="1">
      <c r="A58" s="216" t="s">
        <v>54</v>
      </c>
      <c r="B58" s="216"/>
      <c r="C58" s="216"/>
      <c r="D58" s="216"/>
      <c r="E58" s="216"/>
      <c r="F58" s="216"/>
      <c r="G58" s="78">
        <v>51</v>
      </c>
      <c r="H58" s="79">
        <v>31994</v>
      </c>
      <c r="I58" s="79">
        <v>38667</v>
      </c>
    </row>
    <row r="59" spans="1:9" ht="12.75" customHeight="1">
      <c r="A59" s="216" t="s">
        <v>55</v>
      </c>
      <c r="B59" s="216"/>
      <c r="C59" s="216"/>
      <c r="D59" s="216"/>
      <c r="E59" s="216"/>
      <c r="F59" s="216"/>
      <c r="G59" s="78">
        <v>52</v>
      </c>
      <c r="H59" s="79">
        <v>410010</v>
      </c>
      <c r="I59" s="79">
        <v>1619294</v>
      </c>
    </row>
    <row r="60" spans="1:9" ht="12.75" customHeight="1">
      <c r="A60" s="215" t="s">
        <v>56</v>
      </c>
      <c r="B60" s="215"/>
      <c r="C60" s="215"/>
      <c r="D60" s="215"/>
      <c r="E60" s="215"/>
      <c r="F60" s="215"/>
      <c r="G60" s="80">
        <v>53</v>
      </c>
      <c r="H60" s="81">
        <f>SUM(H61:H69)</f>
        <v>27969248</v>
      </c>
      <c r="I60" s="81">
        <f>SUM(I61:I69)</f>
        <v>30000000</v>
      </c>
    </row>
    <row r="61" spans="1:9" ht="12.75" customHeight="1">
      <c r="A61" s="216" t="s">
        <v>24</v>
      </c>
      <c r="B61" s="216"/>
      <c r="C61" s="216"/>
      <c r="D61" s="216"/>
      <c r="E61" s="216"/>
      <c r="F61" s="216"/>
      <c r="G61" s="78">
        <v>54</v>
      </c>
      <c r="H61" s="79">
        <v>0</v>
      </c>
      <c r="I61" s="79">
        <v>0</v>
      </c>
    </row>
    <row r="62" spans="1:9" ht="12.75" customHeight="1">
      <c r="A62" s="216" t="s">
        <v>25</v>
      </c>
      <c r="B62" s="216"/>
      <c r="C62" s="216"/>
      <c r="D62" s="216"/>
      <c r="E62" s="216"/>
      <c r="F62" s="216"/>
      <c r="G62" s="78">
        <v>55</v>
      </c>
      <c r="H62" s="79">
        <v>0</v>
      </c>
      <c r="I62" s="79">
        <v>0</v>
      </c>
    </row>
    <row r="63" spans="1:9" ht="12.75" customHeight="1">
      <c r="A63" s="216" t="s">
        <v>26</v>
      </c>
      <c r="B63" s="216"/>
      <c r="C63" s="216"/>
      <c r="D63" s="216"/>
      <c r="E63" s="216"/>
      <c r="F63" s="216"/>
      <c r="G63" s="78">
        <v>56</v>
      </c>
      <c r="H63" s="79">
        <v>0</v>
      </c>
      <c r="I63" s="79">
        <v>0</v>
      </c>
    </row>
    <row r="64" spans="1:9" ht="23.25" customHeight="1">
      <c r="A64" s="216" t="s">
        <v>57</v>
      </c>
      <c r="B64" s="216"/>
      <c r="C64" s="216"/>
      <c r="D64" s="216"/>
      <c r="E64" s="216"/>
      <c r="F64" s="216"/>
      <c r="G64" s="78">
        <v>57</v>
      </c>
      <c r="H64" s="79">
        <v>0</v>
      </c>
      <c r="I64" s="79">
        <v>0</v>
      </c>
    </row>
    <row r="65" spans="1:9" ht="21" customHeight="1">
      <c r="A65" s="216" t="s">
        <v>28</v>
      </c>
      <c r="B65" s="216"/>
      <c r="C65" s="216"/>
      <c r="D65" s="216"/>
      <c r="E65" s="216"/>
      <c r="F65" s="216"/>
      <c r="G65" s="78">
        <v>58</v>
      </c>
      <c r="H65" s="79">
        <v>0</v>
      </c>
      <c r="I65" s="79">
        <v>0</v>
      </c>
    </row>
    <row r="66" spans="1:9" ht="22.5" customHeight="1">
      <c r="A66" s="216" t="s">
        <v>29</v>
      </c>
      <c r="B66" s="216"/>
      <c r="C66" s="216"/>
      <c r="D66" s="216"/>
      <c r="E66" s="216"/>
      <c r="F66" s="216"/>
      <c r="G66" s="78">
        <v>59</v>
      </c>
      <c r="H66" s="79">
        <v>0</v>
      </c>
      <c r="I66" s="79">
        <v>0</v>
      </c>
    </row>
    <row r="67" spans="1:9" ht="12.75" customHeight="1">
      <c r="A67" s="216" t="s">
        <v>30</v>
      </c>
      <c r="B67" s="216"/>
      <c r="C67" s="216"/>
      <c r="D67" s="216"/>
      <c r="E67" s="216"/>
      <c r="F67" s="216"/>
      <c r="G67" s="78">
        <v>60</v>
      </c>
      <c r="H67" s="79">
        <v>0</v>
      </c>
      <c r="I67" s="79">
        <v>0</v>
      </c>
    </row>
    <row r="68" spans="1:9" ht="12.75" customHeight="1">
      <c r="A68" s="216" t="s">
        <v>31</v>
      </c>
      <c r="B68" s="216"/>
      <c r="C68" s="216"/>
      <c r="D68" s="216"/>
      <c r="E68" s="216"/>
      <c r="F68" s="216"/>
      <c r="G68" s="78">
        <v>61</v>
      </c>
      <c r="H68" s="79">
        <v>27969248</v>
      </c>
      <c r="I68" s="79">
        <v>30000000</v>
      </c>
    </row>
    <row r="69" spans="1:9" ht="12.75" customHeight="1">
      <c r="A69" s="216" t="s">
        <v>58</v>
      </c>
      <c r="B69" s="216"/>
      <c r="C69" s="216"/>
      <c r="D69" s="216"/>
      <c r="E69" s="216"/>
      <c r="F69" s="216"/>
      <c r="G69" s="78">
        <v>62</v>
      </c>
      <c r="H69" s="79">
        <v>0</v>
      </c>
      <c r="I69" s="79">
        <v>0</v>
      </c>
    </row>
    <row r="70" spans="1:9" ht="12.75" customHeight="1">
      <c r="A70" s="217" t="s">
        <v>59</v>
      </c>
      <c r="B70" s="217"/>
      <c r="C70" s="217"/>
      <c r="D70" s="217"/>
      <c r="E70" s="217"/>
      <c r="F70" s="217"/>
      <c r="G70" s="78">
        <v>63</v>
      </c>
      <c r="H70" s="79">
        <v>87387991</v>
      </c>
      <c r="I70" s="79">
        <v>124290611</v>
      </c>
    </row>
    <row r="71" spans="1:9" ht="12.75" customHeight="1">
      <c r="A71" s="220" t="s">
        <v>60</v>
      </c>
      <c r="B71" s="220"/>
      <c r="C71" s="220"/>
      <c r="D71" s="220"/>
      <c r="E71" s="220"/>
      <c r="F71" s="220"/>
      <c r="G71" s="78">
        <v>64</v>
      </c>
      <c r="H71" s="79">
        <v>260317</v>
      </c>
      <c r="I71" s="79">
        <v>320326</v>
      </c>
    </row>
    <row r="72" spans="1:9" ht="12.75" customHeight="1">
      <c r="A72" s="219" t="s">
        <v>61</v>
      </c>
      <c r="B72" s="219"/>
      <c r="C72" s="219"/>
      <c r="D72" s="219"/>
      <c r="E72" s="219"/>
      <c r="F72" s="219"/>
      <c r="G72" s="80">
        <v>65</v>
      </c>
      <c r="H72" s="81">
        <f>H8+H9+H44+H71</f>
        <v>688791034</v>
      </c>
      <c r="I72" s="81">
        <f>I8+I9+I44+I71</f>
        <v>732889179</v>
      </c>
    </row>
    <row r="73" spans="1:9" ht="12.75" customHeight="1">
      <c r="A73" s="220" t="s">
        <v>62</v>
      </c>
      <c r="B73" s="220"/>
      <c r="C73" s="220"/>
      <c r="D73" s="220"/>
      <c r="E73" s="220"/>
      <c r="F73" s="220"/>
      <c r="G73" s="78">
        <v>66</v>
      </c>
      <c r="H73" s="79">
        <v>693515765</v>
      </c>
      <c r="I73" s="79">
        <v>609284412</v>
      </c>
    </row>
    <row r="74" spans="1:9" ht="12.75">
      <c r="A74" s="237" t="s">
        <v>63</v>
      </c>
      <c r="B74" s="238"/>
      <c r="C74" s="238"/>
      <c r="D74" s="238"/>
      <c r="E74" s="238"/>
      <c r="F74" s="238"/>
      <c r="G74" s="238"/>
      <c r="H74" s="238"/>
      <c r="I74" s="238"/>
    </row>
    <row r="75" spans="1:9" ht="12.75" customHeight="1">
      <c r="A75" s="219" t="s">
        <v>348</v>
      </c>
      <c r="B75" s="219"/>
      <c r="C75" s="219"/>
      <c r="D75" s="219"/>
      <c r="E75" s="219"/>
      <c r="F75" s="219"/>
      <c r="G75" s="80">
        <v>67</v>
      </c>
      <c r="H75" s="81">
        <f>H76+H77+H78+H84+H85+H91+H94+H97</f>
        <v>661545851</v>
      </c>
      <c r="I75" s="81">
        <f>I76+I77+I78+I84+I85+I91+I94+I97</f>
        <v>701911179</v>
      </c>
    </row>
    <row r="76" spans="1:9" ht="12.75" customHeight="1">
      <c r="A76" s="217" t="s">
        <v>64</v>
      </c>
      <c r="B76" s="217"/>
      <c r="C76" s="217"/>
      <c r="D76" s="217"/>
      <c r="E76" s="217"/>
      <c r="F76" s="217"/>
      <c r="G76" s="78">
        <v>68</v>
      </c>
      <c r="H76" s="82">
        <v>391855855</v>
      </c>
      <c r="I76" s="82">
        <v>391978962</v>
      </c>
    </row>
    <row r="77" spans="1:9" ht="12.75" customHeight="1">
      <c r="A77" s="217" t="s">
        <v>65</v>
      </c>
      <c r="B77" s="217"/>
      <c r="C77" s="217"/>
      <c r="D77" s="217"/>
      <c r="E77" s="217"/>
      <c r="F77" s="217"/>
      <c r="G77" s="78">
        <v>69</v>
      </c>
      <c r="H77" s="82">
        <v>7112</v>
      </c>
      <c r="I77" s="82">
        <v>7112</v>
      </c>
    </row>
    <row r="78" spans="1:9" ht="12.75" customHeight="1">
      <c r="A78" s="215" t="s">
        <v>66</v>
      </c>
      <c r="B78" s="215"/>
      <c r="C78" s="215"/>
      <c r="D78" s="215"/>
      <c r="E78" s="215"/>
      <c r="F78" s="215"/>
      <c r="G78" s="80">
        <v>70</v>
      </c>
      <c r="H78" s="81">
        <f>SUM(H79:H83)</f>
        <v>138744730</v>
      </c>
      <c r="I78" s="81">
        <f>SUM(I79:I83)</f>
        <v>160121260</v>
      </c>
    </row>
    <row r="79" spans="1:9" ht="12.75" customHeight="1">
      <c r="A79" s="216" t="s">
        <v>67</v>
      </c>
      <c r="B79" s="216"/>
      <c r="C79" s="216"/>
      <c r="D79" s="216"/>
      <c r="E79" s="216"/>
      <c r="F79" s="216"/>
      <c r="G79" s="78">
        <v>71</v>
      </c>
      <c r="H79" s="82">
        <v>18319181</v>
      </c>
      <c r="I79" s="82">
        <v>20355041</v>
      </c>
    </row>
    <row r="80" spans="1:9" ht="12.75" customHeight="1">
      <c r="A80" s="216" t="s">
        <v>68</v>
      </c>
      <c r="B80" s="216"/>
      <c r="C80" s="216"/>
      <c r="D80" s="216"/>
      <c r="E80" s="216"/>
      <c r="F80" s="216"/>
      <c r="G80" s="78">
        <v>72</v>
      </c>
      <c r="H80" s="82">
        <v>0</v>
      </c>
      <c r="I80" s="82">
        <v>0</v>
      </c>
    </row>
    <row r="81" spans="1:9" ht="12.75" customHeight="1">
      <c r="A81" s="216" t="s">
        <v>69</v>
      </c>
      <c r="B81" s="216"/>
      <c r="C81" s="216"/>
      <c r="D81" s="216"/>
      <c r="E81" s="216"/>
      <c r="F81" s="216"/>
      <c r="G81" s="78">
        <v>73</v>
      </c>
      <c r="H81" s="82">
        <v>0</v>
      </c>
      <c r="I81" s="82">
        <v>0</v>
      </c>
    </row>
    <row r="82" spans="1:9" ht="12.75" customHeight="1">
      <c r="A82" s="216" t="s">
        <v>70</v>
      </c>
      <c r="B82" s="216"/>
      <c r="C82" s="216"/>
      <c r="D82" s="216"/>
      <c r="E82" s="216"/>
      <c r="F82" s="216"/>
      <c r="G82" s="78">
        <v>74</v>
      </c>
      <c r="H82" s="82">
        <v>0</v>
      </c>
      <c r="I82" s="82">
        <v>0</v>
      </c>
    </row>
    <row r="83" spans="1:9" ht="12.75" customHeight="1">
      <c r="A83" s="216" t="s">
        <v>71</v>
      </c>
      <c r="B83" s="216"/>
      <c r="C83" s="216"/>
      <c r="D83" s="216"/>
      <c r="E83" s="216"/>
      <c r="F83" s="216"/>
      <c r="G83" s="78">
        <v>75</v>
      </c>
      <c r="H83" s="82">
        <v>120425549</v>
      </c>
      <c r="I83" s="82">
        <v>139766219</v>
      </c>
    </row>
    <row r="84" spans="1:9" ht="12.75" customHeight="1">
      <c r="A84" s="217" t="s">
        <v>72</v>
      </c>
      <c r="B84" s="217"/>
      <c r="C84" s="217"/>
      <c r="D84" s="217"/>
      <c r="E84" s="217"/>
      <c r="F84" s="217"/>
      <c r="G84" s="78">
        <v>76</v>
      </c>
      <c r="H84" s="82">
        <v>0</v>
      </c>
      <c r="I84" s="82">
        <v>0</v>
      </c>
    </row>
    <row r="85" spans="1:9" ht="12.75" customHeight="1">
      <c r="A85" s="218" t="s">
        <v>442</v>
      </c>
      <c r="B85" s="218"/>
      <c r="C85" s="218"/>
      <c r="D85" s="218"/>
      <c r="E85" s="218"/>
      <c r="F85" s="218"/>
      <c r="G85" s="80">
        <v>77</v>
      </c>
      <c r="H85" s="81">
        <f>H86+H87+H88+H89+H90</f>
        <v>-15548</v>
      </c>
      <c r="I85" s="81">
        <f>I86+I87+I88+I89+I90</f>
        <v>0</v>
      </c>
    </row>
    <row r="86" spans="1:9" ht="25.5" customHeight="1">
      <c r="A86" s="216" t="s">
        <v>441</v>
      </c>
      <c r="B86" s="216"/>
      <c r="C86" s="216"/>
      <c r="D86" s="216"/>
      <c r="E86" s="216"/>
      <c r="F86" s="216"/>
      <c r="G86" s="78">
        <v>78</v>
      </c>
      <c r="H86" s="79">
        <v>0</v>
      </c>
      <c r="I86" s="79">
        <v>0</v>
      </c>
    </row>
    <row r="87" spans="1:9" ht="12.75" customHeight="1">
      <c r="A87" s="216" t="s">
        <v>73</v>
      </c>
      <c r="B87" s="216"/>
      <c r="C87" s="216"/>
      <c r="D87" s="216"/>
      <c r="E87" s="216"/>
      <c r="F87" s="216"/>
      <c r="G87" s="78">
        <v>79</v>
      </c>
      <c r="H87" s="79">
        <v>0</v>
      </c>
      <c r="I87" s="79">
        <v>0</v>
      </c>
    </row>
    <row r="88" spans="1:9" ht="12.75" customHeight="1">
      <c r="A88" s="216" t="s">
        <v>74</v>
      </c>
      <c r="B88" s="216"/>
      <c r="C88" s="216"/>
      <c r="D88" s="216"/>
      <c r="E88" s="216"/>
      <c r="F88" s="216"/>
      <c r="G88" s="78">
        <v>80</v>
      </c>
      <c r="H88" s="79">
        <v>0</v>
      </c>
      <c r="I88" s="79">
        <v>0</v>
      </c>
    </row>
    <row r="89" spans="1:9" ht="12.75" customHeight="1">
      <c r="A89" s="216" t="s">
        <v>340</v>
      </c>
      <c r="B89" s="216"/>
      <c r="C89" s="216"/>
      <c r="D89" s="216"/>
      <c r="E89" s="216"/>
      <c r="F89" s="216"/>
      <c r="G89" s="78">
        <v>81</v>
      </c>
      <c r="H89" s="79">
        <v>0</v>
      </c>
      <c r="I89" s="79">
        <v>0</v>
      </c>
    </row>
    <row r="90" spans="1:9" ht="24" customHeight="1">
      <c r="A90" s="216" t="s">
        <v>341</v>
      </c>
      <c r="B90" s="216"/>
      <c r="C90" s="216"/>
      <c r="D90" s="216"/>
      <c r="E90" s="216"/>
      <c r="F90" s="216"/>
      <c r="G90" s="78">
        <v>82</v>
      </c>
      <c r="H90" s="79">
        <v>-15548</v>
      </c>
      <c r="I90" s="79">
        <v>0</v>
      </c>
    </row>
    <row r="91" spans="1:9" ht="12.75" customHeight="1">
      <c r="A91" s="215" t="s">
        <v>342</v>
      </c>
      <c r="B91" s="215"/>
      <c r="C91" s="215"/>
      <c r="D91" s="215"/>
      <c r="E91" s="215"/>
      <c r="F91" s="215"/>
      <c r="G91" s="80">
        <v>83</v>
      </c>
      <c r="H91" s="81">
        <f>H92-H93</f>
        <v>90220952</v>
      </c>
      <c r="I91" s="81">
        <f>I92-I93</f>
        <v>97830296</v>
      </c>
    </row>
    <row r="92" spans="1:9" ht="12.75" customHeight="1">
      <c r="A92" s="216" t="s">
        <v>75</v>
      </c>
      <c r="B92" s="216"/>
      <c r="C92" s="216"/>
      <c r="D92" s="216"/>
      <c r="E92" s="216"/>
      <c r="F92" s="216"/>
      <c r="G92" s="78">
        <v>84</v>
      </c>
      <c r="H92" s="82">
        <f>89897726+323226</f>
        <v>90220952</v>
      </c>
      <c r="I92" s="82">
        <v>97830296</v>
      </c>
    </row>
    <row r="93" spans="1:9" ht="12.75" customHeight="1">
      <c r="A93" s="216" t="s">
        <v>76</v>
      </c>
      <c r="B93" s="216"/>
      <c r="C93" s="216"/>
      <c r="D93" s="216"/>
      <c r="E93" s="216"/>
      <c r="F93" s="216"/>
      <c r="G93" s="78">
        <v>85</v>
      </c>
      <c r="H93" s="82">
        <v>0</v>
      </c>
      <c r="I93" s="82">
        <v>0</v>
      </c>
    </row>
    <row r="94" spans="1:9" ht="12.75" customHeight="1">
      <c r="A94" s="215" t="s">
        <v>343</v>
      </c>
      <c r="B94" s="215"/>
      <c r="C94" s="215"/>
      <c r="D94" s="215"/>
      <c r="E94" s="215"/>
      <c r="F94" s="215"/>
      <c r="G94" s="80">
        <v>86</v>
      </c>
      <c r="H94" s="81">
        <f>H95-H96</f>
        <v>40732750</v>
      </c>
      <c r="I94" s="81">
        <f>I95-I96</f>
        <v>51973549</v>
      </c>
    </row>
    <row r="95" spans="1:9" ht="12.75" customHeight="1">
      <c r="A95" s="216" t="s">
        <v>77</v>
      </c>
      <c r="B95" s="216"/>
      <c r="C95" s="216"/>
      <c r="D95" s="216"/>
      <c r="E95" s="216"/>
      <c r="F95" s="216"/>
      <c r="G95" s="78">
        <v>87</v>
      </c>
      <c r="H95" s="82">
        <v>40732750</v>
      </c>
      <c r="I95" s="82">
        <v>51973549</v>
      </c>
    </row>
    <row r="96" spans="1:9" ht="12.75" customHeight="1">
      <c r="A96" s="216" t="s">
        <v>78</v>
      </c>
      <c r="B96" s="216"/>
      <c r="C96" s="216"/>
      <c r="D96" s="216"/>
      <c r="E96" s="216"/>
      <c r="F96" s="216"/>
      <c r="G96" s="78">
        <v>88</v>
      </c>
      <c r="H96" s="82">
        <v>0</v>
      </c>
      <c r="I96" s="82">
        <v>0</v>
      </c>
    </row>
    <row r="97" spans="1:9" ht="12.75" customHeight="1">
      <c r="A97" s="217" t="s">
        <v>79</v>
      </c>
      <c r="B97" s="217"/>
      <c r="C97" s="217"/>
      <c r="D97" s="217"/>
      <c r="E97" s="217"/>
      <c r="F97" s="217"/>
      <c r="G97" s="78">
        <v>89</v>
      </c>
      <c r="H97" s="82">
        <v>0</v>
      </c>
      <c r="I97" s="82">
        <v>0</v>
      </c>
    </row>
    <row r="98" spans="1:9" ht="12.75" customHeight="1">
      <c r="A98" s="219" t="s">
        <v>344</v>
      </c>
      <c r="B98" s="219"/>
      <c r="C98" s="219"/>
      <c r="D98" s="219"/>
      <c r="E98" s="219"/>
      <c r="F98" s="219"/>
      <c r="G98" s="80">
        <v>90</v>
      </c>
      <c r="H98" s="81">
        <f>SUM(H99:H104)</f>
        <v>2468776</v>
      </c>
      <c r="I98" s="81">
        <f>SUM(I99:I104)</f>
        <v>2504916</v>
      </c>
    </row>
    <row r="99" spans="1:9" ht="12.75" customHeight="1">
      <c r="A99" s="216" t="s">
        <v>80</v>
      </c>
      <c r="B99" s="216"/>
      <c r="C99" s="216"/>
      <c r="D99" s="216"/>
      <c r="E99" s="216"/>
      <c r="F99" s="216"/>
      <c r="G99" s="78">
        <v>91</v>
      </c>
      <c r="H99" s="82">
        <v>891583</v>
      </c>
      <c r="I99" s="82">
        <v>841665</v>
      </c>
    </row>
    <row r="100" spans="1:9" ht="12.75" customHeight="1">
      <c r="A100" s="216" t="s">
        <v>81</v>
      </c>
      <c r="B100" s="216"/>
      <c r="C100" s="216"/>
      <c r="D100" s="216"/>
      <c r="E100" s="216"/>
      <c r="F100" s="216"/>
      <c r="G100" s="78">
        <v>92</v>
      </c>
      <c r="H100" s="82">
        <v>0</v>
      </c>
      <c r="I100" s="82">
        <v>0</v>
      </c>
    </row>
    <row r="101" spans="1:9" ht="12.75" customHeight="1">
      <c r="A101" s="216" t="s">
        <v>82</v>
      </c>
      <c r="B101" s="216"/>
      <c r="C101" s="216"/>
      <c r="D101" s="216"/>
      <c r="E101" s="216"/>
      <c r="F101" s="216"/>
      <c r="G101" s="78">
        <v>93</v>
      </c>
      <c r="H101" s="82">
        <v>1577193</v>
      </c>
      <c r="I101" s="82">
        <v>1663251</v>
      </c>
    </row>
    <row r="102" spans="1:9" ht="12.75" customHeight="1">
      <c r="A102" s="216" t="s">
        <v>83</v>
      </c>
      <c r="B102" s="216"/>
      <c r="C102" s="216"/>
      <c r="D102" s="216"/>
      <c r="E102" s="216"/>
      <c r="F102" s="216"/>
      <c r="G102" s="78">
        <v>94</v>
      </c>
      <c r="H102" s="79">
        <v>0</v>
      </c>
      <c r="I102" s="79">
        <v>0</v>
      </c>
    </row>
    <row r="103" spans="1:9" ht="12.75" customHeight="1">
      <c r="A103" s="216" t="s">
        <v>84</v>
      </c>
      <c r="B103" s="216"/>
      <c r="C103" s="216"/>
      <c r="D103" s="216"/>
      <c r="E103" s="216"/>
      <c r="F103" s="216"/>
      <c r="G103" s="78">
        <v>95</v>
      </c>
      <c r="H103" s="79">
        <v>0</v>
      </c>
      <c r="I103" s="79">
        <v>0</v>
      </c>
    </row>
    <row r="104" spans="1:9" ht="12.75" customHeight="1">
      <c r="A104" s="216" t="s">
        <v>85</v>
      </c>
      <c r="B104" s="216"/>
      <c r="C104" s="216"/>
      <c r="D104" s="216"/>
      <c r="E104" s="216"/>
      <c r="F104" s="216"/>
      <c r="G104" s="78">
        <v>96</v>
      </c>
      <c r="H104" s="79">
        <v>0</v>
      </c>
      <c r="I104" s="79">
        <v>0</v>
      </c>
    </row>
    <row r="105" spans="1:9" ht="12.75" customHeight="1">
      <c r="A105" s="219" t="s">
        <v>345</v>
      </c>
      <c r="B105" s="219"/>
      <c r="C105" s="219"/>
      <c r="D105" s="219"/>
      <c r="E105" s="219"/>
      <c r="F105" s="219"/>
      <c r="G105" s="80">
        <v>97</v>
      </c>
      <c r="H105" s="81">
        <f>SUM(H106:H116)</f>
        <v>12273535</v>
      </c>
      <c r="I105" s="81">
        <f>SUM(I106:I116)</f>
        <v>11989832</v>
      </c>
    </row>
    <row r="106" spans="1:9" ht="12.75" customHeight="1">
      <c r="A106" s="216" t="s">
        <v>86</v>
      </c>
      <c r="B106" s="216"/>
      <c r="C106" s="216"/>
      <c r="D106" s="216"/>
      <c r="E106" s="216"/>
      <c r="F106" s="216"/>
      <c r="G106" s="78">
        <v>98</v>
      </c>
      <c r="H106" s="83">
        <v>0</v>
      </c>
      <c r="I106" s="83">
        <v>0</v>
      </c>
    </row>
    <row r="107" spans="1:9" ht="12.75" customHeight="1">
      <c r="A107" s="216" t="s">
        <v>87</v>
      </c>
      <c r="B107" s="216"/>
      <c r="C107" s="216"/>
      <c r="D107" s="216"/>
      <c r="E107" s="216"/>
      <c r="F107" s="216"/>
      <c r="G107" s="78">
        <v>99</v>
      </c>
      <c r="H107" s="82">
        <v>0</v>
      </c>
      <c r="I107" s="82">
        <v>0</v>
      </c>
    </row>
    <row r="108" spans="1:9" ht="12.75" customHeight="1">
      <c r="A108" s="216" t="s">
        <v>88</v>
      </c>
      <c r="B108" s="216"/>
      <c r="C108" s="216"/>
      <c r="D108" s="216"/>
      <c r="E108" s="216"/>
      <c r="F108" s="216"/>
      <c r="G108" s="78">
        <v>100</v>
      </c>
      <c r="H108" s="82">
        <v>0</v>
      </c>
      <c r="I108" s="82">
        <v>0</v>
      </c>
    </row>
    <row r="109" spans="1:9" ht="21.75" customHeight="1">
      <c r="A109" s="216" t="s">
        <v>89</v>
      </c>
      <c r="B109" s="216"/>
      <c r="C109" s="216"/>
      <c r="D109" s="216"/>
      <c r="E109" s="216"/>
      <c r="F109" s="216"/>
      <c r="G109" s="78">
        <v>101</v>
      </c>
      <c r="H109" s="82">
        <v>0</v>
      </c>
      <c r="I109" s="82">
        <v>0</v>
      </c>
    </row>
    <row r="110" spans="1:9" ht="12.75" customHeight="1">
      <c r="A110" s="216" t="s">
        <v>90</v>
      </c>
      <c r="B110" s="216"/>
      <c r="C110" s="216"/>
      <c r="D110" s="216"/>
      <c r="E110" s="216"/>
      <c r="F110" s="216"/>
      <c r="G110" s="78">
        <v>102</v>
      </c>
      <c r="H110" s="82">
        <v>0</v>
      </c>
      <c r="I110" s="82">
        <v>0</v>
      </c>
    </row>
    <row r="111" spans="1:9" ht="12.75" customHeight="1">
      <c r="A111" s="216" t="s">
        <v>91</v>
      </c>
      <c r="B111" s="216"/>
      <c r="C111" s="216"/>
      <c r="D111" s="216"/>
      <c r="E111" s="216"/>
      <c r="F111" s="216"/>
      <c r="G111" s="78">
        <v>103</v>
      </c>
      <c r="H111" s="82">
        <v>295879</v>
      </c>
      <c r="I111" s="82">
        <v>428412</v>
      </c>
    </row>
    <row r="112" spans="1:9" ht="12.75" customHeight="1">
      <c r="A112" s="216" t="s">
        <v>92</v>
      </c>
      <c r="B112" s="216"/>
      <c r="C112" s="216"/>
      <c r="D112" s="216"/>
      <c r="E112" s="216"/>
      <c r="F112" s="216"/>
      <c r="G112" s="78">
        <v>104</v>
      </c>
      <c r="H112" s="82">
        <v>0</v>
      </c>
      <c r="I112" s="82">
        <v>0</v>
      </c>
    </row>
    <row r="113" spans="1:9" ht="12.75" customHeight="1">
      <c r="A113" s="216" t="s">
        <v>93</v>
      </c>
      <c r="B113" s="216"/>
      <c r="C113" s="216"/>
      <c r="D113" s="216"/>
      <c r="E113" s="216"/>
      <c r="F113" s="216"/>
      <c r="G113" s="78">
        <v>105</v>
      </c>
      <c r="H113" s="83">
        <v>0</v>
      </c>
      <c r="I113" s="83">
        <v>0</v>
      </c>
    </row>
    <row r="114" spans="1:9" ht="12.75" customHeight="1">
      <c r="A114" s="216" t="s">
        <v>94</v>
      </c>
      <c r="B114" s="216"/>
      <c r="C114" s="216"/>
      <c r="D114" s="216"/>
      <c r="E114" s="216"/>
      <c r="F114" s="216"/>
      <c r="G114" s="78">
        <v>106</v>
      </c>
      <c r="H114" s="82">
        <v>0</v>
      </c>
      <c r="I114" s="82">
        <v>0</v>
      </c>
    </row>
    <row r="115" spans="1:9" ht="12.75" customHeight="1">
      <c r="A115" s="216" t="s">
        <v>95</v>
      </c>
      <c r="B115" s="216"/>
      <c r="C115" s="216"/>
      <c r="D115" s="216"/>
      <c r="E115" s="216"/>
      <c r="F115" s="216"/>
      <c r="G115" s="78">
        <v>107</v>
      </c>
      <c r="H115" s="79">
        <v>11977656</v>
      </c>
      <c r="I115" s="79">
        <v>11561420</v>
      </c>
    </row>
    <row r="116" spans="1:9" ht="12.75" customHeight="1">
      <c r="A116" s="216" t="s">
        <v>96</v>
      </c>
      <c r="B116" s="216"/>
      <c r="C116" s="216"/>
      <c r="D116" s="216"/>
      <c r="E116" s="216"/>
      <c r="F116" s="216"/>
      <c r="G116" s="78">
        <v>108</v>
      </c>
      <c r="H116" s="79">
        <v>0</v>
      </c>
      <c r="I116" s="79">
        <v>0</v>
      </c>
    </row>
    <row r="117" spans="1:9" ht="12.75" customHeight="1">
      <c r="A117" s="219" t="s">
        <v>346</v>
      </c>
      <c r="B117" s="219"/>
      <c r="C117" s="219"/>
      <c r="D117" s="219"/>
      <c r="E117" s="219"/>
      <c r="F117" s="219"/>
      <c r="G117" s="80">
        <v>109</v>
      </c>
      <c r="H117" s="81">
        <f>SUM(H118:H131)</f>
        <v>10733425</v>
      </c>
      <c r="I117" s="81">
        <f>SUM(I118:I131)</f>
        <v>14747916</v>
      </c>
    </row>
    <row r="118" spans="1:9" ht="12.75" customHeight="1">
      <c r="A118" s="216" t="s">
        <v>86</v>
      </c>
      <c r="B118" s="216"/>
      <c r="C118" s="216"/>
      <c r="D118" s="216"/>
      <c r="E118" s="216"/>
      <c r="F118" s="216"/>
      <c r="G118" s="78">
        <v>110</v>
      </c>
      <c r="H118" s="82">
        <v>0</v>
      </c>
      <c r="I118" s="82">
        <v>0</v>
      </c>
    </row>
    <row r="119" spans="1:9" ht="12.75" customHeight="1">
      <c r="A119" s="216" t="s">
        <v>87</v>
      </c>
      <c r="B119" s="216"/>
      <c r="C119" s="216"/>
      <c r="D119" s="216"/>
      <c r="E119" s="216"/>
      <c r="F119" s="216"/>
      <c r="G119" s="78">
        <v>111</v>
      </c>
      <c r="H119" s="82">
        <v>0</v>
      </c>
      <c r="I119" s="82">
        <v>0</v>
      </c>
    </row>
    <row r="120" spans="1:9" ht="12.75" customHeight="1">
      <c r="A120" s="216" t="s">
        <v>88</v>
      </c>
      <c r="B120" s="216"/>
      <c r="C120" s="216"/>
      <c r="D120" s="216"/>
      <c r="E120" s="216"/>
      <c r="F120" s="216"/>
      <c r="G120" s="78">
        <v>112</v>
      </c>
      <c r="H120" s="82">
        <v>0</v>
      </c>
      <c r="I120" s="82">
        <v>0</v>
      </c>
    </row>
    <row r="121" spans="1:9" ht="25.5" customHeight="1">
      <c r="A121" s="216" t="s">
        <v>89</v>
      </c>
      <c r="B121" s="216"/>
      <c r="C121" s="216"/>
      <c r="D121" s="216"/>
      <c r="E121" s="216"/>
      <c r="F121" s="216"/>
      <c r="G121" s="78">
        <v>113</v>
      </c>
      <c r="H121" s="82">
        <v>0</v>
      </c>
      <c r="I121" s="82">
        <v>0</v>
      </c>
    </row>
    <row r="122" spans="1:9" ht="12.75" customHeight="1">
      <c r="A122" s="216" t="s">
        <v>90</v>
      </c>
      <c r="B122" s="216"/>
      <c r="C122" s="216"/>
      <c r="D122" s="216"/>
      <c r="E122" s="216"/>
      <c r="F122" s="216"/>
      <c r="G122" s="78">
        <v>114</v>
      </c>
      <c r="H122" s="82">
        <v>0</v>
      </c>
      <c r="I122" s="82">
        <v>0</v>
      </c>
    </row>
    <row r="123" spans="1:9" ht="12.75" customHeight="1">
      <c r="A123" s="216" t="s">
        <v>91</v>
      </c>
      <c r="B123" s="216"/>
      <c r="C123" s="216"/>
      <c r="D123" s="216"/>
      <c r="E123" s="216"/>
      <c r="F123" s="216"/>
      <c r="G123" s="78">
        <v>115</v>
      </c>
      <c r="H123" s="82">
        <v>262215</v>
      </c>
      <c r="I123" s="82">
        <v>242386</v>
      </c>
    </row>
    <row r="124" spans="1:9" ht="12.75" customHeight="1">
      <c r="A124" s="216" t="s">
        <v>92</v>
      </c>
      <c r="B124" s="216"/>
      <c r="C124" s="216"/>
      <c r="D124" s="216"/>
      <c r="E124" s="216"/>
      <c r="F124" s="216"/>
      <c r="G124" s="78">
        <v>116</v>
      </c>
      <c r="H124" s="82">
        <v>21761</v>
      </c>
      <c r="I124" s="82">
        <v>63681</v>
      </c>
    </row>
    <row r="125" spans="1:9" ht="12.75" customHeight="1">
      <c r="A125" s="216" t="s">
        <v>93</v>
      </c>
      <c r="B125" s="216"/>
      <c r="C125" s="216"/>
      <c r="D125" s="216"/>
      <c r="E125" s="216"/>
      <c r="F125" s="216"/>
      <c r="G125" s="78">
        <v>117</v>
      </c>
      <c r="H125" s="82">
        <v>7000673</v>
      </c>
      <c r="I125" s="82">
        <v>6262131</v>
      </c>
    </row>
    <row r="126" spans="1:9" ht="12.75">
      <c r="A126" s="216" t="s">
        <v>94</v>
      </c>
      <c r="B126" s="216"/>
      <c r="C126" s="216"/>
      <c r="D126" s="216"/>
      <c r="E126" s="216"/>
      <c r="F126" s="216"/>
      <c r="G126" s="78">
        <v>118</v>
      </c>
      <c r="H126" s="82">
        <v>0</v>
      </c>
      <c r="I126" s="82">
        <v>0</v>
      </c>
    </row>
    <row r="127" spans="1:9" ht="12.75">
      <c r="A127" s="216" t="s">
        <v>97</v>
      </c>
      <c r="B127" s="216"/>
      <c r="C127" s="216"/>
      <c r="D127" s="216"/>
      <c r="E127" s="216"/>
      <c r="F127" s="216"/>
      <c r="G127" s="78">
        <v>119</v>
      </c>
      <c r="H127" s="82">
        <v>748339</v>
      </c>
      <c r="I127" s="82">
        <v>869385</v>
      </c>
    </row>
    <row r="128" spans="1:9" ht="12.75">
      <c r="A128" s="216" t="s">
        <v>98</v>
      </c>
      <c r="B128" s="216"/>
      <c r="C128" s="216"/>
      <c r="D128" s="216"/>
      <c r="E128" s="216"/>
      <c r="F128" s="216"/>
      <c r="G128" s="78">
        <v>120</v>
      </c>
      <c r="H128" s="82">
        <v>2621825</v>
      </c>
      <c r="I128" s="82">
        <v>7248949</v>
      </c>
    </row>
    <row r="129" spans="1:9" ht="12.75">
      <c r="A129" s="216" t="s">
        <v>99</v>
      </c>
      <c r="B129" s="216"/>
      <c r="C129" s="216"/>
      <c r="D129" s="216"/>
      <c r="E129" s="216"/>
      <c r="F129" s="216"/>
      <c r="G129" s="78">
        <v>121</v>
      </c>
      <c r="H129" s="82">
        <v>30392</v>
      </c>
      <c r="I129" s="82">
        <v>29476</v>
      </c>
    </row>
    <row r="130" spans="1:9" ht="12.75">
      <c r="A130" s="216" t="s">
        <v>100</v>
      </c>
      <c r="B130" s="216"/>
      <c r="C130" s="216"/>
      <c r="D130" s="216"/>
      <c r="E130" s="216"/>
      <c r="F130" s="216"/>
      <c r="G130" s="78">
        <v>122</v>
      </c>
      <c r="H130" s="79">
        <v>0</v>
      </c>
      <c r="I130" s="79">
        <v>0</v>
      </c>
    </row>
    <row r="131" spans="1:9" ht="12.75">
      <c r="A131" s="216" t="s">
        <v>101</v>
      </c>
      <c r="B131" s="216"/>
      <c r="C131" s="216"/>
      <c r="D131" s="216"/>
      <c r="E131" s="216"/>
      <c r="F131" s="216"/>
      <c r="G131" s="78">
        <v>123</v>
      </c>
      <c r="H131" s="79">
        <v>48220</v>
      </c>
      <c r="I131" s="79">
        <v>31908</v>
      </c>
    </row>
    <row r="132" spans="1:9" ht="21.75" customHeight="1">
      <c r="A132" s="220" t="s">
        <v>102</v>
      </c>
      <c r="B132" s="220"/>
      <c r="C132" s="220"/>
      <c r="D132" s="220"/>
      <c r="E132" s="220"/>
      <c r="F132" s="220"/>
      <c r="G132" s="78">
        <v>124</v>
      </c>
      <c r="H132" s="79">
        <v>1769447</v>
      </c>
      <c r="I132" s="79">
        <v>1735336</v>
      </c>
    </row>
    <row r="133" spans="1:9" ht="12.75">
      <c r="A133" s="219" t="s">
        <v>347</v>
      </c>
      <c r="B133" s="219"/>
      <c r="C133" s="219"/>
      <c r="D133" s="219"/>
      <c r="E133" s="219"/>
      <c r="F133" s="219"/>
      <c r="G133" s="80">
        <v>125</v>
      </c>
      <c r="H133" s="81">
        <f>H75+H98+H105+H117+H132</f>
        <v>688791034</v>
      </c>
      <c r="I133" s="81">
        <f>I75+I98+I105+I117+I132</f>
        <v>732889179</v>
      </c>
    </row>
    <row r="134" spans="1:9" ht="12.75">
      <c r="A134" s="220" t="s">
        <v>103</v>
      </c>
      <c r="B134" s="220"/>
      <c r="C134" s="220"/>
      <c r="D134" s="220"/>
      <c r="E134" s="220"/>
      <c r="F134" s="220"/>
      <c r="G134" s="78">
        <v>126</v>
      </c>
      <c r="H134" s="79">
        <f>H73</f>
        <v>693515765</v>
      </c>
      <c r="I134" s="79">
        <v>609284412</v>
      </c>
    </row>
  </sheetData>
  <sheetProtection sheet="1" objects="1" scenarios="1"/>
  <mergeCells count="134">
    <mergeCell ref="A53:F53"/>
    <mergeCell ref="A75:F75"/>
    <mergeCell ref="A76:F76"/>
    <mergeCell ref="A77:F77"/>
    <mergeCell ref="A54:F54"/>
    <mergeCell ref="A55:F55"/>
    <mergeCell ref="A56:F56"/>
    <mergeCell ref="A67:F67"/>
    <mergeCell ref="A69:F69"/>
    <mergeCell ref="A60:F60"/>
    <mergeCell ref="A61:F61"/>
    <mergeCell ref="A62:F62"/>
    <mergeCell ref="A63:F63"/>
    <mergeCell ref="A93:F93"/>
    <mergeCell ref="A88:F88"/>
    <mergeCell ref="A87:F87"/>
    <mergeCell ref="A72:F72"/>
    <mergeCell ref="A73:F73"/>
    <mergeCell ref="A74:I74"/>
    <mergeCell ref="A57:F57"/>
    <mergeCell ref="A58:F58"/>
    <mergeCell ref="A59:F59"/>
    <mergeCell ref="A89:F89"/>
    <mergeCell ref="A70:F70"/>
    <mergeCell ref="A71:F71"/>
    <mergeCell ref="A82:F82"/>
    <mergeCell ref="A83:F83"/>
    <mergeCell ref="A68:F68"/>
    <mergeCell ref="A79:F7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42:F42"/>
    <mergeCell ref="A43:F43"/>
    <mergeCell ref="A18:F18"/>
    <mergeCell ref="A19:F19"/>
    <mergeCell ref="A20:F20"/>
    <mergeCell ref="A21:F21"/>
    <mergeCell ref="A40:F40"/>
    <mergeCell ref="A41:F41"/>
    <mergeCell ref="A32:F32"/>
    <mergeCell ref="A33:F33"/>
    <mergeCell ref="A22:F22"/>
    <mergeCell ref="A23:F23"/>
    <mergeCell ref="A109:F109"/>
    <mergeCell ref="A110:F110"/>
    <mergeCell ref="A111:F111"/>
    <mergeCell ref="A98:F98"/>
    <mergeCell ref="A99:F99"/>
    <mergeCell ref="A128:F128"/>
    <mergeCell ref="A120:F120"/>
    <mergeCell ref="A121:F121"/>
    <mergeCell ref="A122:F122"/>
    <mergeCell ref="A123:F123"/>
    <mergeCell ref="A129:F129"/>
    <mergeCell ref="A130:F130"/>
    <mergeCell ref="A125:F125"/>
    <mergeCell ref="A126:F126"/>
    <mergeCell ref="A115:F115"/>
    <mergeCell ref="A116:F116"/>
    <mergeCell ref="A117:F117"/>
    <mergeCell ref="A1:I1"/>
    <mergeCell ref="A2:I2"/>
    <mergeCell ref="A3:I3"/>
    <mergeCell ref="A25:F25"/>
    <mergeCell ref="A26:F26"/>
    <mergeCell ref="A27:F27"/>
    <mergeCell ref="A12:F12"/>
    <mergeCell ref="A13:F13"/>
    <mergeCell ref="A14:F14"/>
    <mergeCell ref="A15:F15"/>
    <mergeCell ref="A24:F24"/>
    <mergeCell ref="A4:I4"/>
    <mergeCell ref="A16:F16"/>
    <mergeCell ref="A17:F17"/>
    <mergeCell ref="A6:F6"/>
    <mergeCell ref="A5:F5"/>
    <mergeCell ref="A7:I7"/>
    <mergeCell ref="A8:F8"/>
    <mergeCell ref="A9:F9"/>
    <mergeCell ref="A10:F10"/>
    <mergeCell ref="A48:F48"/>
    <mergeCell ref="A49:F49"/>
    <mergeCell ref="A91:F91"/>
    <mergeCell ref="A92:F92"/>
    <mergeCell ref="A64:F64"/>
    <mergeCell ref="A65:F65"/>
    <mergeCell ref="A66:F66"/>
    <mergeCell ref="A80:F80"/>
    <mergeCell ref="A81:F81"/>
    <mergeCell ref="A78:F78"/>
    <mergeCell ref="A132:F132"/>
    <mergeCell ref="A133:F133"/>
    <mergeCell ref="A134:F134"/>
    <mergeCell ref="A112:F112"/>
    <mergeCell ref="A113:F113"/>
    <mergeCell ref="A114:F114"/>
    <mergeCell ref="A124:F124"/>
    <mergeCell ref="A118:F118"/>
    <mergeCell ref="A127:F127"/>
    <mergeCell ref="A119:F119"/>
    <mergeCell ref="A131:F131"/>
    <mergeCell ref="A96:F96"/>
    <mergeCell ref="A97:F97"/>
    <mergeCell ref="A100:F100"/>
    <mergeCell ref="A101:F101"/>
    <mergeCell ref="A104:F104"/>
    <mergeCell ref="A105:F105"/>
    <mergeCell ref="A106:F106"/>
    <mergeCell ref="A107:F107"/>
    <mergeCell ref="A108:F108"/>
    <mergeCell ref="A94:F94"/>
    <mergeCell ref="A95:F95"/>
    <mergeCell ref="A84:F84"/>
    <mergeCell ref="A85:F85"/>
    <mergeCell ref="A102:F102"/>
    <mergeCell ref="A103:F103"/>
    <mergeCell ref="A90:F90"/>
    <mergeCell ref="A86:F86"/>
  </mergeCells>
  <dataValidations count="7">
    <dataValidation type="whole" operator="greaterThanOrEqual" allowBlank="1" showInputMessage="1" showErrorMessage="1" errorTitle="Pogrešan unos" error="Mogu se unijeti samo cjelobrojne pozitivne vrijednosti." sqref="H65488:I65488">
      <formula1>0</formula1>
    </dataValidation>
    <dataValidation type="whole" operator="notEqual" allowBlank="1" showInputMessage="1" showErrorMessage="1" errorTitle="Pogrešan unos" error="Mogu se unijeti samo cjelobrojne vrijednosti. Ova AOP oznaka može se unijeti i s negativnim predznakom" sqref="H65496:I65496">
      <formula1>9999999999</formula1>
    </dataValidation>
    <dataValidation type="whole" operator="notEqual" allowBlank="1" showInputMessage="1" showErrorMessage="1" errorTitle="Pogrešan unos" error="Mogu se unijeti samo cjelobrojne pozitivne ili negativne vrijednosti." sqref="H65489:I65489">
      <formula1>9999999999</formula1>
    </dataValidation>
    <dataValidation type="whole" operator="notEqual" allowBlank="1" showInputMessage="1" showErrorMessage="1" errorTitle="Pogrešan unos" error="Mogu se unijeti samo cjelobrojne pozitivne ili negativne vrijednosti." sqref="H65487:I65487">
      <formula1>999999999999</formula1>
    </dataValidation>
    <dataValidation type="whole" operator="notEqual" allowBlank="1" showInputMessage="1" showErrorMessage="1" errorTitle="Pogrešan unos" error="Mogu se unijeti samo cjelobrojne vrijednosti." sqref="H65536:I65536">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rintOptions/>
  <pageMargins left="0.75" right="0.75" top="1" bottom="1" header="0.5" footer="0.5"/>
  <pageSetup fitToHeight="0"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I112"/>
  <sheetViews>
    <sheetView zoomScaleSheetLayoutView="90" zoomScalePageLayoutView="0" workbookViewId="0" topLeftCell="A89">
      <selection activeCell="N101" sqref="N101"/>
    </sheetView>
  </sheetViews>
  <sheetFormatPr defaultColWidth="9.140625" defaultRowHeight="12.75"/>
  <cols>
    <col min="1" max="7" width="9.140625" style="2" customWidth="1"/>
    <col min="8" max="9" width="18.57421875" style="30" customWidth="1"/>
    <col min="10" max="16384" width="9.140625" style="2" customWidth="1"/>
  </cols>
  <sheetData>
    <row r="1" spans="1:9" ht="12.75">
      <c r="A1" s="254" t="s">
        <v>105</v>
      </c>
      <c r="B1" s="233"/>
      <c r="C1" s="233"/>
      <c r="D1" s="233"/>
      <c r="E1" s="233"/>
      <c r="F1" s="233"/>
      <c r="G1" s="233"/>
      <c r="H1" s="233"/>
      <c r="I1" s="233"/>
    </row>
    <row r="2" spans="1:9" ht="12.75">
      <c r="A2" s="260" t="s">
        <v>460</v>
      </c>
      <c r="B2" s="235"/>
      <c r="C2" s="235"/>
      <c r="D2" s="235"/>
      <c r="E2" s="235"/>
      <c r="F2" s="235"/>
      <c r="G2" s="235"/>
      <c r="H2" s="235"/>
      <c r="I2" s="235"/>
    </row>
    <row r="3" spans="1:9" ht="12.75">
      <c r="A3" s="250" t="s">
        <v>444</v>
      </c>
      <c r="B3" s="251"/>
      <c r="C3" s="251"/>
      <c r="D3" s="251"/>
      <c r="E3" s="251"/>
      <c r="F3" s="251"/>
      <c r="G3" s="251"/>
      <c r="H3" s="251"/>
      <c r="I3" s="251"/>
    </row>
    <row r="4" spans="1:9" ht="12.75">
      <c r="A4" s="259" t="s">
        <v>465</v>
      </c>
      <c r="B4" s="222"/>
      <c r="C4" s="222"/>
      <c r="D4" s="222"/>
      <c r="E4" s="222"/>
      <c r="F4" s="222"/>
      <c r="G4" s="222"/>
      <c r="H4" s="222"/>
      <c r="I4" s="223"/>
    </row>
    <row r="5" spans="1:9" ht="23.25">
      <c r="A5" s="255" t="s">
        <v>2</v>
      </c>
      <c r="B5" s="256"/>
      <c r="C5" s="256"/>
      <c r="D5" s="256"/>
      <c r="E5" s="256"/>
      <c r="F5" s="256"/>
      <c r="G5" s="84" t="s">
        <v>106</v>
      </c>
      <c r="H5" s="85" t="s">
        <v>292</v>
      </c>
      <c r="I5" s="85" t="s">
        <v>276</v>
      </c>
    </row>
    <row r="6" spans="1:9" ht="12.75">
      <c r="A6" s="257">
        <v>1</v>
      </c>
      <c r="B6" s="258"/>
      <c r="C6" s="258"/>
      <c r="D6" s="258"/>
      <c r="E6" s="258"/>
      <c r="F6" s="258"/>
      <c r="G6" s="86">
        <v>2</v>
      </c>
      <c r="H6" s="85">
        <v>3</v>
      </c>
      <c r="I6" s="85">
        <v>4</v>
      </c>
    </row>
    <row r="7" spans="1:9" ht="12.75">
      <c r="A7" s="219" t="s">
        <v>363</v>
      </c>
      <c r="B7" s="219"/>
      <c r="C7" s="219"/>
      <c r="D7" s="219"/>
      <c r="E7" s="219"/>
      <c r="F7" s="219"/>
      <c r="G7" s="80">
        <v>1</v>
      </c>
      <c r="H7" s="81">
        <f>SUM(H8:H12)</f>
        <v>116724313</v>
      </c>
      <c r="I7" s="81">
        <f>SUM(I8:I12)</f>
        <v>147328520</v>
      </c>
    </row>
    <row r="8" spans="1:9" ht="12.75">
      <c r="A8" s="216" t="s">
        <v>118</v>
      </c>
      <c r="B8" s="216"/>
      <c r="C8" s="216"/>
      <c r="D8" s="216"/>
      <c r="E8" s="216"/>
      <c r="F8" s="216"/>
      <c r="G8" s="78">
        <v>2</v>
      </c>
      <c r="H8" s="79">
        <v>0</v>
      </c>
      <c r="I8" s="79">
        <v>0</v>
      </c>
    </row>
    <row r="9" spans="1:9" ht="12.75">
      <c r="A9" s="216" t="s">
        <v>119</v>
      </c>
      <c r="B9" s="216"/>
      <c r="C9" s="216"/>
      <c r="D9" s="216"/>
      <c r="E9" s="216"/>
      <c r="F9" s="216"/>
      <c r="G9" s="78">
        <v>3</v>
      </c>
      <c r="H9" s="79">
        <v>116057123</v>
      </c>
      <c r="I9" s="79">
        <v>146918722</v>
      </c>
    </row>
    <row r="10" spans="1:9" ht="12.75">
      <c r="A10" s="216" t="s">
        <v>120</v>
      </c>
      <c r="B10" s="216"/>
      <c r="C10" s="216"/>
      <c r="D10" s="216"/>
      <c r="E10" s="216"/>
      <c r="F10" s="216"/>
      <c r="G10" s="78">
        <v>4</v>
      </c>
      <c r="H10" s="79">
        <v>0</v>
      </c>
      <c r="I10" s="79">
        <v>0</v>
      </c>
    </row>
    <row r="11" spans="1:9" ht="12.75">
      <c r="A11" s="216" t="s">
        <v>121</v>
      </c>
      <c r="B11" s="216"/>
      <c r="C11" s="216"/>
      <c r="D11" s="216"/>
      <c r="E11" s="216"/>
      <c r="F11" s="216"/>
      <c r="G11" s="78">
        <v>5</v>
      </c>
      <c r="H11" s="79">
        <v>5817</v>
      </c>
      <c r="I11" s="79">
        <v>0</v>
      </c>
    </row>
    <row r="12" spans="1:9" ht="12.75">
      <c r="A12" s="216" t="s">
        <v>122</v>
      </c>
      <c r="B12" s="216"/>
      <c r="C12" s="216"/>
      <c r="D12" s="216"/>
      <c r="E12" s="216"/>
      <c r="F12" s="216"/>
      <c r="G12" s="78">
        <v>6</v>
      </c>
      <c r="H12" s="79">
        <v>661373</v>
      </c>
      <c r="I12" s="79">
        <v>409798</v>
      </c>
    </row>
    <row r="13" spans="1:9" ht="16.5" customHeight="1">
      <c r="A13" s="219" t="s">
        <v>364</v>
      </c>
      <c r="B13" s="219"/>
      <c r="C13" s="219"/>
      <c r="D13" s="219"/>
      <c r="E13" s="219"/>
      <c r="F13" s="219"/>
      <c r="G13" s="80">
        <v>7</v>
      </c>
      <c r="H13" s="81">
        <f>H14+H15+H19+H23+H24+H25+H28+H35</f>
        <v>67912728</v>
      </c>
      <c r="I13" s="81">
        <f>I14+I15+I19+I23+I24+I25+I28+I35</f>
        <v>87076531</v>
      </c>
    </row>
    <row r="14" spans="1:9" ht="12.75">
      <c r="A14" s="216" t="s">
        <v>107</v>
      </c>
      <c r="B14" s="216"/>
      <c r="C14" s="216"/>
      <c r="D14" s="216"/>
      <c r="E14" s="216"/>
      <c r="F14" s="216"/>
      <c r="G14" s="78">
        <v>8</v>
      </c>
      <c r="H14" s="79">
        <v>0</v>
      </c>
      <c r="I14" s="79">
        <v>0</v>
      </c>
    </row>
    <row r="15" spans="1:9" ht="12.75">
      <c r="A15" s="252" t="s">
        <v>435</v>
      </c>
      <c r="B15" s="252"/>
      <c r="C15" s="252"/>
      <c r="D15" s="252"/>
      <c r="E15" s="252"/>
      <c r="F15" s="252"/>
      <c r="G15" s="80">
        <v>9</v>
      </c>
      <c r="H15" s="81">
        <f>SUM(H16:H18)</f>
        <v>15937364</v>
      </c>
      <c r="I15" s="81">
        <f>SUM(I16:I18)</f>
        <v>21712146.5</v>
      </c>
    </row>
    <row r="16" spans="1:9" ht="12.75">
      <c r="A16" s="249" t="s">
        <v>123</v>
      </c>
      <c r="B16" s="249"/>
      <c r="C16" s="249"/>
      <c r="D16" s="249"/>
      <c r="E16" s="249"/>
      <c r="F16" s="249"/>
      <c r="G16" s="78">
        <v>10</v>
      </c>
      <c r="H16" s="79">
        <v>6224254</v>
      </c>
      <c r="I16" s="79">
        <v>10314516</v>
      </c>
    </row>
    <row r="17" spans="1:9" ht="12.75">
      <c r="A17" s="249" t="s">
        <v>124</v>
      </c>
      <c r="B17" s="249"/>
      <c r="C17" s="249"/>
      <c r="D17" s="249"/>
      <c r="E17" s="249"/>
      <c r="F17" s="249"/>
      <c r="G17" s="78">
        <v>11</v>
      </c>
      <c r="H17" s="79">
        <v>0</v>
      </c>
      <c r="I17" s="79">
        <v>0</v>
      </c>
    </row>
    <row r="18" spans="1:9" ht="12.75">
      <c r="A18" s="249" t="s">
        <v>125</v>
      </c>
      <c r="B18" s="249"/>
      <c r="C18" s="249"/>
      <c r="D18" s="249"/>
      <c r="E18" s="249"/>
      <c r="F18" s="249"/>
      <c r="G18" s="78">
        <v>12</v>
      </c>
      <c r="H18" s="79">
        <f>9713110</f>
        <v>9713110</v>
      </c>
      <c r="I18" s="79">
        <v>11397630.5</v>
      </c>
    </row>
    <row r="19" spans="1:9" ht="12.75">
      <c r="A19" s="252" t="s">
        <v>436</v>
      </c>
      <c r="B19" s="252"/>
      <c r="C19" s="252"/>
      <c r="D19" s="252"/>
      <c r="E19" s="252"/>
      <c r="F19" s="252"/>
      <c r="G19" s="80">
        <v>13</v>
      </c>
      <c r="H19" s="81">
        <f>SUM(H20:H22)</f>
        <v>12549396</v>
      </c>
      <c r="I19" s="81">
        <f>SUM(I20:I22)</f>
        <v>15234529</v>
      </c>
    </row>
    <row r="20" spans="1:9" ht="12.75">
      <c r="A20" s="249" t="s">
        <v>108</v>
      </c>
      <c r="B20" s="249"/>
      <c r="C20" s="249"/>
      <c r="D20" s="249"/>
      <c r="E20" s="249"/>
      <c r="F20" s="249"/>
      <c r="G20" s="78">
        <v>14</v>
      </c>
      <c r="H20" s="79">
        <v>7432485</v>
      </c>
      <c r="I20" s="79">
        <v>9000886</v>
      </c>
    </row>
    <row r="21" spans="1:9" ht="12.75">
      <c r="A21" s="249" t="s">
        <v>109</v>
      </c>
      <c r="B21" s="249"/>
      <c r="C21" s="249"/>
      <c r="D21" s="249"/>
      <c r="E21" s="249"/>
      <c r="F21" s="249"/>
      <c r="G21" s="78">
        <v>15</v>
      </c>
      <c r="H21" s="79">
        <v>3289981</v>
      </c>
      <c r="I21" s="79">
        <v>4078839</v>
      </c>
    </row>
    <row r="22" spans="1:9" ht="12.75">
      <c r="A22" s="249" t="s">
        <v>110</v>
      </c>
      <c r="B22" s="249"/>
      <c r="C22" s="249"/>
      <c r="D22" s="249"/>
      <c r="E22" s="249"/>
      <c r="F22" s="249"/>
      <c r="G22" s="78">
        <v>16</v>
      </c>
      <c r="H22" s="79">
        <v>1826930</v>
      </c>
      <c r="I22" s="79">
        <v>2154804</v>
      </c>
    </row>
    <row r="23" spans="1:9" ht="12.75">
      <c r="A23" s="216" t="s">
        <v>111</v>
      </c>
      <c r="B23" s="216"/>
      <c r="C23" s="216"/>
      <c r="D23" s="216"/>
      <c r="E23" s="216"/>
      <c r="F23" s="216"/>
      <c r="G23" s="78">
        <v>17</v>
      </c>
      <c r="H23" s="79">
        <v>30976334</v>
      </c>
      <c r="I23" s="79">
        <v>29749465</v>
      </c>
    </row>
    <row r="24" spans="1:9" ht="12.75">
      <c r="A24" s="216" t="s">
        <v>112</v>
      </c>
      <c r="B24" s="216"/>
      <c r="C24" s="216"/>
      <c r="D24" s="216"/>
      <c r="E24" s="216"/>
      <c r="F24" s="216"/>
      <c r="G24" s="78">
        <v>18</v>
      </c>
      <c r="H24" s="79">
        <v>4999139</v>
      </c>
      <c r="I24" s="79">
        <v>5535277.5</v>
      </c>
    </row>
    <row r="25" spans="1:9" ht="12.75">
      <c r="A25" s="252" t="s">
        <v>437</v>
      </c>
      <c r="B25" s="252"/>
      <c r="C25" s="252"/>
      <c r="D25" s="252"/>
      <c r="E25" s="252"/>
      <c r="F25" s="252"/>
      <c r="G25" s="80">
        <v>19</v>
      </c>
      <c r="H25" s="81">
        <f>H26+H27</f>
        <v>1095811</v>
      </c>
      <c r="I25" s="81">
        <f>I26+I27</f>
        <v>14465148</v>
      </c>
    </row>
    <row r="26" spans="1:9" ht="12.75">
      <c r="A26" s="249" t="s">
        <v>126</v>
      </c>
      <c r="B26" s="249"/>
      <c r="C26" s="249"/>
      <c r="D26" s="249"/>
      <c r="E26" s="249"/>
      <c r="F26" s="249"/>
      <c r="G26" s="78">
        <v>20</v>
      </c>
      <c r="H26" s="79">
        <v>972511</v>
      </c>
      <c r="I26" s="79">
        <v>11574546</v>
      </c>
    </row>
    <row r="27" spans="1:9" ht="12.75">
      <c r="A27" s="249" t="s">
        <v>127</v>
      </c>
      <c r="B27" s="249"/>
      <c r="C27" s="249"/>
      <c r="D27" s="249"/>
      <c r="E27" s="249"/>
      <c r="F27" s="249"/>
      <c r="G27" s="78">
        <v>21</v>
      </c>
      <c r="H27" s="79">
        <v>123300</v>
      </c>
      <c r="I27" s="79">
        <v>2890602</v>
      </c>
    </row>
    <row r="28" spans="1:9" ht="12.75">
      <c r="A28" s="252" t="s">
        <v>438</v>
      </c>
      <c r="B28" s="252"/>
      <c r="C28" s="252"/>
      <c r="D28" s="252"/>
      <c r="E28" s="252"/>
      <c r="F28" s="252"/>
      <c r="G28" s="80">
        <v>22</v>
      </c>
      <c r="H28" s="81">
        <f>SUM(H29:H34)</f>
        <v>2172373</v>
      </c>
      <c r="I28" s="81">
        <f>SUM(I29:I34)</f>
        <v>176556</v>
      </c>
    </row>
    <row r="29" spans="1:9" ht="12.75">
      <c r="A29" s="249" t="s">
        <v>128</v>
      </c>
      <c r="B29" s="249"/>
      <c r="C29" s="249"/>
      <c r="D29" s="249"/>
      <c r="E29" s="249"/>
      <c r="F29" s="249"/>
      <c r="G29" s="78">
        <v>23</v>
      </c>
      <c r="H29" s="79">
        <v>45313</v>
      </c>
      <c r="I29" s="79">
        <v>0</v>
      </c>
    </row>
    <row r="30" spans="1:9" ht="12.75">
      <c r="A30" s="249" t="s">
        <v>129</v>
      </c>
      <c r="B30" s="249"/>
      <c r="C30" s="249"/>
      <c r="D30" s="249"/>
      <c r="E30" s="249"/>
      <c r="F30" s="249"/>
      <c r="G30" s="78">
        <v>24</v>
      </c>
      <c r="H30" s="79">
        <v>0</v>
      </c>
      <c r="I30" s="79">
        <v>0</v>
      </c>
    </row>
    <row r="31" spans="1:9" ht="12.75">
      <c r="A31" s="249" t="s">
        <v>130</v>
      </c>
      <c r="B31" s="249"/>
      <c r="C31" s="249"/>
      <c r="D31" s="249"/>
      <c r="E31" s="249"/>
      <c r="F31" s="249"/>
      <c r="G31" s="78">
        <v>25</v>
      </c>
      <c r="H31" s="79">
        <v>1182354</v>
      </c>
      <c r="I31" s="79">
        <v>98008</v>
      </c>
    </row>
    <row r="32" spans="1:9" ht="12.75">
      <c r="A32" s="249" t="s">
        <v>131</v>
      </c>
      <c r="B32" s="249"/>
      <c r="C32" s="249"/>
      <c r="D32" s="249"/>
      <c r="E32" s="249"/>
      <c r="F32" s="249"/>
      <c r="G32" s="78">
        <v>26</v>
      </c>
      <c r="H32" s="79">
        <v>0</v>
      </c>
      <c r="I32" s="79">
        <v>0</v>
      </c>
    </row>
    <row r="33" spans="1:9" ht="12.75">
      <c r="A33" s="249" t="s">
        <v>132</v>
      </c>
      <c r="B33" s="249"/>
      <c r="C33" s="249"/>
      <c r="D33" s="249"/>
      <c r="E33" s="249"/>
      <c r="F33" s="249"/>
      <c r="G33" s="78">
        <v>27</v>
      </c>
      <c r="H33" s="79">
        <v>0</v>
      </c>
      <c r="I33" s="79">
        <v>0</v>
      </c>
    </row>
    <row r="34" spans="1:9" ht="12.75">
      <c r="A34" s="249" t="s">
        <v>133</v>
      </c>
      <c r="B34" s="249"/>
      <c r="C34" s="249"/>
      <c r="D34" s="249"/>
      <c r="E34" s="249"/>
      <c r="F34" s="249"/>
      <c r="G34" s="78">
        <v>28</v>
      </c>
      <c r="H34" s="79">
        <f>944706</f>
        <v>944706</v>
      </c>
      <c r="I34" s="79">
        <v>78548</v>
      </c>
    </row>
    <row r="35" spans="1:9" ht="12.75">
      <c r="A35" s="216" t="s">
        <v>113</v>
      </c>
      <c r="B35" s="216"/>
      <c r="C35" s="216"/>
      <c r="D35" s="216"/>
      <c r="E35" s="216"/>
      <c r="F35" s="216"/>
      <c r="G35" s="78">
        <v>29</v>
      </c>
      <c r="H35" s="79">
        <v>182311</v>
      </c>
      <c r="I35" s="79">
        <v>203409</v>
      </c>
    </row>
    <row r="36" spans="1:9" ht="12.75">
      <c r="A36" s="219" t="s">
        <v>365</v>
      </c>
      <c r="B36" s="219"/>
      <c r="C36" s="219"/>
      <c r="D36" s="219"/>
      <c r="E36" s="219"/>
      <c r="F36" s="219"/>
      <c r="G36" s="80">
        <v>30</v>
      </c>
      <c r="H36" s="81">
        <f>SUM(H37:H46)</f>
        <v>2367528</v>
      </c>
      <c r="I36" s="81">
        <f>SUM(I37:I46)</f>
        <v>6000532</v>
      </c>
    </row>
    <row r="37" spans="1:9" ht="12.75">
      <c r="A37" s="216" t="s">
        <v>134</v>
      </c>
      <c r="B37" s="216"/>
      <c r="C37" s="216"/>
      <c r="D37" s="216"/>
      <c r="E37" s="216"/>
      <c r="F37" s="216"/>
      <c r="G37" s="78">
        <v>31</v>
      </c>
      <c r="H37" s="79">
        <v>0</v>
      </c>
      <c r="I37" s="79">
        <v>0</v>
      </c>
    </row>
    <row r="38" spans="1:9" ht="24.75" customHeight="1">
      <c r="A38" s="216" t="s">
        <v>135</v>
      </c>
      <c r="B38" s="216"/>
      <c r="C38" s="216"/>
      <c r="D38" s="216"/>
      <c r="E38" s="216"/>
      <c r="F38" s="216"/>
      <c r="G38" s="78">
        <v>32</v>
      </c>
      <c r="H38" s="79">
        <v>0</v>
      </c>
      <c r="I38" s="79">
        <v>0</v>
      </c>
    </row>
    <row r="39" spans="1:9" ht="27.75" customHeight="1">
      <c r="A39" s="216" t="s">
        <v>136</v>
      </c>
      <c r="B39" s="216"/>
      <c r="C39" s="216"/>
      <c r="D39" s="216"/>
      <c r="E39" s="216"/>
      <c r="F39" s="216"/>
      <c r="G39" s="78">
        <v>33</v>
      </c>
      <c r="H39" s="79">
        <v>0</v>
      </c>
      <c r="I39" s="79">
        <v>0</v>
      </c>
    </row>
    <row r="40" spans="1:9" ht="27.75" customHeight="1">
      <c r="A40" s="216" t="s">
        <v>137</v>
      </c>
      <c r="B40" s="216"/>
      <c r="C40" s="216"/>
      <c r="D40" s="216"/>
      <c r="E40" s="216"/>
      <c r="F40" s="216"/>
      <c r="G40" s="78">
        <v>34</v>
      </c>
      <c r="H40" s="79">
        <v>0</v>
      </c>
      <c r="I40" s="79">
        <v>0</v>
      </c>
    </row>
    <row r="41" spans="1:9" ht="22.5" customHeight="1">
      <c r="A41" s="216" t="s">
        <v>138</v>
      </c>
      <c r="B41" s="216"/>
      <c r="C41" s="216"/>
      <c r="D41" s="216"/>
      <c r="E41" s="216"/>
      <c r="F41" s="216"/>
      <c r="G41" s="78">
        <v>35</v>
      </c>
      <c r="H41" s="79">
        <v>0</v>
      </c>
      <c r="I41" s="79">
        <v>0</v>
      </c>
    </row>
    <row r="42" spans="1:9" ht="12.75">
      <c r="A42" s="216" t="s">
        <v>139</v>
      </c>
      <c r="B42" s="216"/>
      <c r="C42" s="216"/>
      <c r="D42" s="216"/>
      <c r="E42" s="216"/>
      <c r="F42" s="216"/>
      <c r="G42" s="78">
        <v>36</v>
      </c>
      <c r="H42" s="79">
        <v>0</v>
      </c>
      <c r="I42" s="79">
        <v>0</v>
      </c>
    </row>
    <row r="43" spans="1:9" ht="12.75">
      <c r="A43" s="216" t="s">
        <v>140</v>
      </c>
      <c r="B43" s="216"/>
      <c r="C43" s="216"/>
      <c r="D43" s="216"/>
      <c r="E43" s="216"/>
      <c r="F43" s="216"/>
      <c r="G43" s="78">
        <v>37</v>
      </c>
      <c r="H43" s="79">
        <v>209998</v>
      </c>
      <c r="I43" s="79">
        <v>4564236</v>
      </c>
    </row>
    <row r="44" spans="1:9" ht="12.75">
      <c r="A44" s="216" t="s">
        <v>141</v>
      </c>
      <c r="B44" s="216"/>
      <c r="C44" s="216"/>
      <c r="D44" s="216"/>
      <c r="E44" s="216"/>
      <c r="F44" s="216"/>
      <c r="G44" s="78">
        <v>38</v>
      </c>
      <c r="H44" s="79">
        <v>1902341</v>
      </c>
      <c r="I44" s="79">
        <v>1436296</v>
      </c>
    </row>
    <row r="45" spans="1:9" ht="12.75">
      <c r="A45" s="216" t="s">
        <v>142</v>
      </c>
      <c r="B45" s="216"/>
      <c r="C45" s="216"/>
      <c r="D45" s="216"/>
      <c r="E45" s="216"/>
      <c r="F45" s="216"/>
      <c r="G45" s="78">
        <v>39</v>
      </c>
      <c r="H45" s="79">
        <v>0</v>
      </c>
      <c r="I45" s="79">
        <v>0</v>
      </c>
    </row>
    <row r="46" spans="1:9" ht="12.75">
      <c r="A46" s="216" t="s">
        <v>143</v>
      </c>
      <c r="B46" s="216"/>
      <c r="C46" s="216"/>
      <c r="D46" s="216"/>
      <c r="E46" s="216"/>
      <c r="F46" s="216"/>
      <c r="G46" s="78">
        <v>40</v>
      </c>
      <c r="H46" s="79">
        <v>255189</v>
      </c>
      <c r="I46" s="79">
        <v>0</v>
      </c>
    </row>
    <row r="47" spans="1:9" ht="12.75">
      <c r="A47" s="219" t="s">
        <v>366</v>
      </c>
      <c r="B47" s="219"/>
      <c r="C47" s="219"/>
      <c r="D47" s="219"/>
      <c r="E47" s="219"/>
      <c r="F47" s="219"/>
      <c r="G47" s="80">
        <v>41</v>
      </c>
      <c r="H47" s="81">
        <f>SUM(H48:H54)</f>
        <v>1130345</v>
      </c>
      <c r="I47" s="81">
        <f>SUM(I48:I54)</f>
        <v>2844552</v>
      </c>
    </row>
    <row r="48" spans="1:9" ht="23.25" customHeight="1">
      <c r="A48" s="216" t="s">
        <v>144</v>
      </c>
      <c r="B48" s="216"/>
      <c r="C48" s="216"/>
      <c r="D48" s="216"/>
      <c r="E48" s="216"/>
      <c r="F48" s="216"/>
      <c r="G48" s="78">
        <v>42</v>
      </c>
      <c r="H48" s="79">
        <v>0</v>
      </c>
      <c r="I48" s="79">
        <v>0</v>
      </c>
    </row>
    <row r="49" spans="1:9" ht="12.75">
      <c r="A49" s="241" t="s">
        <v>145</v>
      </c>
      <c r="B49" s="241"/>
      <c r="C49" s="241"/>
      <c r="D49" s="241"/>
      <c r="E49" s="241"/>
      <c r="F49" s="241"/>
      <c r="G49" s="78">
        <v>43</v>
      </c>
      <c r="H49" s="79">
        <v>0</v>
      </c>
      <c r="I49" s="79">
        <v>0</v>
      </c>
    </row>
    <row r="50" spans="1:9" ht="12.75">
      <c r="A50" s="241" t="s">
        <v>146</v>
      </c>
      <c r="B50" s="241"/>
      <c r="C50" s="241"/>
      <c r="D50" s="241"/>
      <c r="E50" s="241"/>
      <c r="F50" s="241"/>
      <c r="G50" s="78">
        <v>44</v>
      </c>
      <c r="H50" s="79">
        <v>232</v>
      </c>
      <c r="I50" s="79">
        <v>4002</v>
      </c>
    </row>
    <row r="51" spans="1:9" ht="12.75">
      <c r="A51" s="241" t="s">
        <v>147</v>
      </c>
      <c r="B51" s="241"/>
      <c r="C51" s="241"/>
      <c r="D51" s="241"/>
      <c r="E51" s="241"/>
      <c r="F51" s="241"/>
      <c r="G51" s="78">
        <v>45</v>
      </c>
      <c r="H51" s="79">
        <v>1104631</v>
      </c>
      <c r="I51" s="79">
        <v>1183968</v>
      </c>
    </row>
    <row r="52" spans="1:9" ht="12.75">
      <c r="A52" s="241" t="s">
        <v>148</v>
      </c>
      <c r="B52" s="241"/>
      <c r="C52" s="241"/>
      <c r="D52" s="241"/>
      <c r="E52" s="241"/>
      <c r="F52" s="241"/>
      <c r="G52" s="78">
        <v>46</v>
      </c>
      <c r="H52" s="79">
        <v>0</v>
      </c>
      <c r="I52" s="79">
        <v>1636140</v>
      </c>
    </row>
    <row r="53" spans="1:9" ht="12.75">
      <c r="A53" s="241" t="s">
        <v>149</v>
      </c>
      <c r="B53" s="241"/>
      <c r="C53" s="241"/>
      <c r="D53" s="241"/>
      <c r="E53" s="241"/>
      <c r="F53" s="241"/>
      <c r="G53" s="78">
        <v>47</v>
      </c>
      <c r="H53" s="79">
        <v>0</v>
      </c>
      <c r="I53" s="79">
        <v>0</v>
      </c>
    </row>
    <row r="54" spans="1:9" ht="12.75">
      <c r="A54" s="241" t="s">
        <v>150</v>
      </c>
      <c r="B54" s="241"/>
      <c r="C54" s="241"/>
      <c r="D54" s="241"/>
      <c r="E54" s="241"/>
      <c r="F54" s="241"/>
      <c r="G54" s="78">
        <v>48</v>
      </c>
      <c r="H54" s="79">
        <v>25482</v>
      </c>
      <c r="I54" s="79">
        <v>20442</v>
      </c>
    </row>
    <row r="55" spans="1:9" ht="30" customHeight="1">
      <c r="A55" s="220" t="s">
        <v>151</v>
      </c>
      <c r="B55" s="220"/>
      <c r="C55" s="220"/>
      <c r="D55" s="220"/>
      <c r="E55" s="220"/>
      <c r="F55" s="220"/>
      <c r="G55" s="78">
        <v>49</v>
      </c>
      <c r="H55" s="79">
        <v>0</v>
      </c>
      <c r="I55" s="79">
        <v>0</v>
      </c>
    </row>
    <row r="56" spans="1:9" ht="12.75">
      <c r="A56" s="220" t="s">
        <v>152</v>
      </c>
      <c r="B56" s="220"/>
      <c r="C56" s="220"/>
      <c r="D56" s="220"/>
      <c r="E56" s="220"/>
      <c r="F56" s="220"/>
      <c r="G56" s="78">
        <v>50</v>
      </c>
      <c r="H56" s="79">
        <v>0</v>
      </c>
      <c r="I56" s="79">
        <v>0</v>
      </c>
    </row>
    <row r="57" spans="1:9" ht="28.5" customHeight="1">
      <c r="A57" s="220" t="s">
        <v>153</v>
      </c>
      <c r="B57" s="220"/>
      <c r="C57" s="220"/>
      <c r="D57" s="220"/>
      <c r="E57" s="220"/>
      <c r="F57" s="220"/>
      <c r="G57" s="78">
        <v>51</v>
      </c>
      <c r="H57" s="79">
        <v>0</v>
      </c>
      <c r="I57" s="79">
        <v>0</v>
      </c>
    </row>
    <row r="58" spans="1:9" ht="12.75">
      <c r="A58" s="220" t="s">
        <v>154</v>
      </c>
      <c r="B58" s="220"/>
      <c r="C58" s="220"/>
      <c r="D58" s="220"/>
      <c r="E58" s="220"/>
      <c r="F58" s="220"/>
      <c r="G58" s="78">
        <v>52</v>
      </c>
      <c r="H58" s="79">
        <v>0</v>
      </c>
      <c r="I58" s="79">
        <v>0</v>
      </c>
    </row>
    <row r="59" spans="1:9" ht="12.75">
      <c r="A59" s="219" t="s">
        <v>367</v>
      </c>
      <c r="B59" s="219"/>
      <c r="C59" s="219"/>
      <c r="D59" s="219"/>
      <c r="E59" s="219"/>
      <c r="F59" s="219"/>
      <c r="G59" s="80">
        <v>53</v>
      </c>
      <c r="H59" s="81">
        <f>H7+H36+H55+H56</f>
        <v>119091841</v>
      </c>
      <c r="I59" s="81">
        <f>I7+I36+I55+I56</f>
        <v>153329052</v>
      </c>
    </row>
    <row r="60" spans="1:9" ht="12.75">
      <c r="A60" s="219" t="s">
        <v>368</v>
      </c>
      <c r="B60" s="219"/>
      <c r="C60" s="219"/>
      <c r="D60" s="219"/>
      <c r="E60" s="219"/>
      <c r="F60" s="219"/>
      <c r="G60" s="80">
        <v>54</v>
      </c>
      <c r="H60" s="81">
        <f>H13+H47+H57+H58</f>
        <v>69043073</v>
      </c>
      <c r="I60" s="81">
        <f>I13+I47+I57+I58</f>
        <v>89921083</v>
      </c>
    </row>
    <row r="61" spans="1:9" ht="12.75">
      <c r="A61" s="219" t="s">
        <v>370</v>
      </c>
      <c r="B61" s="219"/>
      <c r="C61" s="219"/>
      <c r="D61" s="219"/>
      <c r="E61" s="219"/>
      <c r="F61" s="219"/>
      <c r="G61" s="80">
        <v>55</v>
      </c>
      <c r="H61" s="81">
        <f>H59-H60</f>
        <v>50048768</v>
      </c>
      <c r="I61" s="81">
        <f>I59-I60</f>
        <v>63407969</v>
      </c>
    </row>
    <row r="62" spans="1:9" ht="12.75">
      <c r="A62" s="242" t="s">
        <v>371</v>
      </c>
      <c r="B62" s="242"/>
      <c r="C62" s="242"/>
      <c r="D62" s="242"/>
      <c r="E62" s="242"/>
      <c r="F62" s="242"/>
      <c r="G62" s="80">
        <v>56</v>
      </c>
      <c r="H62" s="81">
        <f>+IF((H59-H60)&gt;0,(H59-H60),0)</f>
        <v>50048768</v>
      </c>
      <c r="I62" s="81">
        <f>+IF((I59-I60)&gt;0,(I59-I60),0)</f>
        <v>63407969</v>
      </c>
    </row>
    <row r="63" spans="1:9" ht="12.75">
      <c r="A63" s="242" t="s">
        <v>372</v>
      </c>
      <c r="B63" s="242"/>
      <c r="C63" s="242"/>
      <c r="D63" s="242"/>
      <c r="E63" s="242"/>
      <c r="F63" s="242"/>
      <c r="G63" s="80">
        <v>57</v>
      </c>
      <c r="H63" s="81">
        <f>+IF((H59-H60)&lt;0,(H59-H60),0)</f>
        <v>0</v>
      </c>
      <c r="I63" s="81">
        <f>+IF((I59-I60)&lt;0,(I59-I60),0)</f>
        <v>0</v>
      </c>
    </row>
    <row r="64" spans="1:9" ht="12.75">
      <c r="A64" s="220" t="s">
        <v>114</v>
      </c>
      <c r="B64" s="220"/>
      <c r="C64" s="220"/>
      <c r="D64" s="220"/>
      <c r="E64" s="220"/>
      <c r="F64" s="220"/>
      <c r="G64" s="78">
        <v>58</v>
      </c>
      <c r="H64" s="79">
        <v>9316018</v>
      </c>
      <c r="I64" s="79">
        <v>11434420</v>
      </c>
    </row>
    <row r="65" spans="1:9" ht="12.75">
      <c r="A65" s="219" t="s">
        <v>373</v>
      </c>
      <c r="B65" s="219"/>
      <c r="C65" s="219"/>
      <c r="D65" s="219"/>
      <c r="E65" s="219"/>
      <c r="F65" s="219"/>
      <c r="G65" s="80">
        <v>59</v>
      </c>
      <c r="H65" s="81">
        <f>H61-H64</f>
        <v>40732750</v>
      </c>
      <c r="I65" s="81">
        <f>I61-I64</f>
        <v>51973549</v>
      </c>
    </row>
    <row r="66" spans="1:9" ht="12.75">
      <c r="A66" s="242" t="s">
        <v>374</v>
      </c>
      <c r="B66" s="242"/>
      <c r="C66" s="242"/>
      <c r="D66" s="242"/>
      <c r="E66" s="242"/>
      <c r="F66" s="242"/>
      <c r="G66" s="80">
        <v>60</v>
      </c>
      <c r="H66" s="81">
        <f>+IF((H61-H64)&gt;0,(H61-H64),0)</f>
        <v>40732750</v>
      </c>
      <c r="I66" s="81">
        <f>+IF((I61-I64)&gt;0,(I61-I64),0)</f>
        <v>51973549</v>
      </c>
    </row>
    <row r="67" spans="1:9" ht="12.75">
      <c r="A67" s="242" t="s">
        <v>375</v>
      </c>
      <c r="B67" s="242"/>
      <c r="C67" s="242"/>
      <c r="D67" s="242"/>
      <c r="E67" s="242"/>
      <c r="F67" s="242"/>
      <c r="G67" s="80">
        <v>61</v>
      </c>
      <c r="H67" s="81">
        <f>+IF((H61-H64)&lt;0,(H61-H64),0)</f>
        <v>0</v>
      </c>
      <c r="I67" s="81">
        <f>+IF((I61-I64)&lt;0,(I61-I64),0)</f>
        <v>0</v>
      </c>
    </row>
    <row r="68" spans="1:9" ht="12.75">
      <c r="A68" s="237" t="s">
        <v>155</v>
      </c>
      <c r="B68" s="237"/>
      <c r="C68" s="237"/>
      <c r="D68" s="237"/>
      <c r="E68" s="237"/>
      <c r="F68" s="237"/>
      <c r="G68" s="239"/>
      <c r="H68" s="239"/>
      <c r="I68" s="239"/>
    </row>
    <row r="69" spans="1:9" ht="25.5" customHeight="1">
      <c r="A69" s="219" t="s">
        <v>376</v>
      </c>
      <c r="B69" s="219"/>
      <c r="C69" s="219"/>
      <c r="D69" s="219"/>
      <c r="E69" s="219"/>
      <c r="F69" s="219"/>
      <c r="G69" s="80">
        <v>62</v>
      </c>
      <c r="H69" s="81">
        <f>H70-H71</f>
        <v>0</v>
      </c>
      <c r="I69" s="81">
        <f>I70-I71</f>
        <v>0</v>
      </c>
    </row>
    <row r="70" spans="1:9" ht="12.75">
      <c r="A70" s="241" t="s">
        <v>156</v>
      </c>
      <c r="B70" s="241"/>
      <c r="C70" s="241"/>
      <c r="D70" s="241"/>
      <c r="E70" s="241"/>
      <c r="F70" s="241"/>
      <c r="G70" s="78">
        <v>63</v>
      </c>
      <c r="H70" s="79">
        <v>0</v>
      </c>
      <c r="I70" s="79">
        <v>0</v>
      </c>
    </row>
    <row r="71" spans="1:9" ht="12.75">
      <c r="A71" s="241" t="s">
        <v>157</v>
      </c>
      <c r="B71" s="241"/>
      <c r="C71" s="241"/>
      <c r="D71" s="241"/>
      <c r="E71" s="241"/>
      <c r="F71" s="241"/>
      <c r="G71" s="78">
        <v>64</v>
      </c>
      <c r="H71" s="79">
        <v>0</v>
      </c>
      <c r="I71" s="79">
        <v>0</v>
      </c>
    </row>
    <row r="72" spans="1:9" ht="12.75">
      <c r="A72" s="220" t="s">
        <v>158</v>
      </c>
      <c r="B72" s="220"/>
      <c r="C72" s="220"/>
      <c r="D72" s="220"/>
      <c r="E72" s="220"/>
      <c r="F72" s="220"/>
      <c r="G72" s="78">
        <v>65</v>
      </c>
      <c r="H72" s="79">
        <v>0</v>
      </c>
      <c r="I72" s="79">
        <v>0</v>
      </c>
    </row>
    <row r="73" spans="1:9" ht="12.75">
      <c r="A73" s="242" t="s">
        <v>377</v>
      </c>
      <c r="B73" s="242"/>
      <c r="C73" s="242"/>
      <c r="D73" s="242"/>
      <c r="E73" s="242"/>
      <c r="F73" s="242"/>
      <c r="G73" s="80">
        <v>66</v>
      </c>
      <c r="H73" s="87">
        <v>0</v>
      </c>
      <c r="I73" s="87">
        <v>0</v>
      </c>
    </row>
    <row r="74" spans="1:9" ht="12.75">
      <c r="A74" s="242" t="s">
        <v>378</v>
      </c>
      <c r="B74" s="242"/>
      <c r="C74" s="242"/>
      <c r="D74" s="242"/>
      <c r="E74" s="242"/>
      <c r="F74" s="242"/>
      <c r="G74" s="80">
        <v>67</v>
      </c>
      <c r="H74" s="87">
        <v>0</v>
      </c>
      <c r="I74" s="87">
        <v>0</v>
      </c>
    </row>
    <row r="75" spans="1:9" ht="12.75">
      <c r="A75" s="237" t="s">
        <v>159</v>
      </c>
      <c r="B75" s="237"/>
      <c r="C75" s="237"/>
      <c r="D75" s="237"/>
      <c r="E75" s="237"/>
      <c r="F75" s="237"/>
      <c r="G75" s="239"/>
      <c r="H75" s="239"/>
      <c r="I75" s="239"/>
    </row>
    <row r="76" spans="1:9" ht="12.75">
      <c r="A76" s="219" t="s">
        <v>379</v>
      </c>
      <c r="B76" s="219"/>
      <c r="C76" s="219"/>
      <c r="D76" s="219"/>
      <c r="E76" s="219"/>
      <c r="F76" s="219"/>
      <c r="G76" s="80">
        <v>68</v>
      </c>
      <c r="H76" s="87">
        <v>0</v>
      </c>
      <c r="I76" s="87">
        <v>0</v>
      </c>
    </row>
    <row r="77" spans="1:9" ht="12.75">
      <c r="A77" s="240" t="s">
        <v>380</v>
      </c>
      <c r="B77" s="240"/>
      <c r="C77" s="240"/>
      <c r="D77" s="240"/>
      <c r="E77" s="240"/>
      <c r="F77" s="240"/>
      <c r="G77" s="88">
        <v>69</v>
      </c>
      <c r="H77" s="89">
        <v>0</v>
      </c>
      <c r="I77" s="89">
        <v>0</v>
      </c>
    </row>
    <row r="78" spans="1:9" ht="12.75">
      <c r="A78" s="240" t="s">
        <v>381</v>
      </c>
      <c r="B78" s="240"/>
      <c r="C78" s="240"/>
      <c r="D78" s="240"/>
      <c r="E78" s="240"/>
      <c r="F78" s="240"/>
      <c r="G78" s="88">
        <v>70</v>
      </c>
      <c r="H78" s="89">
        <v>0</v>
      </c>
      <c r="I78" s="89">
        <v>0</v>
      </c>
    </row>
    <row r="79" spans="1:9" ht="12.75">
      <c r="A79" s="219" t="s">
        <v>382</v>
      </c>
      <c r="B79" s="219"/>
      <c r="C79" s="219"/>
      <c r="D79" s="219"/>
      <c r="E79" s="219"/>
      <c r="F79" s="219"/>
      <c r="G79" s="80">
        <v>71</v>
      </c>
      <c r="H79" s="87">
        <v>0</v>
      </c>
      <c r="I79" s="87">
        <v>0</v>
      </c>
    </row>
    <row r="80" spans="1:9" ht="12.75">
      <c r="A80" s="219" t="s">
        <v>383</v>
      </c>
      <c r="B80" s="219"/>
      <c r="C80" s="219"/>
      <c r="D80" s="219"/>
      <c r="E80" s="219"/>
      <c r="F80" s="219"/>
      <c r="G80" s="80">
        <v>72</v>
      </c>
      <c r="H80" s="87">
        <v>0</v>
      </c>
      <c r="I80" s="87">
        <v>0</v>
      </c>
    </row>
    <row r="81" spans="1:9" ht="12.75">
      <c r="A81" s="242" t="s">
        <v>384</v>
      </c>
      <c r="B81" s="242"/>
      <c r="C81" s="242"/>
      <c r="D81" s="242"/>
      <c r="E81" s="242"/>
      <c r="F81" s="242"/>
      <c r="G81" s="80">
        <v>73</v>
      </c>
      <c r="H81" s="87">
        <v>0</v>
      </c>
      <c r="I81" s="87">
        <v>0</v>
      </c>
    </row>
    <row r="82" spans="1:9" ht="12.75">
      <c r="A82" s="242" t="s">
        <v>385</v>
      </c>
      <c r="B82" s="242"/>
      <c r="C82" s="242"/>
      <c r="D82" s="242"/>
      <c r="E82" s="242"/>
      <c r="F82" s="242"/>
      <c r="G82" s="80">
        <v>74</v>
      </c>
      <c r="H82" s="87">
        <v>0</v>
      </c>
      <c r="I82" s="87">
        <v>0</v>
      </c>
    </row>
    <row r="83" spans="1:9" ht="12.75">
      <c r="A83" s="237" t="s">
        <v>115</v>
      </c>
      <c r="B83" s="237"/>
      <c r="C83" s="237"/>
      <c r="D83" s="237"/>
      <c r="E83" s="237"/>
      <c r="F83" s="237"/>
      <c r="G83" s="239"/>
      <c r="H83" s="239"/>
      <c r="I83" s="239"/>
    </row>
    <row r="84" spans="1:9" ht="12.75">
      <c r="A84" s="244" t="s">
        <v>386</v>
      </c>
      <c r="B84" s="244"/>
      <c r="C84" s="244"/>
      <c r="D84" s="244"/>
      <c r="E84" s="244"/>
      <c r="F84" s="244"/>
      <c r="G84" s="80">
        <v>75</v>
      </c>
      <c r="H84" s="90">
        <f>H85+H86</f>
        <v>0</v>
      </c>
      <c r="I84" s="90">
        <f>I85+I86</f>
        <v>0</v>
      </c>
    </row>
    <row r="85" spans="1:9" ht="12.75">
      <c r="A85" s="245" t="s">
        <v>160</v>
      </c>
      <c r="B85" s="245"/>
      <c r="C85" s="245"/>
      <c r="D85" s="245"/>
      <c r="E85" s="245"/>
      <c r="F85" s="245"/>
      <c r="G85" s="78">
        <v>76</v>
      </c>
      <c r="H85" s="91">
        <v>0</v>
      </c>
      <c r="I85" s="91">
        <v>0</v>
      </c>
    </row>
    <row r="86" spans="1:9" ht="12.75">
      <c r="A86" s="245" t="s">
        <v>161</v>
      </c>
      <c r="B86" s="245"/>
      <c r="C86" s="245"/>
      <c r="D86" s="245"/>
      <c r="E86" s="245"/>
      <c r="F86" s="245"/>
      <c r="G86" s="78">
        <v>77</v>
      </c>
      <c r="H86" s="91">
        <v>0</v>
      </c>
      <c r="I86" s="91">
        <v>0</v>
      </c>
    </row>
    <row r="87" spans="1:9" ht="12.75">
      <c r="A87" s="246" t="s">
        <v>117</v>
      </c>
      <c r="B87" s="246"/>
      <c r="C87" s="246"/>
      <c r="D87" s="246"/>
      <c r="E87" s="246"/>
      <c r="F87" s="246"/>
      <c r="G87" s="247"/>
      <c r="H87" s="247"/>
      <c r="I87" s="247"/>
    </row>
    <row r="88" spans="1:9" ht="12.75">
      <c r="A88" s="248" t="s">
        <v>162</v>
      </c>
      <c r="B88" s="248"/>
      <c r="C88" s="248"/>
      <c r="D88" s="248"/>
      <c r="E88" s="248"/>
      <c r="F88" s="248"/>
      <c r="G88" s="78">
        <v>78</v>
      </c>
      <c r="H88" s="91">
        <f>H66</f>
        <v>40732750</v>
      </c>
      <c r="I88" s="91">
        <f>I66</f>
        <v>51973549</v>
      </c>
    </row>
    <row r="89" spans="1:9" ht="29.25" customHeight="1">
      <c r="A89" s="243" t="s">
        <v>431</v>
      </c>
      <c r="B89" s="243"/>
      <c r="C89" s="243"/>
      <c r="D89" s="243"/>
      <c r="E89" s="243"/>
      <c r="F89" s="243"/>
      <c r="G89" s="80">
        <v>79</v>
      </c>
      <c r="H89" s="90">
        <f>H90+H97</f>
        <v>-15548</v>
      </c>
      <c r="I89" s="90">
        <f>I90+I97</f>
        <v>0</v>
      </c>
    </row>
    <row r="90" spans="1:9" ht="24" customHeight="1">
      <c r="A90" s="253" t="s">
        <v>439</v>
      </c>
      <c r="B90" s="253"/>
      <c r="C90" s="253"/>
      <c r="D90" s="253"/>
      <c r="E90" s="253"/>
      <c r="F90" s="253"/>
      <c r="G90" s="80">
        <v>80</v>
      </c>
      <c r="H90" s="90">
        <f>SUM(H91:H95)</f>
        <v>0</v>
      </c>
      <c r="I90" s="90">
        <f>SUM(I91:I95)</f>
        <v>0</v>
      </c>
    </row>
    <row r="91" spans="1:9" ht="24" customHeight="1">
      <c r="A91" s="241" t="s">
        <v>349</v>
      </c>
      <c r="B91" s="241"/>
      <c r="C91" s="241"/>
      <c r="D91" s="241"/>
      <c r="E91" s="241"/>
      <c r="F91" s="241"/>
      <c r="G91" s="80">
        <v>81</v>
      </c>
      <c r="H91" s="91">
        <v>0</v>
      </c>
      <c r="I91" s="91">
        <v>0</v>
      </c>
    </row>
    <row r="92" spans="1:9" ht="39" customHeight="1">
      <c r="A92" s="241" t="s">
        <v>350</v>
      </c>
      <c r="B92" s="241"/>
      <c r="C92" s="241"/>
      <c r="D92" s="241"/>
      <c r="E92" s="241"/>
      <c r="F92" s="241"/>
      <c r="G92" s="80">
        <v>82</v>
      </c>
      <c r="H92" s="91">
        <v>0</v>
      </c>
      <c r="I92" s="91">
        <v>0</v>
      </c>
    </row>
    <row r="93" spans="1:9" ht="44.25" customHeight="1">
      <c r="A93" s="241" t="s">
        <v>351</v>
      </c>
      <c r="B93" s="241"/>
      <c r="C93" s="241"/>
      <c r="D93" s="241"/>
      <c r="E93" s="241"/>
      <c r="F93" s="241"/>
      <c r="G93" s="80">
        <v>83</v>
      </c>
      <c r="H93" s="91">
        <v>0</v>
      </c>
      <c r="I93" s="91">
        <v>0</v>
      </c>
    </row>
    <row r="94" spans="1:9" ht="16.5" customHeight="1">
      <c r="A94" s="241" t="s">
        <v>352</v>
      </c>
      <c r="B94" s="241"/>
      <c r="C94" s="241"/>
      <c r="D94" s="241"/>
      <c r="E94" s="241"/>
      <c r="F94" s="241"/>
      <c r="G94" s="80">
        <v>84</v>
      </c>
      <c r="H94" s="91">
        <v>0</v>
      </c>
      <c r="I94" s="91">
        <v>0</v>
      </c>
    </row>
    <row r="95" spans="1:9" ht="13.5" customHeight="1">
      <c r="A95" s="241" t="s">
        <v>353</v>
      </c>
      <c r="B95" s="241"/>
      <c r="C95" s="241"/>
      <c r="D95" s="241"/>
      <c r="E95" s="241"/>
      <c r="F95" s="241"/>
      <c r="G95" s="80">
        <v>85</v>
      </c>
      <c r="H95" s="91">
        <v>0</v>
      </c>
      <c r="I95" s="91">
        <v>0</v>
      </c>
    </row>
    <row r="96" spans="1:9" ht="24" customHeight="1">
      <c r="A96" s="241" t="s">
        <v>354</v>
      </c>
      <c r="B96" s="241"/>
      <c r="C96" s="241"/>
      <c r="D96" s="241"/>
      <c r="E96" s="241"/>
      <c r="F96" s="241"/>
      <c r="G96" s="80">
        <v>86</v>
      </c>
      <c r="H96" s="91">
        <v>0</v>
      </c>
      <c r="I96" s="91">
        <v>0</v>
      </c>
    </row>
    <row r="97" spans="1:9" ht="24" customHeight="1">
      <c r="A97" s="253" t="s">
        <v>432</v>
      </c>
      <c r="B97" s="253"/>
      <c r="C97" s="253"/>
      <c r="D97" s="253"/>
      <c r="E97" s="253"/>
      <c r="F97" s="253"/>
      <c r="G97" s="80">
        <v>87</v>
      </c>
      <c r="H97" s="90">
        <f>SUM(H98:H105)</f>
        <v>-15548</v>
      </c>
      <c r="I97" s="90">
        <f>SUM(I98:I105)</f>
        <v>0</v>
      </c>
    </row>
    <row r="98" spans="1:9" ht="12.75">
      <c r="A98" s="241" t="s">
        <v>163</v>
      </c>
      <c r="B98" s="241"/>
      <c r="C98" s="241"/>
      <c r="D98" s="241"/>
      <c r="E98" s="241"/>
      <c r="F98" s="241"/>
      <c r="G98" s="78">
        <v>88</v>
      </c>
      <c r="H98" s="91">
        <v>-15548</v>
      </c>
      <c r="I98" s="91">
        <v>0</v>
      </c>
    </row>
    <row r="99" spans="1:9" ht="35.25" customHeight="1">
      <c r="A99" s="241" t="s">
        <v>355</v>
      </c>
      <c r="B99" s="241"/>
      <c r="C99" s="241"/>
      <c r="D99" s="241"/>
      <c r="E99" s="241"/>
      <c r="F99" s="241"/>
      <c r="G99" s="78">
        <v>89</v>
      </c>
      <c r="H99" s="91">
        <v>0</v>
      </c>
      <c r="I99" s="91">
        <v>0</v>
      </c>
    </row>
    <row r="100" spans="1:9" ht="12.75">
      <c r="A100" s="241" t="s">
        <v>356</v>
      </c>
      <c r="B100" s="241"/>
      <c r="C100" s="241"/>
      <c r="D100" s="241"/>
      <c r="E100" s="241"/>
      <c r="F100" s="241"/>
      <c r="G100" s="78">
        <v>90</v>
      </c>
      <c r="H100" s="91">
        <v>0</v>
      </c>
      <c r="I100" s="91">
        <v>0</v>
      </c>
    </row>
    <row r="101" spans="1:9" ht="33.75" customHeight="1">
      <c r="A101" s="241" t="s">
        <v>357</v>
      </c>
      <c r="B101" s="241"/>
      <c r="C101" s="241"/>
      <c r="D101" s="241"/>
      <c r="E101" s="241"/>
      <c r="F101" s="241"/>
      <c r="G101" s="78">
        <v>91</v>
      </c>
      <c r="H101" s="91">
        <v>0</v>
      </c>
      <c r="I101" s="91">
        <v>0</v>
      </c>
    </row>
    <row r="102" spans="1:9" ht="29.25" customHeight="1">
      <c r="A102" s="241" t="s">
        <v>358</v>
      </c>
      <c r="B102" s="241"/>
      <c r="C102" s="241"/>
      <c r="D102" s="241"/>
      <c r="E102" s="241"/>
      <c r="F102" s="241"/>
      <c r="G102" s="78">
        <v>92</v>
      </c>
      <c r="H102" s="91">
        <v>0</v>
      </c>
      <c r="I102" s="91">
        <v>0</v>
      </c>
    </row>
    <row r="103" spans="1:9" ht="12.75">
      <c r="A103" s="241" t="s">
        <v>359</v>
      </c>
      <c r="B103" s="241"/>
      <c r="C103" s="241"/>
      <c r="D103" s="241"/>
      <c r="E103" s="241"/>
      <c r="F103" s="241"/>
      <c r="G103" s="78">
        <v>93</v>
      </c>
      <c r="H103" s="91">
        <v>0</v>
      </c>
      <c r="I103" s="91">
        <v>0</v>
      </c>
    </row>
    <row r="104" spans="1:9" ht="24.75" customHeight="1">
      <c r="A104" s="241" t="s">
        <v>360</v>
      </c>
      <c r="B104" s="241"/>
      <c r="C104" s="241"/>
      <c r="D104" s="241"/>
      <c r="E104" s="241"/>
      <c r="F104" s="241"/>
      <c r="G104" s="78">
        <v>94</v>
      </c>
      <c r="H104" s="91">
        <v>0</v>
      </c>
      <c r="I104" s="91">
        <v>0</v>
      </c>
    </row>
    <row r="105" spans="1:9" ht="15.75" customHeight="1">
      <c r="A105" s="241" t="s">
        <v>361</v>
      </c>
      <c r="B105" s="241"/>
      <c r="C105" s="241"/>
      <c r="D105" s="241"/>
      <c r="E105" s="241"/>
      <c r="F105" s="241"/>
      <c r="G105" s="78">
        <v>95</v>
      </c>
      <c r="H105" s="91">
        <v>0</v>
      </c>
      <c r="I105" s="91">
        <v>0</v>
      </c>
    </row>
    <row r="106" spans="1:9" ht="24.75" customHeight="1">
      <c r="A106" s="241" t="s">
        <v>362</v>
      </c>
      <c r="B106" s="241"/>
      <c r="C106" s="241"/>
      <c r="D106" s="241"/>
      <c r="E106" s="241"/>
      <c r="F106" s="241"/>
      <c r="G106" s="78">
        <v>96</v>
      </c>
      <c r="H106" s="91">
        <v>0</v>
      </c>
      <c r="I106" s="91">
        <v>0</v>
      </c>
    </row>
    <row r="107" spans="1:9" ht="27" customHeight="1">
      <c r="A107" s="243" t="s">
        <v>434</v>
      </c>
      <c r="B107" s="243"/>
      <c r="C107" s="243"/>
      <c r="D107" s="243"/>
      <c r="E107" s="243"/>
      <c r="F107" s="243"/>
      <c r="G107" s="80">
        <v>97</v>
      </c>
      <c r="H107" s="90">
        <f>H90+H97-H106-H96</f>
        <v>-15548</v>
      </c>
      <c r="I107" s="90">
        <f>I90+I97-I106-I96</f>
        <v>0</v>
      </c>
    </row>
    <row r="108" spans="1:9" ht="12.75">
      <c r="A108" s="243" t="s">
        <v>369</v>
      </c>
      <c r="B108" s="243"/>
      <c r="C108" s="243"/>
      <c r="D108" s="243"/>
      <c r="E108" s="243"/>
      <c r="F108" s="243"/>
      <c r="G108" s="80">
        <v>98</v>
      </c>
      <c r="H108" s="90">
        <f>H88+H107</f>
        <v>40717202</v>
      </c>
      <c r="I108" s="90">
        <f>I88+I107</f>
        <v>51973549</v>
      </c>
    </row>
    <row r="109" spans="1:9" ht="12.75">
      <c r="A109" s="237" t="s">
        <v>164</v>
      </c>
      <c r="B109" s="237"/>
      <c r="C109" s="237"/>
      <c r="D109" s="237"/>
      <c r="E109" s="237"/>
      <c r="F109" s="237"/>
      <c r="G109" s="239"/>
      <c r="H109" s="239"/>
      <c r="I109" s="239"/>
    </row>
    <row r="110" spans="1:9" ht="24.75" customHeight="1">
      <c r="A110" s="244" t="s">
        <v>433</v>
      </c>
      <c r="B110" s="244"/>
      <c r="C110" s="244"/>
      <c r="D110" s="244"/>
      <c r="E110" s="244"/>
      <c r="F110" s="244"/>
      <c r="G110" s="80">
        <v>99</v>
      </c>
      <c r="H110" s="90">
        <f>H111+H112</f>
        <v>40717202</v>
      </c>
      <c r="I110" s="90">
        <f>I111+I112</f>
        <v>51973549</v>
      </c>
    </row>
    <row r="111" spans="1:9" ht="12.75">
      <c r="A111" s="245" t="s">
        <v>116</v>
      </c>
      <c r="B111" s="245"/>
      <c r="C111" s="245"/>
      <c r="D111" s="245"/>
      <c r="E111" s="245"/>
      <c r="F111" s="245"/>
      <c r="G111" s="78">
        <v>100</v>
      </c>
      <c r="H111" s="91">
        <f>H108</f>
        <v>40717202</v>
      </c>
      <c r="I111" s="91">
        <v>51973549</v>
      </c>
    </row>
    <row r="112" spans="1:9" ht="12.75">
      <c r="A112" s="245" t="s">
        <v>165</v>
      </c>
      <c r="B112" s="245"/>
      <c r="C112" s="245"/>
      <c r="D112" s="245"/>
      <c r="E112" s="245"/>
      <c r="F112" s="245"/>
      <c r="G112" s="78">
        <v>101</v>
      </c>
      <c r="H112" s="91">
        <v>0</v>
      </c>
      <c r="I112" s="91">
        <v>0</v>
      </c>
    </row>
  </sheetData>
  <sheetProtection sheet="1" objects="1" scenarios="1"/>
  <mergeCells count="112">
    <mergeCell ref="A105:F105"/>
    <mergeCell ref="A106:F106"/>
    <mergeCell ref="A5:F5"/>
    <mergeCell ref="A6:F6"/>
    <mergeCell ref="A4:I4"/>
    <mergeCell ref="A2:I2"/>
    <mergeCell ref="A56:F56"/>
    <mergeCell ref="A57:F57"/>
    <mergeCell ref="A58:F58"/>
    <mergeCell ref="A43:F43"/>
    <mergeCell ref="A1:I1"/>
    <mergeCell ref="A59:F59"/>
    <mergeCell ref="A60:F60"/>
    <mergeCell ref="A47:F47"/>
    <mergeCell ref="A48:F48"/>
    <mergeCell ref="A35:F35"/>
    <mergeCell ref="A36:F36"/>
    <mergeCell ref="A23:F23"/>
    <mergeCell ref="A24:F24"/>
    <mergeCell ref="A55:F55"/>
    <mergeCell ref="A44:F44"/>
    <mergeCell ref="A45:F45"/>
    <mergeCell ref="A46:F46"/>
    <mergeCell ref="A31:F31"/>
    <mergeCell ref="A65:F65"/>
    <mergeCell ref="A66:F66"/>
    <mergeCell ref="A62:F62"/>
    <mergeCell ref="A63:F63"/>
    <mergeCell ref="A64:F64"/>
    <mergeCell ref="A37:F37"/>
    <mergeCell ref="A70:F70"/>
    <mergeCell ref="A49:F49"/>
    <mergeCell ref="A50:F50"/>
    <mergeCell ref="A51:F51"/>
    <mergeCell ref="A52:F52"/>
    <mergeCell ref="A53:F53"/>
    <mergeCell ref="A54:F54"/>
    <mergeCell ref="A68:I68"/>
    <mergeCell ref="A69:F69"/>
    <mergeCell ref="A61:F61"/>
    <mergeCell ref="A104:F104"/>
    <mergeCell ref="A100:F100"/>
    <mergeCell ref="A101:F101"/>
    <mergeCell ref="A83:I83"/>
    <mergeCell ref="A84:F84"/>
    <mergeCell ref="A85:F85"/>
    <mergeCell ref="A86:F86"/>
    <mergeCell ref="A94:F94"/>
    <mergeCell ref="A95:F95"/>
    <mergeCell ref="A96:F96"/>
    <mergeCell ref="A81:F81"/>
    <mergeCell ref="A82:F82"/>
    <mergeCell ref="A90:F90"/>
    <mergeCell ref="A91:F91"/>
    <mergeCell ref="A92:F92"/>
    <mergeCell ref="A93:F93"/>
    <mergeCell ref="A97:F97"/>
    <mergeCell ref="A99:F99"/>
    <mergeCell ref="A22:F22"/>
    <mergeCell ref="A7:F7"/>
    <mergeCell ref="A8:F8"/>
    <mergeCell ref="A9:F9"/>
    <mergeCell ref="A10:F10"/>
    <mergeCell ref="A11:F11"/>
    <mergeCell ref="A12:F12"/>
    <mergeCell ref="A67:F67"/>
    <mergeCell ref="A13:F13"/>
    <mergeCell ref="A14:F14"/>
    <mergeCell ref="A15:F15"/>
    <mergeCell ref="A16:F16"/>
    <mergeCell ref="A17:F17"/>
    <mergeCell ref="A18:F18"/>
    <mergeCell ref="A3:I3"/>
    <mergeCell ref="A21:F21"/>
    <mergeCell ref="A19:F19"/>
    <mergeCell ref="A20:F20"/>
    <mergeCell ref="A39:F39"/>
    <mergeCell ref="A40:F40"/>
    <mergeCell ref="A25:F25"/>
    <mergeCell ref="A26:F26"/>
    <mergeCell ref="A27:F27"/>
    <mergeCell ref="A28:F28"/>
    <mergeCell ref="A112:F112"/>
    <mergeCell ref="A29:F29"/>
    <mergeCell ref="A30:F30"/>
    <mergeCell ref="A34:F34"/>
    <mergeCell ref="A32:F32"/>
    <mergeCell ref="A33:F33"/>
    <mergeCell ref="A41:F41"/>
    <mergeCell ref="A42:F42"/>
    <mergeCell ref="A102:F102"/>
    <mergeCell ref="A103:F103"/>
    <mergeCell ref="A80:F80"/>
    <mergeCell ref="A107:F107"/>
    <mergeCell ref="A108:F108"/>
    <mergeCell ref="A109:I109"/>
    <mergeCell ref="A110:F110"/>
    <mergeCell ref="A111:F111"/>
    <mergeCell ref="A87:I87"/>
    <mergeCell ref="A88:F88"/>
    <mergeCell ref="A89:F89"/>
    <mergeCell ref="A98:F98"/>
    <mergeCell ref="A38:F38"/>
    <mergeCell ref="A75:I75"/>
    <mergeCell ref="A76:F76"/>
    <mergeCell ref="A77:F77"/>
    <mergeCell ref="A78:F78"/>
    <mergeCell ref="A79:F79"/>
    <mergeCell ref="A71:F71"/>
    <mergeCell ref="A72:F72"/>
    <mergeCell ref="A73:F73"/>
    <mergeCell ref="A74:F74"/>
  </mergeCells>
  <dataValidations count="5">
    <dataValidation type="whole" operator="greaterThanOrEqual" allowBlank="1" showInputMessage="1" showErrorMessage="1" errorTitle="Pogrešan unos" error="Mogu se unijeti samo cjelobrojne pozitivne vrijednosti." sqref="H65491:I65525">
      <formula1>0</formula1>
    </dataValidation>
    <dataValidation type="whole" operator="notEqual" allowBlank="1" showInputMessage="1" showErrorMessage="1" errorTitle="Pogrešan unos" error="Mogu se unijeti samo cjelobrojne pozitivne ili negativne vrijednosti." sqref="H65490:I65490">
      <formula1>999999999999</formula1>
    </dataValidation>
    <dataValidation type="whole" operator="notEqual" allowBlank="1" showInputMessage="1" showErrorMessage="1" errorTitle="Pogrešan unos" error="Mogu se unijeti samo cjelobrojne vrijednosti." sqref="H65535:I65536">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rintOptions/>
  <pageMargins left="0.75" right="0.17" top="1" bottom="1" header="0.5" footer="0.5"/>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I59"/>
  <sheetViews>
    <sheetView view="pageBreakPreview" zoomScale="110" zoomScaleSheetLayoutView="110" zoomScalePageLayoutView="0" workbookViewId="0" topLeftCell="A36">
      <selection activeCell="A45" sqref="A45:F45"/>
    </sheetView>
  </sheetViews>
  <sheetFormatPr defaultColWidth="9.140625" defaultRowHeight="12.75"/>
  <cols>
    <col min="1" max="6" width="9.140625" style="2" customWidth="1"/>
    <col min="7" max="7" width="9.140625" style="11" customWidth="1"/>
    <col min="8" max="9" width="16.28125" style="30" customWidth="1"/>
    <col min="10" max="16384" width="9.140625" style="2" customWidth="1"/>
  </cols>
  <sheetData>
    <row r="1" spans="1:9" ht="12.75">
      <c r="A1" s="254" t="s">
        <v>166</v>
      </c>
      <c r="B1" s="265"/>
      <c r="C1" s="265"/>
      <c r="D1" s="265"/>
      <c r="E1" s="265"/>
      <c r="F1" s="265"/>
      <c r="G1" s="265"/>
      <c r="H1" s="265"/>
      <c r="I1" s="265"/>
    </row>
    <row r="2" spans="1:9" ht="12.75">
      <c r="A2" s="260" t="s">
        <v>461</v>
      </c>
      <c r="B2" s="235"/>
      <c r="C2" s="235"/>
      <c r="D2" s="235"/>
      <c r="E2" s="235"/>
      <c r="F2" s="235"/>
      <c r="G2" s="235"/>
      <c r="H2" s="235"/>
      <c r="I2" s="235"/>
    </row>
    <row r="3" spans="1:9" ht="12.75">
      <c r="A3" s="250" t="s">
        <v>444</v>
      </c>
      <c r="B3" s="267"/>
      <c r="C3" s="267"/>
      <c r="D3" s="267"/>
      <c r="E3" s="267"/>
      <c r="F3" s="267"/>
      <c r="G3" s="267"/>
      <c r="H3" s="267"/>
      <c r="I3" s="267"/>
    </row>
    <row r="4" spans="1:9" ht="12.75">
      <c r="A4" s="266" t="s">
        <v>465</v>
      </c>
      <c r="B4" s="222"/>
      <c r="C4" s="222"/>
      <c r="D4" s="222"/>
      <c r="E4" s="222"/>
      <c r="F4" s="222"/>
      <c r="G4" s="222"/>
      <c r="H4" s="222"/>
      <c r="I4" s="223"/>
    </row>
    <row r="5" spans="1:9" ht="22.5">
      <c r="A5" s="255" t="s">
        <v>2</v>
      </c>
      <c r="B5" s="256"/>
      <c r="C5" s="256"/>
      <c r="D5" s="256"/>
      <c r="E5" s="256"/>
      <c r="F5" s="256"/>
      <c r="G5" s="92" t="s">
        <v>106</v>
      </c>
      <c r="H5" s="85" t="s">
        <v>292</v>
      </c>
      <c r="I5" s="85" t="s">
        <v>276</v>
      </c>
    </row>
    <row r="6" spans="1:9" ht="12.75">
      <c r="A6" s="264">
        <v>1</v>
      </c>
      <c r="B6" s="256"/>
      <c r="C6" s="256"/>
      <c r="D6" s="256"/>
      <c r="E6" s="256"/>
      <c r="F6" s="256"/>
      <c r="G6" s="85">
        <v>2</v>
      </c>
      <c r="H6" s="85" t="s">
        <v>167</v>
      </c>
      <c r="I6" s="85" t="s">
        <v>168</v>
      </c>
    </row>
    <row r="7" spans="1:9" ht="12.75">
      <c r="A7" s="262" t="s">
        <v>169</v>
      </c>
      <c r="B7" s="262"/>
      <c r="C7" s="262"/>
      <c r="D7" s="262"/>
      <c r="E7" s="262"/>
      <c r="F7" s="262"/>
      <c r="G7" s="262"/>
      <c r="H7" s="262"/>
      <c r="I7" s="262"/>
    </row>
    <row r="8" spans="1:9" ht="12.75" customHeight="1">
      <c r="A8" s="241" t="s">
        <v>170</v>
      </c>
      <c r="B8" s="241"/>
      <c r="C8" s="241"/>
      <c r="D8" s="241"/>
      <c r="E8" s="241"/>
      <c r="F8" s="241"/>
      <c r="G8" s="88">
        <v>1</v>
      </c>
      <c r="H8" s="93">
        <v>50048768</v>
      </c>
      <c r="I8" s="93">
        <f>63411544-3575</f>
        <v>63407969</v>
      </c>
    </row>
    <row r="9" spans="1:9" ht="12.75" customHeight="1">
      <c r="A9" s="242" t="s">
        <v>171</v>
      </c>
      <c r="B9" s="242"/>
      <c r="C9" s="242"/>
      <c r="D9" s="242"/>
      <c r="E9" s="242"/>
      <c r="F9" s="242"/>
      <c r="G9" s="80">
        <v>2</v>
      </c>
      <c r="H9" s="94">
        <f>H10+H11+H12+H13+H14+H15+H16+H17</f>
        <v>34734004</v>
      </c>
      <c r="I9" s="94">
        <f>I10+I11+I12+I13+I14+I15+I16+I17</f>
        <v>39298365</v>
      </c>
    </row>
    <row r="10" spans="1:9" ht="12.75" customHeight="1">
      <c r="A10" s="263" t="s">
        <v>172</v>
      </c>
      <c r="B10" s="263"/>
      <c r="C10" s="263"/>
      <c r="D10" s="263"/>
      <c r="E10" s="263"/>
      <c r="F10" s="263"/>
      <c r="G10" s="88">
        <v>3</v>
      </c>
      <c r="H10" s="93">
        <v>30976334</v>
      </c>
      <c r="I10" s="93">
        <v>29749465</v>
      </c>
    </row>
    <row r="11" spans="1:9" ht="30.75" customHeight="1">
      <c r="A11" s="263" t="s">
        <v>297</v>
      </c>
      <c r="B11" s="263"/>
      <c r="C11" s="263"/>
      <c r="D11" s="263"/>
      <c r="E11" s="263"/>
      <c r="F11" s="263"/>
      <c r="G11" s="88">
        <v>4</v>
      </c>
      <c r="H11" s="93">
        <v>972511</v>
      </c>
      <c r="I11" s="93">
        <v>11574546</v>
      </c>
    </row>
    <row r="12" spans="1:9" ht="27.75" customHeight="1">
      <c r="A12" s="263" t="s">
        <v>298</v>
      </c>
      <c r="B12" s="263"/>
      <c r="C12" s="263"/>
      <c r="D12" s="263"/>
      <c r="E12" s="263"/>
      <c r="F12" s="263"/>
      <c r="G12" s="88">
        <v>5</v>
      </c>
      <c r="H12" s="93">
        <v>0</v>
      </c>
      <c r="I12" s="93">
        <v>1636140</v>
      </c>
    </row>
    <row r="13" spans="1:9" ht="12.75" customHeight="1">
      <c r="A13" s="263" t="s">
        <v>173</v>
      </c>
      <c r="B13" s="263"/>
      <c r="C13" s="263"/>
      <c r="D13" s="263"/>
      <c r="E13" s="263"/>
      <c r="F13" s="263"/>
      <c r="G13" s="88">
        <v>6</v>
      </c>
      <c r="H13" s="93">
        <v>-209998</v>
      </c>
      <c r="I13" s="93">
        <v>-4564236</v>
      </c>
    </row>
    <row r="14" spans="1:9" ht="12.75" customHeight="1">
      <c r="A14" s="263" t="s">
        <v>174</v>
      </c>
      <c r="B14" s="263"/>
      <c r="C14" s="263"/>
      <c r="D14" s="263"/>
      <c r="E14" s="263"/>
      <c r="F14" s="263"/>
      <c r="G14" s="88">
        <v>7</v>
      </c>
      <c r="H14" s="93">
        <v>25714</v>
      </c>
      <c r="I14" s="93">
        <v>24444</v>
      </c>
    </row>
    <row r="15" spans="1:9" ht="12.75" customHeight="1">
      <c r="A15" s="263" t="s">
        <v>175</v>
      </c>
      <c r="B15" s="263"/>
      <c r="C15" s="263"/>
      <c r="D15" s="263"/>
      <c r="E15" s="263"/>
      <c r="F15" s="263"/>
      <c r="G15" s="88">
        <v>8</v>
      </c>
      <c r="H15" s="93">
        <v>2106937</v>
      </c>
      <c r="I15" s="93">
        <v>983839</v>
      </c>
    </row>
    <row r="16" spans="1:9" ht="12.75" customHeight="1">
      <c r="A16" s="263" t="s">
        <v>176</v>
      </c>
      <c r="B16" s="263"/>
      <c r="C16" s="263"/>
      <c r="D16" s="263"/>
      <c r="E16" s="263"/>
      <c r="F16" s="263"/>
      <c r="G16" s="88">
        <v>9</v>
      </c>
      <c r="H16" s="93">
        <v>862506</v>
      </c>
      <c r="I16" s="93">
        <v>-105833</v>
      </c>
    </row>
    <row r="17" spans="1:9" ht="27" customHeight="1">
      <c r="A17" s="263" t="s">
        <v>177</v>
      </c>
      <c r="B17" s="263"/>
      <c r="C17" s="263"/>
      <c r="D17" s="263"/>
      <c r="E17" s="263"/>
      <c r="F17" s="263"/>
      <c r="G17" s="88">
        <v>10</v>
      </c>
      <c r="H17" s="93">
        <v>0</v>
      </c>
      <c r="I17" s="93">
        <v>0</v>
      </c>
    </row>
    <row r="18" spans="1:9" ht="29.25" customHeight="1">
      <c r="A18" s="243" t="s">
        <v>300</v>
      </c>
      <c r="B18" s="243"/>
      <c r="C18" s="243"/>
      <c r="D18" s="243"/>
      <c r="E18" s="243"/>
      <c r="F18" s="243"/>
      <c r="G18" s="80">
        <v>11</v>
      </c>
      <c r="H18" s="94">
        <f>H8+H9</f>
        <v>84782772</v>
      </c>
      <c r="I18" s="94">
        <f>I8+I9</f>
        <v>102706334</v>
      </c>
    </row>
    <row r="19" spans="1:9" ht="12.75" customHeight="1">
      <c r="A19" s="242" t="s">
        <v>178</v>
      </c>
      <c r="B19" s="242"/>
      <c r="C19" s="242"/>
      <c r="D19" s="242"/>
      <c r="E19" s="242"/>
      <c r="F19" s="242"/>
      <c r="G19" s="80">
        <v>12</v>
      </c>
      <c r="H19" s="94">
        <f>H20+H21+H22+H23</f>
        <v>-6867858</v>
      </c>
      <c r="I19" s="94">
        <f>I20+I21+I22+I23</f>
        <v>-6838457</v>
      </c>
    </row>
    <row r="20" spans="1:9" ht="12.75" customHeight="1">
      <c r="A20" s="263" t="s">
        <v>179</v>
      </c>
      <c r="B20" s="263"/>
      <c r="C20" s="263"/>
      <c r="D20" s="263"/>
      <c r="E20" s="263"/>
      <c r="F20" s="263"/>
      <c r="G20" s="88">
        <v>13</v>
      </c>
      <c r="H20" s="93">
        <v>4798675</v>
      </c>
      <c r="I20" s="93">
        <f>4290058+125</f>
        <v>4290183</v>
      </c>
    </row>
    <row r="21" spans="1:9" ht="12.75" customHeight="1">
      <c r="A21" s="263" t="s">
        <v>180</v>
      </c>
      <c r="B21" s="263"/>
      <c r="C21" s="263"/>
      <c r="D21" s="263"/>
      <c r="E21" s="263"/>
      <c r="F21" s="263"/>
      <c r="G21" s="88">
        <v>14</v>
      </c>
      <c r="H21" s="93">
        <v>-10610782</v>
      </c>
      <c r="I21" s="93">
        <v>-5024047</v>
      </c>
    </row>
    <row r="22" spans="1:9" ht="12.75" customHeight="1">
      <c r="A22" s="263" t="s">
        <v>181</v>
      </c>
      <c r="B22" s="263"/>
      <c r="C22" s="263"/>
      <c r="D22" s="263"/>
      <c r="E22" s="263"/>
      <c r="F22" s="263"/>
      <c r="G22" s="88">
        <v>15</v>
      </c>
      <c r="H22" s="93">
        <v>-131857</v>
      </c>
      <c r="I22" s="93">
        <v>-329141</v>
      </c>
    </row>
    <row r="23" spans="1:9" ht="12.75" customHeight="1">
      <c r="A23" s="263" t="s">
        <v>182</v>
      </c>
      <c r="B23" s="263"/>
      <c r="C23" s="263"/>
      <c r="D23" s="263"/>
      <c r="E23" s="263"/>
      <c r="F23" s="263"/>
      <c r="G23" s="88">
        <v>16</v>
      </c>
      <c r="H23" s="93">
        <v>-923894</v>
      </c>
      <c r="I23" s="93">
        <f>-5780578+5000+125+1</f>
        <v>-5775452</v>
      </c>
    </row>
    <row r="24" spans="1:9" ht="12.75" customHeight="1">
      <c r="A24" s="243" t="s">
        <v>183</v>
      </c>
      <c r="B24" s="243"/>
      <c r="C24" s="243"/>
      <c r="D24" s="243"/>
      <c r="E24" s="243"/>
      <c r="F24" s="243"/>
      <c r="G24" s="80">
        <v>17</v>
      </c>
      <c r="H24" s="94">
        <f>H18+H19</f>
        <v>77914914</v>
      </c>
      <c r="I24" s="94">
        <f>I18+I19</f>
        <v>95867877</v>
      </c>
    </row>
    <row r="25" spans="1:9" ht="12.75" customHeight="1">
      <c r="A25" s="241" t="s">
        <v>184</v>
      </c>
      <c r="B25" s="241"/>
      <c r="C25" s="241"/>
      <c r="D25" s="241"/>
      <c r="E25" s="241"/>
      <c r="F25" s="241"/>
      <c r="G25" s="88">
        <v>18</v>
      </c>
      <c r="H25" s="93">
        <v>-232</v>
      </c>
      <c r="I25" s="93">
        <v>-4002</v>
      </c>
    </row>
    <row r="26" spans="1:9" ht="12.75" customHeight="1">
      <c r="A26" s="241" t="s">
        <v>185</v>
      </c>
      <c r="B26" s="241"/>
      <c r="C26" s="241"/>
      <c r="D26" s="241"/>
      <c r="E26" s="241"/>
      <c r="F26" s="241"/>
      <c r="G26" s="88">
        <v>19</v>
      </c>
      <c r="H26" s="93">
        <v>-8094552</v>
      </c>
      <c r="I26" s="93">
        <v>-8943399</v>
      </c>
    </row>
    <row r="27" spans="1:9" ht="28.5" customHeight="1">
      <c r="A27" s="244" t="s">
        <v>186</v>
      </c>
      <c r="B27" s="244"/>
      <c r="C27" s="244"/>
      <c r="D27" s="244"/>
      <c r="E27" s="244"/>
      <c r="F27" s="244"/>
      <c r="G27" s="80">
        <v>20</v>
      </c>
      <c r="H27" s="94">
        <f>H24+H25+H26</f>
        <v>69820130</v>
      </c>
      <c r="I27" s="94">
        <f>I24+I25+I26</f>
        <v>86920476</v>
      </c>
    </row>
    <row r="28" spans="1:9" ht="12.75">
      <c r="A28" s="262" t="s">
        <v>187</v>
      </c>
      <c r="B28" s="262"/>
      <c r="C28" s="262"/>
      <c r="D28" s="262"/>
      <c r="E28" s="262"/>
      <c r="F28" s="262"/>
      <c r="G28" s="262"/>
      <c r="H28" s="262"/>
      <c r="I28" s="262"/>
    </row>
    <row r="29" spans="1:9" ht="23.25" customHeight="1">
      <c r="A29" s="241" t="s">
        <v>188</v>
      </c>
      <c r="B29" s="241"/>
      <c r="C29" s="241"/>
      <c r="D29" s="241"/>
      <c r="E29" s="241"/>
      <c r="F29" s="241"/>
      <c r="G29" s="88">
        <v>21</v>
      </c>
      <c r="H29" s="91">
        <v>2257</v>
      </c>
      <c r="I29" s="91">
        <v>2485</v>
      </c>
    </row>
    <row r="30" spans="1:9" ht="12.75" customHeight="1">
      <c r="A30" s="241" t="s">
        <v>189</v>
      </c>
      <c r="B30" s="241"/>
      <c r="C30" s="241"/>
      <c r="D30" s="241"/>
      <c r="E30" s="241"/>
      <c r="F30" s="241"/>
      <c r="G30" s="88">
        <v>22</v>
      </c>
      <c r="H30" s="91">
        <v>0</v>
      </c>
      <c r="I30" s="91">
        <v>0</v>
      </c>
    </row>
    <row r="31" spans="1:9" ht="12.75" customHeight="1">
      <c r="A31" s="241" t="s">
        <v>190</v>
      </c>
      <c r="B31" s="241"/>
      <c r="C31" s="241"/>
      <c r="D31" s="241"/>
      <c r="E31" s="241"/>
      <c r="F31" s="241"/>
      <c r="G31" s="88">
        <v>23</v>
      </c>
      <c r="H31" s="91">
        <v>56625</v>
      </c>
      <c r="I31" s="91">
        <v>3454254</v>
      </c>
    </row>
    <row r="32" spans="1:9" ht="12.75" customHeight="1">
      <c r="A32" s="241" t="s">
        <v>191</v>
      </c>
      <c r="B32" s="241"/>
      <c r="C32" s="241"/>
      <c r="D32" s="241"/>
      <c r="E32" s="241"/>
      <c r="F32" s="241"/>
      <c r="G32" s="88">
        <v>24</v>
      </c>
      <c r="H32" s="91">
        <v>0</v>
      </c>
      <c r="I32" s="91">
        <v>0</v>
      </c>
    </row>
    <row r="33" spans="1:9" ht="12.75" customHeight="1">
      <c r="A33" s="241" t="s">
        <v>192</v>
      </c>
      <c r="B33" s="241"/>
      <c r="C33" s="241"/>
      <c r="D33" s="241"/>
      <c r="E33" s="241"/>
      <c r="F33" s="241"/>
      <c r="G33" s="88">
        <v>25</v>
      </c>
      <c r="H33" s="91">
        <v>0</v>
      </c>
      <c r="I33" s="91">
        <v>0</v>
      </c>
    </row>
    <row r="34" spans="1:9" ht="12.75" customHeight="1">
      <c r="A34" s="241" t="s">
        <v>193</v>
      </c>
      <c r="B34" s="241"/>
      <c r="C34" s="241"/>
      <c r="D34" s="241"/>
      <c r="E34" s="241"/>
      <c r="F34" s="241"/>
      <c r="G34" s="88">
        <v>26</v>
      </c>
      <c r="H34" s="91">
        <v>0</v>
      </c>
      <c r="I34" s="91">
        <v>0</v>
      </c>
    </row>
    <row r="35" spans="1:9" ht="27" customHeight="1">
      <c r="A35" s="243" t="s">
        <v>194</v>
      </c>
      <c r="B35" s="243"/>
      <c r="C35" s="243"/>
      <c r="D35" s="243"/>
      <c r="E35" s="243"/>
      <c r="F35" s="243"/>
      <c r="G35" s="80">
        <v>27</v>
      </c>
      <c r="H35" s="90">
        <f>H29+H30+H31+H32+H33+H34</f>
        <v>58882</v>
      </c>
      <c r="I35" s="90">
        <f>I29+I30+I31+I32+I33+I34</f>
        <v>3456739</v>
      </c>
    </row>
    <row r="36" spans="1:9" ht="26.25" customHeight="1">
      <c r="A36" s="241" t="s">
        <v>195</v>
      </c>
      <c r="B36" s="241"/>
      <c r="C36" s="241"/>
      <c r="D36" s="241"/>
      <c r="E36" s="241"/>
      <c r="F36" s="241"/>
      <c r="G36" s="88">
        <v>28</v>
      </c>
      <c r="H36" s="91">
        <v>-12677765</v>
      </c>
      <c r="I36" s="91">
        <v>-19314650</v>
      </c>
    </row>
    <row r="37" spans="1:9" ht="12.75" customHeight="1">
      <c r="A37" s="241" t="s">
        <v>196</v>
      </c>
      <c r="B37" s="241"/>
      <c r="C37" s="241"/>
      <c r="D37" s="241"/>
      <c r="E37" s="241"/>
      <c r="F37" s="241"/>
      <c r="G37" s="88">
        <v>29</v>
      </c>
      <c r="H37" s="91">
        <v>0</v>
      </c>
      <c r="I37" s="91">
        <v>0</v>
      </c>
    </row>
    <row r="38" spans="1:9" ht="12.75" customHeight="1">
      <c r="A38" s="241" t="s">
        <v>197</v>
      </c>
      <c r="B38" s="241"/>
      <c r="C38" s="241"/>
      <c r="D38" s="241"/>
      <c r="E38" s="241"/>
      <c r="F38" s="241"/>
      <c r="G38" s="88">
        <v>30</v>
      </c>
      <c r="H38" s="91">
        <v>0</v>
      </c>
      <c r="I38" s="91">
        <v>0</v>
      </c>
    </row>
    <row r="39" spans="1:9" ht="12.75" customHeight="1">
      <c r="A39" s="241" t="s">
        <v>198</v>
      </c>
      <c r="B39" s="241"/>
      <c r="C39" s="241"/>
      <c r="D39" s="241"/>
      <c r="E39" s="241"/>
      <c r="F39" s="241"/>
      <c r="G39" s="88">
        <v>31</v>
      </c>
      <c r="H39" s="91">
        <v>0</v>
      </c>
      <c r="I39" s="91">
        <v>0</v>
      </c>
    </row>
    <row r="40" spans="1:9" ht="12.75" customHeight="1">
      <c r="A40" s="241" t="s">
        <v>199</v>
      </c>
      <c r="B40" s="241"/>
      <c r="C40" s="241"/>
      <c r="D40" s="241"/>
      <c r="E40" s="241"/>
      <c r="F40" s="241"/>
      <c r="G40" s="88">
        <v>32</v>
      </c>
      <c r="H40" s="91">
        <v>-32678746</v>
      </c>
      <c r="I40" s="91">
        <v>-22030753</v>
      </c>
    </row>
    <row r="41" spans="1:9" ht="22.5" customHeight="1">
      <c r="A41" s="243" t="s">
        <v>200</v>
      </c>
      <c r="B41" s="243"/>
      <c r="C41" s="243"/>
      <c r="D41" s="243"/>
      <c r="E41" s="243"/>
      <c r="F41" s="243"/>
      <c r="G41" s="80">
        <v>33</v>
      </c>
      <c r="H41" s="90">
        <f>H36+H37+H38+H39+H40</f>
        <v>-45356511</v>
      </c>
      <c r="I41" s="90">
        <f>I36+I37+I38+I39+I40</f>
        <v>-41345403</v>
      </c>
    </row>
    <row r="42" spans="1:9" ht="30" customHeight="1">
      <c r="A42" s="244" t="s">
        <v>201</v>
      </c>
      <c r="B42" s="244"/>
      <c r="C42" s="244"/>
      <c r="D42" s="244"/>
      <c r="E42" s="244"/>
      <c r="F42" s="244"/>
      <c r="G42" s="80">
        <v>34</v>
      </c>
      <c r="H42" s="90">
        <f>H35+H41</f>
        <v>-45297629</v>
      </c>
      <c r="I42" s="90">
        <f>I35+I41</f>
        <v>-37888664</v>
      </c>
    </row>
    <row r="43" spans="1:9" ht="12.75">
      <c r="A43" s="262" t="s">
        <v>202</v>
      </c>
      <c r="B43" s="262"/>
      <c r="C43" s="262"/>
      <c r="D43" s="262"/>
      <c r="E43" s="262"/>
      <c r="F43" s="262"/>
      <c r="G43" s="262"/>
      <c r="H43" s="262"/>
      <c r="I43" s="262"/>
    </row>
    <row r="44" spans="1:9" ht="12.75" customHeight="1">
      <c r="A44" s="241" t="s">
        <v>203</v>
      </c>
      <c r="B44" s="241"/>
      <c r="C44" s="241"/>
      <c r="D44" s="241"/>
      <c r="E44" s="241"/>
      <c r="F44" s="241"/>
      <c r="G44" s="88">
        <v>35</v>
      </c>
      <c r="H44" s="91">
        <v>0</v>
      </c>
      <c r="I44" s="91">
        <v>0</v>
      </c>
    </row>
    <row r="45" spans="1:9" ht="27" customHeight="1">
      <c r="A45" s="241" t="s">
        <v>204</v>
      </c>
      <c r="B45" s="241"/>
      <c r="C45" s="241"/>
      <c r="D45" s="241"/>
      <c r="E45" s="241"/>
      <c r="F45" s="241"/>
      <c r="G45" s="88">
        <v>36</v>
      </c>
      <c r="H45" s="91">
        <v>0</v>
      </c>
      <c r="I45" s="91">
        <v>0</v>
      </c>
    </row>
    <row r="46" spans="1:9" ht="12.75" customHeight="1">
      <c r="A46" s="241" t="s">
        <v>205</v>
      </c>
      <c r="B46" s="241"/>
      <c r="C46" s="241"/>
      <c r="D46" s="241"/>
      <c r="E46" s="241"/>
      <c r="F46" s="241"/>
      <c r="G46" s="88">
        <v>37</v>
      </c>
      <c r="H46" s="91">
        <v>0</v>
      </c>
      <c r="I46" s="91">
        <v>0</v>
      </c>
    </row>
    <row r="47" spans="1:9" ht="12.75" customHeight="1">
      <c r="A47" s="241" t="s">
        <v>206</v>
      </c>
      <c r="B47" s="241"/>
      <c r="C47" s="241"/>
      <c r="D47" s="241"/>
      <c r="E47" s="241"/>
      <c r="F47" s="241"/>
      <c r="G47" s="88">
        <v>38</v>
      </c>
      <c r="H47" s="91">
        <v>0</v>
      </c>
      <c r="I47" s="91">
        <v>0</v>
      </c>
    </row>
    <row r="48" spans="1:9" ht="25.5" customHeight="1">
      <c r="A48" s="243" t="s">
        <v>207</v>
      </c>
      <c r="B48" s="243"/>
      <c r="C48" s="243"/>
      <c r="D48" s="243"/>
      <c r="E48" s="243"/>
      <c r="F48" s="243"/>
      <c r="G48" s="80">
        <v>39</v>
      </c>
      <c r="H48" s="90">
        <f>H44+H45+H46+H47</f>
        <v>0</v>
      </c>
      <c r="I48" s="90">
        <f>I44+I45+I46+I47</f>
        <v>0</v>
      </c>
    </row>
    <row r="49" spans="1:9" ht="24" customHeight="1">
      <c r="A49" s="241" t="s">
        <v>299</v>
      </c>
      <c r="B49" s="241"/>
      <c r="C49" s="241"/>
      <c r="D49" s="241"/>
      <c r="E49" s="241"/>
      <c r="F49" s="241"/>
      <c r="G49" s="88">
        <v>40</v>
      </c>
      <c r="H49" s="91">
        <v>0</v>
      </c>
      <c r="I49" s="91">
        <v>0</v>
      </c>
    </row>
    <row r="50" spans="1:9" ht="12.75" customHeight="1">
      <c r="A50" s="241" t="s">
        <v>208</v>
      </c>
      <c r="B50" s="241"/>
      <c r="C50" s="241"/>
      <c r="D50" s="241"/>
      <c r="E50" s="241"/>
      <c r="F50" s="241"/>
      <c r="G50" s="88">
        <v>41</v>
      </c>
      <c r="H50" s="91">
        <v>-10078586</v>
      </c>
      <c r="I50" s="91">
        <v>-11608220</v>
      </c>
    </row>
    <row r="51" spans="1:9" ht="12.75" customHeight="1">
      <c r="A51" s="241" t="s">
        <v>209</v>
      </c>
      <c r="B51" s="241"/>
      <c r="C51" s="241"/>
      <c r="D51" s="241"/>
      <c r="E51" s="241"/>
      <c r="F51" s="241"/>
      <c r="G51" s="88">
        <v>42</v>
      </c>
      <c r="H51" s="91">
        <v>-268368</v>
      </c>
      <c r="I51" s="91">
        <v>-275692</v>
      </c>
    </row>
    <row r="52" spans="1:9" ht="26.25" customHeight="1">
      <c r="A52" s="241" t="s">
        <v>210</v>
      </c>
      <c r="B52" s="241"/>
      <c r="C52" s="241"/>
      <c r="D52" s="241"/>
      <c r="E52" s="241"/>
      <c r="F52" s="241"/>
      <c r="G52" s="88">
        <v>43</v>
      </c>
      <c r="H52" s="91">
        <v>0</v>
      </c>
      <c r="I52" s="91">
        <v>0</v>
      </c>
    </row>
    <row r="53" spans="1:9" ht="12.75" customHeight="1">
      <c r="A53" s="241" t="s">
        <v>211</v>
      </c>
      <c r="B53" s="241"/>
      <c r="C53" s="241"/>
      <c r="D53" s="241"/>
      <c r="E53" s="241"/>
      <c r="F53" s="241"/>
      <c r="G53" s="88">
        <v>44</v>
      </c>
      <c r="H53" s="91">
        <v>0</v>
      </c>
      <c r="I53" s="91">
        <v>0</v>
      </c>
    </row>
    <row r="54" spans="1:9" ht="27" customHeight="1">
      <c r="A54" s="243" t="s">
        <v>212</v>
      </c>
      <c r="B54" s="243"/>
      <c r="C54" s="243"/>
      <c r="D54" s="243"/>
      <c r="E54" s="243"/>
      <c r="F54" s="243"/>
      <c r="G54" s="80">
        <v>45</v>
      </c>
      <c r="H54" s="90">
        <f>H49+H50+H51+H52+H53</f>
        <v>-10346954</v>
      </c>
      <c r="I54" s="90">
        <f>I49+I50+I51+I52+I53</f>
        <v>-11883912</v>
      </c>
    </row>
    <row r="55" spans="1:9" ht="27" customHeight="1">
      <c r="A55" s="244" t="s">
        <v>213</v>
      </c>
      <c r="B55" s="244"/>
      <c r="C55" s="244"/>
      <c r="D55" s="244"/>
      <c r="E55" s="244"/>
      <c r="F55" s="244"/>
      <c r="G55" s="80">
        <v>46</v>
      </c>
      <c r="H55" s="90">
        <f>H48+H54</f>
        <v>-10346954</v>
      </c>
      <c r="I55" s="90">
        <f>I48+I54</f>
        <v>-11883912</v>
      </c>
    </row>
    <row r="56" spans="1:9" ht="12.75">
      <c r="A56" s="216" t="s">
        <v>214</v>
      </c>
      <c r="B56" s="216"/>
      <c r="C56" s="216"/>
      <c r="D56" s="216"/>
      <c r="E56" s="216"/>
      <c r="F56" s="216"/>
      <c r="G56" s="88">
        <v>47</v>
      </c>
      <c r="H56" s="91">
        <v>-1155438</v>
      </c>
      <c r="I56" s="91">
        <v>-245280</v>
      </c>
    </row>
    <row r="57" spans="1:9" ht="27" customHeight="1">
      <c r="A57" s="244" t="s">
        <v>215</v>
      </c>
      <c r="B57" s="244"/>
      <c r="C57" s="244"/>
      <c r="D57" s="244"/>
      <c r="E57" s="244"/>
      <c r="F57" s="244"/>
      <c r="G57" s="80">
        <v>48</v>
      </c>
      <c r="H57" s="90">
        <f>H27+H42+H55+H56</f>
        <v>13020109</v>
      </c>
      <c r="I57" s="90">
        <f>I27+I42+I55+I56</f>
        <v>36902620</v>
      </c>
    </row>
    <row r="58" spans="1:9" ht="15" customHeight="1">
      <c r="A58" s="261" t="s">
        <v>216</v>
      </c>
      <c r="B58" s="261"/>
      <c r="C58" s="261"/>
      <c r="D58" s="261"/>
      <c r="E58" s="261"/>
      <c r="F58" s="261"/>
      <c r="G58" s="88">
        <v>49</v>
      </c>
      <c r="H58" s="91">
        <v>74367882</v>
      </c>
      <c r="I58" s="91">
        <v>87387991</v>
      </c>
    </row>
    <row r="59" spans="1:9" ht="28.5" customHeight="1">
      <c r="A59" s="244" t="s">
        <v>217</v>
      </c>
      <c r="B59" s="244"/>
      <c r="C59" s="244"/>
      <c r="D59" s="244"/>
      <c r="E59" s="244"/>
      <c r="F59" s="244"/>
      <c r="G59" s="80">
        <v>50</v>
      </c>
      <c r="H59" s="90">
        <f>H57+H58</f>
        <v>87387991</v>
      </c>
      <c r="I59" s="90">
        <f>I57+I58</f>
        <v>124290611</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26:F26"/>
    <mergeCell ref="A27:F27"/>
    <mergeCell ref="A19:F19"/>
    <mergeCell ref="A37:F37"/>
    <mergeCell ref="A48:F48"/>
    <mergeCell ref="A39:F39"/>
    <mergeCell ref="A40:F40"/>
    <mergeCell ref="A35:F35"/>
    <mergeCell ref="A36:F36"/>
    <mergeCell ref="A38:F38"/>
    <mergeCell ref="A41:F41"/>
    <mergeCell ref="A42:F42"/>
    <mergeCell ref="A43:I43"/>
    <mergeCell ref="A29:F29"/>
    <mergeCell ref="A30:F30"/>
    <mergeCell ref="A31:F31"/>
    <mergeCell ref="A32:F32"/>
    <mergeCell ref="A33:F33"/>
    <mergeCell ref="A34:F34"/>
    <mergeCell ref="A58:F58"/>
    <mergeCell ref="A51:F51"/>
    <mergeCell ref="A52:F52"/>
    <mergeCell ref="A53:F53"/>
    <mergeCell ref="A54:F54"/>
    <mergeCell ref="A59:F59"/>
    <mergeCell ref="A55:F55"/>
    <mergeCell ref="A44:F44"/>
    <mergeCell ref="A45:F45"/>
    <mergeCell ref="A46:F46"/>
    <mergeCell ref="A47:F47"/>
    <mergeCell ref="A56:F56"/>
    <mergeCell ref="A57:F57"/>
    <mergeCell ref="A49:F49"/>
    <mergeCell ref="A50:F50"/>
  </mergeCells>
  <dataValidations count="4">
    <dataValidation type="whole" operator="greaterThanOrEqual" allowBlank="1" showInputMessage="1" showErrorMessage="1" errorTitle="Pogrešan unos" error="Mogu se unijeti samo cjelobrojne pozitivne vrijednosti." sqref="H65521:I65523">
      <formula1>0</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I53"/>
  <sheetViews>
    <sheetView view="pageBreakPreview" zoomScale="110" zoomScaleSheetLayoutView="110" zoomScalePageLayoutView="0" workbookViewId="0" topLeftCell="A1">
      <selection activeCell="G21" sqref="G21"/>
    </sheetView>
  </sheetViews>
  <sheetFormatPr defaultColWidth="9.140625" defaultRowHeight="12.75"/>
  <cols>
    <col min="1" max="7" width="9.140625" style="2" customWidth="1"/>
    <col min="8" max="9" width="14.8515625" style="30" customWidth="1"/>
    <col min="10" max="10" width="12.00390625" style="2" bestFit="1" customWidth="1"/>
    <col min="11" max="11" width="10.28125" style="2" bestFit="1" customWidth="1"/>
    <col min="12" max="12" width="12.28125" style="2" bestFit="1" customWidth="1"/>
    <col min="13" max="16384" width="9.140625" style="2" customWidth="1"/>
  </cols>
  <sheetData>
    <row r="1" spans="1:9" ht="12.75" customHeight="1">
      <c r="A1" s="254" t="s">
        <v>218</v>
      </c>
      <c r="B1" s="265"/>
      <c r="C1" s="265"/>
      <c r="D1" s="265"/>
      <c r="E1" s="265"/>
      <c r="F1" s="265"/>
      <c r="G1" s="265"/>
      <c r="H1" s="265"/>
      <c r="I1" s="265"/>
    </row>
    <row r="2" spans="1:9" ht="12.75" customHeight="1">
      <c r="A2" s="260" t="s">
        <v>460</v>
      </c>
      <c r="B2" s="235"/>
      <c r="C2" s="235"/>
      <c r="D2" s="235"/>
      <c r="E2" s="235"/>
      <c r="F2" s="235"/>
      <c r="G2" s="235"/>
      <c r="H2" s="235"/>
      <c r="I2" s="235"/>
    </row>
    <row r="3" spans="1:9" ht="12.75">
      <c r="A3" s="250" t="s">
        <v>444</v>
      </c>
      <c r="B3" s="268"/>
      <c r="C3" s="268"/>
      <c r="D3" s="268"/>
      <c r="E3" s="268"/>
      <c r="F3" s="268"/>
      <c r="G3" s="268"/>
      <c r="H3" s="268"/>
      <c r="I3" s="268"/>
    </row>
    <row r="4" spans="1:9" ht="12.75">
      <c r="A4" s="266" t="s">
        <v>465</v>
      </c>
      <c r="B4" s="222"/>
      <c r="C4" s="222"/>
      <c r="D4" s="222"/>
      <c r="E4" s="222"/>
      <c r="F4" s="222"/>
      <c r="G4" s="222"/>
      <c r="H4" s="222"/>
      <c r="I4" s="223"/>
    </row>
    <row r="5" spans="1:9" ht="33.75">
      <c r="A5" s="255" t="s">
        <v>2</v>
      </c>
      <c r="B5" s="256"/>
      <c r="C5" s="256"/>
      <c r="D5" s="256"/>
      <c r="E5" s="256"/>
      <c r="F5" s="256"/>
      <c r="G5" s="84" t="s">
        <v>106</v>
      </c>
      <c r="H5" s="85" t="s">
        <v>292</v>
      </c>
      <c r="I5" s="85" t="s">
        <v>276</v>
      </c>
    </row>
    <row r="6" spans="1:9" ht="12.75">
      <c r="A6" s="264">
        <v>1</v>
      </c>
      <c r="B6" s="256"/>
      <c r="C6" s="256"/>
      <c r="D6" s="256"/>
      <c r="E6" s="256"/>
      <c r="F6" s="256"/>
      <c r="G6" s="86">
        <v>2</v>
      </c>
      <c r="H6" s="85" t="s">
        <v>167</v>
      </c>
      <c r="I6" s="85" t="s">
        <v>168</v>
      </c>
    </row>
    <row r="7" spans="1:9" ht="12.75">
      <c r="A7" s="262" t="s">
        <v>169</v>
      </c>
      <c r="B7" s="269"/>
      <c r="C7" s="269"/>
      <c r="D7" s="269"/>
      <c r="E7" s="269"/>
      <c r="F7" s="269"/>
      <c r="G7" s="269"/>
      <c r="H7" s="269"/>
      <c r="I7" s="269"/>
    </row>
    <row r="8" spans="1:9" ht="12.75">
      <c r="A8" s="241" t="s">
        <v>219</v>
      </c>
      <c r="B8" s="241"/>
      <c r="C8" s="241"/>
      <c r="D8" s="241"/>
      <c r="E8" s="241"/>
      <c r="F8" s="241"/>
      <c r="G8" s="78">
        <v>1</v>
      </c>
      <c r="H8" s="91">
        <v>0</v>
      </c>
      <c r="I8" s="91">
        <v>0</v>
      </c>
    </row>
    <row r="9" spans="1:9" ht="12.75">
      <c r="A9" s="241" t="s">
        <v>220</v>
      </c>
      <c r="B9" s="241"/>
      <c r="C9" s="241"/>
      <c r="D9" s="241"/>
      <c r="E9" s="241"/>
      <c r="F9" s="241"/>
      <c r="G9" s="78">
        <v>2</v>
      </c>
      <c r="H9" s="91">
        <v>0</v>
      </c>
      <c r="I9" s="91">
        <v>0</v>
      </c>
    </row>
    <row r="10" spans="1:9" ht="12.75">
      <c r="A10" s="241" t="s">
        <v>221</v>
      </c>
      <c r="B10" s="241"/>
      <c r="C10" s="241"/>
      <c r="D10" s="241"/>
      <c r="E10" s="241"/>
      <c r="F10" s="241"/>
      <c r="G10" s="78">
        <v>3</v>
      </c>
      <c r="H10" s="91">
        <v>0</v>
      </c>
      <c r="I10" s="91">
        <v>0</v>
      </c>
    </row>
    <row r="11" spans="1:9" ht="12.75">
      <c r="A11" s="241" t="s">
        <v>222</v>
      </c>
      <c r="B11" s="241"/>
      <c r="C11" s="241"/>
      <c r="D11" s="241"/>
      <c r="E11" s="241"/>
      <c r="F11" s="241"/>
      <c r="G11" s="78">
        <v>4</v>
      </c>
      <c r="H11" s="91">
        <v>0</v>
      </c>
      <c r="I11" s="91">
        <v>0</v>
      </c>
    </row>
    <row r="12" spans="1:9" ht="12.75">
      <c r="A12" s="241" t="s">
        <v>387</v>
      </c>
      <c r="B12" s="241"/>
      <c r="C12" s="241"/>
      <c r="D12" s="241"/>
      <c r="E12" s="241"/>
      <c r="F12" s="241"/>
      <c r="G12" s="78">
        <v>5</v>
      </c>
      <c r="H12" s="91">
        <v>0</v>
      </c>
      <c r="I12" s="91">
        <v>0</v>
      </c>
    </row>
    <row r="13" spans="1:9" ht="24" customHeight="1">
      <c r="A13" s="253" t="s">
        <v>395</v>
      </c>
      <c r="B13" s="253"/>
      <c r="C13" s="253"/>
      <c r="D13" s="253"/>
      <c r="E13" s="253"/>
      <c r="F13" s="253"/>
      <c r="G13" s="80">
        <v>6</v>
      </c>
      <c r="H13" s="95">
        <f>SUM(H8:H12)</f>
        <v>0</v>
      </c>
      <c r="I13" s="95">
        <f>SUM(I8:I12)</f>
        <v>0</v>
      </c>
    </row>
    <row r="14" spans="1:9" ht="12.75">
      <c r="A14" s="241" t="s">
        <v>388</v>
      </c>
      <c r="B14" s="241"/>
      <c r="C14" s="241"/>
      <c r="D14" s="241"/>
      <c r="E14" s="241"/>
      <c r="F14" s="241"/>
      <c r="G14" s="78">
        <v>7</v>
      </c>
      <c r="H14" s="91">
        <v>0</v>
      </c>
      <c r="I14" s="91">
        <v>0</v>
      </c>
    </row>
    <row r="15" spans="1:9" ht="12.75">
      <c r="A15" s="241" t="s">
        <v>389</v>
      </c>
      <c r="B15" s="241"/>
      <c r="C15" s="241"/>
      <c r="D15" s="241"/>
      <c r="E15" s="241"/>
      <c r="F15" s="241"/>
      <c r="G15" s="78">
        <v>8</v>
      </c>
      <c r="H15" s="91">
        <v>0</v>
      </c>
      <c r="I15" s="91">
        <v>0</v>
      </c>
    </row>
    <row r="16" spans="1:9" ht="12.75">
      <c r="A16" s="241" t="s">
        <v>390</v>
      </c>
      <c r="B16" s="241"/>
      <c r="C16" s="241"/>
      <c r="D16" s="241"/>
      <c r="E16" s="241"/>
      <c r="F16" s="241"/>
      <c r="G16" s="78">
        <v>9</v>
      </c>
      <c r="H16" s="91">
        <v>0</v>
      </c>
      <c r="I16" s="91">
        <v>0</v>
      </c>
    </row>
    <row r="17" spans="1:9" ht="12.75">
      <c r="A17" s="241" t="s">
        <v>391</v>
      </c>
      <c r="B17" s="241"/>
      <c r="C17" s="241"/>
      <c r="D17" s="241"/>
      <c r="E17" s="241"/>
      <c r="F17" s="241"/>
      <c r="G17" s="78">
        <v>10</v>
      </c>
      <c r="H17" s="91">
        <v>0</v>
      </c>
      <c r="I17" s="91">
        <v>0</v>
      </c>
    </row>
    <row r="18" spans="1:9" ht="12.75">
      <c r="A18" s="241" t="s">
        <v>392</v>
      </c>
      <c r="B18" s="241"/>
      <c r="C18" s="241"/>
      <c r="D18" s="241"/>
      <c r="E18" s="241"/>
      <c r="F18" s="241"/>
      <c r="G18" s="78">
        <v>11</v>
      </c>
      <c r="H18" s="91">
        <v>0</v>
      </c>
      <c r="I18" s="91">
        <v>0</v>
      </c>
    </row>
    <row r="19" spans="1:9" ht="12.75">
      <c r="A19" s="241" t="s">
        <v>393</v>
      </c>
      <c r="B19" s="241"/>
      <c r="C19" s="241"/>
      <c r="D19" s="241"/>
      <c r="E19" s="241"/>
      <c r="F19" s="241"/>
      <c r="G19" s="78">
        <v>12</v>
      </c>
      <c r="H19" s="91">
        <v>0</v>
      </c>
      <c r="I19" s="91">
        <v>0</v>
      </c>
    </row>
    <row r="20" spans="1:9" ht="26.25" customHeight="1">
      <c r="A20" s="253" t="s">
        <v>396</v>
      </c>
      <c r="B20" s="253"/>
      <c r="C20" s="253"/>
      <c r="D20" s="253"/>
      <c r="E20" s="253"/>
      <c r="F20" s="253"/>
      <c r="G20" s="80">
        <v>13</v>
      </c>
      <c r="H20" s="95">
        <f>SUM(H14:H19)</f>
        <v>0</v>
      </c>
      <c r="I20" s="95">
        <f>SUM(I14:I19)</f>
        <v>0</v>
      </c>
    </row>
    <row r="21" spans="1:9" ht="25.5" customHeight="1">
      <c r="A21" s="244" t="s">
        <v>397</v>
      </c>
      <c r="B21" s="244"/>
      <c r="C21" s="244"/>
      <c r="D21" s="244"/>
      <c r="E21" s="244"/>
      <c r="F21" s="244"/>
      <c r="G21" s="80">
        <v>14</v>
      </c>
      <c r="H21" s="90">
        <f>H13+H20</f>
        <v>0</v>
      </c>
      <c r="I21" s="90">
        <f>I13+I20</f>
        <v>0</v>
      </c>
    </row>
    <row r="22" spans="1:9" ht="12.75">
      <c r="A22" s="262" t="s">
        <v>187</v>
      </c>
      <c r="B22" s="269"/>
      <c r="C22" s="269"/>
      <c r="D22" s="269"/>
      <c r="E22" s="269"/>
      <c r="F22" s="269"/>
      <c r="G22" s="269"/>
      <c r="H22" s="269"/>
      <c r="I22" s="269"/>
    </row>
    <row r="23" spans="1:9" ht="26.25" customHeight="1">
      <c r="A23" s="241" t="s">
        <v>223</v>
      </c>
      <c r="B23" s="241"/>
      <c r="C23" s="241"/>
      <c r="D23" s="241"/>
      <c r="E23" s="241"/>
      <c r="F23" s="241"/>
      <c r="G23" s="78">
        <v>15</v>
      </c>
      <c r="H23" s="91">
        <v>0</v>
      </c>
      <c r="I23" s="91">
        <v>0</v>
      </c>
    </row>
    <row r="24" spans="1:9" ht="12.75">
      <c r="A24" s="241" t="s">
        <v>224</v>
      </c>
      <c r="B24" s="241"/>
      <c r="C24" s="241"/>
      <c r="D24" s="241"/>
      <c r="E24" s="241"/>
      <c r="F24" s="241"/>
      <c r="G24" s="78">
        <v>16</v>
      </c>
      <c r="H24" s="91">
        <v>0</v>
      </c>
      <c r="I24" s="91">
        <v>0</v>
      </c>
    </row>
    <row r="25" spans="1:9" ht="12.75">
      <c r="A25" s="241" t="s">
        <v>225</v>
      </c>
      <c r="B25" s="241"/>
      <c r="C25" s="241"/>
      <c r="D25" s="241"/>
      <c r="E25" s="241"/>
      <c r="F25" s="241"/>
      <c r="G25" s="78">
        <v>17</v>
      </c>
      <c r="H25" s="91">
        <v>0</v>
      </c>
      <c r="I25" s="91">
        <v>0</v>
      </c>
    </row>
    <row r="26" spans="1:9" ht="12.75">
      <c r="A26" s="241" t="s">
        <v>226</v>
      </c>
      <c r="B26" s="241"/>
      <c r="C26" s="241"/>
      <c r="D26" s="241"/>
      <c r="E26" s="241"/>
      <c r="F26" s="241"/>
      <c r="G26" s="78">
        <v>18</v>
      </c>
      <c r="H26" s="91">
        <v>0</v>
      </c>
      <c r="I26" s="91">
        <v>0</v>
      </c>
    </row>
    <row r="27" spans="1:9" ht="12.75">
      <c r="A27" s="241" t="s">
        <v>227</v>
      </c>
      <c r="B27" s="241"/>
      <c r="C27" s="241"/>
      <c r="D27" s="241"/>
      <c r="E27" s="241"/>
      <c r="F27" s="241"/>
      <c r="G27" s="78">
        <v>19</v>
      </c>
      <c r="H27" s="91">
        <v>0</v>
      </c>
      <c r="I27" s="91">
        <v>0</v>
      </c>
    </row>
    <row r="28" spans="1:9" ht="12.75">
      <c r="A28" s="241" t="s">
        <v>228</v>
      </c>
      <c r="B28" s="241"/>
      <c r="C28" s="241"/>
      <c r="D28" s="241"/>
      <c r="E28" s="241"/>
      <c r="F28" s="241"/>
      <c r="G28" s="78">
        <v>20</v>
      </c>
      <c r="H28" s="91">
        <v>0</v>
      </c>
      <c r="I28" s="91">
        <v>0</v>
      </c>
    </row>
    <row r="29" spans="1:9" ht="24.75" customHeight="1">
      <c r="A29" s="243" t="s">
        <v>427</v>
      </c>
      <c r="B29" s="243"/>
      <c r="C29" s="243"/>
      <c r="D29" s="243"/>
      <c r="E29" s="243"/>
      <c r="F29" s="243"/>
      <c r="G29" s="80">
        <v>21</v>
      </c>
      <c r="H29" s="90">
        <f>SUM(H23:H28)</f>
        <v>0</v>
      </c>
      <c r="I29" s="90">
        <f>SUM(I23:I28)</f>
        <v>0</v>
      </c>
    </row>
    <row r="30" spans="1:9" ht="21" customHeight="1">
      <c r="A30" s="241" t="s">
        <v>229</v>
      </c>
      <c r="B30" s="241"/>
      <c r="C30" s="241"/>
      <c r="D30" s="241"/>
      <c r="E30" s="241"/>
      <c r="F30" s="241"/>
      <c r="G30" s="78">
        <v>22</v>
      </c>
      <c r="H30" s="91">
        <v>0</v>
      </c>
      <c r="I30" s="91">
        <v>0</v>
      </c>
    </row>
    <row r="31" spans="1:9" ht="12.75">
      <c r="A31" s="241" t="s">
        <v>230</v>
      </c>
      <c r="B31" s="241"/>
      <c r="C31" s="241"/>
      <c r="D31" s="241"/>
      <c r="E31" s="241"/>
      <c r="F31" s="241"/>
      <c r="G31" s="78">
        <v>23</v>
      </c>
      <c r="H31" s="91">
        <v>0</v>
      </c>
      <c r="I31" s="91">
        <v>0</v>
      </c>
    </row>
    <row r="32" spans="1:9" ht="12.75">
      <c r="A32" s="241" t="s">
        <v>394</v>
      </c>
      <c r="B32" s="241"/>
      <c r="C32" s="241"/>
      <c r="D32" s="241"/>
      <c r="E32" s="241"/>
      <c r="F32" s="241"/>
      <c r="G32" s="78">
        <v>24</v>
      </c>
      <c r="H32" s="91">
        <v>0</v>
      </c>
      <c r="I32" s="91">
        <v>0</v>
      </c>
    </row>
    <row r="33" spans="1:9" ht="12.75">
      <c r="A33" s="241" t="s">
        <v>231</v>
      </c>
      <c r="B33" s="241"/>
      <c r="C33" s="241"/>
      <c r="D33" s="241"/>
      <c r="E33" s="241"/>
      <c r="F33" s="241"/>
      <c r="G33" s="78">
        <v>25</v>
      </c>
      <c r="H33" s="91">
        <v>0</v>
      </c>
      <c r="I33" s="91">
        <v>0</v>
      </c>
    </row>
    <row r="34" spans="1:9" ht="12.75">
      <c r="A34" s="241" t="s">
        <v>232</v>
      </c>
      <c r="B34" s="241"/>
      <c r="C34" s="241"/>
      <c r="D34" s="241"/>
      <c r="E34" s="241"/>
      <c r="F34" s="241"/>
      <c r="G34" s="78">
        <v>26</v>
      </c>
      <c r="H34" s="91">
        <v>0</v>
      </c>
      <c r="I34" s="91">
        <v>0</v>
      </c>
    </row>
    <row r="35" spans="1:9" ht="28.5" customHeight="1">
      <c r="A35" s="243" t="s">
        <v>428</v>
      </c>
      <c r="B35" s="243"/>
      <c r="C35" s="243"/>
      <c r="D35" s="243"/>
      <c r="E35" s="243"/>
      <c r="F35" s="243"/>
      <c r="G35" s="80">
        <v>27</v>
      </c>
      <c r="H35" s="90">
        <f>SUM(H30:H34)</f>
        <v>0</v>
      </c>
      <c r="I35" s="90">
        <f>SUM(I30:I34)</f>
        <v>0</v>
      </c>
    </row>
    <row r="36" spans="1:9" ht="26.25" customHeight="1">
      <c r="A36" s="244" t="s">
        <v>398</v>
      </c>
      <c r="B36" s="244"/>
      <c r="C36" s="244"/>
      <c r="D36" s="244"/>
      <c r="E36" s="244"/>
      <c r="F36" s="244"/>
      <c r="G36" s="80">
        <v>28</v>
      </c>
      <c r="H36" s="90">
        <f>H29+H35</f>
        <v>0</v>
      </c>
      <c r="I36" s="90">
        <f>I29+I35</f>
        <v>0</v>
      </c>
    </row>
    <row r="37" spans="1:9" ht="12.75">
      <c r="A37" s="262" t="s">
        <v>202</v>
      </c>
      <c r="B37" s="269"/>
      <c r="C37" s="269"/>
      <c r="D37" s="269"/>
      <c r="E37" s="269"/>
      <c r="F37" s="269"/>
      <c r="G37" s="269">
        <v>0</v>
      </c>
      <c r="H37" s="269"/>
      <c r="I37" s="269"/>
    </row>
    <row r="38" spans="1:9" ht="12.75">
      <c r="A38" s="216" t="s">
        <v>233</v>
      </c>
      <c r="B38" s="216"/>
      <c r="C38" s="216"/>
      <c r="D38" s="216"/>
      <c r="E38" s="216"/>
      <c r="F38" s="216"/>
      <c r="G38" s="78">
        <v>29</v>
      </c>
      <c r="H38" s="91">
        <v>0</v>
      </c>
      <c r="I38" s="91">
        <v>0</v>
      </c>
    </row>
    <row r="39" spans="1:9" ht="21" customHeight="1">
      <c r="A39" s="216" t="s">
        <v>234</v>
      </c>
      <c r="B39" s="216"/>
      <c r="C39" s="216"/>
      <c r="D39" s="216"/>
      <c r="E39" s="216"/>
      <c r="F39" s="216"/>
      <c r="G39" s="78">
        <v>30</v>
      </c>
      <c r="H39" s="91">
        <v>0</v>
      </c>
      <c r="I39" s="91">
        <v>0</v>
      </c>
    </row>
    <row r="40" spans="1:9" ht="12.75">
      <c r="A40" s="216" t="s">
        <v>235</v>
      </c>
      <c r="B40" s="216"/>
      <c r="C40" s="216"/>
      <c r="D40" s="216"/>
      <c r="E40" s="216"/>
      <c r="F40" s="216"/>
      <c r="G40" s="78">
        <v>31</v>
      </c>
      <c r="H40" s="91">
        <v>0</v>
      </c>
      <c r="I40" s="91">
        <v>0</v>
      </c>
    </row>
    <row r="41" spans="1:9" ht="12.75">
      <c r="A41" s="216" t="s">
        <v>236</v>
      </c>
      <c r="B41" s="216"/>
      <c r="C41" s="216"/>
      <c r="D41" s="216"/>
      <c r="E41" s="216"/>
      <c r="F41" s="216"/>
      <c r="G41" s="78">
        <v>32</v>
      </c>
      <c r="H41" s="91">
        <v>0</v>
      </c>
      <c r="I41" s="91">
        <v>0</v>
      </c>
    </row>
    <row r="42" spans="1:9" ht="26.25" customHeight="1">
      <c r="A42" s="243" t="s">
        <v>429</v>
      </c>
      <c r="B42" s="243"/>
      <c r="C42" s="243"/>
      <c r="D42" s="243"/>
      <c r="E42" s="243"/>
      <c r="F42" s="243"/>
      <c r="G42" s="80">
        <v>33</v>
      </c>
      <c r="H42" s="90">
        <f>H41+H40+H39+H38</f>
        <v>0</v>
      </c>
      <c r="I42" s="90">
        <f>I41+I40+I39+I38</f>
        <v>0</v>
      </c>
    </row>
    <row r="43" spans="1:9" ht="22.5" customHeight="1">
      <c r="A43" s="216" t="s">
        <v>237</v>
      </c>
      <c r="B43" s="216"/>
      <c r="C43" s="216"/>
      <c r="D43" s="216"/>
      <c r="E43" s="216"/>
      <c r="F43" s="216"/>
      <c r="G43" s="78">
        <v>34</v>
      </c>
      <c r="H43" s="91">
        <v>0</v>
      </c>
      <c r="I43" s="91">
        <v>0</v>
      </c>
    </row>
    <row r="44" spans="1:9" ht="12.75">
      <c r="A44" s="216" t="s">
        <v>238</v>
      </c>
      <c r="B44" s="216"/>
      <c r="C44" s="216"/>
      <c r="D44" s="216"/>
      <c r="E44" s="216"/>
      <c r="F44" s="216"/>
      <c r="G44" s="78">
        <v>35</v>
      </c>
      <c r="H44" s="91">
        <v>0</v>
      </c>
      <c r="I44" s="91">
        <v>0</v>
      </c>
    </row>
    <row r="45" spans="1:9" ht="12.75">
      <c r="A45" s="216" t="s">
        <v>239</v>
      </c>
      <c r="B45" s="216"/>
      <c r="C45" s="216"/>
      <c r="D45" s="216"/>
      <c r="E45" s="216"/>
      <c r="F45" s="216"/>
      <c r="G45" s="78">
        <v>36</v>
      </c>
      <c r="H45" s="91">
        <v>0</v>
      </c>
      <c r="I45" s="91">
        <v>0</v>
      </c>
    </row>
    <row r="46" spans="1:9" ht="24.75" customHeight="1">
      <c r="A46" s="216" t="s">
        <v>240</v>
      </c>
      <c r="B46" s="216"/>
      <c r="C46" s="216"/>
      <c r="D46" s="216"/>
      <c r="E46" s="216"/>
      <c r="F46" s="216"/>
      <c r="G46" s="78">
        <v>37</v>
      </c>
      <c r="H46" s="91">
        <v>0</v>
      </c>
      <c r="I46" s="91">
        <v>0</v>
      </c>
    </row>
    <row r="47" spans="1:9" ht="12.75">
      <c r="A47" s="216" t="s">
        <v>241</v>
      </c>
      <c r="B47" s="216"/>
      <c r="C47" s="216"/>
      <c r="D47" s="216"/>
      <c r="E47" s="216"/>
      <c r="F47" s="216"/>
      <c r="G47" s="78">
        <v>38</v>
      </c>
      <c r="H47" s="91">
        <v>0</v>
      </c>
      <c r="I47" s="91">
        <v>0</v>
      </c>
    </row>
    <row r="48" spans="1:9" ht="24.75" customHeight="1">
      <c r="A48" s="243" t="s">
        <v>430</v>
      </c>
      <c r="B48" s="243"/>
      <c r="C48" s="243"/>
      <c r="D48" s="243"/>
      <c r="E48" s="243"/>
      <c r="F48" s="243"/>
      <c r="G48" s="80">
        <v>39</v>
      </c>
      <c r="H48" s="90">
        <f>H47+H46+H45+H44+H43</f>
        <v>0</v>
      </c>
      <c r="I48" s="90">
        <f>I47+I46+I45+I44+I43</f>
        <v>0</v>
      </c>
    </row>
    <row r="49" spans="1:9" ht="27.75" customHeight="1">
      <c r="A49" s="244" t="s">
        <v>440</v>
      </c>
      <c r="B49" s="244"/>
      <c r="C49" s="244"/>
      <c r="D49" s="244"/>
      <c r="E49" s="244"/>
      <c r="F49" s="244"/>
      <c r="G49" s="80">
        <v>40</v>
      </c>
      <c r="H49" s="90">
        <f>H48+H42</f>
        <v>0</v>
      </c>
      <c r="I49" s="90">
        <f>I48+I42</f>
        <v>0</v>
      </c>
    </row>
    <row r="50" spans="1:9" ht="12.75">
      <c r="A50" s="241" t="s">
        <v>242</v>
      </c>
      <c r="B50" s="241"/>
      <c r="C50" s="241"/>
      <c r="D50" s="241"/>
      <c r="E50" s="241"/>
      <c r="F50" s="241"/>
      <c r="G50" s="78">
        <v>41</v>
      </c>
      <c r="H50" s="91">
        <v>0</v>
      </c>
      <c r="I50" s="91">
        <v>0</v>
      </c>
    </row>
    <row r="51" spans="1:9" ht="24" customHeight="1">
      <c r="A51" s="244" t="s">
        <v>399</v>
      </c>
      <c r="B51" s="244"/>
      <c r="C51" s="244"/>
      <c r="D51" s="244"/>
      <c r="E51" s="244"/>
      <c r="F51" s="244"/>
      <c r="G51" s="80">
        <v>42</v>
      </c>
      <c r="H51" s="90">
        <f>H21+H36+H49+H50</f>
        <v>0</v>
      </c>
      <c r="I51" s="90">
        <f>I21+I36+I49+I50</f>
        <v>0</v>
      </c>
    </row>
    <row r="52" spans="1:9" ht="12.75">
      <c r="A52" s="261" t="s">
        <v>216</v>
      </c>
      <c r="B52" s="261"/>
      <c r="C52" s="261"/>
      <c r="D52" s="261"/>
      <c r="E52" s="261"/>
      <c r="F52" s="261"/>
      <c r="G52" s="78">
        <v>43</v>
      </c>
      <c r="H52" s="91">
        <v>0</v>
      </c>
      <c r="I52" s="91">
        <v>0</v>
      </c>
    </row>
    <row r="53" spans="1:9" ht="28.5" customHeight="1">
      <c r="A53" s="261" t="s">
        <v>400</v>
      </c>
      <c r="B53" s="261"/>
      <c r="C53" s="261"/>
      <c r="D53" s="261"/>
      <c r="E53" s="261"/>
      <c r="F53" s="261"/>
      <c r="G53" s="78">
        <v>44</v>
      </c>
      <c r="H53" s="96">
        <f>H52+H51</f>
        <v>0</v>
      </c>
      <c r="I53" s="96">
        <f>I52+I51</f>
        <v>0</v>
      </c>
    </row>
  </sheetData>
  <sheetProtection sheet="1" objects="1" scenarios="1"/>
  <mergeCells count="53">
    <mergeCell ref="A17:F17"/>
    <mergeCell ref="A14:F14"/>
    <mergeCell ref="A15:F15"/>
    <mergeCell ref="A16:F16"/>
    <mergeCell ref="A42:F42"/>
    <mergeCell ref="A38:F38"/>
    <mergeCell ref="A39:F39"/>
    <mergeCell ref="A18:F18"/>
    <mergeCell ref="A19:F19"/>
    <mergeCell ref="A37:I37"/>
    <mergeCell ref="A20:F20"/>
    <mergeCell ref="A21:F21"/>
    <mergeCell ref="A30:F30"/>
    <mergeCell ref="A31:F31"/>
    <mergeCell ref="A22:I22"/>
    <mergeCell ref="A23:F23"/>
    <mergeCell ref="A24:F24"/>
    <mergeCell ref="A27:F27"/>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52:F52"/>
    <mergeCell ref="A32:F32"/>
    <mergeCell ref="A33:F33"/>
    <mergeCell ref="A34:F34"/>
    <mergeCell ref="A40:F40"/>
    <mergeCell ref="A41:F41"/>
    <mergeCell ref="A43:F43"/>
    <mergeCell ref="A35:F35"/>
    <mergeCell ref="A36:F36"/>
    <mergeCell ref="A28:F28"/>
    <mergeCell ref="A29:F29"/>
    <mergeCell ref="A26:F26"/>
    <mergeCell ref="A49:F49"/>
    <mergeCell ref="A50:F50"/>
    <mergeCell ref="A51:F51"/>
  </mergeCells>
  <dataValidations count="4">
    <dataValidation type="whole" operator="greaterThanOrEqual" allowBlank="1" showInputMessage="1" showErrorMessage="1" errorTitle="Pogrešan unos" error="Mogu se unijeti samo cjelobrojne pozitivne vrijednosti." sqref="H65529:I65529">
      <formula1>0</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rintOptions/>
  <pageMargins left="0.71" right="0.22"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Y63"/>
  <sheetViews>
    <sheetView tabSelected="1" view="pageBreakPreview" zoomScale="80" zoomScaleSheetLayoutView="80" zoomScalePageLayoutView="0" workbookViewId="0" topLeftCell="A22">
      <selection activeCell="R46" sqref="R46"/>
    </sheetView>
  </sheetViews>
  <sheetFormatPr defaultColWidth="9.140625" defaultRowHeight="12.75"/>
  <cols>
    <col min="1" max="4" width="9.140625" style="2" customWidth="1"/>
    <col min="5" max="5" width="10.140625" style="2" bestFit="1" customWidth="1"/>
    <col min="6" max="6" width="9.140625" style="2" customWidth="1"/>
    <col min="7" max="7" width="10.8515625" style="2" bestFit="1" customWidth="1"/>
    <col min="8" max="25" width="13.421875" style="30" customWidth="1"/>
    <col min="26" max="26" width="13.421875" style="1" customWidth="1"/>
    <col min="27" max="29" width="9.140625" style="1" customWidth="1"/>
    <col min="30" max="16384" width="9.140625" style="2" customWidth="1"/>
  </cols>
  <sheetData>
    <row r="1" spans="1:11" ht="12.75">
      <c r="A1" s="288" t="s">
        <v>243</v>
      </c>
      <c r="B1" s="289"/>
      <c r="C1" s="289"/>
      <c r="D1" s="289"/>
      <c r="E1" s="289"/>
      <c r="F1" s="289"/>
      <c r="G1" s="289"/>
      <c r="H1" s="289"/>
      <c r="I1" s="289"/>
      <c r="J1" s="289"/>
      <c r="K1" s="35"/>
    </row>
    <row r="2" spans="1:24" ht="15.75">
      <c r="A2" s="3"/>
      <c r="B2" s="4"/>
      <c r="C2" s="290" t="s">
        <v>244</v>
      </c>
      <c r="D2" s="290"/>
      <c r="E2" s="5">
        <v>44927</v>
      </c>
      <c r="F2" s="6" t="s">
        <v>0</v>
      </c>
      <c r="G2" s="5">
        <v>45291</v>
      </c>
      <c r="H2" s="36"/>
      <c r="I2" s="36"/>
      <c r="J2" s="36"/>
      <c r="K2" s="35"/>
      <c r="X2" s="37" t="s">
        <v>444</v>
      </c>
    </row>
    <row r="3" spans="1:25" ht="13.5" customHeight="1" thickBot="1">
      <c r="A3" s="291" t="s">
        <v>245</v>
      </c>
      <c r="B3" s="292"/>
      <c r="C3" s="292"/>
      <c r="D3" s="292"/>
      <c r="E3" s="292"/>
      <c r="F3" s="292"/>
      <c r="G3" s="295" t="s">
        <v>3</v>
      </c>
      <c r="H3" s="279" t="s">
        <v>246</v>
      </c>
      <c r="I3" s="279"/>
      <c r="J3" s="279"/>
      <c r="K3" s="279"/>
      <c r="L3" s="279"/>
      <c r="M3" s="279"/>
      <c r="N3" s="279"/>
      <c r="O3" s="279"/>
      <c r="P3" s="279"/>
      <c r="Q3" s="279"/>
      <c r="R3" s="279"/>
      <c r="S3" s="279"/>
      <c r="T3" s="279"/>
      <c r="U3" s="279"/>
      <c r="V3" s="279"/>
      <c r="W3" s="279"/>
      <c r="X3" s="279" t="s">
        <v>404</v>
      </c>
      <c r="Y3" s="281" t="s">
        <v>247</v>
      </c>
    </row>
    <row r="4" spans="1:25" ht="90.75" thickBot="1">
      <c r="A4" s="293"/>
      <c r="B4" s="294"/>
      <c r="C4" s="294"/>
      <c r="D4" s="294"/>
      <c r="E4" s="294"/>
      <c r="F4" s="294"/>
      <c r="G4" s="296"/>
      <c r="H4" s="38" t="s">
        <v>248</v>
      </c>
      <c r="I4" s="38" t="s">
        <v>249</v>
      </c>
      <c r="J4" s="38" t="s">
        <v>250</v>
      </c>
      <c r="K4" s="38" t="s">
        <v>251</v>
      </c>
      <c r="L4" s="38" t="s">
        <v>252</v>
      </c>
      <c r="M4" s="38" t="s">
        <v>253</v>
      </c>
      <c r="N4" s="38" t="s">
        <v>254</v>
      </c>
      <c r="O4" s="38" t="s">
        <v>255</v>
      </c>
      <c r="P4" s="97" t="s">
        <v>401</v>
      </c>
      <c r="Q4" s="38" t="s">
        <v>256</v>
      </c>
      <c r="R4" s="38" t="s">
        <v>257</v>
      </c>
      <c r="S4" s="97" t="s">
        <v>402</v>
      </c>
      <c r="T4" s="97" t="s">
        <v>403</v>
      </c>
      <c r="U4" s="38" t="s">
        <v>258</v>
      </c>
      <c r="V4" s="38" t="s">
        <v>259</v>
      </c>
      <c r="W4" s="38" t="s">
        <v>260</v>
      </c>
      <c r="X4" s="280"/>
      <c r="Y4" s="282"/>
    </row>
    <row r="5" spans="1:25" ht="22.5">
      <c r="A5" s="283">
        <v>1</v>
      </c>
      <c r="B5" s="284"/>
      <c r="C5" s="284"/>
      <c r="D5" s="284"/>
      <c r="E5" s="284"/>
      <c r="F5" s="284"/>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ht="12.75">
      <c r="A6" s="285" t="s">
        <v>261</v>
      </c>
      <c r="B6" s="285"/>
      <c r="C6" s="285"/>
      <c r="D6" s="285"/>
      <c r="E6" s="285"/>
      <c r="F6" s="285"/>
      <c r="G6" s="285"/>
      <c r="H6" s="285"/>
      <c r="I6" s="285"/>
      <c r="J6" s="285"/>
      <c r="K6" s="285"/>
      <c r="L6" s="285"/>
      <c r="M6" s="285"/>
      <c r="N6" s="286"/>
      <c r="O6" s="286"/>
      <c r="P6" s="286"/>
      <c r="Q6" s="286"/>
      <c r="R6" s="286"/>
      <c r="S6" s="286"/>
      <c r="T6" s="286"/>
      <c r="U6" s="286"/>
      <c r="V6" s="286"/>
      <c r="W6" s="286"/>
      <c r="X6" s="286"/>
      <c r="Y6" s="287"/>
    </row>
    <row r="7" spans="1:25" ht="12.75">
      <c r="A7" s="277" t="s">
        <v>293</v>
      </c>
      <c r="B7" s="277"/>
      <c r="C7" s="277"/>
      <c r="D7" s="277"/>
      <c r="E7" s="277"/>
      <c r="F7" s="277"/>
      <c r="G7" s="8">
        <v>1</v>
      </c>
      <c r="H7" s="42">
        <v>391855855</v>
      </c>
      <c r="I7" s="42">
        <v>7112</v>
      </c>
      <c r="J7" s="42">
        <v>16551129</v>
      </c>
      <c r="K7" s="42">
        <v>0</v>
      </c>
      <c r="L7" s="42">
        <v>0</v>
      </c>
      <c r="M7" s="42">
        <v>0</v>
      </c>
      <c r="N7" s="42">
        <v>103629058</v>
      </c>
      <c r="O7" s="42">
        <v>0</v>
      </c>
      <c r="P7" s="42">
        <v>0</v>
      </c>
      <c r="Q7" s="42">
        <v>0</v>
      </c>
      <c r="R7" s="42">
        <v>0</v>
      </c>
      <c r="S7" s="42">
        <v>0</v>
      </c>
      <c r="T7" s="42">
        <v>0</v>
      </c>
      <c r="U7" s="42">
        <v>83179822</v>
      </c>
      <c r="V7" s="42">
        <v>35361033</v>
      </c>
      <c r="W7" s="43">
        <f>H7+I7+J7+K7-L7+M7+N7+O7+P7+Q7+R7+U7+V7+S7+T7</f>
        <v>630584009</v>
      </c>
      <c r="X7" s="42">
        <v>0</v>
      </c>
      <c r="Y7" s="43">
        <f>W7+X7</f>
        <v>630584009</v>
      </c>
    </row>
    <row r="8" spans="1:25" ht="12.75">
      <c r="A8" s="271" t="s">
        <v>262</v>
      </c>
      <c r="B8" s="271"/>
      <c r="C8" s="271"/>
      <c r="D8" s="271"/>
      <c r="E8" s="271"/>
      <c r="F8" s="271"/>
      <c r="G8" s="8">
        <v>2</v>
      </c>
      <c r="H8" s="42">
        <v>0</v>
      </c>
      <c r="I8" s="42">
        <v>0</v>
      </c>
      <c r="J8" s="42">
        <v>0</v>
      </c>
      <c r="K8" s="42">
        <v>0</v>
      </c>
      <c r="L8" s="42">
        <v>0</v>
      </c>
      <c r="M8" s="42">
        <v>0</v>
      </c>
      <c r="N8" s="42">
        <v>0</v>
      </c>
      <c r="O8" s="42">
        <v>0</v>
      </c>
      <c r="P8" s="42">
        <v>0</v>
      </c>
      <c r="Q8" s="42">
        <v>0</v>
      </c>
      <c r="R8" s="42">
        <v>0</v>
      </c>
      <c r="S8" s="42">
        <v>0</v>
      </c>
      <c r="T8" s="42">
        <v>0</v>
      </c>
      <c r="U8" s="42">
        <v>0</v>
      </c>
      <c r="V8" s="42">
        <v>0</v>
      </c>
      <c r="W8" s="43">
        <f aca="true" t="shared" si="0" ref="W8:W29">H8+I8+J8+K8-L8+M8+N8+O8+P8+Q8+R8+U8+V8+S8+T8</f>
        <v>0</v>
      </c>
      <c r="X8" s="42">
        <v>0</v>
      </c>
      <c r="Y8" s="43">
        <f>W8+X8</f>
        <v>0</v>
      </c>
    </row>
    <row r="9" spans="1:25" ht="12.75">
      <c r="A9" s="271" t="s">
        <v>263</v>
      </c>
      <c r="B9" s="271"/>
      <c r="C9" s="271"/>
      <c r="D9" s="271"/>
      <c r="E9" s="271"/>
      <c r="F9" s="271"/>
      <c r="G9" s="8">
        <v>3</v>
      </c>
      <c r="H9" s="42">
        <v>0</v>
      </c>
      <c r="I9" s="42">
        <v>0</v>
      </c>
      <c r="J9" s="42">
        <v>0</v>
      </c>
      <c r="K9" s="42">
        <v>0</v>
      </c>
      <c r="L9" s="42">
        <v>0</v>
      </c>
      <c r="M9" s="42">
        <v>0</v>
      </c>
      <c r="N9" s="42">
        <v>0</v>
      </c>
      <c r="O9" s="42">
        <v>0</v>
      </c>
      <c r="P9" s="42">
        <v>0</v>
      </c>
      <c r="Q9" s="42">
        <v>0</v>
      </c>
      <c r="R9" s="42">
        <v>0</v>
      </c>
      <c r="S9" s="42">
        <v>0</v>
      </c>
      <c r="T9" s="42">
        <v>0</v>
      </c>
      <c r="U9" s="42">
        <v>323226</v>
      </c>
      <c r="V9" s="42">
        <v>0</v>
      </c>
      <c r="W9" s="43">
        <f t="shared" si="0"/>
        <v>323226</v>
      </c>
      <c r="X9" s="42">
        <v>0</v>
      </c>
      <c r="Y9" s="43">
        <f>W9+X9</f>
        <v>323226</v>
      </c>
    </row>
    <row r="10" spans="1:25" ht="22.5" customHeight="1">
      <c r="A10" s="278" t="s">
        <v>294</v>
      </c>
      <c r="B10" s="278"/>
      <c r="C10" s="278"/>
      <c r="D10" s="278"/>
      <c r="E10" s="278"/>
      <c r="F10" s="278"/>
      <c r="G10" s="9">
        <v>4</v>
      </c>
      <c r="H10" s="44">
        <f>H7+H8+H9</f>
        <v>391855855</v>
      </c>
      <c r="I10" s="44">
        <f aca="true" t="shared" si="1" ref="I10:Y10">I7+I8+I9</f>
        <v>7112</v>
      </c>
      <c r="J10" s="44">
        <f t="shared" si="1"/>
        <v>16551129</v>
      </c>
      <c r="K10" s="44">
        <f t="shared" si="1"/>
        <v>0</v>
      </c>
      <c r="L10" s="44">
        <f t="shared" si="1"/>
        <v>0</v>
      </c>
      <c r="M10" s="44">
        <f t="shared" si="1"/>
        <v>0</v>
      </c>
      <c r="N10" s="44">
        <f t="shared" si="1"/>
        <v>103629058</v>
      </c>
      <c r="O10" s="44">
        <f t="shared" si="1"/>
        <v>0</v>
      </c>
      <c r="P10" s="44">
        <f t="shared" si="1"/>
        <v>0</v>
      </c>
      <c r="Q10" s="44">
        <f t="shared" si="1"/>
        <v>0</v>
      </c>
      <c r="R10" s="44">
        <f t="shared" si="1"/>
        <v>0</v>
      </c>
      <c r="S10" s="44">
        <f t="shared" si="1"/>
        <v>0</v>
      </c>
      <c r="T10" s="44">
        <f t="shared" si="1"/>
        <v>0</v>
      </c>
      <c r="U10" s="44">
        <f t="shared" si="1"/>
        <v>83503048</v>
      </c>
      <c r="V10" s="44">
        <f t="shared" si="1"/>
        <v>35361033</v>
      </c>
      <c r="W10" s="44">
        <f t="shared" si="0"/>
        <v>630907235</v>
      </c>
      <c r="X10" s="44">
        <f t="shared" si="1"/>
        <v>0</v>
      </c>
      <c r="Y10" s="44">
        <f t="shared" si="1"/>
        <v>630907235</v>
      </c>
    </row>
    <row r="11" spans="1:25" ht="12.75">
      <c r="A11" s="271" t="s">
        <v>264</v>
      </c>
      <c r="B11" s="271"/>
      <c r="C11" s="271"/>
      <c r="D11" s="271"/>
      <c r="E11" s="271"/>
      <c r="F11" s="271"/>
      <c r="G11" s="8">
        <v>5</v>
      </c>
      <c r="H11" s="46">
        <v>0</v>
      </c>
      <c r="I11" s="46">
        <v>0</v>
      </c>
      <c r="J11" s="46">
        <v>0</v>
      </c>
      <c r="K11" s="46">
        <v>0</v>
      </c>
      <c r="L11" s="46">
        <v>0</v>
      </c>
      <c r="M11" s="46">
        <v>0</v>
      </c>
      <c r="N11" s="46">
        <v>0</v>
      </c>
      <c r="O11" s="46">
        <v>0</v>
      </c>
      <c r="P11" s="46">
        <v>0</v>
      </c>
      <c r="Q11" s="46">
        <v>0</v>
      </c>
      <c r="R11" s="46">
        <v>0</v>
      </c>
      <c r="S11" s="42">
        <v>0</v>
      </c>
      <c r="T11" s="42">
        <v>0</v>
      </c>
      <c r="U11" s="46">
        <v>0</v>
      </c>
      <c r="V11" s="42">
        <v>40732750</v>
      </c>
      <c r="W11" s="43">
        <f t="shared" si="0"/>
        <v>40732750</v>
      </c>
      <c r="X11" s="42">
        <v>0</v>
      </c>
      <c r="Y11" s="43">
        <f aca="true" t="shared" si="2" ref="Y11:Y29">W11+X11</f>
        <v>40732750</v>
      </c>
    </row>
    <row r="12" spans="1:25" ht="12.75">
      <c r="A12" s="271" t="s">
        <v>265</v>
      </c>
      <c r="B12" s="271"/>
      <c r="C12" s="271"/>
      <c r="D12" s="271"/>
      <c r="E12" s="271"/>
      <c r="F12" s="271"/>
      <c r="G12" s="8">
        <v>6</v>
      </c>
      <c r="H12" s="46">
        <v>0</v>
      </c>
      <c r="I12" s="46">
        <v>0</v>
      </c>
      <c r="J12" s="46">
        <v>0</v>
      </c>
      <c r="K12" s="46">
        <v>0</v>
      </c>
      <c r="L12" s="46">
        <v>0</v>
      </c>
      <c r="M12" s="46">
        <v>0</v>
      </c>
      <c r="N12" s="42">
        <v>0</v>
      </c>
      <c r="O12" s="46">
        <v>0</v>
      </c>
      <c r="P12" s="46">
        <v>0</v>
      </c>
      <c r="Q12" s="46">
        <v>0</v>
      </c>
      <c r="R12" s="46">
        <v>0</v>
      </c>
      <c r="S12" s="42">
        <v>0</v>
      </c>
      <c r="T12" s="42">
        <v>-15548</v>
      </c>
      <c r="U12" s="46">
        <v>0</v>
      </c>
      <c r="V12" s="46">
        <v>0</v>
      </c>
      <c r="W12" s="43">
        <f t="shared" si="0"/>
        <v>-15548</v>
      </c>
      <c r="X12" s="42">
        <v>0</v>
      </c>
      <c r="Y12" s="43">
        <f t="shared" si="2"/>
        <v>-15548</v>
      </c>
    </row>
    <row r="13" spans="1:25" ht="26.25" customHeight="1">
      <c r="A13" s="271" t="s">
        <v>266</v>
      </c>
      <c r="B13" s="271"/>
      <c r="C13" s="271"/>
      <c r="D13" s="271"/>
      <c r="E13" s="271"/>
      <c r="F13" s="271"/>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2"/>
        <v>0</v>
      </c>
    </row>
    <row r="14" spans="1:25" ht="40.5" customHeight="1">
      <c r="A14" s="271" t="s">
        <v>408</v>
      </c>
      <c r="B14" s="271"/>
      <c r="C14" s="271"/>
      <c r="D14" s="271"/>
      <c r="E14" s="271"/>
      <c r="F14" s="271"/>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2"/>
        <v>0</v>
      </c>
    </row>
    <row r="15" spans="1:25" ht="12.75">
      <c r="A15" s="271" t="s">
        <v>267</v>
      </c>
      <c r="B15" s="271"/>
      <c r="C15" s="271"/>
      <c r="D15" s="271"/>
      <c r="E15" s="271"/>
      <c r="F15" s="271"/>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2"/>
        <v>0</v>
      </c>
    </row>
    <row r="16" spans="1:25" ht="28.5" customHeight="1">
      <c r="A16" s="271" t="s">
        <v>268</v>
      </c>
      <c r="B16" s="271"/>
      <c r="C16" s="271"/>
      <c r="D16" s="271"/>
      <c r="E16" s="271"/>
      <c r="F16" s="271"/>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2"/>
        <v>0</v>
      </c>
    </row>
    <row r="17" spans="1:25" ht="23.25" customHeight="1">
      <c r="A17" s="271" t="s">
        <v>269</v>
      </c>
      <c r="B17" s="271"/>
      <c r="C17" s="271"/>
      <c r="D17" s="271"/>
      <c r="E17" s="271"/>
      <c r="F17" s="271"/>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2"/>
        <v>0</v>
      </c>
    </row>
    <row r="18" spans="1:25" ht="12.75">
      <c r="A18" s="271" t="s">
        <v>270</v>
      </c>
      <c r="B18" s="271"/>
      <c r="C18" s="271"/>
      <c r="D18" s="271"/>
      <c r="E18" s="271"/>
      <c r="F18" s="271"/>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2"/>
        <v>0</v>
      </c>
    </row>
    <row r="19" spans="1:25" ht="12.75">
      <c r="A19" s="271" t="s">
        <v>271</v>
      </c>
      <c r="B19" s="271"/>
      <c r="C19" s="271"/>
      <c r="D19" s="271"/>
      <c r="E19" s="271"/>
      <c r="F19" s="271"/>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2"/>
        <v>0</v>
      </c>
    </row>
    <row r="20" spans="1:25" ht="12.75">
      <c r="A20" s="271" t="s">
        <v>272</v>
      </c>
      <c r="B20" s="271"/>
      <c r="C20" s="271"/>
      <c r="D20" s="271"/>
      <c r="E20" s="271"/>
      <c r="F20" s="271"/>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2"/>
        <v>0</v>
      </c>
    </row>
    <row r="21" spans="1:25" ht="30.75" customHeight="1">
      <c r="A21" s="271" t="s">
        <v>409</v>
      </c>
      <c r="B21" s="271"/>
      <c r="C21" s="271"/>
      <c r="D21" s="271"/>
      <c r="E21" s="271"/>
      <c r="F21" s="271"/>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2"/>
        <v>0</v>
      </c>
    </row>
    <row r="22" spans="1:25" ht="28.5" customHeight="1">
      <c r="A22" s="271" t="s">
        <v>410</v>
      </c>
      <c r="B22" s="271"/>
      <c r="C22" s="271"/>
      <c r="D22" s="271"/>
      <c r="E22" s="271"/>
      <c r="F22" s="271"/>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2"/>
        <v>0</v>
      </c>
    </row>
    <row r="23" spans="1:25" ht="26.25" customHeight="1">
      <c r="A23" s="271" t="s">
        <v>411</v>
      </c>
      <c r="B23" s="271"/>
      <c r="C23" s="271"/>
      <c r="D23" s="271"/>
      <c r="E23" s="271"/>
      <c r="F23" s="271"/>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2"/>
        <v>0</v>
      </c>
    </row>
    <row r="24" spans="1:25" ht="12.75">
      <c r="A24" s="271" t="s">
        <v>273</v>
      </c>
      <c r="B24" s="271"/>
      <c r="C24" s="271"/>
      <c r="D24" s="271"/>
      <c r="E24" s="271"/>
      <c r="F24" s="271"/>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2"/>
        <v>0</v>
      </c>
    </row>
    <row r="25" spans="1:25" ht="12.75">
      <c r="A25" s="271" t="s">
        <v>412</v>
      </c>
      <c r="B25" s="271"/>
      <c r="C25" s="271"/>
      <c r="D25" s="271"/>
      <c r="E25" s="271"/>
      <c r="F25" s="271"/>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W25+X25</f>
        <v>0</v>
      </c>
    </row>
    <row r="26" spans="1:25" ht="12.75">
      <c r="A26" s="271" t="s">
        <v>414</v>
      </c>
      <c r="B26" s="271"/>
      <c r="C26" s="271"/>
      <c r="D26" s="271"/>
      <c r="E26" s="271"/>
      <c r="F26" s="271"/>
      <c r="G26" s="8">
        <v>20</v>
      </c>
      <c r="H26" s="42">
        <v>0</v>
      </c>
      <c r="I26" s="42">
        <v>0</v>
      </c>
      <c r="J26" s="42">
        <v>0</v>
      </c>
      <c r="K26" s="42">
        <v>0</v>
      </c>
      <c r="L26" s="42">
        <v>0</v>
      </c>
      <c r="M26" s="42">
        <v>0</v>
      </c>
      <c r="N26" s="42">
        <v>0</v>
      </c>
      <c r="O26" s="42">
        <v>0</v>
      </c>
      <c r="P26" s="42">
        <v>0</v>
      </c>
      <c r="Q26" s="42">
        <v>0</v>
      </c>
      <c r="R26" s="42">
        <v>0</v>
      </c>
      <c r="S26" s="42">
        <v>0</v>
      </c>
      <c r="T26" s="42">
        <v>0</v>
      </c>
      <c r="U26" s="42">
        <v>0</v>
      </c>
      <c r="V26" s="42">
        <v>-10078586</v>
      </c>
      <c r="W26" s="43">
        <f t="shared" si="0"/>
        <v>-10078586</v>
      </c>
      <c r="X26" s="42">
        <v>0</v>
      </c>
      <c r="Y26" s="43">
        <f t="shared" si="2"/>
        <v>-10078586</v>
      </c>
    </row>
    <row r="27" spans="1:25" ht="12.75">
      <c r="A27" s="271" t="s">
        <v>413</v>
      </c>
      <c r="B27" s="271"/>
      <c r="C27" s="271"/>
      <c r="D27" s="271"/>
      <c r="E27" s="271"/>
      <c r="F27" s="271"/>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2"/>
        <v>0</v>
      </c>
    </row>
    <row r="28" spans="1:25" ht="12.75">
      <c r="A28" s="271" t="s">
        <v>415</v>
      </c>
      <c r="B28" s="271"/>
      <c r="C28" s="271"/>
      <c r="D28" s="271"/>
      <c r="E28" s="271"/>
      <c r="F28" s="271"/>
      <c r="G28" s="8">
        <v>22</v>
      </c>
      <c r="H28" s="42">
        <v>0</v>
      </c>
      <c r="I28" s="42">
        <v>0</v>
      </c>
      <c r="J28" s="42">
        <v>1768052</v>
      </c>
      <c r="K28" s="42">
        <v>0</v>
      </c>
      <c r="L28" s="42">
        <v>0</v>
      </c>
      <c r="M28" s="42">
        <v>0</v>
      </c>
      <c r="N28" s="42">
        <v>16796491</v>
      </c>
      <c r="O28" s="42">
        <v>0</v>
      </c>
      <c r="P28" s="42">
        <v>0</v>
      </c>
      <c r="Q28" s="42">
        <v>0</v>
      </c>
      <c r="R28" s="42">
        <v>0</v>
      </c>
      <c r="S28" s="42">
        <v>0</v>
      </c>
      <c r="T28" s="42">
        <v>0</v>
      </c>
      <c r="U28" s="42">
        <v>6717904</v>
      </c>
      <c r="V28" s="42">
        <v>-25282447</v>
      </c>
      <c r="W28" s="43">
        <f t="shared" si="0"/>
        <v>0</v>
      </c>
      <c r="X28" s="42">
        <v>0</v>
      </c>
      <c r="Y28" s="43">
        <f t="shared" si="2"/>
        <v>0</v>
      </c>
    </row>
    <row r="29" spans="1:25" ht="12.75">
      <c r="A29" s="271" t="s">
        <v>416</v>
      </c>
      <c r="B29" s="271"/>
      <c r="C29" s="271"/>
      <c r="D29" s="271"/>
      <c r="E29" s="271"/>
      <c r="F29" s="271"/>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2"/>
        <v>0</v>
      </c>
    </row>
    <row r="30" spans="1:25" ht="27.75" customHeight="1">
      <c r="A30" s="272" t="s">
        <v>417</v>
      </c>
      <c r="B30" s="272"/>
      <c r="C30" s="272"/>
      <c r="D30" s="272"/>
      <c r="E30" s="272"/>
      <c r="F30" s="272"/>
      <c r="G30" s="10">
        <v>24</v>
      </c>
      <c r="H30" s="45">
        <f>SUM(H10:H29)</f>
        <v>391855855</v>
      </c>
      <c r="I30" s="45">
        <f aca="true" t="shared" si="3" ref="I30:Y30">SUM(I10:I29)</f>
        <v>7112</v>
      </c>
      <c r="J30" s="45">
        <f t="shared" si="3"/>
        <v>18319181</v>
      </c>
      <c r="K30" s="45">
        <f t="shared" si="3"/>
        <v>0</v>
      </c>
      <c r="L30" s="45">
        <f t="shared" si="3"/>
        <v>0</v>
      </c>
      <c r="M30" s="45">
        <f t="shared" si="3"/>
        <v>0</v>
      </c>
      <c r="N30" s="45">
        <f t="shared" si="3"/>
        <v>120425549</v>
      </c>
      <c r="O30" s="45">
        <f t="shared" si="3"/>
        <v>0</v>
      </c>
      <c r="P30" s="45">
        <f t="shared" si="3"/>
        <v>0</v>
      </c>
      <c r="Q30" s="45">
        <f t="shared" si="3"/>
        <v>0</v>
      </c>
      <c r="R30" s="45">
        <f t="shared" si="3"/>
        <v>0</v>
      </c>
      <c r="S30" s="45">
        <f t="shared" si="3"/>
        <v>0</v>
      </c>
      <c r="T30" s="45">
        <f t="shared" si="3"/>
        <v>-15548</v>
      </c>
      <c r="U30" s="45">
        <f t="shared" si="3"/>
        <v>90220952</v>
      </c>
      <c r="V30" s="45">
        <f t="shared" si="3"/>
        <v>40732750</v>
      </c>
      <c r="W30" s="45">
        <f t="shared" si="3"/>
        <v>661545851</v>
      </c>
      <c r="X30" s="45">
        <f t="shared" si="3"/>
        <v>0</v>
      </c>
      <c r="Y30" s="45">
        <f t="shared" si="3"/>
        <v>661545851</v>
      </c>
    </row>
    <row r="31" spans="1:25" ht="12.75">
      <c r="A31" s="273" t="s">
        <v>274</v>
      </c>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row>
    <row r="32" spans="1:25" ht="36.75" customHeight="1">
      <c r="A32" s="275" t="s">
        <v>275</v>
      </c>
      <c r="B32" s="275"/>
      <c r="C32" s="275"/>
      <c r="D32" s="275"/>
      <c r="E32" s="275"/>
      <c r="F32" s="275"/>
      <c r="G32" s="9">
        <v>25</v>
      </c>
      <c r="H32" s="44">
        <f>SUM(H12:H20)</f>
        <v>0</v>
      </c>
      <c r="I32" s="44">
        <f aca="true" t="shared" si="4" ref="I32:Y32">SUM(I12:I20)</f>
        <v>0</v>
      </c>
      <c r="J32" s="44">
        <f t="shared" si="4"/>
        <v>0</v>
      </c>
      <c r="K32" s="44">
        <f t="shared" si="4"/>
        <v>0</v>
      </c>
      <c r="L32" s="44">
        <f t="shared" si="4"/>
        <v>0</v>
      </c>
      <c r="M32" s="44">
        <f t="shared" si="4"/>
        <v>0</v>
      </c>
      <c r="N32" s="44">
        <f t="shared" si="4"/>
        <v>0</v>
      </c>
      <c r="O32" s="44">
        <f t="shared" si="4"/>
        <v>0</v>
      </c>
      <c r="P32" s="44">
        <f t="shared" si="4"/>
        <v>0</v>
      </c>
      <c r="Q32" s="44">
        <f t="shared" si="4"/>
        <v>0</v>
      </c>
      <c r="R32" s="44">
        <f t="shared" si="4"/>
        <v>0</v>
      </c>
      <c r="S32" s="44">
        <f t="shared" si="4"/>
        <v>0</v>
      </c>
      <c r="T32" s="44">
        <f t="shared" si="4"/>
        <v>-15548</v>
      </c>
      <c r="U32" s="44">
        <f t="shared" si="4"/>
        <v>0</v>
      </c>
      <c r="V32" s="44">
        <f t="shared" si="4"/>
        <v>0</v>
      </c>
      <c r="W32" s="44">
        <f t="shared" si="4"/>
        <v>-15548</v>
      </c>
      <c r="X32" s="44">
        <f t="shared" si="4"/>
        <v>0</v>
      </c>
      <c r="Y32" s="44">
        <f t="shared" si="4"/>
        <v>-15548</v>
      </c>
    </row>
    <row r="33" spans="1:25" ht="31.5" customHeight="1">
      <c r="A33" s="275" t="s">
        <v>418</v>
      </c>
      <c r="B33" s="275"/>
      <c r="C33" s="275"/>
      <c r="D33" s="275"/>
      <c r="E33" s="275"/>
      <c r="F33" s="275"/>
      <c r="G33" s="9">
        <v>26</v>
      </c>
      <c r="H33" s="44">
        <f>H11+H32</f>
        <v>0</v>
      </c>
      <c r="I33" s="44">
        <f aca="true" t="shared" si="5" ref="I33:Y33">I11+I32</f>
        <v>0</v>
      </c>
      <c r="J33" s="44">
        <f t="shared" si="5"/>
        <v>0</v>
      </c>
      <c r="K33" s="44">
        <f t="shared" si="5"/>
        <v>0</v>
      </c>
      <c r="L33" s="44">
        <f t="shared" si="5"/>
        <v>0</v>
      </c>
      <c r="M33" s="44">
        <f t="shared" si="5"/>
        <v>0</v>
      </c>
      <c r="N33" s="44">
        <f t="shared" si="5"/>
        <v>0</v>
      </c>
      <c r="O33" s="44">
        <f t="shared" si="5"/>
        <v>0</v>
      </c>
      <c r="P33" s="44">
        <f t="shared" si="5"/>
        <v>0</v>
      </c>
      <c r="Q33" s="44">
        <f t="shared" si="5"/>
        <v>0</v>
      </c>
      <c r="R33" s="44">
        <f t="shared" si="5"/>
        <v>0</v>
      </c>
      <c r="S33" s="44">
        <f t="shared" si="5"/>
        <v>0</v>
      </c>
      <c r="T33" s="44">
        <f t="shared" si="5"/>
        <v>-15548</v>
      </c>
      <c r="U33" s="44">
        <f t="shared" si="5"/>
        <v>0</v>
      </c>
      <c r="V33" s="44">
        <f t="shared" si="5"/>
        <v>40732750</v>
      </c>
      <c r="W33" s="44">
        <f t="shared" si="5"/>
        <v>40717202</v>
      </c>
      <c r="X33" s="44">
        <f t="shared" si="5"/>
        <v>0</v>
      </c>
      <c r="Y33" s="44">
        <f t="shared" si="5"/>
        <v>40717202</v>
      </c>
    </row>
    <row r="34" spans="1:25" ht="30.75" customHeight="1">
      <c r="A34" s="270" t="s">
        <v>419</v>
      </c>
      <c r="B34" s="270"/>
      <c r="C34" s="270"/>
      <c r="D34" s="270"/>
      <c r="E34" s="270"/>
      <c r="F34" s="270"/>
      <c r="G34" s="10">
        <v>27</v>
      </c>
      <c r="H34" s="45">
        <f>SUM(H21:H29)</f>
        <v>0</v>
      </c>
      <c r="I34" s="45">
        <f aca="true" t="shared" si="6" ref="I34:Y34">SUM(I21:I29)</f>
        <v>0</v>
      </c>
      <c r="J34" s="45">
        <f t="shared" si="6"/>
        <v>1768052</v>
      </c>
      <c r="K34" s="45">
        <f t="shared" si="6"/>
        <v>0</v>
      </c>
      <c r="L34" s="45">
        <f t="shared" si="6"/>
        <v>0</v>
      </c>
      <c r="M34" s="45">
        <f t="shared" si="6"/>
        <v>0</v>
      </c>
      <c r="N34" s="45">
        <f t="shared" si="6"/>
        <v>16796491</v>
      </c>
      <c r="O34" s="45">
        <f t="shared" si="6"/>
        <v>0</v>
      </c>
      <c r="P34" s="45">
        <f t="shared" si="6"/>
        <v>0</v>
      </c>
      <c r="Q34" s="45">
        <f t="shared" si="6"/>
        <v>0</v>
      </c>
      <c r="R34" s="45">
        <f t="shared" si="6"/>
        <v>0</v>
      </c>
      <c r="S34" s="45">
        <f t="shared" si="6"/>
        <v>0</v>
      </c>
      <c r="T34" s="45">
        <f t="shared" si="6"/>
        <v>0</v>
      </c>
      <c r="U34" s="45">
        <f t="shared" si="6"/>
        <v>6717904</v>
      </c>
      <c r="V34" s="45">
        <f t="shared" si="6"/>
        <v>-35361033</v>
      </c>
      <c r="W34" s="45">
        <f t="shared" si="6"/>
        <v>-10078586</v>
      </c>
      <c r="X34" s="45">
        <f t="shared" si="6"/>
        <v>0</v>
      </c>
      <c r="Y34" s="45">
        <f t="shared" si="6"/>
        <v>-10078586</v>
      </c>
    </row>
    <row r="35" spans="1:25" ht="12.75">
      <c r="A35" s="273" t="s">
        <v>276</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row>
    <row r="36" spans="1:25" ht="12.75">
      <c r="A36" s="277" t="s">
        <v>295</v>
      </c>
      <c r="B36" s="277"/>
      <c r="C36" s="277"/>
      <c r="D36" s="277"/>
      <c r="E36" s="277"/>
      <c r="F36" s="277"/>
      <c r="G36" s="8">
        <v>28</v>
      </c>
      <c r="H36" s="42">
        <v>391855855</v>
      </c>
      <c r="I36" s="42">
        <v>7112</v>
      </c>
      <c r="J36" s="42">
        <v>18319181</v>
      </c>
      <c r="K36" s="42">
        <v>0</v>
      </c>
      <c r="L36" s="42">
        <v>0</v>
      </c>
      <c r="M36" s="42">
        <v>0</v>
      </c>
      <c r="N36" s="42">
        <v>120425549</v>
      </c>
      <c r="O36" s="42">
        <v>0</v>
      </c>
      <c r="P36" s="42">
        <v>0</v>
      </c>
      <c r="Q36" s="42">
        <v>0</v>
      </c>
      <c r="R36" s="42">
        <v>0</v>
      </c>
      <c r="S36" s="42">
        <v>0</v>
      </c>
      <c r="T36" s="42">
        <v>0</v>
      </c>
      <c r="U36" s="42">
        <f>U30</f>
        <v>90220952</v>
      </c>
      <c r="V36" s="42">
        <v>40717202</v>
      </c>
      <c r="W36" s="43">
        <f>H36+I36+J36+K36-L36+M36+N36+O36+P36+Q36+R36+U36+V36+S36+T36</f>
        <v>661545851</v>
      </c>
      <c r="X36" s="42">
        <v>0</v>
      </c>
      <c r="Y36" s="43">
        <f>W36+X36</f>
        <v>661545851</v>
      </c>
    </row>
    <row r="37" spans="1:25" ht="12.75">
      <c r="A37" s="271" t="s">
        <v>262</v>
      </c>
      <c r="B37" s="271"/>
      <c r="C37" s="271"/>
      <c r="D37" s="271"/>
      <c r="E37" s="271"/>
      <c r="F37" s="271"/>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aca="true" t="shared" si="7" ref="W37:W58">H37+I37+J37+K37-L37+M37+N37+O37+P37+Q37+R37+U37+V37+S37+T37</f>
        <v>0</v>
      </c>
      <c r="X37" s="42">
        <v>0</v>
      </c>
      <c r="Y37" s="43">
        <f>W37+X37</f>
        <v>0</v>
      </c>
    </row>
    <row r="38" spans="1:25" ht="12.75">
      <c r="A38" s="271" t="s">
        <v>263</v>
      </c>
      <c r="B38" s="271"/>
      <c r="C38" s="271"/>
      <c r="D38" s="271"/>
      <c r="E38" s="271"/>
      <c r="F38" s="271"/>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7"/>
        <v>0</v>
      </c>
      <c r="X38" s="42">
        <v>0</v>
      </c>
      <c r="Y38" s="43">
        <f>W38+X38</f>
        <v>0</v>
      </c>
    </row>
    <row r="39" spans="1:25" ht="25.5" customHeight="1">
      <c r="A39" s="278" t="s">
        <v>420</v>
      </c>
      <c r="B39" s="278"/>
      <c r="C39" s="278"/>
      <c r="D39" s="278"/>
      <c r="E39" s="278"/>
      <c r="F39" s="278"/>
      <c r="G39" s="9">
        <v>31</v>
      </c>
      <c r="H39" s="44">
        <f>H36+H37+H38</f>
        <v>391855855</v>
      </c>
      <c r="I39" s="44">
        <f aca="true" t="shared" si="8" ref="I39:Y39">I36+I37+I38</f>
        <v>7112</v>
      </c>
      <c r="J39" s="44">
        <f t="shared" si="8"/>
        <v>18319181</v>
      </c>
      <c r="K39" s="44">
        <f t="shared" si="8"/>
        <v>0</v>
      </c>
      <c r="L39" s="44">
        <f t="shared" si="8"/>
        <v>0</v>
      </c>
      <c r="M39" s="44">
        <f t="shared" si="8"/>
        <v>0</v>
      </c>
      <c r="N39" s="44">
        <f t="shared" si="8"/>
        <v>120425549</v>
      </c>
      <c r="O39" s="44">
        <f t="shared" si="8"/>
        <v>0</v>
      </c>
      <c r="P39" s="44">
        <f t="shared" si="8"/>
        <v>0</v>
      </c>
      <c r="Q39" s="44">
        <f t="shared" si="8"/>
        <v>0</v>
      </c>
      <c r="R39" s="44">
        <f t="shared" si="8"/>
        <v>0</v>
      </c>
      <c r="S39" s="44">
        <f t="shared" si="8"/>
        <v>0</v>
      </c>
      <c r="T39" s="44">
        <f t="shared" si="8"/>
        <v>0</v>
      </c>
      <c r="U39" s="44">
        <f t="shared" si="8"/>
        <v>90220952</v>
      </c>
      <c r="V39" s="44">
        <f t="shared" si="8"/>
        <v>40717202</v>
      </c>
      <c r="W39" s="44">
        <f t="shared" si="8"/>
        <v>661545851</v>
      </c>
      <c r="X39" s="44">
        <f t="shared" si="8"/>
        <v>0</v>
      </c>
      <c r="Y39" s="44">
        <f t="shared" si="8"/>
        <v>661545851</v>
      </c>
    </row>
    <row r="40" spans="1:25" ht="12.75">
      <c r="A40" s="271" t="s">
        <v>264</v>
      </c>
      <c r="B40" s="271"/>
      <c r="C40" s="271"/>
      <c r="D40" s="271"/>
      <c r="E40" s="271"/>
      <c r="F40" s="271"/>
      <c r="G40" s="8">
        <v>32</v>
      </c>
      <c r="H40" s="46">
        <v>0</v>
      </c>
      <c r="I40" s="46">
        <v>0</v>
      </c>
      <c r="J40" s="46">
        <v>0</v>
      </c>
      <c r="K40" s="46">
        <v>0</v>
      </c>
      <c r="L40" s="46">
        <v>0</v>
      </c>
      <c r="M40" s="46">
        <v>0</v>
      </c>
      <c r="N40" s="46">
        <v>0</v>
      </c>
      <c r="O40" s="46">
        <v>0</v>
      </c>
      <c r="P40" s="46">
        <v>0</v>
      </c>
      <c r="Q40" s="46">
        <v>0</v>
      </c>
      <c r="R40" s="46">
        <v>0</v>
      </c>
      <c r="S40" s="42">
        <v>0</v>
      </c>
      <c r="T40" s="42">
        <v>0</v>
      </c>
      <c r="U40" s="46">
        <v>0</v>
      </c>
      <c r="V40" s="42">
        <v>51973549</v>
      </c>
      <c r="W40" s="43">
        <f t="shared" si="7"/>
        <v>51973549</v>
      </c>
      <c r="X40" s="42">
        <v>0</v>
      </c>
      <c r="Y40" s="43">
        <f aca="true" t="shared" si="9" ref="Y40:Y58">W40+X40</f>
        <v>51973549</v>
      </c>
    </row>
    <row r="41" spans="1:25" ht="12.75">
      <c r="A41" s="271" t="s">
        <v>265</v>
      </c>
      <c r="B41" s="271"/>
      <c r="C41" s="271"/>
      <c r="D41" s="271"/>
      <c r="E41" s="271"/>
      <c r="F41" s="271"/>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7"/>
        <v>0</v>
      </c>
      <c r="X41" s="42">
        <v>0</v>
      </c>
      <c r="Y41" s="43">
        <f t="shared" si="9"/>
        <v>0</v>
      </c>
    </row>
    <row r="42" spans="1:25" ht="27" customHeight="1">
      <c r="A42" s="271" t="s">
        <v>277</v>
      </c>
      <c r="B42" s="271"/>
      <c r="C42" s="271"/>
      <c r="D42" s="271"/>
      <c r="E42" s="271"/>
      <c r="F42" s="271"/>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7"/>
        <v>0</v>
      </c>
      <c r="X42" s="42">
        <v>0</v>
      </c>
      <c r="Y42" s="43">
        <f t="shared" si="9"/>
        <v>0</v>
      </c>
    </row>
    <row r="43" spans="1:25" ht="37.5" customHeight="1">
      <c r="A43" s="271" t="s">
        <v>408</v>
      </c>
      <c r="B43" s="271"/>
      <c r="C43" s="271"/>
      <c r="D43" s="271"/>
      <c r="E43" s="271"/>
      <c r="F43" s="271"/>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7"/>
        <v>0</v>
      </c>
      <c r="X43" s="42">
        <v>0</v>
      </c>
      <c r="Y43" s="43">
        <f t="shared" si="9"/>
        <v>0</v>
      </c>
    </row>
    <row r="44" spans="1:25" ht="21" customHeight="1">
      <c r="A44" s="271" t="s">
        <v>267</v>
      </c>
      <c r="B44" s="271"/>
      <c r="C44" s="271"/>
      <c r="D44" s="271"/>
      <c r="E44" s="271"/>
      <c r="F44" s="271"/>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7"/>
        <v>0</v>
      </c>
      <c r="X44" s="42">
        <v>0</v>
      </c>
      <c r="Y44" s="43">
        <f t="shared" si="9"/>
        <v>0</v>
      </c>
    </row>
    <row r="45" spans="1:25" ht="29.25" customHeight="1">
      <c r="A45" s="271" t="s">
        <v>268</v>
      </c>
      <c r="B45" s="271"/>
      <c r="C45" s="271"/>
      <c r="D45" s="271"/>
      <c r="E45" s="271"/>
      <c r="F45" s="271"/>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7"/>
        <v>0</v>
      </c>
      <c r="X45" s="42">
        <v>0</v>
      </c>
      <c r="Y45" s="43">
        <f t="shared" si="9"/>
        <v>0</v>
      </c>
    </row>
    <row r="46" spans="1:25" ht="21" customHeight="1">
      <c r="A46" s="271" t="s">
        <v>278</v>
      </c>
      <c r="B46" s="271"/>
      <c r="C46" s="271"/>
      <c r="D46" s="271"/>
      <c r="E46" s="271"/>
      <c r="F46" s="271"/>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7"/>
        <v>0</v>
      </c>
      <c r="X46" s="42">
        <v>0</v>
      </c>
      <c r="Y46" s="43">
        <f t="shared" si="9"/>
        <v>0</v>
      </c>
    </row>
    <row r="47" spans="1:25" ht="12.75">
      <c r="A47" s="271" t="s">
        <v>270</v>
      </c>
      <c r="B47" s="271"/>
      <c r="C47" s="271"/>
      <c r="D47" s="271"/>
      <c r="E47" s="271"/>
      <c r="F47" s="271"/>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7"/>
        <v>0</v>
      </c>
      <c r="X47" s="42">
        <v>0</v>
      </c>
      <c r="Y47" s="43">
        <f t="shared" si="9"/>
        <v>0</v>
      </c>
    </row>
    <row r="48" spans="1:25" ht="12.75">
      <c r="A48" s="271" t="s">
        <v>271</v>
      </c>
      <c r="B48" s="271"/>
      <c r="C48" s="271"/>
      <c r="D48" s="271"/>
      <c r="E48" s="271"/>
      <c r="F48" s="271"/>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7"/>
        <v>0</v>
      </c>
      <c r="X48" s="42">
        <v>0</v>
      </c>
      <c r="Y48" s="43">
        <f t="shared" si="9"/>
        <v>0</v>
      </c>
    </row>
    <row r="49" spans="1:25" ht="12.75">
      <c r="A49" s="271" t="s">
        <v>272</v>
      </c>
      <c r="B49" s="271"/>
      <c r="C49" s="271"/>
      <c r="D49" s="271"/>
      <c r="E49" s="271"/>
      <c r="F49" s="271"/>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7"/>
        <v>0</v>
      </c>
      <c r="X49" s="42">
        <v>0</v>
      </c>
      <c r="Y49" s="43">
        <f t="shared" si="9"/>
        <v>0</v>
      </c>
    </row>
    <row r="50" spans="1:25" ht="24" customHeight="1">
      <c r="A50" s="271" t="s">
        <v>409</v>
      </c>
      <c r="B50" s="271"/>
      <c r="C50" s="271"/>
      <c r="D50" s="271"/>
      <c r="E50" s="271"/>
      <c r="F50" s="271"/>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7"/>
        <v>0</v>
      </c>
      <c r="X50" s="42">
        <v>0</v>
      </c>
      <c r="Y50" s="43">
        <f t="shared" si="9"/>
        <v>0</v>
      </c>
    </row>
    <row r="51" spans="1:25" ht="26.25" customHeight="1">
      <c r="A51" s="271" t="s">
        <v>410</v>
      </c>
      <c r="B51" s="271"/>
      <c r="C51" s="271"/>
      <c r="D51" s="271"/>
      <c r="E51" s="271"/>
      <c r="F51" s="271"/>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7"/>
        <v>0</v>
      </c>
      <c r="X51" s="42">
        <v>0</v>
      </c>
      <c r="Y51" s="43">
        <f t="shared" si="9"/>
        <v>0</v>
      </c>
    </row>
    <row r="52" spans="1:25" ht="22.5" customHeight="1">
      <c r="A52" s="271" t="s">
        <v>411</v>
      </c>
      <c r="B52" s="271"/>
      <c r="C52" s="271"/>
      <c r="D52" s="271"/>
      <c r="E52" s="271"/>
      <c r="F52" s="271"/>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7"/>
        <v>0</v>
      </c>
      <c r="X52" s="42">
        <v>0</v>
      </c>
      <c r="Y52" s="43">
        <f t="shared" si="9"/>
        <v>0</v>
      </c>
    </row>
    <row r="53" spans="1:25" ht="12.75">
      <c r="A53" s="271" t="s">
        <v>273</v>
      </c>
      <c r="B53" s="271"/>
      <c r="C53" s="271"/>
      <c r="D53" s="271"/>
      <c r="E53" s="271"/>
      <c r="F53" s="271"/>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7"/>
        <v>0</v>
      </c>
      <c r="X53" s="42">
        <v>0</v>
      </c>
      <c r="Y53" s="43">
        <f t="shared" si="9"/>
        <v>0</v>
      </c>
    </row>
    <row r="54" spans="1:25" ht="12.75">
      <c r="A54" s="271" t="s">
        <v>412</v>
      </c>
      <c r="B54" s="271"/>
      <c r="C54" s="271"/>
      <c r="D54" s="271"/>
      <c r="E54" s="271"/>
      <c r="F54" s="271"/>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7"/>
        <v>0</v>
      </c>
      <c r="X54" s="42">
        <v>0</v>
      </c>
      <c r="Y54" s="43">
        <f t="shared" si="9"/>
        <v>0</v>
      </c>
    </row>
    <row r="55" spans="1:25" ht="12.75">
      <c r="A55" s="271" t="s">
        <v>421</v>
      </c>
      <c r="B55" s="271"/>
      <c r="C55" s="271"/>
      <c r="D55" s="271"/>
      <c r="E55" s="271"/>
      <c r="F55" s="271"/>
      <c r="G55" s="8">
        <v>47</v>
      </c>
      <c r="H55" s="42">
        <v>0</v>
      </c>
      <c r="I55" s="42">
        <v>0</v>
      </c>
      <c r="J55" s="42">
        <v>0</v>
      </c>
      <c r="K55" s="42">
        <v>0</v>
      </c>
      <c r="L55" s="42">
        <v>0</v>
      </c>
      <c r="M55" s="42">
        <v>0</v>
      </c>
      <c r="N55" s="42">
        <v>0</v>
      </c>
      <c r="O55" s="42">
        <v>0</v>
      </c>
      <c r="P55" s="42">
        <v>0</v>
      </c>
      <c r="Q55" s="42">
        <v>0</v>
      </c>
      <c r="R55" s="42">
        <v>0</v>
      </c>
      <c r="S55" s="42">
        <v>0</v>
      </c>
      <c r="T55" s="42">
        <v>0</v>
      </c>
      <c r="U55" s="42">
        <v>0</v>
      </c>
      <c r="V55" s="42">
        <v>-11608221</v>
      </c>
      <c r="W55" s="43">
        <f t="shared" si="7"/>
        <v>-11608221</v>
      </c>
      <c r="X55" s="42">
        <v>0</v>
      </c>
      <c r="Y55" s="43">
        <f t="shared" si="9"/>
        <v>-11608221</v>
      </c>
    </row>
    <row r="56" spans="1:25" ht="12.75">
      <c r="A56" s="271" t="s">
        <v>413</v>
      </c>
      <c r="B56" s="271"/>
      <c r="C56" s="271"/>
      <c r="D56" s="271"/>
      <c r="E56" s="271"/>
      <c r="F56" s="271"/>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7"/>
        <v>0</v>
      </c>
      <c r="X56" s="42">
        <v>0</v>
      </c>
      <c r="Y56" s="43">
        <f t="shared" si="9"/>
        <v>0</v>
      </c>
    </row>
    <row r="57" spans="1:25" ht="12.75">
      <c r="A57" s="271" t="s">
        <v>422</v>
      </c>
      <c r="B57" s="271"/>
      <c r="C57" s="271"/>
      <c r="D57" s="271"/>
      <c r="E57" s="271"/>
      <c r="F57" s="271"/>
      <c r="G57" s="8">
        <v>49</v>
      </c>
      <c r="H57" s="42">
        <v>123107</v>
      </c>
      <c r="I57" s="42">
        <v>0</v>
      </c>
      <c r="J57" s="42">
        <v>2035860</v>
      </c>
      <c r="K57" s="42">
        <v>0</v>
      </c>
      <c r="L57" s="42">
        <v>0</v>
      </c>
      <c r="M57" s="42">
        <v>0</v>
      </c>
      <c r="N57" s="42">
        <v>19340670</v>
      </c>
      <c r="O57" s="42">
        <v>0</v>
      </c>
      <c r="P57" s="42">
        <v>0</v>
      </c>
      <c r="Q57" s="42">
        <v>0</v>
      </c>
      <c r="R57" s="42">
        <v>0</v>
      </c>
      <c r="S57" s="42">
        <v>0</v>
      </c>
      <c r="T57" s="42">
        <v>0</v>
      </c>
      <c r="U57" s="42">
        <f>7732451-123107</f>
        <v>7609344</v>
      </c>
      <c r="V57" s="42">
        <v>-29108981</v>
      </c>
      <c r="W57" s="43">
        <f t="shared" si="7"/>
        <v>0</v>
      </c>
      <c r="X57" s="42">
        <v>0</v>
      </c>
      <c r="Y57" s="43">
        <f t="shared" si="9"/>
        <v>0</v>
      </c>
    </row>
    <row r="58" spans="1:25" ht="12.75">
      <c r="A58" s="271" t="s">
        <v>416</v>
      </c>
      <c r="B58" s="271"/>
      <c r="C58" s="271"/>
      <c r="D58" s="271"/>
      <c r="E58" s="271"/>
      <c r="F58" s="271"/>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7"/>
        <v>0</v>
      </c>
      <c r="X58" s="42">
        <v>0</v>
      </c>
      <c r="Y58" s="43">
        <f t="shared" si="9"/>
        <v>0</v>
      </c>
    </row>
    <row r="59" spans="1:25" ht="24" customHeight="1">
      <c r="A59" s="272" t="s">
        <v>423</v>
      </c>
      <c r="B59" s="272"/>
      <c r="C59" s="272"/>
      <c r="D59" s="272"/>
      <c r="E59" s="272"/>
      <c r="F59" s="272"/>
      <c r="G59" s="10">
        <v>51</v>
      </c>
      <c r="H59" s="45">
        <f>SUM(H39:H58)</f>
        <v>391978962</v>
      </c>
      <c r="I59" s="45">
        <f aca="true" t="shared" si="10" ref="I59:Y59">SUM(I39:I58)</f>
        <v>7112</v>
      </c>
      <c r="J59" s="45">
        <f t="shared" si="10"/>
        <v>20355041</v>
      </c>
      <c r="K59" s="45">
        <f t="shared" si="10"/>
        <v>0</v>
      </c>
      <c r="L59" s="45">
        <f t="shared" si="10"/>
        <v>0</v>
      </c>
      <c r="M59" s="45">
        <f t="shared" si="10"/>
        <v>0</v>
      </c>
      <c r="N59" s="45">
        <f t="shared" si="10"/>
        <v>139766219</v>
      </c>
      <c r="O59" s="45">
        <f t="shared" si="10"/>
        <v>0</v>
      </c>
      <c r="P59" s="45">
        <f t="shared" si="10"/>
        <v>0</v>
      </c>
      <c r="Q59" s="45">
        <f t="shared" si="10"/>
        <v>0</v>
      </c>
      <c r="R59" s="45">
        <f t="shared" si="10"/>
        <v>0</v>
      </c>
      <c r="S59" s="45">
        <f t="shared" si="10"/>
        <v>0</v>
      </c>
      <c r="T59" s="45">
        <f t="shared" si="10"/>
        <v>0</v>
      </c>
      <c r="U59" s="45">
        <f t="shared" si="10"/>
        <v>97830296</v>
      </c>
      <c r="V59" s="45">
        <f t="shared" si="10"/>
        <v>51973549</v>
      </c>
      <c r="W59" s="45">
        <f t="shared" si="10"/>
        <v>701911179</v>
      </c>
      <c r="X59" s="45">
        <f t="shared" si="10"/>
        <v>0</v>
      </c>
      <c r="Y59" s="45">
        <f t="shared" si="10"/>
        <v>701911179</v>
      </c>
    </row>
    <row r="60" spans="1:25" ht="12.75">
      <c r="A60" s="273" t="s">
        <v>274</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row>
    <row r="61" spans="1:25" ht="31.5" customHeight="1">
      <c r="A61" s="275" t="s">
        <v>424</v>
      </c>
      <c r="B61" s="275"/>
      <c r="C61" s="275"/>
      <c r="D61" s="275"/>
      <c r="E61" s="275"/>
      <c r="F61" s="275"/>
      <c r="G61" s="9">
        <v>52</v>
      </c>
      <c r="H61" s="44">
        <f>SUM(H41:H49)</f>
        <v>0</v>
      </c>
      <c r="I61" s="44">
        <f aca="true" t="shared" si="11" ref="I61:Y61">SUM(I41:I49)</f>
        <v>0</v>
      </c>
      <c r="J61" s="44">
        <f t="shared" si="11"/>
        <v>0</v>
      </c>
      <c r="K61" s="44">
        <f t="shared" si="11"/>
        <v>0</v>
      </c>
      <c r="L61" s="44">
        <f t="shared" si="11"/>
        <v>0</v>
      </c>
      <c r="M61" s="44">
        <f t="shared" si="11"/>
        <v>0</v>
      </c>
      <c r="N61" s="44">
        <f t="shared" si="11"/>
        <v>0</v>
      </c>
      <c r="O61" s="44">
        <f t="shared" si="11"/>
        <v>0</v>
      </c>
      <c r="P61" s="44">
        <f t="shared" si="11"/>
        <v>0</v>
      </c>
      <c r="Q61" s="44">
        <f t="shared" si="11"/>
        <v>0</v>
      </c>
      <c r="R61" s="44">
        <f t="shared" si="11"/>
        <v>0</v>
      </c>
      <c r="S61" s="44">
        <f t="shared" si="11"/>
        <v>0</v>
      </c>
      <c r="T61" s="44">
        <f t="shared" si="11"/>
        <v>0</v>
      </c>
      <c r="U61" s="44">
        <f t="shared" si="11"/>
        <v>0</v>
      </c>
      <c r="V61" s="44">
        <f t="shared" si="11"/>
        <v>0</v>
      </c>
      <c r="W61" s="44">
        <f t="shared" si="11"/>
        <v>0</v>
      </c>
      <c r="X61" s="44">
        <f t="shared" si="11"/>
        <v>0</v>
      </c>
      <c r="Y61" s="44">
        <f t="shared" si="11"/>
        <v>0</v>
      </c>
    </row>
    <row r="62" spans="1:25" ht="27.75" customHeight="1">
      <c r="A62" s="275" t="s">
        <v>425</v>
      </c>
      <c r="B62" s="275"/>
      <c r="C62" s="275"/>
      <c r="D62" s="275"/>
      <c r="E62" s="275"/>
      <c r="F62" s="275"/>
      <c r="G62" s="9">
        <v>53</v>
      </c>
      <c r="H62" s="44">
        <f>H40+H61</f>
        <v>0</v>
      </c>
      <c r="I62" s="44">
        <f aca="true" t="shared" si="12" ref="I62:Y62">I40+I61</f>
        <v>0</v>
      </c>
      <c r="J62" s="44">
        <f t="shared" si="12"/>
        <v>0</v>
      </c>
      <c r="K62" s="44">
        <f t="shared" si="12"/>
        <v>0</v>
      </c>
      <c r="L62" s="44">
        <f t="shared" si="12"/>
        <v>0</v>
      </c>
      <c r="M62" s="44">
        <f t="shared" si="12"/>
        <v>0</v>
      </c>
      <c r="N62" s="44">
        <f t="shared" si="12"/>
        <v>0</v>
      </c>
      <c r="O62" s="44">
        <f t="shared" si="12"/>
        <v>0</v>
      </c>
      <c r="P62" s="44">
        <f t="shared" si="12"/>
        <v>0</v>
      </c>
      <c r="Q62" s="44">
        <f t="shared" si="12"/>
        <v>0</v>
      </c>
      <c r="R62" s="44">
        <f t="shared" si="12"/>
        <v>0</v>
      </c>
      <c r="S62" s="44">
        <f t="shared" si="12"/>
        <v>0</v>
      </c>
      <c r="T62" s="44">
        <f t="shared" si="12"/>
        <v>0</v>
      </c>
      <c r="U62" s="44">
        <f t="shared" si="12"/>
        <v>0</v>
      </c>
      <c r="V62" s="44">
        <f t="shared" si="12"/>
        <v>51973549</v>
      </c>
      <c r="W62" s="44">
        <f t="shared" si="12"/>
        <v>51973549</v>
      </c>
      <c r="X62" s="44">
        <f t="shared" si="12"/>
        <v>0</v>
      </c>
      <c r="Y62" s="44">
        <f t="shared" si="12"/>
        <v>51973549</v>
      </c>
    </row>
    <row r="63" spans="1:25" ht="29.25" customHeight="1">
      <c r="A63" s="270" t="s">
        <v>426</v>
      </c>
      <c r="B63" s="270"/>
      <c r="C63" s="270"/>
      <c r="D63" s="270"/>
      <c r="E63" s="270"/>
      <c r="F63" s="270"/>
      <c r="G63" s="10">
        <v>54</v>
      </c>
      <c r="H63" s="45">
        <f>SUM(H50:H58)</f>
        <v>123107</v>
      </c>
      <c r="I63" s="45">
        <f aca="true" t="shared" si="13" ref="I63:Y63">SUM(I50:I58)</f>
        <v>0</v>
      </c>
      <c r="J63" s="45">
        <f t="shared" si="13"/>
        <v>2035860</v>
      </c>
      <c r="K63" s="45">
        <f t="shared" si="13"/>
        <v>0</v>
      </c>
      <c r="L63" s="45">
        <f t="shared" si="13"/>
        <v>0</v>
      </c>
      <c r="M63" s="45">
        <f t="shared" si="13"/>
        <v>0</v>
      </c>
      <c r="N63" s="45">
        <f t="shared" si="13"/>
        <v>19340670</v>
      </c>
      <c r="O63" s="45">
        <f t="shared" si="13"/>
        <v>0</v>
      </c>
      <c r="P63" s="45">
        <f t="shared" si="13"/>
        <v>0</v>
      </c>
      <c r="Q63" s="45">
        <f t="shared" si="13"/>
        <v>0</v>
      </c>
      <c r="R63" s="45">
        <f t="shared" si="13"/>
        <v>0</v>
      </c>
      <c r="S63" s="45">
        <f t="shared" si="13"/>
        <v>0</v>
      </c>
      <c r="T63" s="45">
        <f t="shared" si="13"/>
        <v>0</v>
      </c>
      <c r="U63" s="45">
        <f t="shared" si="13"/>
        <v>7609344</v>
      </c>
      <c r="V63" s="45">
        <f t="shared" si="13"/>
        <v>-40717202</v>
      </c>
      <c r="W63" s="45">
        <f t="shared" si="13"/>
        <v>-11608221</v>
      </c>
      <c r="X63" s="45">
        <f t="shared" si="13"/>
        <v>0</v>
      </c>
      <c r="Y63" s="45">
        <f t="shared" si="13"/>
        <v>-11608221</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A21:F21"/>
    <mergeCell ref="A22:F22"/>
    <mergeCell ref="X3:X4"/>
    <mergeCell ref="Y3:Y4"/>
    <mergeCell ref="A5:F5"/>
    <mergeCell ref="A6:Y6"/>
    <mergeCell ref="A7:F7"/>
    <mergeCell ref="A30:F30"/>
    <mergeCell ref="A17:F17"/>
    <mergeCell ref="A18:F18"/>
    <mergeCell ref="A19:F19"/>
    <mergeCell ref="A20:F20"/>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E65517">
      <formula1>39448</formula1>
    </dataValidation>
    <dataValidation type="whole" operator="greaterThanOrEqual" allowBlank="1" showInputMessage="1" showErrorMessage="1" errorTitle="Pogrešan unos" error="Mogu se unijeti samo cjelobrojne pozitivne vrijednosti." sqref="I65529:J65529">
      <formula1>0</formula1>
    </dataValidation>
    <dataValidation type="whole" operator="notEqual" allowBlank="1" showInputMessage="1" showErrorMessage="1" errorTitle="Pogrešan unos" error="Mogu se unijeti samo cjelobrojne vrijednosti." sqref="I65520:J65528">
      <formula1>999999999999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rintOptions/>
  <pageMargins left="0.75" right="0.75" top="1" bottom="1" header="0.5" footer="0.5"/>
  <pageSetup fitToWidth="0" fitToHeight="1" horizontalDpi="600" verticalDpi="600" orientation="landscape" paperSize="8" scale="56" r:id="rId1"/>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L213"/>
  <sheetViews>
    <sheetView zoomScale="90" zoomScaleNormal="90" zoomScalePageLayoutView="0" workbookViewId="0" topLeftCell="A139">
      <selection activeCell="A142" sqref="A142:J142"/>
    </sheetView>
  </sheetViews>
  <sheetFormatPr defaultColWidth="9.140625" defaultRowHeight="12.75"/>
  <cols>
    <col min="1" max="1" width="24.57421875" style="0" customWidth="1"/>
    <col min="3" max="5" width="11.140625" style="0" customWidth="1"/>
    <col min="6" max="6" width="10.8515625" style="0" customWidth="1"/>
    <col min="10" max="10" width="117.140625" style="0" customWidth="1"/>
  </cols>
  <sheetData>
    <row r="1" spans="1:10" ht="12.75">
      <c r="A1" s="306" t="s">
        <v>443</v>
      </c>
      <c r="B1" s="307"/>
      <c r="C1" s="307"/>
      <c r="D1" s="307"/>
      <c r="E1" s="307"/>
      <c r="F1" s="307"/>
      <c r="G1" s="307"/>
      <c r="H1" s="307"/>
      <c r="I1" s="307"/>
      <c r="J1" s="307"/>
    </row>
    <row r="2" spans="1:10" ht="12.75">
      <c r="A2" s="307"/>
      <c r="B2" s="307"/>
      <c r="C2" s="307"/>
      <c r="D2" s="307"/>
      <c r="E2" s="307"/>
      <c r="F2" s="307"/>
      <c r="G2" s="307"/>
      <c r="H2" s="307"/>
      <c r="I2" s="307"/>
      <c r="J2" s="307"/>
    </row>
    <row r="3" spans="1:10" ht="12.75">
      <c r="A3" s="307"/>
      <c r="B3" s="307"/>
      <c r="C3" s="307"/>
      <c r="D3" s="307"/>
      <c r="E3" s="307"/>
      <c r="F3" s="307"/>
      <c r="G3" s="307"/>
      <c r="H3" s="307"/>
      <c r="I3" s="307"/>
      <c r="J3" s="307"/>
    </row>
    <row r="4" spans="1:10" ht="12.75">
      <c r="A4" s="307"/>
      <c r="B4" s="307"/>
      <c r="C4" s="307"/>
      <c r="D4" s="307"/>
      <c r="E4" s="307"/>
      <c r="F4" s="307"/>
      <c r="G4" s="307"/>
      <c r="H4" s="307"/>
      <c r="I4" s="307"/>
      <c r="J4" s="307"/>
    </row>
    <row r="5" spans="1:10" ht="12.75">
      <c r="A5" s="307"/>
      <c r="B5" s="307"/>
      <c r="C5" s="307"/>
      <c r="D5" s="307"/>
      <c r="E5" s="307"/>
      <c r="F5" s="307"/>
      <c r="G5" s="307"/>
      <c r="H5" s="307"/>
      <c r="I5" s="307"/>
      <c r="J5" s="307"/>
    </row>
    <row r="6" spans="1:10" ht="12.75">
      <c r="A6" s="307"/>
      <c r="B6" s="307"/>
      <c r="C6" s="307"/>
      <c r="D6" s="307"/>
      <c r="E6" s="307"/>
      <c r="F6" s="307"/>
      <c r="G6" s="307"/>
      <c r="H6" s="307"/>
      <c r="I6" s="307"/>
      <c r="J6" s="307"/>
    </row>
    <row r="7" spans="1:10" ht="12.75">
      <c r="A7" s="307"/>
      <c r="B7" s="307"/>
      <c r="C7" s="307"/>
      <c r="D7" s="307"/>
      <c r="E7" s="307"/>
      <c r="F7" s="307"/>
      <c r="G7" s="307"/>
      <c r="H7" s="307"/>
      <c r="I7" s="307"/>
      <c r="J7" s="307"/>
    </row>
    <row r="8" spans="1:10" ht="12.75">
      <c r="A8" s="307"/>
      <c r="B8" s="307"/>
      <c r="C8" s="307"/>
      <c r="D8" s="307"/>
      <c r="E8" s="307"/>
      <c r="F8" s="307"/>
      <c r="G8" s="307"/>
      <c r="H8" s="307"/>
      <c r="I8" s="307"/>
      <c r="J8" s="307"/>
    </row>
    <row r="9" spans="1:10" ht="12.75">
      <c r="A9" s="307"/>
      <c r="B9" s="307"/>
      <c r="C9" s="307"/>
      <c r="D9" s="307"/>
      <c r="E9" s="307"/>
      <c r="F9" s="307"/>
      <c r="G9" s="307"/>
      <c r="H9" s="307"/>
      <c r="I9" s="307"/>
      <c r="J9" s="307"/>
    </row>
    <row r="10" spans="1:10" ht="12.75">
      <c r="A10" s="307"/>
      <c r="B10" s="307"/>
      <c r="C10" s="307"/>
      <c r="D10" s="307"/>
      <c r="E10" s="307"/>
      <c r="F10" s="307"/>
      <c r="G10" s="307"/>
      <c r="H10" s="307"/>
      <c r="I10" s="307"/>
      <c r="J10" s="307"/>
    </row>
    <row r="11" spans="1:10" ht="12.75">
      <c r="A11" s="307"/>
      <c r="B11" s="307"/>
      <c r="C11" s="307"/>
      <c r="D11" s="307"/>
      <c r="E11" s="307"/>
      <c r="F11" s="307"/>
      <c r="G11" s="307"/>
      <c r="H11" s="307"/>
      <c r="I11" s="307"/>
      <c r="J11" s="307"/>
    </row>
    <row r="12" spans="1:10" ht="12.75">
      <c r="A12" s="307"/>
      <c r="B12" s="307"/>
      <c r="C12" s="307"/>
      <c r="D12" s="307"/>
      <c r="E12" s="307"/>
      <c r="F12" s="307"/>
      <c r="G12" s="307"/>
      <c r="H12" s="307"/>
      <c r="I12" s="307"/>
      <c r="J12" s="307"/>
    </row>
    <row r="13" spans="1:10" ht="12.75">
      <c r="A13" s="307"/>
      <c r="B13" s="307"/>
      <c r="C13" s="307"/>
      <c r="D13" s="307"/>
      <c r="E13" s="307"/>
      <c r="F13" s="307"/>
      <c r="G13" s="307"/>
      <c r="H13" s="307"/>
      <c r="I13" s="307"/>
      <c r="J13" s="307"/>
    </row>
    <row r="14" spans="1:10" ht="12.75">
      <c r="A14" s="307"/>
      <c r="B14" s="307"/>
      <c r="C14" s="307"/>
      <c r="D14" s="307"/>
      <c r="E14" s="307"/>
      <c r="F14" s="307"/>
      <c r="G14" s="307"/>
      <c r="H14" s="307"/>
      <c r="I14" s="307"/>
      <c r="J14" s="307"/>
    </row>
    <row r="15" spans="1:10" ht="12.75">
      <c r="A15" s="307"/>
      <c r="B15" s="307"/>
      <c r="C15" s="307"/>
      <c r="D15" s="307"/>
      <c r="E15" s="307"/>
      <c r="F15" s="307"/>
      <c r="G15" s="307"/>
      <c r="H15" s="307"/>
      <c r="I15" s="307"/>
      <c r="J15" s="307"/>
    </row>
    <row r="16" spans="1:10" ht="12.75">
      <c r="A16" s="307"/>
      <c r="B16" s="307"/>
      <c r="C16" s="307"/>
      <c r="D16" s="307"/>
      <c r="E16" s="307"/>
      <c r="F16" s="307"/>
      <c r="G16" s="307"/>
      <c r="H16" s="307"/>
      <c r="I16" s="307"/>
      <c r="J16" s="307"/>
    </row>
    <row r="17" spans="1:10" ht="12.75">
      <c r="A17" s="307"/>
      <c r="B17" s="307"/>
      <c r="C17" s="307"/>
      <c r="D17" s="307"/>
      <c r="E17" s="307"/>
      <c r="F17" s="307"/>
      <c r="G17" s="307"/>
      <c r="H17" s="307"/>
      <c r="I17" s="307"/>
      <c r="J17" s="307"/>
    </row>
    <row r="18" spans="1:10" ht="12.75">
      <c r="A18" s="307"/>
      <c r="B18" s="307"/>
      <c r="C18" s="307"/>
      <c r="D18" s="307"/>
      <c r="E18" s="307"/>
      <c r="F18" s="307"/>
      <c r="G18" s="307"/>
      <c r="H18" s="307"/>
      <c r="I18" s="307"/>
      <c r="J18" s="307"/>
    </row>
    <row r="19" spans="1:10" ht="12.75">
      <c r="A19" s="307"/>
      <c r="B19" s="307"/>
      <c r="C19" s="307"/>
      <c r="D19" s="307"/>
      <c r="E19" s="307"/>
      <c r="F19" s="307"/>
      <c r="G19" s="307"/>
      <c r="H19" s="307"/>
      <c r="I19" s="307"/>
      <c r="J19" s="307"/>
    </row>
    <row r="20" spans="1:10" ht="12.75">
      <c r="A20" s="307"/>
      <c r="B20" s="307"/>
      <c r="C20" s="307"/>
      <c r="D20" s="307"/>
      <c r="E20" s="307"/>
      <c r="F20" s="307"/>
      <c r="G20" s="307"/>
      <c r="H20" s="307"/>
      <c r="I20" s="307"/>
      <c r="J20" s="307"/>
    </row>
    <row r="21" spans="1:10" ht="12.75">
      <c r="A21" s="307"/>
      <c r="B21" s="307"/>
      <c r="C21" s="307"/>
      <c r="D21" s="307"/>
      <c r="E21" s="307"/>
      <c r="F21" s="307"/>
      <c r="G21" s="307"/>
      <c r="H21" s="307"/>
      <c r="I21" s="307"/>
      <c r="J21" s="307"/>
    </row>
    <row r="22" spans="1:10" ht="12.75">
      <c r="A22" s="307"/>
      <c r="B22" s="307"/>
      <c r="C22" s="307"/>
      <c r="D22" s="307"/>
      <c r="E22" s="307"/>
      <c r="F22" s="307"/>
      <c r="G22" s="307"/>
      <c r="H22" s="307"/>
      <c r="I22" s="307"/>
      <c r="J22" s="307"/>
    </row>
    <row r="23" spans="1:10" ht="12.75">
      <c r="A23" s="307"/>
      <c r="B23" s="307"/>
      <c r="C23" s="307"/>
      <c r="D23" s="307"/>
      <c r="E23" s="307"/>
      <c r="F23" s="307"/>
      <c r="G23" s="307"/>
      <c r="H23" s="307"/>
      <c r="I23" s="307"/>
      <c r="J23" s="307"/>
    </row>
    <row r="24" spans="1:10" ht="12.75">
      <c r="A24" s="307"/>
      <c r="B24" s="307"/>
      <c r="C24" s="307"/>
      <c r="D24" s="307"/>
      <c r="E24" s="307"/>
      <c r="F24" s="307"/>
      <c r="G24" s="307"/>
      <c r="H24" s="307"/>
      <c r="I24" s="307"/>
      <c r="J24" s="307"/>
    </row>
    <row r="25" spans="1:10" ht="102.75" customHeight="1">
      <c r="A25" s="307"/>
      <c r="B25" s="307"/>
      <c r="C25" s="307"/>
      <c r="D25" s="307"/>
      <c r="E25" s="307"/>
      <c r="F25" s="307"/>
      <c r="G25" s="307"/>
      <c r="H25" s="307"/>
      <c r="I25" s="307"/>
      <c r="J25" s="307"/>
    </row>
    <row r="26" spans="1:10" ht="104.25" customHeight="1">
      <c r="A26" s="307"/>
      <c r="B26" s="307"/>
      <c r="C26" s="307"/>
      <c r="D26" s="307"/>
      <c r="E26" s="307"/>
      <c r="F26" s="307"/>
      <c r="G26" s="307"/>
      <c r="H26" s="307"/>
      <c r="I26" s="307"/>
      <c r="J26" s="307"/>
    </row>
    <row r="27" spans="1:10" ht="75" customHeight="1">
      <c r="A27" s="307"/>
      <c r="B27" s="307"/>
      <c r="C27" s="307"/>
      <c r="D27" s="307"/>
      <c r="E27" s="307"/>
      <c r="F27" s="307"/>
      <c r="G27" s="307"/>
      <c r="H27" s="307"/>
      <c r="I27" s="307"/>
      <c r="J27" s="307"/>
    </row>
    <row r="28" spans="1:10" ht="87.75" customHeight="1">
      <c r="A28" s="307"/>
      <c r="B28" s="307"/>
      <c r="C28" s="307"/>
      <c r="D28" s="307"/>
      <c r="E28" s="307"/>
      <c r="F28" s="307"/>
      <c r="G28" s="307"/>
      <c r="H28" s="307"/>
      <c r="I28" s="307"/>
      <c r="J28" s="307"/>
    </row>
    <row r="29" spans="1:10" ht="85.5" customHeight="1">
      <c r="A29" s="307"/>
      <c r="B29" s="307"/>
      <c r="C29" s="307"/>
      <c r="D29" s="307"/>
      <c r="E29" s="307"/>
      <c r="F29" s="307"/>
      <c r="G29" s="307"/>
      <c r="H29" s="307"/>
      <c r="I29" s="307"/>
      <c r="J29" s="307"/>
    </row>
    <row r="30" spans="1:10" ht="201" customHeight="1">
      <c r="A30" s="307"/>
      <c r="B30" s="307"/>
      <c r="C30" s="307"/>
      <c r="D30" s="307"/>
      <c r="E30" s="307"/>
      <c r="F30" s="307"/>
      <c r="G30" s="307"/>
      <c r="H30" s="307"/>
      <c r="I30" s="307"/>
      <c r="J30" s="307"/>
    </row>
    <row r="32" ht="12.75">
      <c r="A32" t="s">
        <v>467</v>
      </c>
    </row>
    <row r="35" s="99" customFormat="1" ht="12.75">
      <c r="A35" s="98" t="s">
        <v>576</v>
      </c>
    </row>
    <row r="36" s="99" customFormat="1" ht="12.75">
      <c r="A36" s="98"/>
    </row>
    <row r="37" s="99" customFormat="1" ht="12.75">
      <c r="A37" s="98" t="s">
        <v>468</v>
      </c>
    </row>
    <row r="38" s="99" customFormat="1" ht="12.75">
      <c r="A38" s="98"/>
    </row>
    <row r="39" s="99" customFormat="1" ht="12.75">
      <c r="A39" s="98" t="s">
        <v>469</v>
      </c>
    </row>
    <row r="40" s="99" customFormat="1" ht="12.75"/>
    <row r="42" spans="1:10" ht="12.75">
      <c r="A42" s="100" t="s">
        <v>470</v>
      </c>
      <c r="B42" s="100"/>
      <c r="C42" s="100"/>
      <c r="D42" s="100"/>
      <c r="E42" s="100"/>
      <c r="F42" s="100"/>
      <c r="G42" s="100"/>
      <c r="H42" s="100"/>
      <c r="I42" s="100"/>
      <c r="J42" s="100"/>
    </row>
    <row r="43" spans="1:10" ht="12.75">
      <c r="A43" s="100"/>
      <c r="B43" s="100"/>
      <c r="C43" s="100"/>
      <c r="D43" s="100"/>
      <c r="E43" s="100"/>
      <c r="F43" s="100"/>
      <c r="G43" s="100"/>
      <c r="H43" s="100"/>
      <c r="I43" s="100"/>
      <c r="J43" s="100"/>
    </row>
    <row r="44" spans="1:10" ht="12.75">
      <c r="A44" s="100" t="s">
        <v>471</v>
      </c>
      <c r="B44" s="100"/>
      <c r="C44" s="100"/>
      <c r="D44" s="100"/>
      <c r="E44" s="100"/>
      <c r="F44" s="100"/>
      <c r="G44" s="100"/>
      <c r="H44" s="100"/>
      <c r="I44" s="100"/>
      <c r="J44" s="100"/>
    </row>
    <row r="45" spans="1:10" ht="19.5" customHeight="1">
      <c r="A45" s="101" t="s">
        <v>472</v>
      </c>
      <c r="B45" s="100"/>
      <c r="C45" s="100"/>
      <c r="D45" s="100"/>
      <c r="E45" s="100"/>
      <c r="F45" s="100"/>
      <c r="G45" s="100"/>
      <c r="H45" s="100"/>
      <c r="I45" s="100"/>
      <c r="J45" s="100"/>
    </row>
    <row r="46" spans="1:10" ht="18" customHeight="1">
      <c r="A46" s="100" t="s">
        <v>473</v>
      </c>
      <c r="B46" s="100"/>
      <c r="C46" s="100"/>
      <c r="D46" s="100"/>
      <c r="E46" s="100"/>
      <c r="F46" s="100"/>
      <c r="G46" s="100"/>
      <c r="H46" s="100"/>
      <c r="I46" s="100"/>
      <c r="J46" s="100"/>
    </row>
    <row r="47" spans="1:10" ht="18.75" customHeight="1">
      <c r="A47" s="297" t="s">
        <v>474</v>
      </c>
      <c r="B47" s="297"/>
      <c r="C47" s="297"/>
      <c r="D47" s="297"/>
      <c r="E47" s="297"/>
      <c r="F47" s="297"/>
      <c r="G47" s="297"/>
      <c r="H47" s="297"/>
      <c r="I47" s="297"/>
      <c r="J47" s="297"/>
    </row>
    <row r="48" spans="1:10" ht="24" customHeight="1">
      <c r="A48" s="100" t="s">
        <v>475</v>
      </c>
      <c r="B48" s="100"/>
      <c r="C48" s="100"/>
      <c r="D48" s="100"/>
      <c r="E48" s="100"/>
      <c r="F48" s="100"/>
      <c r="G48" s="100"/>
      <c r="H48" s="100"/>
      <c r="I48" s="100"/>
      <c r="J48" s="100"/>
    </row>
    <row r="49" spans="1:10" ht="20.25" customHeight="1">
      <c r="A49" s="297" t="s">
        <v>474</v>
      </c>
      <c r="B49" s="297"/>
      <c r="C49" s="297"/>
      <c r="D49" s="297"/>
      <c r="E49" s="297"/>
      <c r="F49" s="297"/>
      <c r="G49" s="297"/>
      <c r="H49" s="297"/>
      <c r="I49" s="297"/>
      <c r="J49" s="297"/>
    </row>
    <row r="50" spans="1:10" ht="19.5" customHeight="1">
      <c r="A50" s="100" t="s">
        <v>476</v>
      </c>
      <c r="B50" s="100"/>
      <c r="C50" s="100"/>
      <c r="D50" s="100"/>
      <c r="E50" s="100"/>
      <c r="F50" s="100"/>
      <c r="G50" s="100"/>
      <c r="H50" s="100"/>
      <c r="I50" s="100"/>
      <c r="J50" s="100"/>
    </row>
    <row r="51" spans="1:10" ht="12.75">
      <c r="A51" s="100"/>
      <c r="B51" s="100"/>
      <c r="C51" s="100"/>
      <c r="D51" s="100"/>
      <c r="E51" s="100"/>
      <c r="F51" s="100"/>
      <c r="G51" s="100"/>
      <c r="H51" s="100"/>
      <c r="I51" s="100"/>
      <c r="J51" s="100"/>
    </row>
    <row r="52" spans="1:10" ht="12.75">
      <c r="A52" s="100" t="s">
        <v>477</v>
      </c>
      <c r="B52" s="100"/>
      <c r="C52" s="100"/>
      <c r="D52" s="100"/>
      <c r="E52" s="100"/>
      <c r="F52" s="100"/>
      <c r="G52" s="100"/>
      <c r="H52" s="100"/>
      <c r="I52" s="100"/>
      <c r="J52" s="100"/>
    </row>
    <row r="53" spans="1:10" ht="26.25" customHeight="1">
      <c r="A53" s="297" t="s">
        <v>478</v>
      </c>
      <c r="B53" s="297"/>
      <c r="C53" s="297"/>
      <c r="D53" s="297"/>
      <c r="E53" s="297"/>
      <c r="F53" s="297"/>
      <c r="G53" s="297"/>
      <c r="H53" s="297"/>
      <c r="I53" s="297"/>
      <c r="J53" s="297"/>
    </row>
    <row r="54" spans="1:10" ht="12.75">
      <c r="A54" s="102"/>
      <c r="B54" s="102"/>
      <c r="C54" s="102"/>
      <c r="D54" s="102"/>
      <c r="E54" s="102"/>
      <c r="F54" s="102"/>
      <c r="G54" s="102"/>
      <c r="H54" s="102"/>
      <c r="I54" s="102"/>
      <c r="J54" s="102"/>
    </row>
    <row r="55" spans="1:10" ht="12.75">
      <c r="A55" s="100" t="s">
        <v>479</v>
      </c>
      <c r="B55" s="100"/>
      <c r="C55" s="100"/>
      <c r="D55" s="100"/>
      <c r="E55" s="100"/>
      <c r="F55" s="100"/>
      <c r="G55" s="100"/>
      <c r="H55" s="100"/>
      <c r="I55" s="100"/>
      <c r="J55" s="100"/>
    </row>
    <row r="56" spans="1:10" ht="23.25" customHeight="1">
      <c r="A56" s="297" t="s">
        <v>480</v>
      </c>
      <c r="B56" s="297"/>
      <c r="C56" s="297"/>
      <c r="D56" s="297"/>
      <c r="E56" s="297"/>
      <c r="F56" s="297"/>
      <c r="G56" s="297"/>
      <c r="H56" s="297"/>
      <c r="I56" s="297"/>
      <c r="J56" s="297"/>
    </row>
    <row r="57" spans="1:10" ht="12.75">
      <c r="A57" s="102"/>
      <c r="B57" s="102"/>
      <c r="C57" s="102"/>
      <c r="D57" s="102"/>
      <c r="E57" s="102"/>
      <c r="F57" s="102"/>
      <c r="G57" s="102"/>
      <c r="H57" s="102"/>
      <c r="I57" s="102"/>
      <c r="J57" s="102"/>
    </row>
    <row r="58" spans="1:10" ht="28.5" customHeight="1">
      <c r="A58" s="299" t="s">
        <v>481</v>
      </c>
      <c r="B58" s="299"/>
      <c r="C58" s="299"/>
      <c r="D58" s="299"/>
      <c r="E58" s="299"/>
      <c r="F58" s="299"/>
      <c r="G58" s="299"/>
      <c r="H58" s="299"/>
      <c r="I58" s="299"/>
      <c r="J58" s="299"/>
    </row>
    <row r="59" spans="1:10" ht="33.75" customHeight="1">
      <c r="A59" s="297" t="s">
        <v>482</v>
      </c>
      <c r="B59" s="297"/>
      <c r="C59" s="297"/>
      <c r="D59" s="297"/>
      <c r="E59" s="297"/>
      <c r="F59" s="297"/>
      <c r="G59" s="297"/>
      <c r="H59" s="297"/>
      <c r="I59" s="297"/>
      <c r="J59" s="297"/>
    </row>
    <row r="60" spans="1:10" ht="12.75">
      <c r="A60" s="102"/>
      <c r="B60" s="102"/>
      <c r="C60" s="102"/>
      <c r="D60" s="102"/>
      <c r="E60" s="102"/>
      <c r="F60" s="102"/>
      <c r="G60" s="102"/>
      <c r="H60" s="102"/>
      <c r="I60" s="102"/>
      <c r="J60" s="102"/>
    </row>
    <row r="61" spans="1:10" ht="28.5" customHeight="1">
      <c r="A61" s="299" t="s">
        <v>483</v>
      </c>
      <c r="B61" s="299"/>
      <c r="C61" s="299"/>
      <c r="D61" s="299"/>
      <c r="E61" s="299"/>
      <c r="F61" s="299"/>
      <c r="G61" s="299"/>
      <c r="H61" s="299"/>
      <c r="I61" s="299"/>
      <c r="J61" s="299"/>
    </row>
    <row r="62" spans="1:10" ht="12.75">
      <c r="A62" s="297" t="s">
        <v>474</v>
      </c>
      <c r="B62" s="297"/>
      <c r="C62" s="297"/>
      <c r="D62" s="297"/>
      <c r="E62" s="297"/>
      <c r="F62" s="297"/>
      <c r="G62" s="297"/>
      <c r="H62" s="297"/>
      <c r="I62" s="297"/>
      <c r="J62" s="297"/>
    </row>
    <row r="63" spans="1:10" ht="12.75">
      <c r="A63" s="102"/>
      <c r="B63" s="102"/>
      <c r="C63" s="102"/>
      <c r="D63" s="102"/>
      <c r="E63" s="102"/>
      <c r="F63" s="102"/>
      <c r="G63" s="102"/>
      <c r="H63" s="102"/>
      <c r="I63" s="102"/>
      <c r="J63" s="102"/>
    </row>
    <row r="64" spans="1:10" ht="12.75">
      <c r="A64" s="100" t="s">
        <v>484</v>
      </c>
      <c r="B64" s="100"/>
      <c r="C64" s="100"/>
      <c r="D64" s="100"/>
      <c r="E64" s="100"/>
      <c r="F64" s="100"/>
      <c r="G64" s="100"/>
      <c r="H64" s="100"/>
      <c r="I64" s="100"/>
      <c r="J64" s="100"/>
    </row>
    <row r="65" spans="1:10" ht="12.75">
      <c r="A65" s="100"/>
      <c r="B65" s="100"/>
      <c r="C65" s="100"/>
      <c r="D65" s="100"/>
      <c r="E65" s="100"/>
      <c r="F65" s="100"/>
      <c r="G65" s="100"/>
      <c r="H65" s="100"/>
      <c r="I65" s="100"/>
      <c r="J65" s="100"/>
    </row>
    <row r="66" spans="1:10" ht="26.25" customHeight="1">
      <c r="A66" s="103"/>
      <c r="B66" s="104"/>
      <c r="C66" s="300" t="s">
        <v>485</v>
      </c>
      <c r="D66" s="300"/>
      <c r="E66" s="103"/>
      <c r="F66" s="100"/>
      <c r="G66" s="100"/>
      <c r="H66" s="106"/>
      <c r="I66" s="106"/>
      <c r="J66" s="100"/>
    </row>
    <row r="67" spans="1:10" ht="18" customHeight="1">
      <c r="A67" s="103"/>
      <c r="B67" s="104"/>
      <c r="C67" s="107" t="s">
        <v>486</v>
      </c>
      <c r="D67" s="107" t="s">
        <v>487</v>
      </c>
      <c r="E67" s="99"/>
      <c r="F67" s="100"/>
      <c r="G67" s="100"/>
      <c r="H67" s="107"/>
      <c r="I67" s="100"/>
      <c r="J67" s="100"/>
    </row>
    <row r="68" spans="1:10" ht="18" customHeight="1">
      <c r="A68" s="101" t="s">
        <v>488</v>
      </c>
      <c r="B68" s="101"/>
      <c r="C68" s="108">
        <v>101648</v>
      </c>
      <c r="D68" s="108">
        <v>72054</v>
      </c>
      <c r="E68" s="99"/>
      <c r="F68" s="100"/>
      <c r="G68" s="100"/>
      <c r="H68" s="109"/>
      <c r="I68" s="100"/>
      <c r="J68" s="100"/>
    </row>
    <row r="69" spans="1:10" ht="18" customHeight="1">
      <c r="A69" s="101" t="s">
        <v>489</v>
      </c>
      <c r="B69" s="101"/>
      <c r="C69" s="108">
        <v>30139</v>
      </c>
      <c r="D69" s="108">
        <v>29707</v>
      </c>
      <c r="E69" s="99"/>
      <c r="F69" s="100"/>
      <c r="G69" s="100"/>
      <c r="H69" s="109"/>
      <c r="I69" s="100"/>
      <c r="J69" s="100"/>
    </row>
    <row r="70" spans="1:10" ht="18" customHeight="1">
      <c r="A70" s="101" t="s">
        <v>490</v>
      </c>
      <c r="B70" s="101"/>
      <c r="C70" s="108">
        <v>14937</v>
      </c>
      <c r="D70" s="108">
        <v>12903</v>
      </c>
      <c r="E70" s="99"/>
      <c r="F70" s="100"/>
      <c r="G70" s="100"/>
      <c r="H70" s="109"/>
      <c r="I70" s="100"/>
      <c r="J70" s="100"/>
    </row>
    <row r="71" spans="1:10" ht="18" customHeight="1" thickBot="1">
      <c r="A71" s="101" t="s">
        <v>491</v>
      </c>
      <c r="B71" s="101"/>
      <c r="C71" s="110">
        <v>195</v>
      </c>
      <c r="D71" s="111">
        <v>1393</v>
      </c>
      <c r="E71" s="99"/>
      <c r="F71" s="100"/>
      <c r="G71" s="100"/>
      <c r="H71" s="109"/>
      <c r="I71" s="100"/>
      <c r="J71" s="100"/>
    </row>
    <row r="72" spans="1:10" ht="18" customHeight="1" thickBot="1">
      <c r="A72" s="103" t="s">
        <v>492</v>
      </c>
      <c r="B72" s="101"/>
      <c r="C72" s="112">
        <v>146919</v>
      </c>
      <c r="D72" s="112">
        <v>116057</v>
      </c>
      <c r="E72" s="99"/>
      <c r="F72" s="100"/>
      <c r="G72" s="100"/>
      <c r="H72" s="107"/>
      <c r="I72" s="100"/>
      <c r="J72" s="100"/>
    </row>
    <row r="73" spans="1:10" ht="8.25" customHeight="1">
      <c r="A73" s="100"/>
      <c r="B73" s="100"/>
      <c r="C73" s="100"/>
      <c r="D73" s="100"/>
      <c r="E73" s="100"/>
      <c r="F73" s="100"/>
      <c r="G73" s="100"/>
      <c r="H73" s="100"/>
      <c r="I73" s="100"/>
      <c r="J73" s="100"/>
    </row>
    <row r="74" spans="1:10" ht="7.5" customHeight="1">
      <c r="A74" s="100"/>
      <c r="B74" s="100"/>
      <c r="C74" s="100"/>
      <c r="D74" s="100"/>
      <c r="E74" s="100"/>
      <c r="F74" s="100"/>
      <c r="G74" s="100"/>
      <c r="H74" s="100"/>
      <c r="I74" s="100"/>
      <c r="J74" s="100"/>
    </row>
    <row r="75" spans="1:10" ht="12.75">
      <c r="A75" s="100" t="s">
        <v>493</v>
      </c>
      <c r="B75" s="100"/>
      <c r="C75" s="100"/>
      <c r="D75" s="100"/>
      <c r="E75" s="100"/>
      <c r="F75" s="100"/>
      <c r="G75" s="100"/>
      <c r="H75" s="100"/>
      <c r="I75" s="100"/>
      <c r="J75" s="100"/>
    </row>
    <row r="76" spans="1:10" ht="21" customHeight="1">
      <c r="A76" s="297" t="s">
        <v>474</v>
      </c>
      <c r="B76" s="297"/>
      <c r="C76" s="297"/>
      <c r="D76" s="297"/>
      <c r="E76" s="297"/>
      <c r="F76" s="297"/>
      <c r="G76" s="297"/>
      <c r="H76" s="297"/>
      <c r="I76" s="297"/>
      <c r="J76" s="297"/>
    </row>
    <row r="77" spans="1:10" ht="11.25" customHeight="1">
      <c r="A77" s="102"/>
      <c r="B77" s="102"/>
      <c r="C77" s="102"/>
      <c r="D77" s="102"/>
      <c r="E77" s="102"/>
      <c r="F77" s="102"/>
      <c r="G77" s="102"/>
      <c r="H77" s="102"/>
      <c r="I77" s="102"/>
      <c r="J77" s="102"/>
    </row>
    <row r="78" spans="1:10" ht="12.75">
      <c r="A78" s="100" t="s">
        <v>494</v>
      </c>
      <c r="B78" s="100"/>
      <c r="C78" s="100"/>
      <c r="D78" s="100"/>
      <c r="E78" s="100"/>
      <c r="F78" s="100"/>
      <c r="G78" s="100"/>
      <c r="H78" s="100"/>
      <c r="I78" s="100"/>
      <c r="J78" s="100"/>
    </row>
    <row r="79" spans="1:10" ht="24.75" customHeight="1">
      <c r="A79" s="297" t="s">
        <v>495</v>
      </c>
      <c r="B79" s="297"/>
      <c r="C79" s="297"/>
      <c r="D79" s="297"/>
      <c r="E79" s="297"/>
      <c r="F79" s="297"/>
      <c r="G79" s="297"/>
      <c r="H79" s="297"/>
      <c r="I79" s="297"/>
      <c r="J79" s="297"/>
    </row>
    <row r="80" spans="1:10" ht="4.5" customHeight="1">
      <c r="A80" s="102"/>
      <c r="B80" s="102"/>
      <c r="C80" s="102"/>
      <c r="D80" s="102"/>
      <c r="E80" s="102"/>
      <c r="F80" s="102"/>
      <c r="G80" s="102"/>
      <c r="H80" s="102"/>
      <c r="I80" s="102"/>
      <c r="J80" s="102"/>
    </row>
    <row r="81" spans="1:10" ht="32.25" customHeight="1">
      <c r="A81" s="305" t="s">
        <v>496</v>
      </c>
      <c r="B81" s="305"/>
      <c r="C81" s="305"/>
      <c r="D81" s="305"/>
      <c r="E81" s="305"/>
      <c r="F81" s="305"/>
      <c r="G81" s="305"/>
      <c r="H81" s="305"/>
      <c r="I81" s="305"/>
      <c r="J81" s="305"/>
    </row>
    <row r="82" spans="1:10" ht="29.25" customHeight="1">
      <c r="A82" s="297" t="s">
        <v>497</v>
      </c>
      <c r="B82" s="297"/>
      <c r="C82" s="297"/>
      <c r="D82" s="297"/>
      <c r="E82" s="297"/>
      <c r="F82" s="297"/>
      <c r="G82" s="297"/>
      <c r="H82" s="297"/>
      <c r="I82" s="297"/>
      <c r="J82" s="297"/>
    </row>
    <row r="83" spans="1:10" ht="5.25" customHeight="1">
      <c r="A83" s="113"/>
      <c r="B83" s="113"/>
      <c r="C83" s="113"/>
      <c r="D83" s="113"/>
      <c r="E83" s="113"/>
      <c r="F83" s="113"/>
      <c r="G83" s="113"/>
      <c r="H83" s="113"/>
      <c r="I83" s="113"/>
      <c r="J83" s="113"/>
    </row>
    <row r="84" spans="1:10" ht="26.25" customHeight="1">
      <c r="A84" s="299" t="s">
        <v>498</v>
      </c>
      <c r="B84" s="299"/>
      <c r="C84" s="299"/>
      <c r="D84" s="299"/>
      <c r="E84" s="299"/>
      <c r="F84" s="299"/>
      <c r="G84" s="299"/>
      <c r="H84" s="299"/>
      <c r="I84" s="299"/>
      <c r="J84" s="299"/>
    </row>
    <row r="85" spans="1:10" ht="3" customHeight="1">
      <c r="A85" s="100"/>
      <c r="B85" s="100"/>
      <c r="C85" s="100"/>
      <c r="D85" s="100"/>
      <c r="E85" s="100"/>
      <c r="F85" s="100"/>
      <c r="G85" s="100"/>
      <c r="H85" s="100"/>
      <c r="I85" s="100"/>
      <c r="J85" s="100"/>
    </row>
    <row r="86" spans="1:10" ht="12.75">
      <c r="A86" s="104" t="s">
        <v>499</v>
      </c>
      <c r="B86" s="100"/>
      <c r="C86" s="100"/>
      <c r="D86" s="100"/>
      <c r="E86" s="100"/>
      <c r="F86" s="100"/>
      <c r="G86" s="100"/>
      <c r="H86" s="100"/>
      <c r="I86" s="100"/>
      <c r="J86" s="100"/>
    </row>
    <row r="87" spans="1:10" ht="12.75">
      <c r="A87" s="104"/>
      <c r="B87" s="100"/>
      <c r="C87" s="100"/>
      <c r="D87" s="100"/>
      <c r="E87" s="100"/>
      <c r="F87" s="100"/>
      <c r="G87" s="100"/>
      <c r="H87" s="100"/>
      <c r="I87" s="100"/>
      <c r="J87" s="100"/>
    </row>
    <row r="88" spans="1:9" s="99" customFormat="1" ht="30" customHeight="1">
      <c r="A88" s="114"/>
      <c r="B88" s="114"/>
      <c r="C88" s="300" t="s">
        <v>485</v>
      </c>
      <c r="D88" s="300"/>
      <c r="E88" s="106"/>
      <c r="H88" s="106"/>
      <c r="I88" s="106"/>
    </row>
    <row r="89" spans="1:4" s="99" customFormat="1" ht="18.75" customHeight="1">
      <c r="A89" s="114"/>
      <c r="B89" s="114"/>
      <c r="C89" s="115" t="s">
        <v>486</v>
      </c>
      <c r="D89" s="115" t="s">
        <v>487</v>
      </c>
    </row>
    <row r="90" spans="1:4" s="99" customFormat="1" ht="18.75" customHeight="1">
      <c r="A90" s="102" t="s">
        <v>500</v>
      </c>
      <c r="B90" s="114"/>
      <c r="C90" s="116">
        <v>30</v>
      </c>
      <c r="D90" s="116">
        <v>25</v>
      </c>
    </row>
    <row r="91" spans="1:4" s="99" customFormat="1" ht="18.75" customHeight="1" thickBot="1">
      <c r="A91" s="102" t="s">
        <v>501</v>
      </c>
      <c r="B91" s="114"/>
      <c r="C91" s="117">
        <v>20</v>
      </c>
      <c r="D91" s="117">
        <v>20</v>
      </c>
    </row>
    <row r="92" spans="1:4" s="99" customFormat="1" ht="18.75" customHeight="1" thickBot="1">
      <c r="A92" s="118" t="s">
        <v>492</v>
      </c>
      <c r="B92" s="114"/>
      <c r="C92" s="119">
        <v>50</v>
      </c>
      <c r="D92" s="119">
        <v>45</v>
      </c>
    </row>
    <row r="93" spans="1:9" s="99" customFormat="1" ht="12.75">
      <c r="A93" s="114"/>
      <c r="B93" s="114"/>
      <c r="C93" s="107"/>
      <c r="D93" s="107"/>
      <c r="F93" s="101"/>
      <c r="G93" s="107"/>
      <c r="H93" s="114"/>
      <c r="I93" s="107"/>
    </row>
    <row r="94" spans="1:10" ht="36.75" customHeight="1">
      <c r="A94" s="299" t="s">
        <v>502</v>
      </c>
      <c r="B94" s="299"/>
      <c r="C94" s="299"/>
      <c r="D94" s="299"/>
      <c r="E94" s="299"/>
      <c r="F94" s="299"/>
      <c r="G94" s="299"/>
      <c r="H94" s="299"/>
      <c r="I94" s="299"/>
      <c r="J94" s="299"/>
    </row>
    <row r="95" spans="1:10" ht="26.25" customHeight="1">
      <c r="A95" s="109"/>
      <c r="B95" s="107"/>
      <c r="C95" s="300" t="s">
        <v>485</v>
      </c>
      <c r="D95" s="300"/>
      <c r="E95" s="106"/>
      <c r="F95" s="300"/>
      <c r="G95" s="300"/>
      <c r="H95" s="123"/>
      <c r="I95" s="123"/>
      <c r="J95" s="123"/>
    </row>
    <row r="96" spans="1:10" ht="12.75">
      <c r="A96" s="109"/>
      <c r="B96" s="107"/>
      <c r="C96" s="107" t="s">
        <v>486</v>
      </c>
      <c r="D96" s="107" t="s">
        <v>487</v>
      </c>
      <c r="E96" s="99"/>
      <c r="F96" s="105"/>
      <c r="G96" s="105"/>
      <c r="H96" s="100"/>
      <c r="I96" s="100"/>
      <c r="J96" s="100"/>
    </row>
    <row r="97" spans="1:10" ht="17.25" customHeight="1">
      <c r="A97" s="114" t="s">
        <v>503</v>
      </c>
      <c r="B97" s="114"/>
      <c r="C97" s="108">
        <v>13673</v>
      </c>
      <c r="D97" s="108">
        <v>11143</v>
      </c>
      <c r="E97" s="99"/>
      <c r="F97" s="100"/>
      <c r="G97" s="100"/>
      <c r="H97" s="100"/>
      <c r="I97" s="100"/>
      <c r="J97" s="100"/>
    </row>
    <row r="98" spans="1:10" ht="17.25" customHeight="1" thickBot="1">
      <c r="A98" s="114" t="s">
        <v>504</v>
      </c>
      <c r="B98" s="114"/>
      <c r="C98" s="111">
        <v>2253</v>
      </c>
      <c r="D98" s="111">
        <v>1896</v>
      </c>
      <c r="E98" s="99"/>
      <c r="F98" s="100"/>
      <c r="G98" s="100"/>
      <c r="H98" s="100"/>
      <c r="I98" s="100"/>
      <c r="J98" s="100"/>
    </row>
    <row r="99" spans="1:10" ht="17.25" customHeight="1" thickBot="1">
      <c r="A99" s="114"/>
      <c r="B99" s="114"/>
      <c r="C99" s="112">
        <v>15926</v>
      </c>
      <c r="D99" s="112">
        <v>13039</v>
      </c>
      <c r="E99" s="99"/>
      <c r="F99" s="100"/>
      <c r="G99" s="100"/>
      <c r="H99" s="100"/>
      <c r="I99" s="100"/>
      <c r="J99" s="100"/>
    </row>
    <row r="100" spans="1:10" ht="17.25" customHeight="1" thickBot="1">
      <c r="A100" s="114" t="s">
        <v>505</v>
      </c>
      <c r="B100" s="114"/>
      <c r="C100" s="110">
        <v>-691</v>
      </c>
      <c r="D100" s="110">
        <v>-490</v>
      </c>
      <c r="E100" s="99"/>
      <c r="F100" s="100"/>
      <c r="G100" s="100"/>
      <c r="H100" s="100"/>
      <c r="I100" s="100"/>
      <c r="J100" s="100"/>
    </row>
    <row r="101" spans="1:10" ht="17.25" customHeight="1" thickBot="1">
      <c r="A101" s="114" t="s">
        <v>506</v>
      </c>
      <c r="B101" s="114"/>
      <c r="C101" s="112">
        <v>15235</v>
      </c>
      <c r="D101" s="112">
        <v>12549</v>
      </c>
      <c r="E101" s="99"/>
      <c r="F101" s="100"/>
      <c r="G101" s="100"/>
      <c r="H101" s="100"/>
      <c r="I101" s="100"/>
      <c r="J101" s="100"/>
    </row>
    <row r="102" spans="1:10" ht="10.5" customHeight="1">
      <c r="A102" s="114"/>
      <c r="B102" s="114"/>
      <c r="C102" s="109"/>
      <c r="D102" s="109"/>
      <c r="E102" s="99"/>
      <c r="F102" s="109"/>
      <c r="G102" s="109"/>
      <c r="H102" s="100"/>
      <c r="I102" s="100"/>
      <c r="J102" s="100"/>
    </row>
    <row r="103" spans="1:10" ht="25.5" customHeight="1">
      <c r="A103" s="114" t="s">
        <v>507</v>
      </c>
      <c r="B103" s="114"/>
      <c r="C103" s="109"/>
      <c r="D103" s="109"/>
      <c r="E103" s="99"/>
      <c r="F103" s="100"/>
      <c r="G103" s="100"/>
      <c r="H103" s="100"/>
      <c r="I103" s="100"/>
      <c r="J103" s="100"/>
    </row>
    <row r="104" spans="1:10" ht="17.25" customHeight="1">
      <c r="A104" s="114" t="s">
        <v>508</v>
      </c>
      <c r="B104" s="114"/>
      <c r="C104" s="108">
        <v>9409</v>
      </c>
      <c r="D104" s="108">
        <v>7719</v>
      </c>
      <c r="E104" s="99"/>
      <c r="F104" s="100"/>
      <c r="G104" s="100"/>
      <c r="H104" s="100"/>
      <c r="I104" s="100"/>
      <c r="J104" s="100"/>
    </row>
    <row r="105" spans="1:10" ht="17.25" customHeight="1" thickBot="1">
      <c r="A105" s="114" t="s">
        <v>509</v>
      </c>
      <c r="B105" s="114"/>
      <c r="C105" s="111">
        <v>4264</v>
      </c>
      <c r="D105" s="111">
        <v>3424</v>
      </c>
      <c r="E105" s="99"/>
      <c r="F105" s="100"/>
      <c r="G105" s="100"/>
      <c r="H105" s="100"/>
      <c r="I105" s="100"/>
      <c r="J105" s="100"/>
    </row>
    <row r="106" spans="1:10" ht="17.25" customHeight="1" thickBot="1">
      <c r="A106" s="114"/>
      <c r="B106" s="114"/>
      <c r="C106" s="112">
        <v>13673</v>
      </c>
      <c r="D106" s="112">
        <v>11143</v>
      </c>
      <c r="E106" s="99"/>
      <c r="F106" s="100"/>
      <c r="G106" s="100"/>
      <c r="H106" s="100"/>
      <c r="I106" s="100"/>
      <c r="J106" s="100"/>
    </row>
    <row r="107" spans="1:10" ht="8.25" customHeight="1">
      <c r="A107" s="124"/>
      <c r="B107" s="100"/>
      <c r="C107" s="100"/>
      <c r="D107" s="100"/>
      <c r="E107" s="100"/>
      <c r="F107" s="100"/>
      <c r="G107" s="100"/>
      <c r="H107" s="100"/>
      <c r="I107" s="100"/>
      <c r="J107" s="100"/>
    </row>
    <row r="108" spans="1:10" s="99" customFormat="1" ht="19.5" customHeight="1">
      <c r="A108" s="297" t="s">
        <v>510</v>
      </c>
      <c r="B108" s="297"/>
      <c r="C108" s="297"/>
      <c r="D108" s="297"/>
      <c r="E108" s="297"/>
      <c r="F108" s="297"/>
      <c r="G108" s="297"/>
      <c r="H108" s="297"/>
      <c r="I108" s="297"/>
      <c r="J108" s="297"/>
    </row>
    <row r="109" spans="1:10" s="99" customFormat="1" ht="18" customHeight="1">
      <c r="A109" s="297" t="s">
        <v>495</v>
      </c>
      <c r="B109" s="297"/>
      <c r="C109" s="297"/>
      <c r="D109" s="297"/>
      <c r="E109" s="297"/>
      <c r="F109" s="297"/>
      <c r="G109" s="297"/>
      <c r="H109" s="297"/>
      <c r="I109" s="297"/>
      <c r="J109" s="297"/>
    </row>
    <row r="110" spans="1:10" s="99" customFormat="1" ht="27" customHeight="1">
      <c r="A110" s="297" t="s">
        <v>497</v>
      </c>
      <c r="B110" s="297"/>
      <c r="C110" s="297"/>
      <c r="D110" s="297"/>
      <c r="E110" s="297"/>
      <c r="F110" s="297"/>
      <c r="G110" s="297"/>
      <c r="H110" s="297"/>
      <c r="I110" s="297"/>
      <c r="J110" s="297"/>
    </row>
    <row r="111" spans="1:10" s="99" customFormat="1" ht="38.25" customHeight="1">
      <c r="A111" s="297" t="s">
        <v>511</v>
      </c>
      <c r="B111" s="297"/>
      <c r="C111" s="297"/>
      <c r="D111" s="297"/>
      <c r="E111" s="297"/>
      <c r="F111" s="297"/>
      <c r="G111" s="297"/>
      <c r="H111" s="297"/>
      <c r="I111" s="297"/>
      <c r="J111" s="297"/>
    </row>
    <row r="112" spans="1:10" ht="12.75">
      <c r="A112" s="100"/>
      <c r="B112" s="100"/>
      <c r="C112" s="100"/>
      <c r="D112" s="100"/>
      <c r="E112" s="100"/>
      <c r="F112" s="100"/>
      <c r="G112" s="100"/>
      <c r="H112" s="100"/>
      <c r="I112" s="100"/>
      <c r="J112" s="100"/>
    </row>
    <row r="113" spans="1:10" ht="12.75">
      <c r="A113" s="100" t="s">
        <v>512</v>
      </c>
      <c r="B113" s="100"/>
      <c r="C113" s="100"/>
      <c r="D113" s="100"/>
      <c r="E113" s="100"/>
      <c r="F113" s="100"/>
      <c r="G113" s="100"/>
      <c r="H113" s="100"/>
      <c r="I113" s="100"/>
      <c r="J113" s="100"/>
    </row>
    <row r="114" spans="1:10" ht="7.5" customHeight="1">
      <c r="A114" s="100"/>
      <c r="B114" s="100"/>
      <c r="C114" s="100"/>
      <c r="D114" s="100"/>
      <c r="E114" s="100"/>
      <c r="F114" s="100"/>
      <c r="G114" s="100"/>
      <c r="H114" s="100"/>
      <c r="I114" s="100"/>
      <c r="J114" s="100"/>
    </row>
    <row r="115" spans="1:10" ht="33" customHeight="1">
      <c r="A115" s="101"/>
      <c r="B115" s="99"/>
      <c r="C115" s="300" t="s">
        <v>485</v>
      </c>
      <c r="D115" s="300"/>
      <c r="E115" s="101"/>
      <c r="F115" s="304"/>
      <c r="G115" s="304"/>
      <c r="H115" s="126"/>
      <c r="I115" s="100"/>
      <c r="J115" s="100"/>
    </row>
    <row r="116" spans="1:10" ht="15.75" customHeight="1">
      <c r="A116" s="103" t="s">
        <v>513</v>
      </c>
      <c r="B116" s="99"/>
      <c r="C116" s="115" t="s">
        <v>486</v>
      </c>
      <c r="D116" s="115" t="s">
        <v>487</v>
      </c>
      <c r="E116" s="101"/>
      <c r="F116" s="100"/>
      <c r="G116" s="100"/>
      <c r="H116" s="100"/>
      <c r="I116" s="100"/>
      <c r="J116" s="100"/>
    </row>
    <row r="117" spans="1:10" ht="15.75" customHeight="1">
      <c r="A117" s="101" t="s">
        <v>514</v>
      </c>
      <c r="B117" s="99"/>
      <c r="C117" s="127">
        <v>14443</v>
      </c>
      <c r="D117" s="127">
        <v>9276</v>
      </c>
      <c r="E117" s="101"/>
      <c r="F117" s="100"/>
      <c r="G117" s="100"/>
      <c r="H117" s="100"/>
      <c r="I117" s="100"/>
      <c r="J117" s="100"/>
    </row>
    <row r="118" spans="1:10" ht="15.75" customHeight="1" thickBot="1">
      <c r="A118" s="101" t="s">
        <v>515</v>
      </c>
      <c r="B118" s="99"/>
      <c r="C118" s="128">
        <v>-3008</v>
      </c>
      <c r="D118" s="117">
        <v>40</v>
      </c>
      <c r="E118" s="101"/>
      <c r="F118" s="100"/>
      <c r="G118" s="100"/>
      <c r="H118" s="100"/>
      <c r="I118" s="100"/>
      <c r="J118" s="100"/>
    </row>
    <row r="119" spans="1:10" ht="15.75" customHeight="1" thickBot="1">
      <c r="A119" s="103" t="s">
        <v>516</v>
      </c>
      <c r="B119" s="99"/>
      <c r="C119" s="129">
        <v>11435</v>
      </c>
      <c r="D119" s="129">
        <v>9316</v>
      </c>
      <c r="E119" s="101"/>
      <c r="F119" s="100"/>
      <c r="G119" s="100"/>
      <c r="H119" s="100"/>
      <c r="I119" s="100"/>
      <c r="J119" s="100"/>
    </row>
    <row r="120" spans="1:10" ht="15.75" customHeight="1">
      <c r="A120" s="101"/>
      <c r="B120" s="99"/>
      <c r="C120" s="115"/>
      <c r="D120" s="101"/>
      <c r="E120" s="101"/>
      <c r="F120" s="100"/>
      <c r="G120" s="100"/>
      <c r="H120" s="100"/>
      <c r="I120" s="100"/>
      <c r="J120" s="100"/>
    </row>
    <row r="121" spans="1:10" ht="15.75" customHeight="1" thickBot="1">
      <c r="A121" s="103" t="s">
        <v>517</v>
      </c>
      <c r="B121" s="99"/>
      <c r="C121" s="129">
        <v>63412</v>
      </c>
      <c r="D121" s="129">
        <v>50049</v>
      </c>
      <c r="E121" s="101"/>
      <c r="F121" s="100"/>
      <c r="G121" s="100"/>
      <c r="H121" s="100"/>
      <c r="I121" s="100"/>
      <c r="J121" s="100"/>
    </row>
    <row r="122" spans="1:10" ht="15.75" customHeight="1">
      <c r="A122" s="101" t="s">
        <v>518</v>
      </c>
      <c r="B122" s="99"/>
      <c r="C122" s="127">
        <v>11414</v>
      </c>
      <c r="D122" s="127">
        <v>9009</v>
      </c>
      <c r="E122" s="101"/>
      <c r="F122" s="100"/>
      <c r="G122" s="100"/>
      <c r="H122" s="100"/>
      <c r="I122" s="100"/>
      <c r="J122" s="100"/>
    </row>
    <row r="123" spans="1:10" ht="15.75" customHeight="1" thickBot="1">
      <c r="A123" s="101" t="s">
        <v>519</v>
      </c>
      <c r="B123" s="99"/>
      <c r="C123" s="116">
        <v>21</v>
      </c>
      <c r="D123" s="116">
        <v>307</v>
      </c>
      <c r="E123" s="101"/>
      <c r="F123" s="100"/>
      <c r="G123" s="100"/>
      <c r="H123" s="100"/>
      <c r="I123" s="100"/>
      <c r="J123" s="100"/>
    </row>
    <row r="124" spans="1:10" ht="15.75" customHeight="1" thickBot="1">
      <c r="A124" s="103" t="s">
        <v>516</v>
      </c>
      <c r="B124" s="99"/>
      <c r="C124" s="130">
        <v>11435</v>
      </c>
      <c r="D124" s="130">
        <v>9316</v>
      </c>
      <c r="E124" s="101"/>
      <c r="F124" s="100"/>
      <c r="G124" s="100"/>
      <c r="H124" s="100"/>
      <c r="I124" s="100"/>
      <c r="J124" s="100"/>
    </row>
    <row r="125" spans="1:10" ht="12.75">
      <c r="A125" s="131"/>
      <c r="B125" s="99"/>
      <c r="C125" s="99"/>
      <c r="D125" s="99"/>
      <c r="E125" s="99"/>
      <c r="F125" s="99"/>
      <c r="G125" s="99"/>
      <c r="H125" s="100"/>
      <c r="I125" s="100"/>
      <c r="J125" s="100"/>
    </row>
    <row r="126" spans="1:10" ht="33.75" customHeight="1">
      <c r="A126" s="297" t="s">
        <v>520</v>
      </c>
      <c r="B126" s="297"/>
      <c r="C126" s="297"/>
      <c r="D126" s="297"/>
      <c r="E126" s="297"/>
      <c r="F126" s="297"/>
      <c r="G126" s="297"/>
      <c r="H126" s="297"/>
      <c r="I126" s="297"/>
      <c r="J126" s="297"/>
    </row>
    <row r="127" spans="1:10" ht="6" customHeight="1">
      <c r="A127" s="100"/>
      <c r="B127" s="100"/>
      <c r="C127" s="100"/>
      <c r="D127" s="100"/>
      <c r="E127" s="100"/>
      <c r="F127" s="100"/>
      <c r="G127" s="100"/>
      <c r="H127" s="100"/>
      <c r="I127" s="100"/>
      <c r="J127" s="100"/>
    </row>
    <row r="128" spans="1:10" ht="12.75">
      <c r="A128" s="302" t="s">
        <v>521</v>
      </c>
      <c r="B128" s="302"/>
      <c r="C128" s="302"/>
      <c r="D128" s="302"/>
      <c r="E128" s="302"/>
      <c r="F128" s="302"/>
      <c r="G128" s="100"/>
      <c r="H128" s="100"/>
      <c r="I128" s="100"/>
      <c r="J128" s="100"/>
    </row>
    <row r="129" spans="1:12" ht="30" customHeight="1" thickBot="1">
      <c r="A129" s="101"/>
      <c r="B129" s="303" t="s">
        <v>522</v>
      </c>
      <c r="C129" s="303"/>
      <c r="D129" s="303"/>
      <c r="E129" s="100"/>
      <c r="F129" s="100"/>
      <c r="G129" s="100"/>
      <c r="H129" s="100"/>
      <c r="I129" s="123"/>
      <c r="J129" s="123"/>
      <c r="K129" s="133"/>
      <c r="L129" s="133"/>
    </row>
    <row r="130" spans="1:10" ht="77.25" thickBot="1">
      <c r="A130" s="101"/>
      <c r="B130" s="132" t="s">
        <v>523</v>
      </c>
      <c r="C130" s="134" t="s">
        <v>524</v>
      </c>
      <c r="D130" s="134" t="s">
        <v>525</v>
      </c>
      <c r="E130" s="100"/>
      <c r="F130" s="100"/>
      <c r="G130" s="100"/>
      <c r="H130" s="100"/>
      <c r="I130" s="120"/>
      <c r="J130" s="100"/>
    </row>
    <row r="131" spans="1:11" ht="15">
      <c r="A131" s="106" t="s">
        <v>526</v>
      </c>
      <c r="B131" s="101"/>
      <c r="C131" s="101"/>
      <c r="D131" s="101"/>
      <c r="E131" s="99"/>
      <c r="F131" s="100"/>
      <c r="G131" s="100"/>
      <c r="H131" s="100"/>
      <c r="I131" s="122"/>
      <c r="J131" s="100"/>
      <c r="K131" s="135"/>
    </row>
    <row r="132" spans="1:11" ht="27.75" customHeight="1">
      <c r="A132" s="114" t="s">
        <v>527</v>
      </c>
      <c r="B132" s="116">
        <v>22</v>
      </c>
      <c r="C132" s="116" t="s">
        <v>528</v>
      </c>
      <c r="D132" s="116">
        <v>22</v>
      </c>
      <c r="E132" s="99"/>
      <c r="F132" s="100"/>
      <c r="G132" s="100"/>
      <c r="H132" s="100"/>
      <c r="I132" s="122"/>
      <c r="J132" s="100"/>
      <c r="K132" s="135"/>
    </row>
    <row r="133" spans="1:11" ht="27.75" customHeight="1">
      <c r="A133" s="114" t="s">
        <v>529</v>
      </c>
      <c r="B133" s="116">
        <v>48</v>
      </c>
      <c r="C133" s="116">
        <v>-5</v>
      </c>
      <c r="D133" s="116">
        <v>43</v>
      </c>
      <c r="E133" s="99"/>
      <c r="F133" s="100"/>
      <c r="G133" s="100"/>
      <c r="H133" s="100"/>
      <c r="I133" s="122"/>
      <c r="J133" s="100"/>
      <c r="K133" s="135"/>
    </row>
    <row r="134" spans="1:11" ht="20.25" customHeight="1">
      <c r="A134" s="114" t="s">
        <v>530</v>
      </c>
      <c r="B134" s="116" t="s">
        <v>528</v>
      </c>
      <c r="C134" s="116">
        <v>108</v>
      </c>
      <c r="D134" s="116">
        <v>108</v>
      </c>
      <c r="E134" s="99"/>
      <c r="F134" s="100"/>
      <c r="G134" s="100"/>
      <c r="H134" s="100"/>
      <c r="I134" s="122"/>
      <c r="J134" s="100"/>
      <c r="K134" s="135"/>
    </row>
    <row r="135" spans="1:11" ht="26.25" customHeight="1">
      <c r="A135" s="114" t="s">
        <v>531</v>
      </c>
      <c r="B135" s="116" t="s">
        <v>528</v>
      </c>
      <c r="C135" s="116">
        <v>515</v>
      </c>
      <c r="D135" s="116">
        <v>515</v>
      </c>
      <c r="E135" s="99"/>
      <c r="F135" s="100"/>
      <c r="G135" s="100"/>
      <c r="H135" s="100"/>
      <c r="I135" s="122"/>
      <c r="J135" s="100"/>
      <c r="K135" s="135"/>
    </row>
    <row r="136" spans="1:11" ht="51" customHeight="1">
      <c r="A136" s="114" t="s">
        <v>532</v>
      </c>
      <c r="B136" s="116">
        <v>205</v>
      </c>
      <c r="C136" s="127">
        <v>2075</v>
      </c>
      <c r="D136" s="127">
        <v>2280</v>
      </c>
      <c r="E136" s="99"/>
      <c r="F136" s="100"/>
      <c r="G136" s="100"/>
      <c r="H136" s="100"/>
      <c r="I136" s="122"/>
      <c r="J136" s="100"/>
      <c r="K136" s="135"/>
    </row>
    <row r="137" spans="1:11" ht="28.5" customHeight="1">
      <c r="A137" s="114" t="s">
        <v>533</v>
      </c>
      <c r="B137" s="116">
        <v>5</v>
      </c>
      <c r="C137" s="116">
        <v>-1</v>
      </c>
      <c r="D137" s="116">
        <v>4</v>
      </c>
      <c r="E137" s="99"/>
      <c r="F137" s="100"/>
      <c r="G137" s="100"/>
      <c r="H137" s="100"/>
      <c r="I137" s="122"/>
      <c r="J137" s="100"/>
      <c r="K137" s="135"/>
    </row>
    <row r="138" spans="1:11" ht="20.25" customHeight="1">
      <c r="A138" s="114" t="s">
        <v>534</v>
      </c>
      <c r="B138" s="116" t="s">
        <v>528</v>
      </c>
      <c r="C138" s="116">
        <v>295</v>
      </c>
      <c r="D138" s="116">
        <v>295</v>
      </c>
      <c r="E138" s="99"/>
      <c r="F138" s="100"/>
      <c r="G138" s="100"/>
      <c r="H138" s="100"/>
      <c r="I138" s="122"/>
      <c r="J138" s="100"/>
      <c r="K138" s="135"/>
    </row>
    <row r="139" spans="1:11" ht="25.5" customHeight="1" thickBot="1">
      <c r="A139" s="114" t="s">
        <v>535</v>
      </c>
      <c r="B139" s="116">
        <v>316</v>
      </c>
      <c r="C139" s="116">
        <v>21</v>
      </c>
      <c r="D139" s="116">
        <v>337</v>
      </c>
      <c r="E139" s="116"/>
      <c r="F139" s="100"/>
      <c r="G139" s="100"/>
      <c r="H139" s="100"/>
      <c r="I139" s="122"/>
      <c r="J139" s="100"/>
      <c r="K139" s="135"/>
    </row>
    <row r="140" spans="1:11" ht="20.25" customHeight="1" thickBot="1">
      <c r="A140" s="101"/>
      <c r="B140" s="136">
        <v>596</v>
      </c>
      <c r="C140" s="130">
        <v>3008</v>
      </c>
      <c r="D140" s="130">
        <v>3604</v>
      </c>
      <c r="E140" s="115"/>
      <c r="F140" s="100"/>
      <c r="G140" s="100"/>
      <c r="H140" s="100"/>
      <c r="I140" s="122"/>
      <c r="J140" s="100"/>
      <c r="K140" s="135"/>
    </row>
    <row r="141" spans="1:11" ht="15">
      <c r="A141" s="120"/>
      <c r="B141" s="137"/>
      <c r="C141" s="137"/>
      <c r="D141" s="137"/>
      <c r="E141" s="100"/>
      <c r="F141" s="100"/>
      <c r="G141" s="100"/>
      <c r="H141" s="100"/>
      <c r="I141" s="122"/>
      <c r="J141" s="100"/>
      <c r="K141" s="135"/>
    </row>
    <row r="142" spans="1:10" ht="43.5" customHeight="1">
      <c r="A142" s="299" t="s">
        <v>536</v>
      </c>
      <c r="B142" s="299"/>
      <c r="C142" s="299"/>
      <c r="D142" s="299"/>
      <c r="E142" s="299"/>
      <c r="F142" s="299"/>
      <c r="G142" s="299"/>
      <c r="H142" s="299"/>
      <c r="I142" s="299"/>
      <c r="J142" s="299"/>
    </row>
    <row r="143" spans="1:10" ht="60.75" customHeight="1">
      <c r="A143" s="297" t="s">
        <v>537</v>
      </c>
      <c r="B143" s="297"/>
      <c r="C143" s="297"/>
      <c r="D143" s="297"/>
      <c r="E143" s="297"/>
      <c r="F143" s="297"/>
      <c r="G143" s="297"/>
      <c r="H143" s="297"/>
      <c r="I143" s="297"/>
      <c r="J143" s="297"/>
    </row>
    <row r="144" spans="1:10" ht="9.75" customHeight="1">
      <c r="A144" s="102"/>
      <c r="B144" s="102"/>
      <c r="C144" s="102"/>
      <c r="D144" s="102"/>
      <c r="E144" s="102"/>
      <c r="F144" s="102"/>
      <c r="G144" s="102"/>
      <c r="H144" s="102"/>
      <c r="I144" s="102"/>
      <c r="J144" s="102"/>
    </row>
    <row r="145" spans="1:10" ht="12.75">
      <c r="A145" s="100" t="s">
        <v>538</v>
      </c>
      <c r="B145" s="100"/>
      <c r="C145" s="100"/>
      <c r="D145" s="100"/>
      <c r="E145" s="100"/>
      <c r="F145" s="100"/>
      <c r="G145" s="100"/>
      <c r="H145" s="100"/>
      <c r="I145" s="100"/>
      <c r="J145" s="100"/>
    </row>
    <row r="146" spans="1:10" ht="12.75">
      <c r="A146" s="297" t="s">
        <v>474</v>
      </c>
      <c r="B146" s="297"/>
      <c r="C146" s="297"/>
      <c r="D146" s="297"/>
      <c r="E146" s="297"/>
      <c r="F146" s="297"/>
      <c r="G146" s="297"/>
      <c r="H146" s="297"/>
      <c r="I146" s="297"/>
      <c r="J146" s="297"/>
    </row>
    <row r="147" spans="1:10" ht="8.25" customHeight="1">
      <c r="A147" s="102"/>
      <c r="B147" s="102"/>
      <c r="C147" s="102"/>
      <c r="D147" s="102"/>
      <c r="E147" s="102"/>
      <c r="F147" s="102"/>
      <c r="G147" s="102"/>
      <c r="H147" s="102"/>
      <c r="I147" s="102"/>
      <c r="J147" s="102"/>
    </row>
    <row r="148" spans="1:10" ht="12.75">
      <c r="A148" s="100" t="s">
        <v>539</v>
      </c>
      <c r="B148" s="100"/>
      <c r="C148" s="100"/>
      <c r="D148" s="100"/>
      <c r="E148" s="100"/>
      <c r="F148" s="100"/>
      <c r="G148" s="100"/>
      <c r="H148" s="100"/>
      <c r="I148" s="100"/>
      <c r="J148" s="100"/>
    </row>
    <row r="149" spans="1:10" ht="83.25" customHeight="1">
      <c r="A149" s="297" t="s">
        <v>540</v>
      </c>
      <c r="B149" s="297"/>
      <c r="C149" s="297"/>
      <c r="D149" s="297"/>
      <c r="E149" s="297"/>
      <c r="F149" s="297"/>
      <c r="G149" s="297"/>
      <c r="H149" s="297"/>
      <c r="I149" s="297"/>
      <c r="J149" s="297"/>
    </row>
    <row r="150" spans="1:10" ht="6" customHeight="1">
      <c r="A150" s="297"/>
      <c r="B150" s="297"/>
      <c r="C150" s="297"/>
      <c r="D150" s="297"/>
      <c r="E150" s="297"/>
      <c r="F150" s="297"/>
      <c r="G150" s="297"/>
      <c r="H150" s="297"/>
      <c r="I150" s="297"/>
      <c r="J150" s="297"/>
    </row>
    <row r="151" spans="1:10" ht="12.75" customHeight="1">
      <c r="A151" s="297" t="s">
        <v>541</v>
      </c>
      <c r="B151" s="297"/>
      <c r="C151" s="297"/>
      <c r="D151" s="297"/>
      <c r="E151" s="297"/>
      <c r="F151" s="297"/>
      <c r="G151" s="297"/>
      <c r="H151" s="297"/>
      <c r="I151" s="297"/>
      <c r="J151" s="297"/>
    </row>
    <row r="152" spans="1:10" ht="7.5" customHeight="1">
      <c r="A152" s="131"/>
      <c r="B152" s="100"/>
      <c r="C152" s="100"/>
      <c r="D152" s="100"/>
      <c r="E152" s="100"/>
      <c r="F152" s="100"/>
      <c r="G152" s="100"/>
      <c r="H152" s="100"/>
      <c r="I152" s="100"/>
      <c r="J152" s="100"/>
    </row>
    <row r="153" spans="1:10" ht="12.75">
      <c r="A153" s="138"/>
      <c r="B153" s="138"/>
      <c r="C153" s="300" t="s">
        <v>542</v>
      </c>
      <c r="D153" s="300"/>
      <c r="E153" s="100"/>
      <c r="F153" s="300" t="s">
        <v>543</v>
      </c>
      <c r="G153" s="300"/>
      <c r="H153" s="100"/>
      <c r="I153" s="100"/>
      <c r="J153" s="100"/>
    </row>
    <row r="154" spans="1:10" ht="25.5">
      <c r="A154" s="100"/>
      <c r="B154" s="100"/>
      <c r="C154" s="105" t="s">
        <v>544</v>
      </c>
      <c r="D154" s="125" t="s">
        <v>545</v>
      </c>
      <c r="E154" s="100"/>
      <c r="F154" s="105" t="s">
        <v>544</v>
      </c>
      <c r="G154" s="125" t="s">
        <v>545</v>
      </c>
      <c r="H154" s="100"/>
      <c r="I154" s="100"/>
      <c r="J154" s="100"/>
    </row>
    <row r="155" spans="1:10" ht="45.75" customHeight="1">
      <c r="A155" s="301" t="s">
        <v>546</v>
      </c>
      <c r="B155" s="301"/>
      <c r="C155" s="108">
        <v>375440</v>
      </c>
      <c r="D155" s="109">
        <v>37.26</v>
      </c>
      <c r="E155" s="100"/>
      <c r="F155" s="108">
        <v>375440</v>
      </c>
      <c r="G155" s="109">
        <v>37.26</v>
      </c>
      <c r="H155" s="100"/>
      <c r="I155" s="100"/>
      <c r="J155" s="100"/>
    </row>
    <row r="156" spans="1:10" ht="20.25" customHeight="1">
      <c r="A156" s="301" t="s">
        <v>547</v>
      </c>
      <c r="B156" s="301"/>
      <c r="C156" s="108">
        <v>264812</v>
      </c>
      <c r="D156" s="109">
        <v>26.28</v>
      </c>
      <c r="E156" s="100"/>
      <c r="F156" s="108">
        <v>264812</v>
      </c>
      <c r="G156" s="109">
        <v>26.28</v>
      </c>
      <c r="H156" s="100"/>
      <c r="I156" s="100"/>
      <c r="J156" s="100"/>
    </row>
    <row r="157" spans="1:10" ht="39.75" customHeight="1">
      <c r="A157" s="301" t="s">
        <v>548</v>
      </c>
      <c r="B157" s="301"/>
      <c r="C157" s="108">
        <v>150844</v>
      </c>
      <c r="D157" s="109">
        <v>14.97</v>
      </c>
      <c r="E157" s="100"/>
      <c r="F157" s="108">
        <v>150844</v>
      </c>
      <c r="G157" s="109">
        <v>14.97</v>
      </c>
      <c r="H157" s="100"/>
      <c r="I157" s="100"/>
      <c r="J157" s="100"/>
    </row>
    <row r="158" spans="1:10" ht="12.75">
      <c r="A158" s="301" t="s">
        <v>549</v>
      </c>
      <c r="B158" s="301"/>
      <c r="C158" s="108">
        <v>118855</v>
      </c>
      <c r="D158" s="109">
        <v>11.8</v>
      </c>
      <c r="E158" s="100"/>
      <c r="F158" s="108">
        <v>118855</v>
      </c>
      <c r="G158" s="109">
        <v>11.8</v>
      </c>
      <c r="H158" s="100"/>
      <c r="I158" s="100"/>
      <c r="J158" s="100"/>
    </row>
    <row r="159" spans="1:10" ht="12.75">
      <c r="A159" s="301" t="s">
        <v>550</v>
      </c>
      <c r="B159" s="301"/>
      <c r="C159" s="108">
        <v>53981</v>
      </c>
      <c r="D159" s="109">
        <v>5.36</v>
      </c>
      <c r="E159" s="100"/>
      <c r="F159" s="108">
        <v>53981</v>
      </c>
      <c r="G159" s="109">
        <v>5.36</v>
      </c>
      <c r="H159" s="100"/>
      <c r="I159" s="100"/>
      <c r="J159" s="100"/>
    </row>
    <row r="160" spans="1:10" ht="26.25" customHeight="1" thickBot="1">
      <c r="A160" s="301" t="s">
        <v>551</v>
      </c>
      <c r="B160" s="301"/>
      <c r="C160" s="111">
        <v>43726</v>
      </c>
      <c r="D160" s="110">
        <v>4.33</v>
      </c>
      <c r="E160" s="100"/>
      <c r="F160" s="111">
        <v>43726</v>
      </c>
      <c r="G160" s="110">
        <v>4.33</v>
      </c>
      <c r="H160" s="100"/>
      <c r="I160" s="100"/>
      <c r="J160" s="100"/>
    </row>
    <row r="161" spans="1:10" ht="13.5" thickBot="1">
      <c r="A161" s="122"/>
      <c r="B161" s="122"/>
      <c r="C161" s="139">
        <v>1007658</v>
      </c>
      <c r="D161" s="140">
        <v>100</v>
      </c>
      <c r="E161" s="100"/>
      <c r="F161" s="139">
        <v>1007658</v>
      </c>
      <c r="G161" s="140">
        <v>100</v>
      </c>
      <c r="H161" s="100"/>
      <c r="I161" s="100"/>
      <c r="J161" s="100"/>
    </row>
    <row r="162" spans="1:10" ht="13.5" thickTop="1">
      <c r="A162" s="131"/>
      <c r="B162" s="100"/>
      <c r="C162" s="100"/>
      <c r="D162" s="100"/>
      <c r="E162" s="100"/>
      <c r="F162" s="100"/>
      <c r="G162" s="100"/>
      <c r="H162" s="100"/>
      <c r="I162" s="100"/>
      <c r="J162" s="100"/>
    </row>
    <row r="163" spans="1:10" ht="12.75">
      <c r="A163" s="100"/>
      <c r="B163" s="100"/>
      <c r="C163" s="100"/>
      <c r="D163" s="100"/>
      <c r="E163" s="100"/>
      <c r="F163" s="100"/>
      <c r="G163" s="100"/>
      <c r="H163" s="100"/>
      <c r="I163" s="100"/>
      <c r="J163" s="100"/>
    </row>
    <row r="164" spans="1:10" ht="12.75">
      <c r="A164" s="100" t="s">
        <v>552</v>
      </c>
      <c r="B164" s="100"/>
      <c r="C164" s="100"/>
      <c r="D164" s="100"/>
      <c r="E164" s="100"/>
      <c r="F164" s="100"/>
      <c r="G164" s="100"/>
      <c r="H164" s="100"/>
      <c r="I164" s="100"/>
      <c r="J164" s="100"/>
    </row>
    <row r="165" spans="1:10" ht="12.75">
      <c r="A165" s="297" t="s">
        <v>474</v>
      </c>
      <c r="B165" s="297"/>
      <c r="C165" s="297"/>
      <c r="D165" s="297"/>
      <c r="E165" s="297"/>
      <c r="F165" s="297"/>
      <c r="G165" s="297"/>
      <c r="H165" s="297"/>
      <c r="I165" s="297"/>
      <c r="J165" s="297"/>
    </row>
    <row r="166" spans="1:10" ht="12.75">
      <c r="A166" s="102"/>
      <c r="B166" s="102"/>
      <c r="C166" s="102"/>
      <c r="D166" s="102"/>
      <c r="E166" s="102"/>
      <c r="F166" s="102"/>
      <c r="G166" s="102"/>
      <c r="H166" s="102"/>
      <c r="I166" s="102"/>
      <c r="J166" s="102"/>
    </row>
    <row r="167" spans="1:10" ht="12.75">
      <c r="A167" s="100" t="s">
        <v>553</v>
      </c>
      <c r="B167" s="100"/>
      <c r="C167" s="100"/>
      <c r="D167" s="100"/>
      <c r="E167" s="100"/>
      <c r="F167" s="100"/>
      <c r="G167" s="100"/>
      <c r="H167" s="100"/>
      <c r="I167" s="100"/>
      <c r="J167" s="100"/>
    </row>
    <row r="168" spans="1:10" ht="15.75" customHeight="1">
      <c r="A168" s="297" t="s">
        <v>554</v>
      </c>
      <c r="B168" s="297"/>
      <c r="C168" s="297"/>
      <c r="D168" s="297"/>
      <c r="E168" s="297"/>
      <c r="F168" s="297"/>
      <c r="G168" s="297"/>
      <c r="H168" s="297"/>
      <c r="I168" s="297"/>
      <c r="J168" s="297"/>
    </row>
    <row r="169" spans="1:10" ht="15.75" customHeight="1">
      <c r="A169" s="297"/>
      <c r="B169" s="297"/>
      <c r="C169" s="297"/>
      <c r="D169" s="297"/>
      <c r="E169" s="297"/>
      <c r="F169" s="297"/>
      <c r="G169" s="297"/>
      <c r="H169" s="297"/>
      <c r="I169" s="297"/>
      <c r="J169" s="297"/>
    </row>
    <row r="170" spans="1:10" ht="12.75">
      <c r="A170" s="100"/>
      <c r="B170" s="100"/>
      <c r="C170" s="100"/>
      <c r="D170" s="100"/>
      <c r="E170" s="100"/>
      <c r="F170" s="100"/>
      <c r="G170" s="100"/>
      <c r="H170" s="100"/>
      <c r="I170" s="100"/>
      <c r="J170" s="100"/>
    </row>
    <row r="171" spans="1:10" ht="12.75">
      <c r="A171" s="100"/>
      <c r="B171" s="100"/>
      <c r="C171" s="100"/>
      <c r="D171" s="100"/>
      <c r="E171" s="100"/>
      <c r="F171" s="100"/>
      <c r="G171" s="100"/>
      <c r="H171" s="100"/>
      <c r="I171" s="100"/>
      <c r="J171" s="100"/>
    </row>
    <row r="172" spans="1:10" ht="12.75">
      <c r="A172" s="100" t="s">
        <v>555</v>
      </c>
      <c r="B172" s="100"/>
      <c r="C172" s="100"/>
      <c r="D172" s="100"/>
      <c r="E172" s="100"/>
      <c r="F172" s="100"/>
      <c r="G172" s="100"/>
      <c r="H172" s="100"/>
      <c r="I172" s="100"/>
      <c r="J172" s="100"/>
    </row>
    <row r="173" spans="1:10" ht="12.75" customHeight="1">
      <c r="A173" s="297" t="s">
        <v>556</v>
      </c>
      <c r="B173" s="297"/>
      <c r="C173" s="297"/>
      <c r="D173" s="297"/>
      <c r="E173" s="297"/>
      <c r="F173" s="297"/>
      <c r="G173" s="297"/>
      <c r="H173" s="297"/>
      <c r="I173" s="297"/>
      <c r="J173" s="297"/>
    </row>
    <row r="174" spans="1:10" ht="12.75">
      <c r="A174" s="100"/>
      <c r="B174" s="100"/>
      <c r="C174" s="100"/>
      <c r="D174" s="100"/>
      <c r="E174" s="100"/>
      <c r="F174" s="100"/>
      <c r="G174" s="100"/>
      <c r="H174" s="100"/>
      <c r="I174" s="100"/>
      <c r="J174" s="100"/>
    </row>
    <row r="175" spans="1:10" ht="12.75">
      <c r="A175" s="100" t="s">
        <v>557</v>
      </c>
      <c r="B175" s="100"/>
      <c r="C175" s="100"/>
      <c r="D175" s="100"/>
      <c r="E175" s="100"/>
      <c r="F175" s="100"/>
      <c r="G175" s="100"/>
      <c r="H175" s="100"/>
      <c r="I175" s="100"/>
      <c r="J175" s="100"/>
    </row>
    <row r="176" spans="1:10" ht="12.75">
      <c r="A176" s="297" t="s">
        <v>474</v>
      </c>
      <c r="B176" s="297"/>
      <c r="C176" s="297"/>
      <c r="D176" s="297"/>
      <c r="E176" s="297"/>
      <c r="F176" s="297"/>
      <c r="G176" s="297"/>
      <c r="H176" s="297"/>
      <c r="I176" s="297"/>
      <c r="J176" s="297"/>
    </row>
    <row r="177" spans="1:10" ht="12.75">
      <c r="A177" s="102"/>
      <c r="B177" s="102"/>
      <c r="C177" s="102"/>
      <c r="D177" s="102"/>
      <c r="E177" s="102"/>
      <c r="F177" s="102"/>
      <c r="G177" s="102"/>
      <c r="H177" s="102"/>
      <c r="I177" s="102"/>
      <c r="J177" s="102"/>
    </row>
    <row r="178" spans="1:10" ht="12.75">
      <c r="A178" s="100" t="s">
        <v>558</v>
      </c>
      <c r="B178" s="100"/>
      <c r="C178" s="100"/>
      <c r="D178" s="100"/>
      <c r="E178" s="100"/>
      <c r="F178" s="100"/>
      <c r="G178" s="100"/>
      <c r="H178" s="100"/>
      <c r="I178" s="100"/>
      <c r="J178" s="100"/>
    </row>
    <row r="179" spans="1:10" ht="21" customHeight="1">
      <c r="A179" s="297" t="s">
        <v>559</v>
      </c>
      <c r="B179" s="297"/>
      <c r="C179" s="297"/>
      <c r="D179" s="297"/>
      <c r="E179" s="297"/>
      <c r="F179" s="297"/>
      <c r="G179" s="297"/>
      <c r="H179" s="297"/>
      <c r="I179" s="297"/>
      <c r="J179" s="297"/>
    </row>
    <row r="180" spans="1:10" ht="12.75">
      <c r="A180" s="100"/>
      <c r="B180" s="100"/>
      <c r="C180" s="100"/>
      <c r="D180" s="100"/>
      <c r="E180" s="100"/>
      <c r="F180" s="100"/>
      <c r="G180" s="100"/>
      <c r="H180" s="100"/>
      <c r="I180" s="100"/>
      <c r="J180" s="100"/>
    </row>
    <row r="181" spans="1:10" ht="12.75">
      <c r="A181" s="100" t="s">
        <v>560</v>
      </c>
      <c r="B181" s="100"/>
      <c r="C181" s="100"/>
      <c r="D181" s="100"/>
      <c r="E181" s="100"/>
      <c r="F181" s="100"/>
      <c r="G181" s="100"/>
      <c r="H181" s="100"/>
      <c r="I181" s="100"/>
      <c r="J181" s="100"/>
    </row>
    <row r="182" spans="1:10" ht="20.25" customHeight="1">
      <c r="A182" s="297" t="s">
        <v>561</v>
      </c>
      <c r="B182" s="297"/>
      <c r="C182" s="297"/>
      <c r="D182" s="297"/>
      <c r="E182" s="297"/>
      <c r="F182" s="297"/>
      <c r="G182" s="297"/>
      <c r="H182" s="297"/>
      <c r="I182" s="297"/>
      <c r="J182" s="297"/>
    </row>
    <row r="183" spans="1:10" ht="18" customHeight="1">
      <c r="A183" s="297" t="s">
        <v>562</v>
      </c>
      <c r="B183" s="297"/>
      <c r="C183" s="297"/>
      <c r="D183" s="297"/>
      <c r="E183" s="297"/>
      <c r="F183" s="297"/>
      <c r="G183" s="297"/>
      <c r="H183" s="297"/>
      <c r="I183" s="297"/>
      <c r="J183" s="297"/>
    </row>
    <row r="184" spans="1:10" ht="19.5" customHeight="1">
      <c r="A184" s="297" t="s">
        <v>563</v>
      </c>
      <c r="B184" s="297"/>
      <c r="C184" s="297"/>
      <c r="D184" s="297"/>
      <c r="E184" s="297"/>
      <c r="F184" s="297"/>
      <c r="G184" s="297"/>
      <c r="H184" s="297"/>
      <c r="I184" s="297"/>
      <c r="J184" s="297"/>
    </row>
    <row r="185" spans="1:10" ht="12.75">
      <c r="A185" s="102"/>
      <c r="B185" s="102"/>
      <c r="C185" s="102"/>
      <c r="D185" s="102"/>
      <c r="E185" s="102"/>
      <c r="F185" s="102"/>
      <c r="G185" s="102"/>
      <c r="H185" s="102"/>
      <c r="I185" s="102"/>
      <c r="J185" s="102"/>
    </row>
    <row r="186" spans="1:10" ht="12.75">
      <c r="A186" s="102"/>
      <c r="B186" s="102"/>
      <c r="C186" s="102"/>
      <c r="D186" s="102"/>
      <c r="E186" s="102"/>
      <c r="F186" s="102"/>
      <c r="G186" s="102"/>
      <c r="H186" s="102"/>
      <c r="I186" s="102"/>
      <c r="J186" s="102"/>
    </row>
    <row r="187" spans="1:10" ht="36.75" customHeight="1">
      <c r="A187" s="299" t="s">
        <v>564</v>
      </c>
      <c r="B187" s="299"/>
      <c r="C187" s="299"/>
      <c r="D187" s="299"/>
      <c r="E187" s="299"/>
      <c r="F187" s="299"/>
      <c r="G187" s="299"/>
      <c r="H187" s="299"/>
      <c r="I187" s="299"/>
      <c r="J187" s="299"/>
    </row>
    <row r="188" spans="1:10" ht="12.75">
      <c r="A188" s="297" t="s">
        <v>474</v>
      </c>
      <c r="B188" s="297"/>
      <c r="C188" s="297"/>
      <c r="D188" s="297"/>
      <c r="E188" s="297"/>
      <c r="F188" s="297"/>
      <c r="G188" s="297"/>
      <c r="H188" s="297"/>
      <c r="I188" s="297"/>
      <c r="J188" s="297"/>
    </row>
    <row r="189" spans="1:10" ht="12.75">
      <c r="A189" s="102"/>
      <c r="B189" s="102"/>
      <c r="C189" s="102"/>
      <c r="D189" s="102"/>
      <c r="E189" s="102"/>
      <c r="F189" s="102"/>
      <c r="G189" s="102"/>
      <c r="H189" s="102"/>
      <c r="I189" s="102"/>
      <c r="J189" s="102"/>
    </row>
    <row r="190" spans="1:10" ht="12.75">
      <c r="A190" s="100" t="s">
        <v>565</v>
      </c>
      <c r="B190" s="100"/>
      <c r="C190" s="100"/>
      <c r="D190" s="100"/>
      <c r="E190" s="100"/>
      <c r="F190" s="100"/>
      <c r="G190" s="100"/>
      <c r="H190" s="100"/>
      <c r="I190" s="100"/>
      <c r="J190" s="100"/>
    </row>
    <row r="191" spans="1:10" ht="12.75">
      <c r="A191" s="297" t="s">
        <v>474</v>
      </c>
      <c r="B191" s="297"/>
      <c r="C191" s="297"/>
      <c r="D191" s="297"/>
      <c r="E191" s="297"/>
      <c r="F191" s="297"/>
      <c r="G191" s="297"/>
      <c r="H191" s="297"/>
      <c r="I191" s="297"/>
      <c r="J191" s="297"/>
    </row>
    <row r="192" spans="1:10" ht="12.75">
      <c r="A192" s="102"/>
      <c r="B192" s="102"/>
      <c r="C192" s="102"/>
      <c r="D192" s="102"/>
      <c r="E192" s="102"/>
      <c r="F192" s="102"/>
      <c r="G192" s="102"/>
      <c r="H192" s="102"/>
      <c r="I192" s="102"/>
      <c r="J192" s="102"/>
    </row>
    <row r="193" spans="1:10" ht="12.75">
      <c r="A193" s="100"/>
      <c r="B193" s="100"/>
      <c r="C193" s="100"/>
      <c r="D193" s="100"/>
      <c r="E193" s="100"/>
      <c r="F193" s="100"/>
      <c r="G193" s="100"/>
      <c r="H193" s="100"/>
      <c r="I193" s="100"/>
      <c r="J193" s="100"/>
    </row>
    <row r="194" spans="1:10" ht="12.75">
      <c r="A194" s="100" t="s">
        <v>566</v>
      </c>
      <c r="B194" s="100"/>
      <c r="C194" s="100"/>
      <c r="D194" s="100"/>
      <c r="E194" s="100"/>
      <c r="F194" s="100"/>
      <c r="G194" s="100"/>
      <c r="H194" s="100"/>
      <c r="I194" s="100"/>
      <c r="J194" s="100"/>
    </row>
    <row r="195" spans="1:10" ht="12.75">
      <c r="A195" s="100"/>
      <c r="B195" s="100"/>
      <c r="C195" s="100"/>
      <c r="D195" s="100"/>
      <c r="E195" s="100"/>
      <c r="F195" s="100"/>
      <c r="G195" s="100"/>
      <c r="H195" s="100"/>
      <c r="I195" s="100"/>
      <c r="J195" s="100"/>
    </row>
    <row r="196" spans="1:10" ht="12.75">
      <c r="A196" s="141" t="s">
        <v>567</v>
      </c>
      <c r="B196" s="100"/>
      <c r="C196" s="100"/>
      <c r="D196" s="100"/>
      <c r="E196" s="100"/>
      <c r="F196" s="100"/>
      <c r="G196" s="100"/>
      <c r="H196" s="100"/>
      <c r="I196" s="100"/>
      <c r="J196" s="100"/>
    </row>
    <row r="197" spans="1:10" ht="27" customHeight="1">
      <c r="A197" s="106"/>
      <c r="B197" s="106"/>
      <c r="C197" s="300" t="s">
        <v>485</v>
      </c>
      <c r="D197" s="300"/>
      <c r="E197" s="106"/>
      <c r="F197" s="300"/>
      <c r="G197" s="300"/>
      <c r="H197" s="123"/>
      <c r="I197" s="123"/>
      <c r="J197" s="100"/>
    </row>
    <row r="198" spans="1:10" ht="12.75">
      <c r="A198" s="106"/>
      <c r="B198" s="106"/>
      <c r="C198" s="107" t="s">
        <v>486</v>
      </c>
      <c r="D198" s="107" t="s">
        <v>487</v>
      </c>
      <c r="E198" s="99"/>
      <c r="F198" s="107"/>
      <c r="G198" s="107"/>
      <c r="H198" s="121"/>
      <c r="I198" s="100"/>
      <c r="J198" s="100"/>
    </row>
    <row r="199" spans="1:10" ht="18.75" customHeight="1">
      <c r="A199" s="114" t="s">
        <v>568</v>
      </c>
      <c r="B199" s="142"/>
      <c r="C199" s="143"/>
      <c r="D199" s="143"/>
      <c r="E199" s="99"/>
      <c r="F199" s="143"/>
      <c r="G199" s="143"/>
      <c r="H199" s="144"/>
      <c r="I199" s="100"/>
      <c r="J199" s="145"/>
    </row>
    <row r="200" spans="1:10" ht="18.75" customHeight="1">
      <c r="A200" s="114" t="s">
        <v>569</v>
      </c>
      <c r="B200" s="142"/>
      <c r="C200" s="108">
        <v>18990</v>
      </c>
      <c r="D200" s="108">
        <v>18232</v>
      </c>
      <c r="E200" s="99"/>
      <c r="F200" s="146"/>
      <c r="G200" s="108"/>
      <c r="H200" s="144"/>
      <c r="I200" s="100"/>
      <c r="J200" s="145"/>
    </row>
    <row r="201" spans="1:10" ht="18.75" customHeight="1">
      <c r="A201" s="114" t="s">
        <v>490</v>
      </c>
      <c r="B201" s="142"/>
      <c r="C201" s="108">
        <v>14937</v>
      </c>
      <c r="D201" s="108">
        <v>12903</v>
      </c>
      <c r="E201" s="99"/>
      <c r="F201" s="100"/>
      <c r="G201" s="100"/>
      <c r="H201" s="144"/>
      <c r="I201" s="100"/>
      <c r="J201" s="147"/>
    </row>
    <row r="202" spans="1:10" ht="18.75" customHeight="1">
      <c r="A202" s="114" t="s">
        <v>488</v>
      </c>
      <c r="B202" s="142"/>
      <c r="C202" s="108">
        <v>5744</v>
      </c>
      <c r="D202" s="108">
        <v>6028</v>
      </c>
      <c r="E202" s="99"/>
      <c r="F202" s="100"/>
      <c r="G202" s="100"/>
      <c r="H202" s="144"/>
      <c r="I202" s="100"/>
      <c r="J202" s="100"/>
    </row>
    <row r="203" spans="1:10" ht="18.75" customHeight="1" thickBot="1">
      <c r="A203" s="114" t="s">
        <v>491</v>
      </c>
      <c r="B203" s="142"/>
      <c r="C203" s="110">
        <v>176</v>
      </c>
      <c r="D203" s="111">
        <v>1387</v>
      </c>
      <c r="E203" s="99"/>
      <c r="F203" s="100"/>
      <c r="G203" s="100"/>
      <c r="H203" s="144"/>
      <c r="I203" s="100"/>
      <c r="J203" s="100"/>
    </row>
    <row r="204" spans="1:10" ht="18.75" customHeight="1" thickBot="1">
      <c r="A204" s="148" t="s">
        <v>570</v>
      </c>
      <c r="B204" s="142"/>
      <c r="C204" s="112">
        <v>39847</v>
      </c>
      <c r="D204" s="112">
        <v>38550</v>
      </c>
      <c r="E204" s="99"/>
      <c r="F204" s="100"/>
      <c r="G204" s="100"/>
      <c r="H204" s="149"/>
      <c r="I204" s="100"/>
      <c r="J204" s="100"/>
    </row>
    <row r="205" spans="1:10" ht="18.75" customHeight="1">
      <c r="A205" s="114" t="s">
        <v>571</v>
      </c>
      <c r="B205" s="142"/>
      <c r="C205" s="109"/>
      <c r="D205" s="109"/>
      <c r="E205" s="99"/>
      <c r="F205" s="100"/>
      <c r="G205" s="100"/>
      <c r="H205" s="144"/>
      <c r="I205" s="100"/>
      <c r="J205" s="100"/>
    </row>
    <row r="206" spans="1:10" ht="18.75" customHeight="1">
      <c r="A206" s="114" t="s">
        <v>488</v>
      </c>
      <c r="B206" s="142"/>
      <c r="C206" s="108">
        <v>95904</v>
      </c>
      <c r="D206" s="108">
        <v>66026</v>
      </c>
      <c r="E206" s="99"/>
      <c r="F206" s="100"/>
      <c r="G206" s="100"/>
      <c r="H206" s="144"/>
      <c r="I206" s="100"/>
      <c r="J206" s="100"/>
    </row>
    <row r="207" spans="1:10" ht="18.75" customHeight="1">
      <c r="A207" s="114" t="s">
        <v>489</v>
      </c>
      <c r="B207" s="142"/>
      <c r="C207" s="108">
        <v>11149</v>
      </c>
      <c r="D207" s="108">
        <v>11475</v>
      </c>
      <c r="E207" s="99"/>
      <c r="F207" s="100"/>
      <c r="G207" s="100"/>
      <c r="H207" s="144"/>
      <c r="I207" s="100"/>
      <c r="J207" s="100"/>
    </row>
    <row r="208" spans="1:10" ht="18.75" customHeight="1">
      <c r="A208" s="114" t="s">
        <v>491</v>
      </c>
      <c r="B208" s="142"/>
      <c r="C208" s="109">
        <v>19</v>
      </c>
      <c r="D208" s="109">
        <v>6</v>
      </c>
      <c r="E208" s="99"/>
      <c r="F208" s="100"/>
      <c r="G208" s="100"/>
      <c r="H208" s="144"/>
      <c r="I208" s="100"/>
      <c r="J208" s="100"/>
    </row>
    <row r="209" spans="1:10" ht="18.75" customHeight="1" thickBot="1">
      <c r="A209" s="148" t="s">
        <v>572</v>
      </c>
      <c r="B209" s="142"/>
      <c r="C209" s="112">
        <v>107072</v>
      </c>
      <c r="D209" s="112">
        <v>77507</v>
      </c>
      <c r="E209" s="99"/>
      <c r="F209" s="100"/>
      <c r="G209" s="100"/>
      <c r="H209" s="149"/>
      <c r="I209" s="100"/>
      <c r="J209" s="100"/>
    </row>
    <row r="210" spans="1:10" ht="18.75" customHeight="1" thickBot="1">
      <c r="A210" s="106" t="s">
        <v>573</v>
      </c>
      <c r="B210" s="142"/>
      <c r="C210" s="112">
        <v>146919</v>
      </c>
      <c r="D210" s="112">
        <v>116057</v>
      </c>
      <c r="E210" s="99"/>
      <c r="F210" s="100"/>
      <c r="G210" s="100"/>
      <c r="H210" s="150"/>
      <c r="I210" s="100"/>
      <c r="J210" s="100"/>
    </row>
    <row r="211" spans="1:10" ht="12.75">
      <c r="A211" s="99"/>
      <c r="B211" s="99"/>
      <c r="C211" s="99"/>
      <c r="D211" s="99"/>
      <c r="E211" s="99"/>
      <c r="F211" s="99"/>
      <c r="G211" s="99"/>
      <c r="H211" s="100"/>
      <c r="I211" s="100"/>
      <c r="J211" s="100"/>
    </row>
    <row r="212" spans="1:10" ht="47.25" customHeight="1">
      <c r="A212" s="298" t="s">
        <v>574</v>
      </c>
      <c r="B212" s="298"/>
      <c r="C212" s="298"/>
      <c r="D212" s="298"/>
      <c r="E212" s="298"/>
      <c r="F212" s="298"/>
      <c r="G212" s="298"/>
      <c r="H212" s="298"/>
      <c r="I212" s="298"/>
      <c r="J212" s="298"/>
    </row>
    <row r="213" spans="1:10" ht="39" customHeight="1">
      <c r="A213" s="297" t="s">
        <v>575</v>
      </c>
      <c r="B213" s="297"/>
      <c r="C213" s="297"/>
      <c r="D213" s="297"/>
      <c r="E213" s="297"/>
      <c r="F213" s="297"/>
      <c r="G213" s="297"/>
      <c r="H213" s="297"/>
      <c r="I213" s="297"/>
      <c r="J213" s="297"/>
    </row>
  </sheetData>
  <sheetProtection/>
  <mergeCells count="58">
    <mergeCell ref="A1:J30"/>
    <mergeCell ref="A47:J47"/>
    <mergeCell ref="A49:J49"/>
    <mergeCell ref="A53:J53"/>
    <mergeCell ref="A56:J56"/>
    <mergeCell ref="A58:J58"/>
    <mergeCell ref="A59:J59"/>
    <mergeCell ref="A61:J61"/>
    <mergeCell ref="A62:J62"/>
    <mergeCell ref="C66:D66"/>
    <mergeCell ref="A76:J76"/>
    <mergeCell ref="A79:J79"/>
    <mergeCell ref="A81:J81"/>
    <mergeCell ref="A82:J82"/>
    <mergeCell ref="A84:J84"/>
    <mergeCell ref="C88:D88"/>
    <mergeCell ref="A94:J94"/>
    <mergeCell ref="C95:D95"/>
    <mergeCell ref="F95:G95"/>
    <mergeCell ref="A108:J108"/>
    <mergeCell ref="A109:J109"/>
    <mergeCell ref="A110:J110"/>
    <mergeCell ref="A111:J111"/>
    <mergeCell ref="C115:D115"/>
    <mergeCell ref="F115:G115"/>
    <mergeCell ref="A126:J126"/>
    <mergeCell ref="A128:F128"/>
    <mergeCell ref="B129:D129"/>
    <mergeCell ref="A142:J142"/>
    <mergeCell ref="A143:J143"/>
    <mergeCell ref="A146:J146"/>
    <mergeCell ref="A149:J149"/>
    <mergeCell ref="A150:J150"/>
    <mergeCell ref="A151:J151"/>
    <mergeCell ref="C153:D153"/>
    <mergeCell ref="F153:G153"/>
    <mergeCell ref="A155:B155"/>
    <mergeCell ref="A156:B156"/>
    <mergeCell ref="A157:B157"/>
    <mergeCell ref="A158:B158"/>
    <mergeCell ref="A159:B159"/>
    <mergeCell ref="A160:B160"/>
    <mergeCell ref="A165:J165"/>
    <mergeCell ref="A168:J168"/>
    <mergeCell ref="A169:J169"/>
    <mergeCell ref="A173:J173"/>
    <mergeCell ref="A176:J176"/>
    <mergeCell ref="A179:J179"/>
    <mergeCell ref="A182:J182"/>
    <mergeCell ref="A183:J183"/>
    <mergeCell ref="A184:J184"/>
    <mergeCell ref="A212:J212"/>
    <mergeCell ref="A213:J213"/>
    <mergeCell ref="A187:J187"/>
    <mergeCell ref="A188:J188"/>
    <mergeCell ref="A191:J191"/>
    <mergeCell ref="C197:D197"/>
    <mergeCell ref="F197:G197"/>
  </mergeCells>
  <printOptions/>
  <pageMargins left="0.7086614173228347" right="0.7086614173228347" top="0.7480314960629921" bottom="0.7480314960629921" header="0.31496062992125984" footer="0.31496062992125984"/>
  <pageSetup horizontalDpi="600" verticalDpi="600" orientation="landscape" paperSize="8" scale="80" r:id="rId1"/>
  <rowBreaks count="2" manualBreakCount="2">
    <brk id="74" max="255" man="1"/>
    <brk id="1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Marina Briški - Vuljak</cp:lastModifiedBy>
  <cp:lastPrinted>2024-03-21T13:32:22Z</cp:lastPrinted>
  <dcterms:created xsi:type="dcterms:W3CDTF">2008-10-17T11:51:54Z</dcterms:created>
  <dcterms:modified xsi:type="dcterms:W3CDTF">2024-04-04T09:51:37Z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y fmtid="{D5CDD505-2E9C-101B-9397-08002B2CF9AE}" pid="3" name="VrstaPredmeta">
    <vt:lpwstr>-</vt:lpwstr>
  </property>
  <property fmtid="{D5CDD505-2E9C-101B-9397-08002B2CF9AE}" pid="4" name="TipPredmeta">
    <vt:lpwstr>-</vt:lpwstr>
  </property>
  <property fmtid="{D5CDD505-2E9C-101B-9397-08002B2CF9AE}" pid="5" name="KategorijaPoslovanja">
    <vt:lpwstr>;#-;#</vt:lpwstr>
  </property>
  <property fmtid="{D5CDD505-2E9C-101B-9397-08002B2CF9AE}" pid="6" name="Godina">
    <vt:lpwstr>-</vt:lpwstr>
  </property>
  <property fmtid="{D5CDD505-2E9C-101B-9397-08002B2CF9AE}" pid="7" name="Za arhivu">
    <vt:lpwstr/>
  </property>
  <property fmtid="{D5CDD505-2E9C-101B-9397-08002B2CF9AE}" pid="8" name="Izreka">
    <vt:lpwstr/>
  </property>
  <property fmtid="{D5CDD505-2E9C-101B-9397-08002B2CF9AE}" pid="9" name="NaslovTocke">
    <vt:lpwstr/>
  </property>
  <property fmtid="{D5CDD505-2E9C-101B-9397-08002B2CF9AE}" pid="10" name="BrKolegija">
    <vt:lpwstr>14</vt:lpwstr>
  </property>
  <property fmtid="{D5CDD505-2E9C-101B-9397-08002B2CF9AE}" pid="11" name="Prezentira">
    <vt:lpwstr/>
  </property>
  <property fmtid="{D5CDD505-2E9C-101B-9397-08002B2CF9AE}" pid="12" name="VrstaDokumenta">
    <vt:lpwstr>-</vt:lpwstr>
  </property>
  <property fmtid="{D5CDD505-2E9C-101B-9397-08002B2CF9AE}" pid="13" name="Dileme">
    <vt:lpwstr/>
  </property>
  <property fmtid="{D5CDD505-2E9C-101B-9397-08002B2CF9AE}" pid="14" name="StatusDokumenta">
    <vt:lpwstr>-</vt:lpwstr>
  </property>
  <property fmtid="{D5CDD505-2E9C-101B-9397-08002B2CF9AE}" pid="15" name="PrijedlogPostupanja">
    <vt:lpwstr/>
  </property>
  <property fmtid="{D5CDD505-2E9C-101B-9397-08002B2CF9AE}" pid="16" name="Izradio">
    <vt:lpwstr/>
  </property>
  <property fmtid="{D5CDD505-2E9C-101B-9397-08002B2CF9AE}" pid="17" name="Sazetak">
    <vt:lpwstr/>
  </property>
  <property fmtid="{D5CDD505-2E9C-101B-9397-08002B2CF9AE}" pid="18" name="NamjenaDokumenta">
    <vt:lpwstr>;#Interno;#</vt:lpwstr>
  </property>
</Properties>
</file>