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Završni-2024/Materijali za NO-pdf/Konsolidirano/"/>
    </mc:Choice>
  </mc:AlternateContent>
  <xr:revisionPtr revIDLastSave="3" documentId="13_ncr:1_{C3E86178-13C2-4D55-894C-6B17237A7F88}" xr6:coauthVersionLast="47" xr6:coauthVersionMax="47" xr10:uidLastSave="{A0A0CF18-9B80-4F64-A290-DD4E11B7B82C}"/>
  <bookViews>
    <workbookView xWindow="28680" yWindow="-120" windowWidth="29040" windowHeight="1572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22" l="1"/>
  <c r="I111" i="19"/>
  <c r="I88" i="19"/>
  <c r="I93" i="18"/>
  <c r="H19" i="18"/>
  <c r="H18" i="18"/>
  <c r="H26" i="18"/>
  <c r="H23" i="20" l="1"/>
  <c r="H24" i="19"/>
  <c r="H21" i="19"/>
  <c r="H131" i="18"/>
  <c r="H59" i="18"/>
  <c r="H46" i="18"/>
  <c r="U36" i="22"/>
  <c r="H36" i="22"/>
  <c r="H76" i="19" l="1"/>
  <c r="H88" i="19" s="1"/>
  <c r="I76" i="19"/>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I30" i="22"/>
  <c r="I36" i="22" s="1"/>
  <c r="W10" i="22"/>
  <c r="W30" i="22" s="1"/>
  <c r="Y62" i="22"/>
  <c r="I49" i="21"/>
  <c r="I35" i="21"/>
  <c r="I29" i="21"/>
  <c r="H35" i="21"/>
  <c r="H29" i="21"/>
  <c r="I54" i="20"/>
  <c r="H54" i="20"/>
  <c r="I48" i="20"/>
  <c r="H48" i="20"/>
  <c r="I41" i="20"/>
  <c r="H41" i="20"/>
  <c r="I35" i="20"/>
  <c r="H35" i="20"/>
  <c r="I19" i="20"/>
  <c r="H19" i="20"/>
  <c r="H9" i="20"/>
  <c r="H18" i="20" s="1"/>
  <c r="I9" i="20"/>
  <c r="I18" i="20" s="1"/>
  <c r="W36" i="22" l="1"/>
  <c r="I39" i="22"/>
  <c r="I59" i="22" s="1"/>
  <c r="I24" i="20"/>
  <c r="I27" i="20" s="1"/>
  <c r="I55" i="20"/>
  <c r="H24" i="20"/>
  <c r="H27" i="20" s="1"/>
  <c r="H55" i="20"/>
  <c r="I42" i="20"/>
  <c r="I36" i="21"/>
  <c r="I51" i="21" s="1"/>
  <c r="I53" i="21" s="1"/>
  <c r="H42" i="20"/>
  <c r="H36" i="21"/>
  <c r="H51" i="21" s="1"/>
  <c r="H53" i="21" s="1"/>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W39" i="22" l="1"/>
  <c r="W59" i="22" s="1"/>
  <c r="Y36" i="22"/>
  <c r="Y39" i="22" s="1"/>
  <c r="Y59" i="22" s="1"/>
  <c r="I57" i="20"/>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108" i="19" s="1"/>
  <c r="H67" i="19"/>
  <c r="I66" i="19"/>
  <c r="I108" i="19" s="1"/>
  <c r="I110" i="19" s="1"/>
  <c r="I67" i="19"/>
  <c r="I65" i="19"/>
  <c r="H65" i="19"/>
  <c r="H111" i="19" l="1"/>
  <c r="H110" i="19" s="1"/>
</calcChain>
</file>

<file path=xl/sharedStrings.xml><?xml version="1.0" encoding="utf-8"?>
<sst xmlns="http://schemas.openxmlformats.org/spreadsheetml/2006/main" count="533" uniqueCount="469">
  <si>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</si>
  <si>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</si>
  <si>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</si>
  <si>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</si>
  <si>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</si>
  <si>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</si>
  <si>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</si>
  <si>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</si>
  <si>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</si>
  <si>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</si>
  <si>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</si>
  <si>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</si>
  <si>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</si>
  <si>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</si>
  <si>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</si>
  <si>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</si>
  <si>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</si>
  <si>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</si>
  <si>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</si>
  <si>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</si>
  <si>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</si>
  <si>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</si>
  <si>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</si>
  <si>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</si>
  <si>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</si>
  <si>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</si>
  <si>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</si>
  <si>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</si>
  <si>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</si>
  <si>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</si>
  <si>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</si>
  <si>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</si>
  <si>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</si>
  <si>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</si>
  <si>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</si>
  <si>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</si>
  <si>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</si>
  <si>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</si>
  <si>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</si>
  <si>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</si>
  <si>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</si>
  <si>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</si>
  <si>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</si>
  <si>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</si>
  <si>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</si>
  <si>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</si>
  <si>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</si>
  <si>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</si>
  <si>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</si>
  <si>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</si>
  <si>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</si>
  <si>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</si>
  <si>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</si>
  <si>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</si>
  <si>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</si>
  <si>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</si>
  <si>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</si>
  <si>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</si>
  <si>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</si>
  <si>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</si>
  <si>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</si>
  <si>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</si>
  <si>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</si>
  <si>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</si>
  <si>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</si>
  <si>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</si>
  <si>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</si>
  <si>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</si>
  <si>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</si>
  <si>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</si>
  <si>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</si>
  <si>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</si>
  <si>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</si>
  <si>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</si>
  <si>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</si>
  <si>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</si>
  <si>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</si>
  <si>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</si>
  <si>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</si>
  <si>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</si>
  <si>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</si>
  <si>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</si>
  <si>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</si>
  <si>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</si>
  <si>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</si>
  <si>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</si>
  <si>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</si>
  <si>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</si>
  <si>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</si>
  <si>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</si>
  <si>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</si>
  <si>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</si>
  <si>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</si>
  <si>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</si>
  <si>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</si>
  <si>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</si>
  <si>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</si>
  <si>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</si>
  <si>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</si>
  <si>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</si>
  <si>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</si>
  <si>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</si>
  <si>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</si>
  <si>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</si>
  <si>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</si>
  <si>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</si>
  <si>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</si>
  <si>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</si>
  <si>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</si>
  <si>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</si>
  <si>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</si>
  <si>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</si>
  <si>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</si>
  <si>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</si>
  <si>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</si>
  <si>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</si>
  <si>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</si>
  <si>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</si>
  <si>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</si>
  <si>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</si>
  <si>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</si>
  <si>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</si>
  <si>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</si>
  <si>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</si>
  <si>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</si>
  <si>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</si>
  <si>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</si>
  <si>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</si>
  <si>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</si>
  <si>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</si>
  <si>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</si>
  <si>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</si>
  <si>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</si>
  <si>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</si>
  <si>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</si>
  <si>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</si>
  <si>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</si>
  <si>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</si>
  <si>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</si>
  <si>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</si>
  <si>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</si>
  <si>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</si>
  <si>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</si>
  <si>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</si>
  <si>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</si>
  <si>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</si>
  <si>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</si>
  <si>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</si>
  <si>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</si>
  <si>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</si>
  <si>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</si>
  <si>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</si>
  <si>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</si>
  <si>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</si>
  <si>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</si>
  <si>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</si>
  <si>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</si>
  <si>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</si>
  <si>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</si>
  <si>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</si>
  <si>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</si>
  <si>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</si>
  <si>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</si>
  <si>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</si>
  <si>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</si>
  <si>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</si>
  <si>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</si>
  <si>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</si>
  <si>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</si>
  <si>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</si>
  <si>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</si>
  <si>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</si>
  <si>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</si>
  <si>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</si>
  <si>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</si>
  <si>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</si>
  <si>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</si>
  <si>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</si>
  <si>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</si>
  <si>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</si>
  <si>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</si>
  <si>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</si>
  <si>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</si>
  <si>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</si>
  <si>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</si>
  <si>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</si>
  <si>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</si>
  <si>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</si>
  <si>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</si>
  <si>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</si>
  <si>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</si>
  <si>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</si>
  <si>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</si>
  <si>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</si>
  <si>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</si>
  <si>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</si>
  <si>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</si>
  <si>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</si>
  <si>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</si>
  <si>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</si>
  <si>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</si>
  <si>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</si>
  <si>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</si>
  <si>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</si>
  <si>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</si>
  <si>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</si>
  <si>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</si>
  <si>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</si>
  <si>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</si>
  <si>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</si>
  <si>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</si>
  <si>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</si>
  <si>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</si>
  <si>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</si>
  <si>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</si>
  <si>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</si>
  <si>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</si>
  <si>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</si>
  <si>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</si>
  <si>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</si>
  <si>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</si>
  <si>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</si>
  <si>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</si>
  <si>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</si>
  <si>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</si>
  <si>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</si>
  <si>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</si>
  <si>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</si>
  <si>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</si>
  <si>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</si>
  <si>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</si>
  <si>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</si>
  <si>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</si>
  <si>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</si>
  <si>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</si>
  <si>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</si>
  <si>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</si>
  <si>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</si>
  <si>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</si>
  <si>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</si>
  <si>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</si>
  <si>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</si>
  <si>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</si>
  <si>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</si>
  <si>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</si>
  <si>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</si>
  <si>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</si>
  <si>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</si>
  <si>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</si>
  <si>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</si>
  <si>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</si>
  <si>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</si>
  <si>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</si>
  <si>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</si>
  <si>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</si>
  <si>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</si>
  <si>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</si>
  <si>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</si>
  <si>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</si>
  <si>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</si>
  <si>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</si>
  <si>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</si>
  <si>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</si>
  <si>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</si>
  <si>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</si>
  <si>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</si>
  <si>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</si>
  <si>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</si>
  <si>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</si>
  <si>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</si>
  <si>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</si>
  <si>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</si>
  <si>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</si>
  <si>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</si>
  <si>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</si>
  <si>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</si>
  <si>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</si>
  <si>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</si>
  <si>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</si>
  <si>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</si>
  <si>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</si>
  <si>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</si>
  <si>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</si>
  <si>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</si>
  <si>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</si>
  <si>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</si>
  <si>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</si>
  <si>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</si>
  <si>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</si>
  <si>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</si>
  <si>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</si>
  <si>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</si>
  <si>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</si>
  <si>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</si>
  <si>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</si>
  <si>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</si>
  <si>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</si>
  <si>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</si>
  <si>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</si>
  <si>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</si>
  <si>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</si>
  <si>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</si>
  <si>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</si>
  <si>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</si>
  <si>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</si>
  <si>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</si>
  <si>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</si>
  <si>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</si>
  <si>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</si>
  <si>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</si>
  <si>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</si>
  <si>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</si>
  <si>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</si>
  <si>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</si>
  <si>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</si>
  <si>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</si>
  <si>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</si>
  <si>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</si>
  <si>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</si>
  <si>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</si>
  <si>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</si>
  <si>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</si>
  <si>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</si>
  <si>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</si>
  <si>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</si>
  <si>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</si>
  <si>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</si>
  <si>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</si>
  <si>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</si>
  <si>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</si>
  <si>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</si>
  <si>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</si>
  <si>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</si>
  <si>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</si>
  <si>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</si>
  <si>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</si>
  <si>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</si>
  <si>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</si>
  <si>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</si>
  <si>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</si>
  <si>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</si>
  <si>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</si>
  <si>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</si>
  <si>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</si>
  <si>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</si>
  <si>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</si>
  <si>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</si>
  <si>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</si>
  <si>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</si>
  <si>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</si>
  <si>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</si>
  <si>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</si>
  <si>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</si>
  <si>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</si>
  <si>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</si>
  <si>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</si>
  <si>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</si>
  <si>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</si>
  <si>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</si>
  <si>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</si>
  <si>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</si>
  <si>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</si>
  <si>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</si>
  <si>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</si>
  <si>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</si>
  <si>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</si>
  <si>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</si>
  <si>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</si>
  <si>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</si>
  <si>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</si>
  <si>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</si>
  <si>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</si>
  <si>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</si>
  <si>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</si>
  <si>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</si>
  <si>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</si>
  <si>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</si>
  <si>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</si>
  <si>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</si>
  <si>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</si>
  <si>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</si>
  <si>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</si>
  <si>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</si>
  <si>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</si>
  <si>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</si>
  <si>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</si>
  <si>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</si>
  <si>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</si>
  <si>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</si>
  <si>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</si>
  <si>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</si>
  <si>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</si>
  <si>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</si>
  <si>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</si>
  <si>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</si>
  <si>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</si>
  <si>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</si>
  <si>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</si>
  <si>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</si>
  <si>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</si>
  <si>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</si>
  <si>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</si>
  <si>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</si>
  <si>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</si>
  <si>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</si>
  <si>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</si>
  <si>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</si>
  <si>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</si>
  <si>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</si>
  <si>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</si>
  <si>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</si>
  <si>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</si>
  <si>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</si>
  <si>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</si>
  <si>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</si>
  <si>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</si>
  <si>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</si>
  <si>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</si>
  <si>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</si>
  <si>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</si>
  <si>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</si>
  <si>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</si>
  <si>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</si>
  <si>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</si>
  <si>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</si>
  <si>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</si>
  <si>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</si>
  <si>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</si>
  <si>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</si>
  <si>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</si>
  <si>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</si>
  <si>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</si>
  <si>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</si>
  <si>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</si>
  <si>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</si>
  <si>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</si>
  <si>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</si>
  <si>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</si>
  <si>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</si>
  <si>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</si>
  <si>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</si>
  <si>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</si>
  <si>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</si>
  <si>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</si>
  <si>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</si>
  <si>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</si>
  <si>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JADRAN D.D.</t>
  </si>
  <si>
    <t>HR</t>
  </si>
  <si>
    <t>040000817</t>
  </si>
  <si>
    <t>1285</t>
  </si>
  <si>
    <t>74780030Q33IX8LEE969</t>
  </si>
  <si>
    <t>CRIKVENICA</t>
  </si>
  <si>
    <t>BANA JELAČIĆA  16</t>
  </si>
  <si>
    <t>uprava@jadran-crikvenica.hr</t>
  </si>
  <si>
    <t>www.jadran-crikvenica.hr</t>
  </si>
  <si>
    <t>NATALI IVANČIĆ  MAJETIĆ</t>
  </si>
  <si>
    <t>051/800-482</t>
  </si>
  <si>
    <t>financije@jadran-crikvenica.hr</t>
  </si>
  <si>
    <t xml:space="preserve">PricewaterhouseCoopers d.o.o. </t>
  </si>
  <si>
    <t>Tamara Maćašović</t>
  </si>
  <si>
    <t>STOLIST d.o.o.</t>
  </si>
  <si>
    <t>CRIKVENICA, FRANKOPANSKA  22</t>
  </si>
  <si>
    <t>ADRIA COAST TURIZAM D.O.O.</t>
  </si>
  <si>
    <t>CRIKVENICA, BANA JELAČIĆA 16</t>
  </si>
  <si>
    <t>Obveznik:   JADRAN D.D.-konsolidirano</t>
  </si>
  <si>
    <t>stanje na dan  31.12.2024.</t>
  </si>
  <si>
    <t>u razdoblju 01.01.2024. do 31.12.2024.</t>
  </si>
  <si>
    <t>Detaljnije informacije o financijskim izvještajima dostupne su u PDF dokumentu "Godišnje izvješće za 2024. godinu" koji je istovremeno s ovim dokumentom objavljen na internetskim stranicama HANFE, Zagrebačke burze i Izdavatelja.</t>
  </si>
  <si>
    <t>BILJEŠKE UZ FINANCIJSKE IZVJEŠTAJE - GFI
Naziv izdavatelja:   JADRAN d.d.
OIB:  56994999963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25. u stavkama kapitala i rezervi je korigiran prikaz rezervi, na način da je rasčlanjen ukupni iznos na kapitalne i revalorizacijske rezerve.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</si>
</sst>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cellStyleXfs>
  <cellXfs count="251">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1" fillId="10" borderId="0" xfId="0" applyFont="1" applyFill="1" applyAlignment="1">
      <alignment horizontal="left" vertical="top"/>
    </xf>
    <xf numFmtId="0" fontId="0" fillId="10" borderId="0" xfId="0" applyFill="1"/>
    <xf numFmtId="0" fontId="1" fillId="10" borderId="0" xfId="0" applyFont="1" applyFill="1"/>
    <xf numFmtId="0" fontId="3" fillId="11" borderId="29" xfId="4" applyFont="1" applyFill="1" applyBorder="1" applyAlignment="1" applyProtection="1">
      <alignment horizontal="center" vertical="center"/>
      <protection locked="0"/>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3" fillId="11" borderId="3" xfId="0" applyFont="1" applyFill="1" applyBorder="1" applyAlignment="1" applyProtection="1">
      <alignment horizontal="left" vertical="center"/>
      <protection locked="0"/>
    </xf>
    <xf numFmtId="0" fontId="3" fillId="11" borderId="2" xfId="0" applyFont="1" applyFill="1" applyBorder="1" applyAlignment="1" applyProtection="1">
      <alignment horizontal="lef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left" vertical="center"/>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cellXfs>
  <cellStyles count="5">
    <cellStyle name="Hyperlink 2" xfId="2" xr:uid="{00000000-0005-0000-0000-000000000000}"/>
    <cellStyle name="Normal 2" xfId="3" xr:uid="{00000000-0005-0000-0000-000002000000}"/>
    <cellStyle name="Normal 3" xfId="4" xr:uid="{2375B7DE-01DA-4CCB-8A62-3EF7298F9FF1}"/>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workbookViewId="0">
      <selection activeCell="C30" sqref="C30"/>
    </sheetView>
  </sheetViews>
  <sheetFormatPr defaultRowHeight="13.2" x14ac:dyDescent="0.25"/>
  <cols>
    <col min="9" max="9" width="13.44140625" customWidth="1"/>
  </cols>
  <sheetData>
    <row r="1" spans="1:10" ht="15.6" x14ac:dyDescent="0.25">
      <c r="A1" s="143"/>
      <c r="B1" s="144"/>
      <c r="C1" s="144"/>
      <c r="D1" s="15"/>
      <c r="E1" s="15"/>
      <c r="F1" s="15"/>
      <c r="G1" s="15"/>
      <c r="H1" s="15"/>
      <c r="I1" s="15"/>
      <c r="J1" s="16"/>
    </row>
    <row r="2" spans="1:10" ht="14.4" customHeight="1" x14ac:dyDescent="0.25">
      <c r="A2" s="145" t="s">
        <v>316</v>
      </c>
      <c r="B2" s="146"/>
      <c r="C2" s="146"/>
      <c r="D2" s="146"/>
      <c r="E2" s="146"/>
      <c r="F2" s="146"/>
      <c r="G2" s="146"/>
      <c r="H2" s="146"/>
      <c r="I2" s="146"/>
      <c r="J2" s="147"/>
    </row>
    <row r="3" spans="1:10" ht="13.8" x14ac:dyDescent="0.25">
      <c r="A3" s="50"/>
      <c r="B3" s="51"/>
      <c r="C3" s="51"/>
      <c r="D3" s="51"/>
      <c r="E3" s="51"/>
      <c r="F3" s="51"/>
      <c r="G3" s="51"/>
      <c r="H3" s="51"/>
      <c r="I3" s="51"/>
      <c r="J3" s="52"/>
    </row>
    <row r="4" spans="1:10" ht="33.6" customHeight="1" x14ac:dyDescent="0.25">
      <c r="A4" s="148" t="s">
        <v>301</v>
      </c>
      <c r="B4" s="149"/>
      <c r="C4" s="149"/>
      <c r="D4" s="149"/>
      <c r="E4" s="150">
        <v>45292</v>
      </c>
      <c r="F4" s="151"/>
      <c r="G4" s="58" t="s">
        <v>0</v>
      </c>
      <c r="H4" s="150">
        <v>45657</v>
      </c>
      <c r="I4" s="151"/>
      <c r="J4" s="17"/>
    </row>
    <row r="5" spans="1:10" s="63" customFormat="1" ht="10.199999999999999" customHeight="1" x14ac:dyDescent="0.3">
      <c r="A5" s="152"/>
      <c r="B5" s="153"/>
      <c r="C5" s="153"/>
      <c r="D5" s="153"/>
      <c r="E5" s="153"/>
      <c r="F5" s="153"/>
      <c r="G5" s="153"/>
      <c r="H5" s="153"/>
      <c r="I5" s="153"/>
      <c r="J5" s="154"/>
    </row>
    <row r="6" spans="1:10" ht="20.399999999999999" customHeight="1" x14ac:dyDescent="0.25">
      <c r="A6" s="53"/>
      <c r="B6" s="64" t="s">
        <v>323</v>
      </c>
      <c r="C6" s="54"/>
      <c r="D6" s="54"/>
      <c r="E6" s="76">
        <v>2024</v>
      </c>
      <c r="F6" s="65"/>
      <c r="G6" s="58"/>
      <c r="H6" s="65"/>
      <c r="I6" s="65"/>
      <c r="J6" s="26"/>
    </row>
    <row r="7" spans="1:10" s="67" customFormat="1" ht="10.95" customHeight="1" x14ac:dyDescent="0.25">
      <c r="A7" s="53"/>
      <c r="B7" s="54"/>
      <c r="C7" s="54"/>
      <c r="D7" s="54"/>
      <c r="E7" s="66"/>
      <c r="F7" s="66"/>
      <c r="G7" s="58"/>
      <c r="H7" s="66"/>
      <c r="I7" s="66"/>
      <c r="J7" s="26"/>
    </row>
    <row r="8" spans="1:10" ht="37.950000000000003" customHeight="1" x14ac:dyDescent="0.25">
      <c r="A8" s="156" t="s">
        <v>324</v>
      </c>
      <c r="B8" s="157"/>
      <c r="C8" s="157"/>
      <c r="D8" s="157"/>
      <c r="E8" s="157"/>
      <c r="F8" s="157"/>
      <c r="G8" s="157"/>
      <c r="H8" s="157"/>
      <c r="I8" s="157"/>
      <c r="J8" s="18"/>
    </row>
    <row r="9" spans="1:10" ht="13.8" x14ac:dyDescent="0.25">
      <c r="A9" s="19"/>
      <c r="B9" s="47"/>
      <c r="C9" s="47"/>
      <c r="D9" s="47"/>
      <c r="E9" s="155"/>
      <c r="F9" s="155"/>
      <c r="G9" s="102"/>
      <c r="H9" s="102"/>
      <c r="I9" s="56"/>
      <c r="J9" s="57"/>
    </row>
    <row r="10" spans="1:10" ht="25.95" customHeight="1" x14ac:dyDescent="0.25">
      <c r="A10" s="123" t="s">
        <v>302</v>
      </c>
      <c r="B10" s="124"/>
      <c r="C10" s="114">
        <v>3145662</v>
      </c>
      <c r="D10" s="115"/>
      <c r="E10" s="48"/>
      <c r="F10" s="158" t="s">
        <v>325</v>
      </c>
      <c r="G10" s="159"/>
      <c r="H10" s="114" t="s">
        <v>447</v>
      </c>
      <c r="I10" s="115"/>
      <c r="J10" s="20"/>
    </row>
    <row r="11" spans="1:10" ht="15.6" customHeight="1" x14ac:dyDescent="0.25">
      <c r="A11" s="19"/>
      <c r="B11" s="47"/>
      <c r="C11" s="47"/>
      <c r="D11" s="47"/>
      <c r="E11" s="142"/>
      <c r="F11" s="142"/>
      <c r="G11" s="142"/>
      <c r="H11" s="142"/>
      <c r="I11" s="49"/>
      <c r="J11" s="20"/>
    </row>
    <row r="12" spans="1:10" ht="21" customHeight="1" x14ac:dyDescent="0.25">
      <c r="A12" s="104" t="s">
        <v>317</v>
      </c>
      <c r="B12" s="124"/>
      <c r="C12" s="135" t="s">
        <v>448</v>
      </c>
      <c r="D12" s="136"/>
      <c r="E12" s="141"/>
      <c r="F12" s="142"/>
      <c r="G12" s="142"/>
      <c r="H12" s="142"/>
      <c r="I12" s="49"/>
      <c r="J12" s="20"/>
    </row>
    <row r="13" spans="1:10" ht="10.95" customHeight="1" x14ac:dyDescent="0.25">
      <c r="A13" s="48"/>
      <c r="B13" s="49"/>
      <c r="C13" s="47"/>
      <c r="D13" s="47"/>
      <c r="E13" s="102"/>
      <c r="F13" s="102"/>
      <c r="G13" s="102"/>
      <c r="H13" s="102"/>
      <c r="I13" s="47"/>
      <c r="J13" s="21"/>
    </row>
    <row r="14" spans="1:10" ht="22.95" customHeight="1" x14ac:dyDescent="0.25">
      <c r="A14" s="104" t="s">
        <v>303</v>
      </c>
      <c r="B14" s="134"/>
      <c r="C14" s="114">
        <v>56994999963</v>
      </c>
      <c r="D14" s="115"/>
      <c r="E14" s="140"/>
      <c r="F14" s="125"/>
      <c r="G14" s="62" t="s">
        <v>326</v>
      </c>
      <c r="H14" s="114" t="s">
        <v>450</v>
      </c>
      <c r="I14" s="115"/>
      <c r="J14" s="59"/>
    </row>
    <row r="15" spans="1:10" ht="14.4" customHeight="1" x14ac:dyDescent="0.25">
      <c r="A15" s="48"/>
      <c r="B15" s="49"/>
      <c r="C15" s="47"/>
      <c r="D15" s="47"/>
      <c r="E15" s="102"/>
      <c r="F15" s="102"/>
      <c r="G15" s="102"/>
      <c r="H15" s="102"/>
      <c r="I15" s="47"/>
      <c r="J15" s="21"/>
    </row>
    <row r="16" spans="1:10" ht="13.2" customHeight="1" x14ac:dyDescent="0.25">
      <c r="A16" s="104" t="s">
        <v>327</v>
      </c>
      <c r="B16" s="134"/>
      <c r="C16" s="135" t="s">
        <v>449</v>
      </c>
      <c r="D16" s="136"/>
      <c r="E16" s="55"/>
      <c r="F16" s="55"/>
      <c r="G16" s="55"/>
      <c r="H16" s="55"/>
      <c r="I16" s="55"/>
      <c r="J16" s="59"/>
    </row>
    <row r="17" spans="1:10" ht="14.4" customHeight="1" x14ac:dyDescent="0.25">
      <c r="A17" s="137"/>
      <c r="B17" s="138"/>
      <c r="C17" s="138"/>
      <c r="D17" s="138"/>
      <c r="E17" s="138"/>
      <c r="F17" s="138"/>
      <c r="G17" s="138"/>
      <c r="H17" s="138"/>
      <c r="I17" s="138"/>
      <c r="J17" s="139"/>
    </row>
    <row r="18" spans="1:10" x14ac:dyDescent="0.25">
      <c r="A18" s="123" t="s">
        <v>304</v>
      </c>
      <c r="B18" s="124"/>
      <c r="C18" s="106" t="s">
        <v>446</v>
      </c>
      <c r="D18" s="107"/>
      <c r="E18" s="107"/>
      <c r="F18" s="107"/>
      <c r="G18" s="107"/>
      <c r="H18" s="107"/>
      <c r="I18" s="107"/>
      <c r="J18" s="108"/>
    </row>
    <row r="19" spans="1:10" ht="13.8" x14ac:dyDescent="0.25">
      <c r="A19" s="19"/>
      <c r="B19" s="47"/>
      <c r="C19" s="61"/>
      <c r="D19" s="47"/>
      <c r="E19" s="102"/>
      <c r="F19" s="102"/>
      <c r="G19" s="102"/>
      <c r="H19" s="102"/>
      <c r="I19" s="47"/>
      <c r="J19" s="21"/>
    </row>
    <row r="20" spans="1:10" ht="13.8" x14ac:dyDescent="0.25">
      <c r="A20" s="123" t="s">
        <v>305</v>
      </c>
      <c r="B20" s="124"/>
      <c r="C20" s="114">
        <v>51260</v>
      </c>
      <c r="D20" s="115"/>
      <c r="E20" s="102"/>
      <c r="F20" s="102"/>
      <c r="G20" s="106" t="s">
        <v>451</v>
      </c>
      <c r="H20" s="107"/>
      <c r="I20" s="107"/>
      <c r="J20" s="108"/>
    </row>
    <row r="21" spans="1:10" ht="13.8" x14ac:dyDescent="0.25">
      <c r="A21" s="19"/>
      <c r="B21" s="47"/>
      <c r="C21" s="47"/>
      <c r="D21" s="47"/>
      <c r="E21" s="102"/>
      <c r="F21" s="102"/>
      <c r="G21" s="102"/>
      <c r="H21" s="102"/>
      <c r="I21" s="47"/>
      <c r="J21" s="21"/>
    </row>
    <row r="22" spans="1:10" x14ac:dyDescent="0.25">
      <c r="A22" s="123" t="s">
        <v>306</v>
      </c>
      <c r="B22" s="124"/>
      <c r="C22" s="106" t="s">
        <v>452</v>
      </c>
      <c r="D22" s="107"/>
      <c r="E22" s="107"/>
      <c r="F22" s="107"/>
      <c r="G22" s="107"/>
      <c r="H22" s="107"/>
      <c r="I22" s="107"/>
      <c r="J22" s="108"/>
    </row>
    <row r="23" spans="1:10" ht="13.8" x14ac:dyDescent="0.25">
      <c r="A23" s="19"/>
      <c r="B23" s="47"/>
      <c r="C23" s="47"/>
      <c r="D23" s="47"/>
      <c r="E23" s="102"/>
      <c r="F23" s="102"/>
      <c r="G23" s="102"/>
      <c r="H23" s="102"/>
      <c r="I23" s="47"/>
      <c r="J23" s="21"/>
    </row>
    <row r="24" spans="1:10" ht="13.8" x14ac:dyDescent="0.25">
      <c r="A24" s="123" t="s">
        <v>307</v>
      </c>
      <c r="B24" s="124"/>
      <c r="C24" s="129" t="s">
        <v>453</v>
      </c>
      <c r="D24" s="130"/>
      <c r="E24" s="130"/>
      <c r="F24" s="130"/>
      <c r="G24" s="130"/>
      <c r="H24" s="130"/>
      <c r="I24" s="130"/>
      <c r="J24" s="131"/>
    </row>
    <row r="25" spans="1:10" ht="13.8" x14ac:dyDescent="0.25">
      <c r="A25" s="19"/>
      <c r="B25" s="47"/>
      <c r="C25" s="61"/>
      <c r="D25" s="47"/>
      <c r="E25" s="102"/>
      <c r="F25" s="102"/>
      <c r="G25" s="102"/>
      <c r="H25" s="102"/>
      <c r="I25" s="47"/>
      <c r="J25" s="21"/>
    </row>
    <row r="26" spans="1:10" ht="13.8" x14ac:dyDescent="0.25">
      <c r="A26" s="123" t="s">
        <v>308</v>
      </c>
      <c r="B26" s="124"/>
      <c r="C26" s="129" t="s">
        <v>454</v>
      </c>
      <c r="D26" s="130"/>
      <c r="E26" s="130"/>
      <c r="F26" s="130"/>
      <c r="G26" s="130"/>
      <c r="H26" s="130"/>
      <c r="I26" s="130"/>
      <c r="J26" s="131"/>
    </row>
    <row r="27" spans="1:10" ht="13.95" customHeight="1" x14ac:dyDescent="0.25">
      <c r="A27" s="19"/>
      <c r="B27" s="47"/>
      <c r="C27" s="61"/>
      <c r="D27" s="47"/>
      <c r="E27" s="102"/>
      <c r="F27" s="102"/>
      <c r="G27" s="102"/>
      <c r="H27" s="102"/>
      <c r="I27" s="47"/>
      <c r="J27" s="21"/>
    </row>
    <row r="28" spans="1:10" ht="22.95" customHeight="1" x14ac:dyDescent="0.25">
      <c r="A28" s="104" t="s">
        <v>318</v>
      </c>
      <c r="B28" s="124"/>
      <c r="C28" s="34">
        <v>380</v>
      </c>
      <c r="D28" s="22"/>
      <c r="E28" s="128"/>
      <c r="F28" s="128"/>
      <c r="G28" s="128"/>
      <c r="H28" s="128"/>
      <c r="I28" s="132"/>
      <c r="J28" s="133"/>
    </row>
    <row r="29" spans="1:10" ht="13.8" x14ac:dyDescent="0.25">
      <c r="A29" s="19"/>
      <c r="B29" s="47"/>
      <c r="C29" s="47"/>
      <c r="D29" s="47"/>
      <c r="E29" s="102"/>
      <c r="F29" s="102"/>
      <c r="G29" s="102"/>
      <c r="H29" s="102"/>
      <c r="I29" s="47"/>
      <c r="J29" s="21"/>
    </row>
    <row r="30" spans="1:10" ht="14.4" x14ac:dyDescent="0.25">
      <c r="A30" s="123" t="s">
        <v>309</v>
      </c>
      <c r="B30" s="124"/>
      <c r="C30" s="75" t="s">
        <v>330</v>
      </c>
      <c r="D30" s="116" t="s">
        <v>328</v>
      </c>
      <c r="E30" s="117"/>
      <c r="F30" s="117"/>
      <c r="G30" s="117"/>
      <c r="H30" s="68" t="s">
        <v>329</v>
      </c>
      <c r="I30" s="69" t="s">
        <v>330</v>
      </c>
      <c r="J30" s="70"/>
    </row>
    <row r="31" spans="1:10" ht="13.8" x14ac:dyDescent="0.25">
      <c r="A31" s="123"/>
      <c r="B31" s="124"/>
      <c r="C31" s="23"/>
      <c r="D31" s="58"/>
      <c r="E31" s="125"/>
      <c r="F31" s="125"/>
      <c r="G31" s="125"/>
      <c r="H31" s="125"/>
      <c r="I31" s="126"/>
      <c r="J31" s="127"/>
    </row>
    <row r="32" spans="1:10" ht="13.8" x14ac:dyDescent="0.25">
      <c r="A32" s="123" t="s">
        <v>319</v>
      </c>
      <c r="B32" s="124"/>
      <c r="C32" s="34" t="s">
        <v>333</v>
      </c>
      <c r="D32" s="116" t="s">
        <v>331</v>
      </c>
      <c r="E32" s="117"/>
      <c r="F32" s="117"/>
      <c r="G32" s="117"/>
      <c r="H32" s="71" t="s">
        <v>332</v>
      </c>
      <c r="I32" s="72" t="s">
        <v>333</v>
      </c>
      <c r="J32" s="73"/>
    </row>
    <row r="33" spans="1:10" ht="13.8" x14ac:dyDescent="0.25">
      <c r="A33" s="19"/>
      <c r="B33" s="47"/>
      <c r="C33" s="47"/>
      <c r="D33" s="47"/>
      <c r="E33" s="102"/>
      <c r="F33" s="102"/>
      <c r="G33" s="102"/>
      <c r="H33" s="102"/>
      <c r="I33" s="47"/>
      <c r="J33" s="21"/>
    </row>
    <row r="34" spans="1:10" x14ac:dyDescent="0.25">
      <c r="A34" s="116" t="s">
        <v>320</v>
      </c>
      <c r="B34" s="117"/>
      <c r="C34" s="117"/>
      <c r="D34" s="117"/>
      <c r="E34" s="117" t="s">
        <v>310</v>
      </c>
      <c r="F34" s="117"/>
      <c r="G34" s="117"/>
      <c r="H34" s="117"/>
      <c r="I34" s="117"/>
      <c r="J34" s="24" t="s">
        <v>311</v>
      </c>
    </row>
    <row r="35" spans="1:10" ht="13.8" x14ac:dyDescent="0.25">
      <c r="A35" s="19"/>
      <c r="B35" s="47"/>
      <c r="C35" s="47"/>
      <c r="D35" s="47"/>
      <c r="E35" s="102"/>
      <c r="F35" s="102"/>
      <c r="G35" s="102"/>
      <c r="H35" s="102"/>
      <c r="I35" s="47"/>
      <c r="J35" s="57"/>
    </row>
    <row r="36" spans="1:10" x14ac:dyDescent="0.25">
      <c r="A36" s="118" t="s">
        <v>462</v>
      </c>
      <c r="B36" s="119"/>
      <c r="C36" s="119"/>
      <c r="D36" s="119"/>
      <c r="E36" s="118" t="s">
        <v>463</v>
      </c>
      <c r="F36" s="119"/>
      <c r="G36" s="119"/>
      <c r="H36" s="119"/>
      <c r="I36" s="121"/>
      <c r="J36" s="100">
        <v>4628233</v>
      </c>
    </row>
    <row r="37" spans="1:10" ht="13.8" x14ac:dyDescent="0.25">
      <c r="A37" s="19"/>
      <c r="B37" s="47"/>
      <c r="C37" s="61"/>
      <c r="D37" s="122"/>
      <c r="E37" s="122"/>
      <c r="F37" s="122"/>
      <c r="G37" s="122"/>
      <c r="H37" s="122"/>
      <c r="I37" s="122"/>
      <c r="J37" s="21"/>
    </row>
    <row r="38" spans="1:10" x14ac:dyDescent="0.25">
      <c r="A38" s="118" t="s">
        <v>460</v>
      </c>
      <c r="B38" s="119"/>
      <c r="C38" s="119"/>
      <c r="D38" s="121"/>
      <c r="E38" s="118" t="s">
        <v>461</v>
      </c>
      <c r="F38" s="119"/>
      <c r="G38" s="119"/>
      <c r="H38" s="119"/>
      <c r="I38" s="121"/>
      <c r="J38" s="34">
        <v>2741865</v>
      </c>
    </row>
    <row r="39" spans="1:10" ht="13.8" x14ac:dyDescent="0.25">
      <c r="A39" s="19"/>
      <c r="B39" s="47"/>
      <c r="C39" s="61"/>
      <c r="D39" s="60"/>
      <c r="E39" s="122"/>
      <c r="F39" s="122"/>
      <c r="G39" s="122"/>
      <c r="H39" s="122"/>
      <c r="I39" s="49"/>
      <c r="J39" s="21"/>
    </row>
    <row r="40" spans="1:10" x14ac:dyDescent="0.25">
      <c r="A40" s="109"/>
      <c r="B40" s="110"/>
      <c r="C40" s="110"/>
      <c r="D40" s="111"/>
      <c r="E40" s="109"/>
      <c r="F40" s="110"/>
      <c r="G40" s="110"/>
      <c r="H40" s="110"/>
      <c r="I40" s="111"/>
      <c r="J40" s="34"/>
    </row>
    <row r="41" spans="1:10" ht="13.8" x14ac:dyDescent="0.25">
      <c r="A41" s="19"/>
      <c r="B41" s="47"/>
      <c r="C41" s="61"/>
      <c r="D41" s="60"/>
      <c r="E41" s="60"/>
      <c r="F41" s="60"/>
      <c r="G41" s="60"/>
      <c r="H41" s="60"/>
      <c r="I41" s="49"/>
      <c r="J41" s="21"/>
    </row>
    <row r="42" spans="1:10" x14ac:dyDescent="0.25">
      <c r="A42" s="109"/>
      <c r="B42" s="110"/>
      <c r="C42" s="110"/>
      <c r="D42" s="111"/>
      <c r="E42" s="109"/>
      <c r="F42" s="110"/>
      <c r="G42" s="110"/>
      <c r="H42" s="110"/>
      <c r="I42" s="111"/>
      <c r="J42" s="34"/>
    </row>
    <row r="43" spans="1:10" ht="13.8" x14ac:dyDescent="0.25">
      <c r="A43" s="25"/>
      <c r="B43" s="61"/>
      <c r="C43" s="101"/>
      <c r="D43" s="101"/>
      <c r="E43" s="102"/>
      <c r="F43" s="102"/>
      <c r="G43" s="101"/>
      <c r="H43" s="101"/>
      <c r="I43" s="101"/>
      <c r="J43" s="21"/>
    </row>
    <row r="44" spans="1:10" x14ac:dyDescent="0.25">
      <c r="A44" s="109"/>
      <c r="B44" s="110"/>
      <c r="C44" s="110"/>
      <c r="D44" s="111"/>
      <c r="E44" s="109"/>
      <c r="F44" s="110"/>
      <c r="G44" s="110"/>
      <c r="H44" s="110"/>
      <c r="I44" s="111"/>
      <c r="J44" s="34"/>
    </row>
    <row r="45" spans="1:10" ht="13.8" x14ac:dyDescent="0.25">
      <c r="A45" s="25"/>
      <c r="B45" s="61"/>
      <c r="C45" s="61"/>
      <c r="D45" s="47"/>
      <c r="E45" s="120"/>
      <c r="F45" s="120"/>
      <c r="G45" s="101"/>
      <c r="H45" s="101"/>
      <c r="I45" s="47"/>
      <c r="J45" s="21"/>
    </row>
    <row r="46" spans="1:10" x14ac:dyDescent="0.25">
      <c r="A46" s="109"/>
      <c r="B46" s="110"/>
      <c r="C46" s="110"/>
      <c r="D46" s="111"/>
      <c r="E46" s="109"/>
      <c r="F46" s="110"/>
      <c r="G46" s="110"/>
      <c r="H46" s="110"/>
      <c r="I46" s="111"/>
      <c r="J46" s="34"/>
    </row>
    <row r="47" spans="1:10" ht="13.8" x14ac:dyDescent="0.25">
      <c r="A47" s="25"/>
      <c r="B47" s="61"/>
      <c r="C47" s="61"/>
      <c r="D47" s="47"/>
      <c r="E47" s="102"/>
      <c r="F47" s="102"/>
      <c r="G47" s="101"/>
      <c r="H47" s="101"/>
      <c r="I47" s="47"/>
      <c r="J47" s="74" t="s">
        <v>334</v>
      </c>
    </row>
    <row r="48" spans="1:10" ht="13.8" x14ac:dyDescent="0.25">
      <c r="A48" s="25"/>
      <c r="B48" s="61"/>
      <c r="C48" s="61"/>
      <c r="D48" s="47"/>
      <c r="E48" s="102"/>
      <c r="F48" s="102"/>
      <c r="G48" s="101"/>
      <c r="H48" s="101"/>
      <c r="I48" s="47"/>
      <c r="J48" s="74" t="s">
        <v>335</v>
      </c>
    </row>
    <row r="49" spans="1:10" ht="14.4" customHeight="1" x14ac:dyDescent="0.25">
      <c r="A49" s="104" t="s">
        <v>312</v>
      </c>
      <c r="B49" s="105"/>
      <c r="C49" s="114" t="s">
        <v>335</v>
      </c>
      <c r="D49" s="115"/>
      <c r="E49" s="112" t="s">
        <v>336</v>
      </c>
      <c r="F49" s="113"/>
      <c r="G49" s="106"/>
      <c r="H49" s="107"/>
      <c r="I49" s="107"/>
      <c r="J49" s="108"/>
    </row>
    <row r="50" spans="1:10" ht="13.8" x14ac:dyDescent="0.25">
      <c r="A50" s="25"/>
      <c r="B50" s="61"/>
      <c r="C50" s="101"/>
      <c r="D50" s="101"/>
      <c r="E50" s="102"/>
      <c r="F50" s="102"/>
      <c r="G50" s="103" t="s">
        <v>337</v>
      </c>
      <c r="H50" s="103"/>
      <c r="I50" s="103"/>
      <c r="J50" s="26"/>
    </row>
    <row r="51" spans="1:10" ht="13.95" customHeight="1" x14ac:dyDescent="0.25">
      <c r="A51" s="104" t="s">
        <v>313</v>
      </c>
      <c r="B51" s="105"/>
      <c r="C51" s="106" t="s">
        <v>455</v>
      </c>
      <c r="D51" s="107"/>
      <c r="E51" s="107"/>
      <c r="F51" s="107"/>
      <c r="G51" s="107"/>
      <c r="H51" s="107"/>
      <c r="I51" s="107"/>
      <c r="J51" s="108"/>
    </row>
    <row r="52" spans="1:10" ht="13.8" x14ac:dyDescent="0.25">
      <c r="A52" s="19"/>
      <c r="B52" s="47"/>
      <c r="C52" s="128" t="s">
        <v>314</v>
      </c>
      <c r="D52" s="128"/>
      <c r="E52" s="128"/>
      <c r="F52" s="128"/>
      <c r="G52" s="128"/>
      <c r="H52" s="128"/>
      <c r="I52" s="128"/>
      <c r="J52" s="21"/>
    </row>
    <row r="53" spans="1:10" ht="13.8" x14ac:dyDescent="0.25">
      <c r="A53" s="104" t="s">
        <v>315</v>
      </c>
      <c r="B53" s="105"/>
      <c r="C53" s="164" t="s">
        <v>456</v>
      </c>
      <c r="D53" s="165"/>
      <c r="E53" s="166"/>
      <c r="F53" s="102"/>
      <c r="G53" s="102"/>
      <c r="H53" s="117"/>
      <c r="I53" s="117"/>
      <c r="J53" s="167"/>
    </row>
    <row r="54" spans="1:10" ht="13.8" x14ac:dyDescent="0.25">
      <c r="A54" s="19"/>
      <c r="B54" s="47"/>
      <c r="C54" s="61"/>
      <c r="D54" s="47"/>
      <c r="E54" s="102"/>
      <c r="F54" s="102"/>
      <c r="G54" s="102"/>
      <c r="H54" s="102"/>
      <c r="I54" s="47"/>
      <c r="J54" s="21"/>
    </row>
    <row r="55" spans="1:10" ht="14.4" customHeight="1" x14ac:dyDescent="0.25">
      <c r="A55" s="104" t="s">
        <v>307</v>
      </c>
      <c r="B55" s="105"/>
      <c r="C55" s="160" t="s">
        <v>457</v>
      </c>
      <c r="D55" s="161"/>
      <c r="E55" s="161"/>
      <c r="F55" s="161"/>
      <c r="G55" s="161"/>
      <c r="H55" s="161"/>
      <c r="I55" s="161"/>
      <c r="J55" s="162"/>
    </row>
    <row r="56" spans="1:10" ht="13.8" x14ac:dyDescent="0.25">
      <c r="A56" s="19"/>
      <c r="B56" s="47"/>
      <c r="C56" s="47"/>
      <c r="D56" s="47"/>
      <c r="E56" s="102"/>
      <c r="F56" s="102"/>
      <c r="G56" s="102"/>
      <c r="H56" s="102"/>
      <c r="I56" s="47"/>
      <c r="J56" s="21"/>
    </row>
    <row r="57" spans="1:10" ht="13.8" x14ac:dyDescent="0.25">
      <c r="A57" s="104" t="s">
        <v>338</v>
      </c>
      <c r="B57" s="105"/>
      <c r="C57" s="160" t="s">
        <v>458</v>
      </c>
      <c r="D57" s="161"/>
      <c r="E57" s="161"/>
      <c r="F57" s="161"/>
      <c r="G57" s="161"/>
      <c r="H57" s="161"/>
      <c r="I57" s="161"/>
      <c r="J57" s="162"/>
    </row>
    <row r="58" spans="1:10" ht="14.4" customHeight="1" x14ac:dyDescent="0.25">
      <c r="A58" s="19"/>
      <c r="B58" s="47"/>
      <c r="C58" s="103" t="s">
        <v>339</v>
      </c>
      <c r="D58" s="103"/>
      <c r="E58" s="103"/>
      <c r="F58" s="103"/>
      <c r="G58" s="47"/>
      <c r="H58" s="47"/>
      <c r="I58" s="47"/>
      <c r="J58" s="21"/>
    </row>
    <row r="59" spans="1:10" ht="13.8" x14ac:dyDescent="0.25">
      <c r="A59" s="104" t="s">
        <v>340</v>
      </c>
      <c r="B59" s="105"/>
      <c r="C59" s="160" t="s">
        <v>459</v>
      </c>
      <c r="D59" s="161"/>
      <c r="E59" s="161"/>
      <c r="F59" s="161"/>
      <c r="G59" s="161"/>
      <c r="H59" s="161"/>
      <c r="I59" s="161"/>
      <c r="J59" s="162"/>
    </row>
    <row r="60" spans="1:10" ht="14.4" customHeight="1" x14ac:dyDescent="0.25">
      <c r="A60" s="27"/>
      <c r="B60" s="28"/>
      <c r="C60" s="163" t="s">
        <v>341</v>
      </c>
      <c r="D60" s="163"/>
      <c r="E60" s="163"/>
      <c r="F60" s="163"/>
      <c r="G60" s="163"/>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2" zoomScale="110" zoomScaleNormal="100" workbookViewId="0">
      <selection activeCell="K74" sqref="K74"/>
    </sheetView>
  </sheetViews>
  <sheetFormatPr defaultColWidth="8.88671875" defaultRowHeight="13.2" x14ac:dyDescent="0.25"/>
  <cols>
    <col min="8" max="9" width="15.6640625" style="33" customWidth="1"/>
    <col min="10" max="10" width="10.33203125" bestFit="1" customWidth="1"/>
  </cols>
  <sheetData>
    <row r="1" spans="1:9" x14ac:dyDescent="0.25">
      <c r="A1" s="172" t="s">
        <v>1</v>
      </c>
      <c r="B1" s="173"/>
      <c r="C1" s="173"/>
      <c r="D1" s="173"/>
      <c r="E1" s="173"/>
      <c r="F1" s="173"/>
      <c r="G1" s="173"/>
      <c r="H1" s="173"/>
      <c r="I1" s="173"/>
    </row>
    <row r="2" spans="1:9" x14ac:dyDescent="0.25">
      <c r="A2" s="174" t="s">
        <v>465</v>
      </c>
      <c r="B2" s="175"/>
      <c r="C2" s="175"/>
      <c r="D2" s="175"/>
      <c r="E2" s="175"/>
      <c r="F2" s="175"/>
      <c r="G2" s="175"/>
      <c r="H2" s="175"/>
      <c r="I2" s="175"/>
    </row>
    <row r="3" spans="1:9" x14ac:dyDescent="0.25">
      <c r="A3" s="176" t="s">
        <v>445</v>
      </c>
      <c r="B3" s="176"/>
      <c r="C3" s="176"/>
      <c r="D3" s="176"/>
      <c r="E3" s="176"/>
      <c r="F3" s="176"/>
      <c r="G3" s="176"/>
      <c r="H3" s="176"/>
      <c r="I3" s="176"/>
    </row>
    <row r="4" spans="1:9" x14ac:dyDescent="0.25">
      <c r="A4" s="177" t="s">
        <v>464</v>
      </c>
      <c r="B4" s="178"/>
      <c r="C4" s="178"/>
      <c r="D4" s="178"/>
      <c r="E4" s="178"/>
      <c r="F4" s="178"/>
      <c r="G4" s="178"/>
      <c r="H4" s="178"/>
      <c r="I4" s="179"/>
    </row>
    <row r="5" spans="1:9" ht="31.2" thickBot="1" x14ac:dyDescent="0.3">
      <c r="A5" s="183" t="s">
        <v>2</v>
      </c>
      <c r="B5" s="184"/>
      <c r="C5" s="184"/>
      <c r="D5" s="184"/>
      <c r="E5" s="184"/>
      <c r="F5" s="185"/>
      <c r="G5" s="12" t="s">
        <v>104</v>
      </c>
      <c r="H5" s="31" t="s">
        <v>291</v>
      </c>
      <c r="I5" s="32" t="s">
        <v>296</v>
      </c>
    </row>
    <row r="6" spans="1:9" x14ac:dyDescent="0.25">
      <c r="A6" s="180">
        <v>1</v>
      </c>
      <c r="B6" s="181"/>
      <c r="C6" s="181"/>
      <c r="D6" s="181"/>
      <c r="E6" s="181"/>
      <c r="F6" s="182"/>
      <c r="G6" s="13">
        <v>2</v>
      </c>
      <c r="H6" s="14">
        <v>3</v>
      </c>
      <c r="I6" s="14">
        <v>4</v>
      </c>
    </row>
    <row r="7" spans="1:9" x14ac:dyDescent="0.25">
      <c r="A7" s="186"/>
      <c r="B7" s="186"/>
      <c r="C7" s="186"/>
      <c r="D7" s="186"/>
      <c r="E7" s="186"/>
      <c r="F7" s="186"/>
      <c r="G7" s="186"/>
      <c r="H7" s="186"/>
      <c r="I7" s="187"/>
    </row>
    <row r="8" spans="1:9" ht="12.75" customHeight="1" x14ac:dyDescent="0.25">
      <c r="A8" s="188" t="s">
        <v>4</v>
      </c>
      <c r="B8" s="188"/>
      <c r="C8" s="188"/>
      <c r="D8" s="188"/>
      <c r="E8" s="188"/>
      <c r="F8" s="188"/>
      <c r="G8" s="77">
        <v>1</v>
      </c>
      <c r="H8" s="78">
        <v>0</v>
      </c>
      <c r="I8" s="78">
        <v>0</v>
      </c>
    </row>
    <row r="9" spans="1:9" ht="12.75" customHeight="1" x14ac:dyDescent="0.25">
      <c r="A9" s="170" t="s">
        <v>5</v>
      </c>
      <c r="B9" s="170"/>
      <c r="C9" s="170"/>
      <c r="D9" s="170"/>
      <c r="E9" s="170"/>
      <c r="F9" s="170"/>
      <c r="G9" s="79">
        <v>2</v>
      </c>
      <c r="H9" s="80">
        <f>H10+H17+H27+H38+H43</f>
        <v>135808270</v>
      </c>
      <c r="I9" s="80">
        <f>I10+I17+I27+I38+I43</f>
        <v>128714724</v>
      </c>
    </row>
    <row r="10" spans="1:9" ht="12.75" customHeight="1" x14ac:dyDescent="0.25">
      <c r="A10" s="169" t="s">
        <v>6</v>
      </c>
      <c r="B10" s="169"/>
      <c r="C10" s="169"/>
      <c r="D10" s="169"/>
      <c r="E10" s="169"/>
      <c r="F10" s="169"/>
      <c r="G10" s="79">
        <v>3</v>
      </c>
      <c r="H10" s="80">
        <f>H11+H12+H13+H14+H15+H16</f>
        <v>8583447</v>
      </c>
      <c r="I10" s="80">
        <f>I11+I12+I13+I14+I15+I16</f>
        <v>7544253</v>
      </c>
    </row>
    <row r="11" spans="1:9" ht="12.75" customHeight="1" x14ac:dyDescent="0.25">
      <c r="A11" s="168" t="s">
        <v>7</v>
      </c>
      <c r="B11" s="168"/>
      <c r="C11" s="168"/>
      <c r="D11" s="168"/>
      <c r="E11" s="168"/>
      <c r="F11" s="168"/>
      <c r="G11" s="77">
        <v>4</v>
      </c>
      <c r="H11" s="78">
        <v>0</v>
      </c>
      <c r="I11" s="78">
        <v>0</v>
      </c>
    </row>
    <row r="12" spans="1:9" ht="23.4" customHeight="1" x14ac:dyDescent="0.25">
      <c r="A12" s="168" t="s">
        <v>8</v>
      </c>
      <c r="B12" s="168"/>
      <c r="C12" s="168"/>
      <c r="D12" s="168"/>
      <c r="E12" s="168"/>
      <c r="F12" s="168"/>
      <c r="G12" s="77">
        <v>5</v>
      </c>
      <c r="H12" s="78">
        <v>207363</v>
      </c>
      <c r="I12" s="78">
        <v>194181</v>
      </c>
    </row>
    <row r="13" spans="1:9" ht="12.75" customHeight="1" x14ac:dyDescent="0.25">
      <c r="A13" s="168" t="s">
        <v>9</v>
      </c>
      <c r="B13" s="168"/>
      <c r="C13" s="168"/>
      <c r="D13" s="168"/>
      <c r="E13" s="168"/>
      <c r="F13" s="168"/>
      <c r="G13" s="77">
        <v>6</v>
      </c>
      <c r="H13" s="78">
        <v>489331</v>
      </c>
      <c r="I13" s="78">
        <v>489331</v>
      </c>
    </row>
    <row r="14" spans="1:9" ht="12.75" customHeight="1" x14ac:dyDescent="0.25">
      <c r="A14" s="168" t="s">
        <v>10</v>
      </c>
      <c r="B14" s="168"/>
      <c r="C14" s="168"/>
      <c r="D14" s="168"/>
      <c r="E14" s="168"/>
      <c r="F14" s="168"/>
      <c r="G14" s="77">
        <v>7</v>
      </c>
      <c r="H14" s="78">
        <v>0</v>
      </c>
      <c r="I14" s="78">
        <v>0</v>
      </c>
    </row>
    <row r="15" spans="1:9" ht="12.75" customHeight="1" x14ac:dyDescent="0.25">
      <c r="A15" s="168" t="s">
        <v>11</v>
      </c>
      <c r="B15" s="168"/>
      <c r="C15" s="168"/>
      <c r="D15" s="168"/>
      <c r="E15" s="168"/>
      <c r="F15" s="168"/>
      <c r="G15" s="77">
        <v>8</v>
      </c>
      <c r="H15" s="78">
        <v>0</v>
      </c>
      <c r="I15" s="78">
        <v>0</v>
      </c>
    </row>
    <row r="16" spans="1:9" ht="12.75" customHeight="1" x14ac:dyDescent="0.25">
      <c r="A16" s="168" t="s">
        <v>12</v>
      </c>
      <c r="B16" s="168"/>
      <c r="C16" s="168"/>
      <c r="D16" s="168"/>
      <c r="E16" s="168"/>
      <c r="F16" s="168"/>
      <c r="G16" s="77">
        <v>9</v>
      </c>
      <c r="H16" s="78">
        <v>7886753</v>
      </c>
      <c r="I16" s="78">
        <v>6860741</v>
      </c>
    </row>
    <row r="17" spans="1:9" ht="12.75" customHeight="1" x14ac:dyDescent="0.25">
      <c r="A17" s="169" t="s">
        <v>13</v>
      </c>
      <c r="B17" s="169"/>
      <c r="C17" s="169"/>
      <c r="D17" s="169"/>
      <c r="E17" s="169"/>
      <c r="F17" s="169"/>
      <c r="G17" s="79">
        <v>10</v>
      </c>
      <c r="H17" s="80">
        <f>H18+H19+H20+H21+H22+H23+H24+H25+H26</f>
        <v>124894200</v>
      </c>
      <c r="I17" s="80">
        <f>I18+I19+I20+I21+I22+I23+I24+I25+I26</f>
        <v>118809771</v>
      </c>
    </row>
    <row r="18" spans="1:9" ht="12.75" customHeight="1" x14ac:dyDescent="0.25">
      <c r="A18" s="168" t="s">
        <v>14</v>
      </c>
      <c r="B18" s="168"/>
      <c r="C18" s="168"/>
      <c r="D18" s="168"/>
      <c r="E18" s="168"/>
      <c r="F18" s="168"/>
      <c r="G18" s="77">
        <v>11</v>
      </c>
      <c r="H18" s="78">
        <f>35917877-190120+1978</f>
        <v>35729735</v>
      </c>
      <c r="I18" s="78">
        <v>35729735</v>
      </c>
    </row>
    <row r="19" spans="1:9" ht="12.75" customHeight="1" x14ac:dyDescent="0.25">
      <c r="A19" s="168" t="s">
        <v>15</v>
      </c>
      <c r="B19" s="168"/>
      <c r="C19" s="168"/>
      <c r="D19" s="168"/>
      <c r="E19" s="168"/>
      <c r="F19" s="168"/>
      <c r="G19" s="77">
        <v>12</v>
      </c>
      <c r="H19" s="78">
        <f>64921340-1978</f>
        <v>64919362</v>
      </c>
      <c r="I19" s="78">
        <v>62055532</v>
      </c>
    </row>
    <row r="20" spans="1:9" ht="12.75" customHeight="1" x14ac:dyDescent="0.25">
      <c r="A20" s="168" t="s">
        <v>16</v>
      </c>
      <c r="B20" s="168"/>
      <c r="C20" s="168"/>
      <c r="D20" s="168"/>
      <c r="E20" s="168"/>
      <c r="F20" s="168"/>
      <c r="G20" s="77">
        <v>13</v>
      </c>
      <c r="H20" s="78">
        <v>19338248</v>
      </c>
      <c r="I20" s="78">
        <v>15850782</v>
      </c>
    </row>
    <row r="21" spans="1:9" ht="12.75" customHeight="1" x14ac:dyDescent="0.25">
      <c r="A21" s="168" t="s">
        <v>17</v>
      </c>
      <c r="B21" s="168"/>
      <c r="C21" s="168"/>
      <c r="D21" s="168"/>
      <c r="E21" s="168"/>
      <c r="F21" s="168"/>
      <c r="G21" s="77">
        <v>14</v>
      </c>
      <c r="H21" s="78">
        <v>0</v>
      </c>
      <c r="I21" s="78">
        <v>0</v>
      </c>
    </row>
    <row r="22" spans="1:9" ht="12.75" customHeight="1" x14ac:dyDescent="0.25">
      <c r="A22" s="168" t="s">
        <v>18</v>
      </c>
      <c r="B22" s="168"/>
      <c r="C22" s="168"/>
      <c r="D22" s="168"/>
      <c r="E22" s="168"/>
      <c r="F22" s="168"/>
      <c r="G22" s="77">
        <v>15</v>
      </c>
      <c r="H22" s="78">
        <v>405799</v>
      </c>
      <c r="I22" s="78">
        <v>311393</v>
      </c>
    </row>
    <row r="23" spans="1:9" ht="12.75" customHeight="1" x14ac:dyDescent="0.25">
      <c r="A23" s="168" t="s">
        <v>19</v>
      </c>
      <c r="B23" s="168"/>
      <c r="C23" s="168"/>
      <c r="D23" s="168"/>
      <c r="E23" s="168"/>
      <c r="F23" s="168"/>
      <c r="G23" s="77">
        <v>16</v>
      </c>
      <c r="H23" s="78">
        <v>0</v>
      </c>
      <c r="I23" s="78">
        <v>0</v>
      </c>
    </row>
    <row r="24" spans="1:9" ht="12.75" customHeight="1" x14ac:dyDescent="0.25">
      <c r="A24" s="168" t="s">
        <v>20</v>
      </c>
      <c r="B24" s="168"/>
      <c r="C24" s="168"/>
      <c r="D24" s="168"/>
      <c r="E24" s="168"/>
      <c r="F24" s="168"/>
      <c r="G24" s="77">
        <v>17</v>
      </c>
      <c r="H24" s="78">
        <v>98835</v>
      </c>
      <c r="I24" s="78">
        <v>470361</v>
      </c>
    </row>
    <row r="25" spans="1:9" ht="12.75" customHeight="1" x14ac:dyDescent="0.25">
      <c r="A25" s="168" t="s">
        <v>21</v>
      </c>
      <c r="B25" s="168"/>
      <c r="C25" s="168"/>
      <c r="D25" s="168"/>
      <c r="E25" s="168"/>
      <c r="F25" s="168"/>
      <c r="G25" s="77">
        <v>18</v>
      </c>
      <c r="H25" s="78">
        <v>0</v>
      </c>
      <c r="I25" s="78">
        <v>0</v>
      </c>
    </row>
    <row r="26" spans="1:9" ht="12.75" customHeight="1" x14ac:dyDescent="0.25">
      <c r="A26" s="168" t="s">
        <v>22</v>
      </c>
      <c r="B26" s="168"/>
      <c r="C26" s="168"/>
      <c r="D26" s="168"/>
      <c r="E26" s="168"/>
      <c r="F26" s="168"/>
      <c r="G26" s="77">
        <v>19</v>
      </c>
      <c r="H26" s="78">
        <f>4212101+190120</f>
        <v>4402221</v>
      </c>
      <c r="I26" s="78">
        <v>4391968</v>
      </c>
    </row>
    <row r="27" spans="1:9" ht="12.75" customHeight="1" x14ac:dyDescent="0.25">
      <c r="A27" s="169" t="s">
        <v>23</v>
      </c>
      <c r="B27" s="169"/>
      <c r="C27" s="169"/>
      <c r="D27" s="169"/>
      <c r="E27" s="169"/>
      <c r="F27" s="169"/>
      <c r="G27" s="79">
        <v>20</v>
      </c>
      <c r="H27" s="80">
        <f>SUM(H28:H37)</f>
        <v>130072</v>
      </c>
      <c r="I27" s="80">
        <f>SUM(I28:I37)</f>
        <v>130072</v>
      </c>
    </row>
    <row r="28" spans="1:9" ht="12.75" customHeight="1" x14ac:dyDescent="0.25">
      <c r="A28" s="168" t="s">
        <v>24</v>
      </c>
      <c r="B28" s="168"/>
      <c r="C28" s="168"/>
      <c r="D28" s="168"/>
      <c r="E28" s="168"/>
      <c r="F28" s="168"/>
      <c r="G28" s="77">
        <v>21</v>
      </c>
      <c r="H28" s="78">
        <v>0</v>
      </c>
      <c r="I28" s="78">
        <v>0</v>
      </c>
    </row>
    <row r="29" spans="1:9" ht="12.75" customHeight="1" x14ac:dyDescent="0.25">
      <c r="A29" s="168" t="s">
        <v>25</v>
      </c>
      <c r="B29" s="168"/>
      <c r="C29" s="168"/>
      <c r="D29" s="168"/>
      <c r="E29" s="168"/>
      <c r="F29" s="168"/>
      <c r="G29" s="77">
        <v>22</v>
      </c>
      <c r="H29" s="78">
        <v>0</v>
      </c>
      <c r="I29" s="78">
        <v>0</v>
      </c>
    </row>
    <row r="30" spans="1:9" ht="12.75" customHeight="1" x14ac:dyDescent="0.25">
      <c r="A30" s="168" t="s">
        <v>26</v>
      </c>
      <c r="B30" s="168"/>
      <c r="C30" s="168"/>
      <c r="D30" s="168"/>
      <c r="E30" s="168"/>
      <c r="F30" s="168"/>
      <c r="G30" s="77">
        <v>23</v>
      </c>
      <c r="H30" s="78">
        <v>0</v>
      </c>
      <c r="I30" s="78">
        <v>0</v>
      </c>
    </row>
    <row r="31" spans="1:9" ht="24.6" customHeight="1" x14ac:dyDescent="0.25">
      <c r="A31" s="168" t="s">
        <v>27</v>
      </c>
      <c r="B31" s="168"/>
      <c r="C31" s="168"/>
      <c r="D31" s="168"/>
      <c r="E31" s="168"/>
      <c r="F31" s="168"/>
      <c r="G31" s="77">
        <v>24</v>
      </c>
      <c r="H31" s="78">
        <v>0</v>
      </c>
      <c r="I31" s="78">
        <v>0</v>
      </c>
    </row>
    <row r="32" spans="1:9" ht="24" customHeight="1" x14ac:dyDescent="0.25">
      <c r="A32" s="168" t="s">
        <v>28</v>
      </c>
      <c r="B32" s="168"/>
      <c r="C32" s="168"/>
      <c r="D32" s="168"/>
      <c r="E32" s="168"/>
      <c r="F32" s="168"/>
      <c r="G32" s="77">
        <v>25</v>
      </c>
      <c r="H32" s="78">
        <v>0</v>
      </c>
      <c r="I32" s="78">
        <v>0</v>
      </c>
    </row>
    <row r="33" spans="1:9" ht="26.4" customHeight="1" x14ac:dyDescent="0.25">
      <c r="A33" s="168" t="s">
        <v>29</v>
      </c>
      <c r="B33" s="168"/>
      <c r="C33" s="168"/>
      <c r="D33" s="168"/>
      <c r="E33" s="168"/>
      <c r="F33" s="168"/>
      <c r="G33" s="77">
        <v>26</v>
      </c>
      <c r="H33" s="78">
        <v>0</v>
      </c>
      <c r="I33" s="78">
        <v>0</v>
      </c>
    </row>
    <row r="34" spans="1:9" ht="12.75" customHeight="1" x14ac:dyDescent="0.25">
      <c r="A34" s="168" t="s">
        <v>30</v>
      </c>
      <c r="B34" s="168"/>
      <c r="C34" s="168"/>
      <c r="D34" s="168"/>
      <c r="E34" s="168"/>
      <c r="F34" s="168"/>
      <c r="G34" s="77">
        <v>27</v>
      </c>
      <c r="H34" s="78">
        <v>0</v>
      </c>
      <c r="I34" s="78">
        <v>0</v>
      </c>
    </row>
    <row r="35" spans="1:9" ht="12.75" customHeight="1" x14ac:dyDescent="0.25">
      <c r="A35" s="168" t="s">
        <v>31</v>
      </c>
      <c r="B35" s="168"/>
      <c r="C35" s="168"/>
      <c r="D35" s="168"/>
      <c r="E35" s="168"/>
      <c r="F35" s="168"/>
      <c r="G35" s="77">
        <v>28</v>
      </c>
      <c r="H35" s="78">
        <v>130072</v>
      </c>
      <c r="I35" s="78">
        <v>130072</v>
      </c>
    </row>
    <row r="36" spans="1:9" ht="12.75" customHeight="1" x14ac:dyDescent="0.25">
      <c r="A36" s="168" t="s">
        <v>32</v>
      </c>
      <c r="B36" s="168"/>
      <c r="C36" s="168"/>
      <c r="D36" s="168"/>
      <c r="E36" s="168"/>
      <c r="F36" s="168"/>
      <c r="G36" s="77">
        <v>29</v>
      </c>
      <c r="H36" s="78">
        <v>0</v>
      </c>
      <c r="I36" s="78">
        <v>0</v>
      </c>
    </row>
    <row r="37" spans="1:9" ht="12.75" customHeight="1" x14ac:dyDescent="0.25">
      <c r="A37" s="168" t="s">
        <v>33</v>
      </c>
      <c r="B37" s="168"/>
      <c r="C37" s="168"/>
      <c r="D37" s="168"/>
      <c r="E37" s="168"/>
      <c r="F37" s="168"/>
      <c r="G37" s="77">
        <v>30</v>
      </c>
      <c r="H37" s="78">
        <v>0</v>
      </c>
      <c r="I37" s="78">
        <v>0</v>
      </c>
    </row>
    <row r="38" spans="1:9" ht="12.75" customHeight="1" x14ac:dyDescent="0.25">
      <c r="A38" s="169" t="s">
        <v>34</v>
      </c>
      <c r="B38" s="169"/>
      <c r="C38" s="169"/>
      <c r="D38" s="169"/>
      <c r="E38" s="169"/>
      <c r="F38" s="169"/>
      <c r="G38" s="79">
        <v>31</v>
      </c>
      <c r="H38" s="80">
        <f>H39+H40+H41+H42</f>
        <v>0</v>
      </c>
      <c r="I38" s="80">
        <f>I39+I40+I41+I42</f>
        <v>0</v>
      </c>
    </row>
    <row r="39" spans="1:9" ht="12.75" customHeight="1" x14ac:dyDescent="0.25">
      <c r="A39" s="168" t="s">
        <v>35</v>
      </c>
      <c r="B39" s="168"/>
      <c r="C39" s="168"/>
      <c r="D39" s="168"/>
      <c r="E39" s="168"/>
      <c r="F39" s="168"/>
      <c r="G39" s="77">
        <v>32</v>
      </c>
      <c r="H39" s="78">
        <v>0</v>
      </c>
      <c r="I39" s="78">
        <v>0</v>
      </c>
    </row>
    <row r="40" spans="1:9" ht="12.75" customHeight="1" x14ac:dyDescent="0.25">
      <c r="A40" s="168" t="s">
        <v>36</v>
      </c>
      <c r="B40" s="168"/>
      <c r="C40" s="168"/>
      <c r="D40" s="168"/>
      <c r="E40" s="168"/>
      <c r="F40" s="168"/>
      <c r="G40" s="77">
        <v>33</v>
      </c>
      <c r="H40" s="78">
        <v>0</v>
      </c>
      <c r="I40" s="78">
        <v>0</v>
      </c>
    </row>
    <row r="41" spans="1:9" ht="12.75" customHeight="1" x14ac:dyDescent="0.25">
      <c r="A41" s="168" t="s">
        <v>37</v>
      </c>
      <c r="B41" s="168"/>
      <c r="C41" s="168"/>
      <c r="D41" s="168"/>
      <c r="E41" s="168"/>
      <c r="F41" s="168"/>
      <c r="G41" s="77">
        <v>34</v>
      </c>
      <c r="H41" s="78">
        <v>0</v>
      </c>
      <c r="I41" s="78">
        <v>0</v>
      </c>
    </row>
    <row r="42" spans="1:9" ht="12.75" customHeight="1" x14ac:dyDescent="0.25">
      <c r="A42" s="168" t="s">
        <v>38</v>
      </c>
      <c r="B42" s="168"/>
      <c r="C42" s="168"/>
      <c r="D42" s="168"/>
      <c r="E42" s="168"/>
      <c r="F42" s="168"/>
      <c r="G42" s="77">
        <v>35</v>
      </c>
      <c r="H42" s="78">
        <v>0</v>
      </c>
      <c r="I42" s="78">
        <v>0</v>
      </c>
    </row>
    <row r="43" spans="1:9" ht="12.75" customHeight="1" x14ac:dyDescent="0.25">
      <c r="A43" s="171" t="s">
        <v>39</v>
      </c>
      <c r="B43" s="171"/>
      <c r="C43" s="171"/>
      <c r="D43" s="171"/>
      <c r="E43" s="171"/>
      <c r="F43" s="171"/>
      <c r="G43" s="77">
        <v>36</v>
      </c>
      <c r="H43" s="78">
        <v>2200551</v>
      </c>
      <c r="I43" s="78">
        <v>2230628</v>
      </c>
    </row>
    <row r="44" spans="1:9" ht="12.75" customHeight="1" x14ac:dyDescent="0.25">
      <c r="A44" s="170" t="s">
        <v>40</v>
      </c>
      <c r="B44" s="170"/>
      <c r="C44" s="170"/>
      <c r="D44" s="170"/>
      <c r="E44" s="170"/>
      <c r="F44" s="170"/>
      <c r="G44" s="79">
        <v>37</v>
      </c>
      <c r="H44" s="80">
        <f>H45+H53+H60+H70</f>
        <v>2852964</v>
      </c>
      <c r="I44" s="80">
        <f>I45+I53+I60+I70</f>
        <v>4000018</v>
      </c>
    </row>
    <row r="45" spans="1:9" ht="12.75" customHeight="1" x14ac:dyDescent="0.25">
      <c r="A45" s="169" t="s">
        <v>41</v>
      </c>
      <c r="B45" s="169"/>
      <c r="C45" s="169"/>
      <c r="D45" s="169"/>
      <c r="E45" s="169"/>
      <c r="F45" s="169"/>
      <c r="G45" s="79">
        <v>38</v>
      </c>
      <c r="H45" s="80">
        <f>SUM(H46:H52)</f>
        <v>117322</v>
      </c>
      <c r="I45" s="80">
        <f>SUM(I46:I52)</f>
        <v>152506</v>
      </c>
    </row>
    <row r="46" spans="1:9" ht="12.75" customHeight="1" x14ac:dyDescent="0.25">
      <c r="A46" s="168" t="s">
        <v>42</v>
      </c>
      <c r="B46" s="168"/>
      <c r="C46" s="168"/>
      <c r="D46" s="168"/>
      <c r="E46" s="168"/>
      <c r="F46" s="168"/>
      <c r="G46" s="77">
        <v>39</v>
      </c>
      <c r="H46" s="78">
        <f>117322-3181</f>
        <v>114141</v>
      </c>
      <c r="I46" s="78">
        <v>147931</v>
      </c>
    </row>
    <row r="47" spans="1:9" ht="12.75" customHeight="1" x14ac:dyDescent="0.25">
      <c r="A47" s="168" t="s">
        <v>43</v>
      </c>
      <c r="B47" s="168"/>
      <c r="C47" s="168"/>
      <c r="D47" s="168"/>
      <c r="E47" s="168"/>
      <c r="F47" s="168"/>
      <c r="G47" s="77">
        <v>40</v>
      </c>
      <c r="H47" s="78">
        <v>0</v>
      </c>
      <c r="I47" s="78">
        <v>0</v>
      </c>
    </row>
    <row r="48" spans="1:9" ht="12.75" customHeight="1" x14ac:dyDescent="0.25">
      <c r="A48" s="168" t="s">
        <v>44</v>
      </c>
      <c r="B48" s="168"/>
      <c r="C48" s="168"/>
      <c r="D48" s="168"/>
      <c r="E48" s="168"/>
      <c r="F48" s="168"/>
      <c r="G48" s="77">
        <v>41</v>
      </c>
      <c r="H48" s="78">
        <v>0</v>
      </c>
      <c r="I48" s="78">
        <v>0</v>
      </c>
    </row>
    <row r="49" spans="1:9" ht="12.75" customHeight="1" x14ac:dyDescent="0.25">
      <c r="A49" s="168" t="s">
        <v>45</v>
      </c>
      <c r="B49" s="168"/>
      <c r="C49" s="168"/>
      <c r="D49" s="168"/>
      <c r="E49" s="168"/>
      <c r="F49" s="168"/>
      <c r="G49" s="77">
        <v>42</v>
      </c>
      <c r="H49" s="78">
        <v>3181</v>
      </c>
      <c r="I49" s="78">
        <v>4575</v>
      </c>
    </row>
    <row r="50" spans="1:9" ht="12.75" customHeight="1" x14ac:dyDescent="0.25">
      <c r="A50" s="168" t="s">
        <v>46</v>
      </c>
      <c r="B50" s="168"/>
      <c r="C50" s="168"/>
      <c r="D50" s="168"/>
      <c r="E50" s="168"/>
      <c r="F50" s="168"/>
      <c r="G50" s="77">
        <v>43</v>
      </c>
      <c r="H50" s="78">
        <v>0</v>
      </c>
      <c r="I50" s="78">
        <v>0</v>
      </c>
    </row>
    <row r="51" spans="1:9" ht="12.75" customHeight="1" x14ac:dyDescent="0.25">
      <c r="A51" s="168" t="s">
        <v>47</v>
      </c>
      <c r="B51" s="168"/>
      <c r="C51" s="168"/>
      <c r="D51" s="168"/>
      <c r="E51" s="168"/>
      <c r="F51" s="168"/>
      <c r="G51" s="77">
        <v>44</v>
      </c>
      <c r="H51" s="78">
        <v>0</v>
      </c>
      <c r="I51" s="78">
        <v>0</v>
      </c>
    </row>
    <row r="52" spans="1:9" ht="12.75" customHeight="1" x14ac:dyDescent="0.25">
      <c r="A52" s="168" t="s">
        <v>48</v>
      </c>
      <c r="B52" s="168"/>
      <c r="C52" s="168"/>
      <c r="D52" s="168"/>
      <c r="E52" s="168"/>
      <c r="F52" s="168"/>
      <c r="G52" s="77">
        <v>45</v>
      </c>
      <c r="H52" s="78">
        <v>0</v>
      </c>
      <c r="I52" s="78">
        <v>0</v>
      </c>
    </row>
    <row r="53" spans="1:9" ht="12.75" customHeight="1" x14ac:dyDescent="0.25">
      <c r="A53" s="169" t="s">
        <v>49</v>
      </c>
      <c r="B53" s="169"/>
      <c r="C53" s="169"/>
      <c r="D53" s="169"/>
      <c r="E53" s="169"/>
      <c r="F53" s="169"/>
      <c r="G53" s="79">
        <v>46</v>
      </c>
      <c r="H53" s="80">
        <f>SUM(H54:H59)</f>
        <v>966515</v>
      </c>
      <c r="I53" s="80">
        <f>SUM(I54:I59)</f>
        <v>1149433</v>
      </c>
    </row>
    <row r="54" spans="1:9" ht="12.75" customHeight="1" x14ac:dyDescent="0.25">
      <c r="A54" s="168" t="s">
        <v>50</v>
      </c>
      <c r="B54" s="168"/>
      <c r="C54" s="168"/>
      <c r="D54" s="168"/>
      <c r="E54" s="168"/>
      <c r="F54" s="168"/>
      <c r="G54" s="77">
        <v>47</v>
      </c>
      <c r="H54" s="78">
        <v>0</v>
      </c>
      <c r="I54" s="78">
        <v>0</v>
      </c>
    </row>
    <row r="55" spans="1:9" ht="12.75" customHeight="1" x14ac:dyDescent="0.25">
      <c r="A55" s="168" t="s">
        <v>51</v>
      </c>
      <c r="B55" s="168"/>
      <c r="C55" s="168"/>
      <c r="D55" s="168"/>
      <c r="E55" s="168"/>
      <c r="F55" s="168"/>
      <c r="G55" s="77">
        <v>48</v>
      </c>
      <c r="H55" s="78">
        <v>0</v>
      </c>
      <c r="I55" s="78">
        <v>0</v>
      </c>
    </row>
    <row r="56" spans="1:9" ht="12.75" customHeight="1" x14ac:dyDescent="0.25">
      <c r="A56" s="168" t="s">
        <v>52</v>
      </c>
      <c r="B56" s="168"/>
      <c r="C56" s="168"/>
      <c r="D56" s="168"/>
      <c r="E56" s="168"/>
      <c r="F56" s="168"/>
      <c r="G56" s="77">
        <v>49</v>
      </c>
      <c r="H56" s="78">
        <v>456858</v>
      </c>
      <c r="I56" s="78">
        <v>494489</v>
      </c>
    </row>
    <row r="57" spans="1:9" ht="12.75" customHeight="1" x14ac:dyDescent="0.25">
      <c r="A57" s="168" t="s">
        <v>53</v>
      </c>
      <c r="B57" s="168"/>
      <c r="C57" s="168"/>
      <c r="D57" s="168"/>
      <c r="E57" s="168"/>
      <c r="F57" s="168"/>
      <c r="G57" s="77">
        <v>50</v>
      </c>
      <c r="H57" s="78">
        <v>12604</v>
      </c>
      <c r="I57" s="78">
        <v>24656</v>
      </c>
    </row>
    <row r="58" spans="1:9" ht="12.75" customHeight="1" x14ac:dyDescent="0.25">
      <c r="A58" s="168" t="s">
        <v>54</v>
      </c>
      <c r="B58" s="168"/>
      <c r="C58" s="168"/>
      <c r="D58" s="168"/>
      <c r="E58" s="168"/>
      <c r="F58" s="168"/>
      <c r="G58" s="77">
        <v>51</v>
      </c>
      <c r="H58" s="78">
        <v>305260</v>
      </c>
      <c r="I58" s="78">
        <v>220727</v>
      </c>
    </row>
    <row r="59" spans="1:9" ht="12.75" customHeight="1" x14ac:dyDescent="0.25">
      <c r="A59" s="168" t="s">
        <v>55</v>
      </c>
      <c r="B59" s="168"/>
      <c r="C59" s="168"/>
      <c r="D59" s="168"/>
      <c r="E59" s="168"/>
      <c r="F59" s="168"/>
      <c r="G59" s="77">
        <v>52</v>
      </c>
      <c r="H59" s="78">
        <f>354042-12604-149645</f>
        <v>191793</v>
      </c>
      <c r="I59" s="78">
        <v>409561</v>
      </c>
    </row>
    <row r="60" spans="1:9" ht="12.75" customHeight="1" x14ac:dyDescent="0.25">
      <c r="A60" s="169" t="s">
        <v>56</v>
      </c>
      <c r="B60" s="169"/>
      <c r="C60" s="169"/>
      <c r="D60" s="169"/>
      <c r="E60" s="169"/>
      <c r="F60" s="169"/>
      <c r="G60" s="79">
        <v>53</v>
      </c>
      <c r="H60" s="80">
        <f>SUM(H61:H69)</f>
        <v>0</v>
      </c>
      <c r="I60" s="80">
        <f>SUM(I61:I69)</f>
        <v>0</v>
      </c>
    </row>
    <row r="61" spans="1:9" ht="12.75" customHeight="1" x14ac:dyDescent="0.25">
      <c r="A61" s="168" t="s">
        <v>24</v>
      </c>
      <c r="B61" s="168"/>
      <c r="C61" s="168"/>
      <c r="D61" s="168"/>
      <c r="E61" s="168"/>
      <c r="F61" s="168"/>
      <c r="G61" s="77">
        <v>54</v>
      </c>
      <c r="H61" s="78">
        <v>0</v>
      </c>
      <c r="I61" s="78">
        <v>0</v>
      </c>
    </row>
    <row r="62" spans="1:9" ht="12.75" customHeight="1" x14ac:dyDescent="0.25">
      <c r="A62" s="168" t="s">
        <v>25</v>
      </c>
      <c r="B62" s="168"/>
      <c r="C62" s="168"/>
      <c r="D62" s="168"/>
      <c r="E62" s="168"/>
      <c r="F62" s="168"/>
      <c r="G62" s="77">
        <v>55</v>
      </c>
      <c r="H62" s="78">
        <v>0</v>
      </c>
      <c r="I62" s="78">
        <v>0</v>
      </c>
    </row>
    <row r="63" spans="1:9" ht="12.75" customHeight="1" x14ac:dyDescent="0.25">
      <c r="A63" s="168" t="s">
        <v>26</v>
      </c>
      <c r="B63" s="168"/>
      <c r="C63" s="168"/>
      <c r="D63" s="168"/>
      <c r="E63" s="168"/>
      <c r="F63" s="168"/>
      <c r="G63" s="77">
        <v>56</v>
      </c>
      <c r="H63" s="78">
        <v>0</v>
      </c>
      <c r="I63" s="78">
        <v>0</v>
      </c>
    </row>
    <row r="64" spans="1:9" ht="23.4" customHeight="1" x14ac:dyDescent="0.25">
      <c r="A64" s="168" t="s">
        <v>57</v>
      </c>
      <c r="B64" s="168"/>
      <c r="C64" s="168"/>
      <c r="D64" s="168"/>
      <c r="E64" s="168"/>
      <c r="F64" s="168"/>
      <c r="G64" s="77">
        <v>57</v>
      </c>
      <c r="H64" s="78">
        <v>0</v>
      </c>
      <c r="I64" s="78">
        <v>0</v>
      </c>
    </row>
    <row r="65" spans="1:9" ht="21" customHeight="1" x14ac:dyDescent="0.25">
      <c r="A65" s="168" t="s">
        <v>28</v>
      </c>
      <c r="B65" s="168"/>
      <c r="C65" s="168"/>
      <c r="D65" s="168"/>
      <c r="E65" s="168"/>
      <c r="F65" s="168"/>
      <c r="G65" s="77">
        <v>58</v>
      </c>
      <c r="H65" s="78">
        <v>0</v>
      </c>
      <c r="I65" s="78">
        <v>0</v>
      </c>
    </row>
    <row r="66" spans="1:9" ht="22.95" customHeight="1" x14ac:dyDescent="0.25">
      <c r="A66" s="168" t="s">
        <v>29</v>
      </c>
      <c r="B66" s="168"/>
      <c r="C66" s="168"/>
      <c r="D66" s="168"/>
      <c r="E66" s="168"/>
      <c r="F66" s="168"/>
      <c r="G66" s="77">
        <v>59</v>
      </c>
      <c r="H66" s="78">
        <v>0</v>
      </c>
      <c r="I66" s="78">
        <v>0</v>
      </c>
    </row>
    <row r="67" spans="1:9" ht="12.75" customHeight="1" x14ac:dyDescent="0.25">
      <c r="A67" s="168" t="s">
        <v>30</v>
      </c>
      <c r="B67" s="168"/>
      <c r="C67" s="168"/>
      <c r="D67" s="168"/>
      <c r="E67" s="168"/>
      <c r="F67" s="168"/>
      <c r="G67" s="77">
        <v>60</v>
      </c>
      <c r="H67" s="78">
        <v>0</v>
      </c>
      <c r="I67" s="78">
        <v>0</v>
      </c>
    </row>
    <row r="68" spans="1:9" ht="12.75" customHeight="1" x14ac:dyDescent="0.25">
      <c r="A68" s="168" t="s">
        <v>31</v>
      </c>
      <c r="B68" s="168"/>
      <c r="C68" s="168"/>
      <c r="D68" s="168"/>
      <c r="E68" s="168"/>
      <c r="F68" s="168"/>
      <c r="G68" s="77">
        <v>61</v>
      </c>
      <c r="H68" s="78">
        <v>0</v>
      </c>
      <c r="I68" s="78">
        <v>0</v>
      </c>
    </row>
    <row r="69" spans="1:9" ht="12.75" customHeight="1" x14ac:dyDescent="0.25">
      <c r="A69" s="168" t="s">
        <v>58</v>
      </c>
      <c r="B69" s="168"/>
      <c r="C69" s="168"/>
      <c r="D69" s="168"/>
      <c r="E69" s="168"/>
      <c r="F69" s="168"/>
      <c r="G69" s="77">
        <v>62</v>
      </c>
      <c r="H69" s="78">
        <v>0</v>
      </c>
      <c r="I69" s="78">
        <v>0</v>
      </c>
    </row>
    <row r="70" spans="1:9" ht="12.75" customHeight="1" x14ac:dyDescent="0.25">
      <c r="A70" s="171" t="s">
        <v>59</v>
      </c>
      <c r="B70" s="171"/>
      <c r="C70" s="171"/>
      <c r="D70" s="171"/>
      <c r="E70" s="171"/>
      <c r="F70" s="171"/>
      <c r="G70" s="77">
        <v>63</v>
      </c>
      <c r="H70" s="78">
        <v>1769127</v>
      </c>
      <c r="I70" s="78">
        <v>2698079</v>
      </c>
    </row>
    <row r="71" spans="1:9" ht="12.75" customHeight="1" x14ac:dyDescent="0.25">
      <c r="A71" s="188" t="s">
        <v>60</v>
      </c>
      <c r="B71" s="188"/>
      <c r="C71" s="188"/>
      <c r="D71" s="188"/>
      <c r="E71" s="188"/>
      <c r="F71" s="188"/>
      <c r="G71" s="77">
        <v>64</v>
      </c>
      <c r="H71" s="78">
        <v>149645</v>
      </c>
      <c r="I71" s="78">
        <v>251534</v>
      </c>
    </row>
    <row r="72" spans="1:9" ht="12.75" customHeight="1" x14ac:dyDescent="0.25">
      <c r="A72" s="170" t="s">
        <v>61</v>
      </c>
      <c r="B72" s="170"/>
      <c r="C72" s="170"/>
      <c r="D72" s="170"/>
      <c r="E72" s="170"/>
      <c r="F72" s="170"/>
      <c r="G72" s="79">
        <v>65</v>
      </c>
      <c r="H72" s="80">
        <f>H8+H9+H44+H71</f>
        <v>138810879</v>
      </c>
      <c r="I72" s="80">
        <f>I8+I9+I44+I71</f>
        <v>132966276</v>
      </c>
    </row>
    <row r="73" spans="1:9" ht="12.75" customHeight="1" x14ac:dyDescent="0.25">
      <c r="A73" s="188" t="s">
        <v>62</v>
      </c>
      <c r="B73" s="188"/>
      <c r="C73" s="188"/>
      <c r="D73" s="188"/>
      <c r="E73" s="188"/>
      <c r="F73" s="188"/>
      <c r="G73" s="77">
        <v>66</v>
      </c>
      <c r="H73" s="78">
        <v>0</v>
      </c>
      <c r="I73" s="78">
        <v>0</v>
      </c>
    </row>
    <row r="74" spans="1:9" x14ac:dyDescent="0.25">
      <c r="A74" s="190" t="s">
        <v>63</v>
      </c>
      <c r="B74" s="191"/>
      <c r="C74" s="191"/>
      <c r="D74" s="191"/>
      <c r="E74" s="191"/>
      <c r="F74" s="191"/>
      <c r="G74" s="191"/>
      <c r="H74" s="191"/>
      <c r="I74" s="191"/>
    </row>
    <row r="75" spans="1:9" ht="12.75" customHeight="1" x14ac:dyDescent="0.25">
      <c r="A75" s="170" t="s">
        <v>350</v>
      </c>
      <c r="B75" s="170"/>
      <c r="C75" s="170"/>
      <c r="D75" s="170"/>
      <c r="E75" s="170"/>
      <c r="F75" s="170"/>
      <c r="G75" s="79">
        <v>67</v>
      </c>
      <c r="H75" s="80">
        <f>H76+H77+H78+H84+H85+H91+H94+H97</f>
        <v>68661761</v>
      </c>
      <c r="I75" s="80">
        <f>I76+I77+I78+I84+I85+I91+I94+I97</f>
        <v>62847924</v>
      </c>
    </row>
    <row r="76" spans="1:9" ht="12.75" customHeight="1" x14ac:dyDescent="0.25">
      <c r="A76" s="171" t="s">
        <v>64</v>
      </c>
      <c r="B76" s="171"/>
      <c r="C76" s="171"/>
      <c r="D76" s="171"/>
      <c r="E76" s="171"/>
      <c r="F76" s="171"/>
      <c r="G76" s="77">
        <v>68</v>
      </c>
      <c r="H76" s="81">
        <v>64039780</v>
      </c>
      <c r="I76" s="81">
        <v>64039780</v>
      </c>
    </row>
    <row r="77" spans="1:9" ht="12.75" customHeight="1" x14ac:dyDescent="0.25">
      <c r="A77" s="171" t="s">
        <v>65</v>
      </c>
      <c r="B77" s="171"/>
      <c r="C77" s="171"/>
      <c r="D77" s="171"/>
      <c r="E77" s="171"/>
      <c r="F77" s="171"/>
      <c r="G77" s="77">
        <v>69</v>
      </c>
      <c r="H77" s="81">
        <v>3371336</v>
      </c>
      <c r="I77" s="81">
        <v>3371336</v>
      </c>
    </row>
    <row r="78" spans="1:9" ht="12.75" customHeight="1" x14ac:dyDescent="0.25">
      <c r="A78" s="169" t="s">
        <v>66</v>
      </c>
      <c r="B78" s="169"/>
      <c r="C78" s="169"/>
      <c r="D78" s="169"/>
      <c r="E78" s="169"/>
      <c r="F78" s="169"/>
      <c r="G78" s="79">
        <v>70</v>
      </c>
      <c r="H78" s="80">
        <f>SUM(H79:H83)</f>
        <v>0</v>
      </c>
      <c r="I78" s="80">
        <f>SUM(I79:I83)</f>
        <v>0</v>
      </c>
    </row>
    <row r="79" spans="1:9" ht="12.75" customHeight="1" x14ac:dyDescent="0.25">
      <c r="A79" s="168" t="s">
        <v>67</v>
      </c>
      <c r="B79" s="168"/>
      <c r="C79" s="168"/>
      <c r="D79" s="168"/>
      <c r="E79" s="168"/>
      <c r="F79" s="168"/>
      <c r="G79" s="77">
        <v>71</v>
      </c>
      <c r="H79" s="81">
        <v>0</v>
      </c>
      <c r="I79" s="81">
        <v>0</v>
      </c>
    </row>
    <row r="80" spans="1:9" ht="12.75" customHeight="1" x14ac:dyDescent="0.25">
      <c r="A80" s="168" t="s">
        <v>68</v>
      </c>
      <c r="B80" s="168"/>
      <c r="C80" s="168"/>
      <c r="D80" s="168"/>
      <c r="E80" s="168"/>
      <c r="F80" s="168"/>
      <c r="G80" s="77">
        <v>72</v>
      </c>
      <c r="H80" s="81">
        <v>0</v>
      </c>
      <c r="I80" s="81">
        <v>0</v>
      </c>
    </row>
    <row r="81" spans="1:9" ht="12.75" customHeight="1" x14ac:dyDescent="0.25">
      <c r="A81" s="168" t="s">
        <v>69</v>
      </c>
      <c r="B81" s="168"/>
      <c r="C81" s="168"/>
      <c r="D81" s="168"/>
      <c r="E81" s="168"/>
      <c r="F81" s="168"/>
      <c r="G81" s="77">
        <v>73</v>
      </c>
      <c r="H81" s="81">
        <v>0</v>
      </c>
      <c r="I81" s="81">
        <v>0</v>
      </c>
    </row>
    <row r="82" spans="1:9" ht="12.75" customHeight="1" x14ac:dyDescent="0.25">
      <c r="A82" s="168" t="s">
        <v>70</v>
      </c>
      <c r="B82" s="168"/>
      <c r="C82" s="168"/>
      <c r="D82" s="168"/>
      <c r="E82" s="168"/>
      <c r="F82" s="168"/>
      <c r="G82" s="77">
        <v>74</v>
      </c>
      <c r="H82" s="81">
        <v>0</v>
      </c>
      <c r="I82" s="81">
        <v>0</v>
      </c>
    </row>
    <row r="83" spans="1:9" ht="12.75" customHeight="1" x14ac:dyDescent="0.25">
      <c r="A83" s="168" t="s">
        <v>71</v>
      </c>
      <c r="B83" s="168"/>
      <c r="C83" s="168"/>
      <c r="D83" s="168"/>
      <c r="E83" s="168"/>
      <c r="F83" s="168"/>
      <c r="G83" s="77">
        <v>75</v>
      </c>
      <c r="H83" s="81">
        <v>0</v>
      </c>
      <c r="I83" s="81">
        <v>0</v>
      </c>
    </row>
    <row r="84" spans="1:9" ht="12.75" customHeight="1" x14ac:dyDescent="0.25">
      <c r="A84" s="171" t="s">
        <v>72</v>
      </c>
      <c r="B84" s="171"/>
      <c r="C84" s="171"/>
      <c r="D84" s="171"/>
      <c r="E84" s="171"/>
      <c r="F84" s="171"/>
      <c r="G84" s="77">
        <v>76</v>
      </c>
      <c r="H84" s="81">
        <v>27713796</v>
      </c>
      <c r="I84" s="81">
        <v>27713796</v>
      </c>
    </row>
    <row r="85" spans="1:9" ht="12.75" customHeight="1" x14ac:dyDescent="0.25">
      <c r="A85" s="189" t="s">
        <v>444</v>
      </c>
      <c r="B85" s="189"/>
      <c r="C85" s="189"/>
      <c r="D85" s="189"/>
      <c r="E85" s="189"/>
      <c r="F85" s="189"/>
      <c r="G85" s="79">
        <v>77</v>
      </c>
      <c r="H85" s="80">
        <f>H86+H87+H88+H89+H90</f>
        <v>0</v>
      </c>
      <c r="I85" s="80">
        <f>I86+I87+I88+I89+I90</f>
        <v>0</v>
      </c>
    </row>
    <row r="86" spans="1:9" ht="25.5" customHeight="1" x14ac:dyDescent="0.25">
      <c r="A86" s="168" t="s">
        <v>443</v>
      </c>
      <c r="B86" s="168"/>
      <c r="C86" s="168"/>
      <c r="D86" s="168"/>
      <c r="E86" s="168"/>
      <c r="F86" s="168"/>
      <c r="G86" s="77">
        <v>78</v>
      </c>
      <c r="H86" s="78">
        <v>0</v>
      </c>
      <c r="I86" s="78">
        <v>0</v>
      </c>
    </row>
    <row r="87" spans="1:9" ht="12.75" customHeight="1" x14ac:dyDescent="0.25">
      <c r="A87" s="168" t="s">
        <v>73</v>
      </c>
      <c r="B87" s="168"/>
      <c r="C87" s="168"/>
      <c r="D87" s="168"/>
      <c r="E87" s="168"/>
      <c r="F87" s="168"/>
      <c r="G87" s="77">
        <v>79</v>
      </c>
      <c r="H87" s="78">
        <v>0</v>
      </c>
      <c r="I87" s="78">
        <v>0</v>
      </c>
    </row>
    <row r="88" spans="1:9" ht="12.75" customHeight="1" x14ac:dyDescent="0.25">
      <c r="A88" s="168" t="s">
        <v>74</v>
      </c>
      <c r="B88" s="168"/>
      <c r="C88" s="168"/>
      <c r="D88" s="168"/>
      <c r="E88" s="168"/>
      <c r="F88" s="168"/>
      <c r="G88" s="77">
        <v>80</v>
      </c>
      <c r="H88" s="78">
        <v>0</v>
      </c>
      <c r="I88" s="78">
        <v>0</v>
      </c>
    </row>
    <row r="89" spans="1:9" ht="12.75" customHeight="1" x14ac:dyDescent="0.25">
      <c r="A89" s="168" t="s">
        <v>342</v>
      </c>
      <c r="B89" s="168"/>
      <c r="C89" s="168"/>
      <c r="D89" s="168"/>
      <c r="E89" s="168"/>
      <c r="F89" s="168"/>
      <c r="G89" s="77">
        <v>81</v>
      </c>
      <c r="H89" s="78">
        <v>0</v>
      </c>
      <c r="I89" s="78">
        <v>0</v>
      </c>
    </row>
    <row r="90" spans="1:9" ht="24" customHeight="1" x14ac:dyDescent="0.25">
      <c r="A90" s="168" t="s">
        <v>343</v>
      </c>
      <c r="B90" s="168"/>
      <c r="C90" s="168"/>
      <c r="D90" s="168"/>
      <c r="E90" s="168"/>
      <c r="F90" s="168"/>
      <c r="G90" s="77">
        <v>82</v>
      </c>
      <c r="H90" s="78">
        <v>0</v>
      </c>
      <c r="I90" s="78">
        <v>0</v>
      </c>
    </row>
    <row r="91" spans="1:9" ht="12.75" customHeight="1" x14ac:dyDescent="0.25">
      <c r="A91" s="169" t="s">
        <v>344</v>
      </c>
      <c r="B91" s="169"/>
      <c r="C91" s="169"/>
      <c r="D91" s="169"/>
      <c r="E91" s="169"/>
      <c r="F91" s="169"/>
      <c r="G91" s="79">
        <v>83</v>
      </c>
      <c r="H91" s="80">
        <f>H92-H93</f>
        <v>-23072424</v>
      </c>
      <c r="I91" s="80">
        <f>I92-I93</f>
        <v>-26463151</v>
      </c>
    </row>
    <row r="92" spans="1:9" ht="12.75" customHeight="1" x14ac:dyDescent="0.25">
      <c r="A92" s="168" t="s">
        <v>75</v>
      </c>
      <c r="B92" s="168"/>
      <c r="C92" s="168"/>
      <c r="D92" s="168"/>
      <c r="E92" s="168"/>
      <c r="F92" s="168"/>
      <c r="G92" s="77">
        <v>84</v>
      </c>
      <c r="H92" s="81">
        <v>0</v>
      </c>
      <c r="I92" s="81">
        <v>0</v>
      </c>
    </row>
    <row r="93" spans="1:9" ht="12.75" customHeight="1" x14ac:dyDescent="0.25">
      <c r="A93" s="168" t="s">
        <v>76</v>
      </c>
      <c r="B93" s="168"/>
      <c r="C93" s="168"/>
      <c r="D93" s="168"/>
      <c r="E93" s="168"/>
      <c r="F93" s="168"/>
      <c r="G93" s="77">
        <v>85</v>
      </c>
      <c r="H93" s="81">
        <v>23072424</v>
      </c>
      <c r="I93" s="81">
        <f>+H93+H96</f>
        <v>26463151</v>
      </c>
    </row>
    <row r="94" spans="1:9" ht="12.75" customHeight="1" x14ac:dyDescent="0.25">
      <c r="A94" s="169" t="s">
        <v>345</v>
      </c>
      <c r="B94" s="169"/>
      <c r="C94" s="169"/>
      <c r="D94" s="169"/>
      <c r="E94" s="169"/>
      <c r="F94" s="169"/>
      <c r="G94" s="79">
        <v>86</v>
      </c>
      <c r="H94" s="80">
        <f>H95-H96</f>
        <v>-3390727</v>
      </c>
      <c r="I94" s="80">
        <f>I95-I96</f>
        <v>-5813837</v>
      </c>
    </row>
    <row r="95" spans="1:9" ht="12.75" customHeight="1" x14ac:dyDescent="0.25">
      <c r="A95" s="168" t="s">
        <v>77</v>
      </c>
      <c r="B95" s="168"/>
      <c r="C95" s="168"/>
      <c r="D95" s="168"/>
      <c r="E95" s="168"/>
      <c r="F95" s="168"/>
      <c r="G95" s="77">
        <v>87</v>
      </c>
      <c r="H95" s="81">
        <v>0</v>
      </c>
      <c r="I95" s="81">
        <v>0</v>
      </c>
    </row>
    <row r="96" spans="1:9" ht="12.75" customHeight="1" x14ac:dyDescent="0.25">
      <c r="A96" s="168" t="s">
        <v>78</v>
      </c>
      <c r="B96" s="168"/>
      <c r="C96" s="168"/>
      <c r="D96" s="168"/>
      <c r="E96" s="168"/>
      <c r="F96" s="168"/>
      <c r="G96" s="77">
        <v>88</v>
      </c>
      <c r="H96" s="81">
        <v>3390727</v>
      </c>
      <c r="I96" s="81">
        <v>5813837</v>
      </c>
    </row>
    <row r="97" spans="1:9" ht="12.75" customHeight="1" x14ac:dyDescent="0.25">
      <c r="A97" s="171" t="s">
        <v>79</v>
      </c>
      <c r="B97" s="171"/>
      <c r="C97" s="171"/>
      <c r="D97" s="171"/>
      <c r="E97" s="171"/>
      <c r="F97" s="171"/>
      <c r="G97" s="77">
        <v>89</v>
      </c>
      <c r="H97" s="81">
        <v>0</v>
      </c>
      <c r="I97" s="81">
        <v>0</v>
      </c>
    </row>
    <row r="98" spans="1:9" ht="12.75" customHeight="1" x14ac:dyDescent="0.25">
      <c r="A98" s="170" t="s">
        <v>346</v>
      </c>
      <c r="B98" s="170"/>
      <c r="C98" s="170"/>
      <c r="D98" s="170"/>
      <c r="E98" s="170"/>
      <c r="F98" s="170"/>
      <c r="G98" s="79">
        <v>90</v>
      </c>
      <c r="H98" s="80">
        <f>SUM(H99:H104)</f>
        <v>152853</v>
      </c>
      <c r="I98" s="80">
        <f>SUM(I99:I104)</f>
        <v>178247</v>
      </c>
    </row>
    <row r="99" spans="1:9" ht="12.75" customHeight="1" x14ac:dyDescent="0.25">
      <c r="A99" s="168" t="s">
        <v>80</v>
      </c>
      <c r="B99" s="168"/>
      <c r="C99" s="168"/>
      <c r="D99" s="168"/>
      <c r="E99" s="168"/>
      <c r="F99" s="168"/>
      <c r="G99" s="77">
        <v>91</v>
      </c>
      <c r="H99" s="81">
        <v>72912</v>
      </c>
      <c r="I99" s="81">
        <v>64233</v>
      </c>
    </row>
    <row r="100" spans="1:9" ht="12.75" customHeight="1" x14ac:dyDescent="0.25">
      <c r="A100" s="168" t="s">
        <v>81</v>
      </c>
      <c r="B100" s="168"/>
      <c r="C100" s="168"/>
      <c r="D100" s="168"/>
      <c r="E100" s="168"/>
      <c r="F100" s="168"/>
      <c r="G100" s="77">
        <v>92</v>
      </c>
      <c r="H100" s="81">
        <v>0</v>
      </c>
      <c r="I100" s="81">
        <v>0</v>
      </c>
    </row>
    <row r="101" spans="1:9" ht="12.75" customHeight="1" x14ac:dyDescent="0.25">
      <c r="A101" s="168" t="s">
        <v>82</v>
      </c>
      <c r="B101" s="168"/>
      <c r="C101" s="168"/>
      <c r="D101" s="168"/>
      <c r="E101" s="168"/>
      <c r="F101" s="168"/>
      <c r="G101" s="77">
        <v>93</v>
      </c>
      <c r="H101" s="81">
        <v>79941</v>
      </c>
      <c r="I101" s="81">
        <v>114014</v>
      </c>
    </row>
    <row r="102" spans="1:9" ht="12.75" customHeight="1" x14ac:dyDescent="0.25">
      <c r="A102" s="168" t="s">
        <v>83</v>
      </c>
      <c r="B102" s="168"/>
      <c r="C102" s="168"/>
      <c r="D102" s="168"/>
      <c r="E102" s="168"/>
      <c r="F102" s="168"/>
      <c r="G102" s="77">
        <v>94</v>
      </c>
      <c r="H102" s="78">
        <v>0</v>
      </c>
      <c r="I102" s="78">
        <v>0</v>
      </c>
    </row>
    <row r="103" spans="1:9" ht="12.75" customHeight="1" x14ac:dyDescent="0.25">
      <c r="A103" s="168" t="s">
        <v>84</v>
      </c>
      <c r="B103" s="168"/>
      <c r="C103" s="168"/>
      <c r="D103" s="168"/>
      <c r="E103" s="168"/>
      <c r="F103" s="168"/>
      <c r="G103" s="77">
        <v>95</v>
      </c>
      <c r="H103" s="78">
        <v>0</v>
      </c>
      <c r="I103" s="78">
        <v>0</v>
      </c>
    </row>
    <row r="104" spans="1:9" ht="12.75" customHeight="1" x14ac:dyDescent="0.25">
      <c r="A104" s="168" t="s">
        <v>85</v>
      </c>
      <c r="B104" s="168"/>
      <c r="C104" s="168"/>
      <c r="D104" s="168"/>
      <c r="E104" s="168"/>
      <c r="F104" s="168"/>
      <c r="G104" s="77">
        <v>96</v>
      </c>
      <c r="H104" s="78">
        <v>0</v>
      </c>
      <c r="I104" s="78">
        <v>0</v>
      </c>
    </row>
    <row r="105" spans="1:9" ht="12.75" customHeight="1" x14ac:dyDescent="0.25">
      <c r="A105" s="170" t="s">
        <v>347</v>
      </c>
      <c r="B105" s="170"/>
      <c r="C105" s="170"/>
      <c r="D105" s="170"/>
      <c r="E105" s="170"/>
      <c r="F105" s="170"/>
      <c r="G105" s="79">
        <v>97</v>
      </c>
      <c r="H105" s="80">
        <f>SUM(H106:H116)</f>
        <v>55875514</v>
      </c>
      <c r="I105" s="80">
        <f>SUM(I106:I116)</f>
        <v>59992240</v>
      </c>
    </row>
    <row r="106" spans="1:9" ht="12.75" customHeight="1" x14ac:dyDescent="0.25">
      <c r="A106" s="168" t="s">
        <v>86</v>
      </c>
      <c r="B106" s="168"/>
      <c r="C106" s="168"/>
      <c r="D106" s="168"/>
      <c r="E106" s="168"/>
      <c r="F106" s="168"/>
      <c r="G106" s="77">
        <v>98</v>
      </c>
      <c r="H106" s="82">
        <v>0</v>
      </c>
      <c r="I106" s="82">
        <v>0</v>
      </c>
    </row>
    <row r="107" spans="1:9" ht="12.75" customHeight="1" x14ac:dyDescent="0.25">
      <c r="A107" s="168" t="s">
        <v>87</v>
      </c>
      <c r="B107" s="168"/>
      <c r="C107" s="168"/>
      <c r="D107" s="168"/>
      <c r="E107" s="168"/>
      <c r="F107" s="168"/>
      <c r="G107" s="77">
        <v>99</v>
      </c>
      <c r="H107" s="81">
        <v>0</v>
      </c>
      <c r="I107" s="81">
        <v>0</v>
      </c>
    </row>
    <row r="108" spans="1:9" ht="12.75" customHeight="1" x14ac:dyDescent="0.25">
      <c r="A108" s="168" t="s">
        <v>88</v>
      </c>
      <c r="B108" s="168"/>
      <c r="C108" s="168"/>
      <c r="D108" s="168"/>
      <c r="E108" s="168"/>
      <c r="F108" s="168"/>
      <c r="G108" s="77">
        <v>100</v>
      </c>
      <c r="H108" s="81">
        <v>0</v>
      </c>
      <c r="I108" s="81">
        <v>0</v>
      </c>
    </row>
    <row r="109" spans="1:9" ht="22.2" customHeight="1" x14ac:dyDescent="0.25">
      <c r="A109" s="168" t="s">
        <v>89</v>
      </c>
      <c r="B109" s="168"/>
      <c r="C109" s="168"/>
      <c r="D109" s="168"/>
      <c r="E109" s="168"/>
      <c r="F109" s="168"/>
      <c r="G109" s="77">
        <v>101</v>
      </c>
      <c r="H109" s="81">
        <v>0</v>
      </c>
      <c r="I109" s="81">
        <v>0</v>
      </c>
    </row>
    <row r="110" spans="1:9" ht="12.75" customHeight="1" x14ac:dyDescent="0.25">
      <c r="A110" s="168" t="s">
        <v>90</v>
      </c>
      <c r="B110" s="168"/>
      <c r="C110" s="168"/>
      <c r="D110" s="168"/>
      <c r="E110" s="168"/>
      <c r="F110" s="168"/>
      <c r="G110" s="77">
        <v>102</v>
      </c>
      <c r="H110" s="81">
        <v>0</v>
      </c>
      <c r="I110" s="81">
        <v>0</v>
      </c>
    </row>
    <row r="111" spans="1:9" ht="12.75" customHeight="1" x14ac:dyDescent="0.25">
      <c r="A111" s="168" t="s">
        <v>91</v>
      </c>
      <c r="B111" s="168"/>
      <c r="C111" s="168"/>
      <c r="D111" s="168"/>
      <c r="E111" s="168"/>
      <c r="F111" s="168"/>
      <c r="G111" s="77">
        <v>103</v>
      </c>
      <c r="H111" s="81">
        <v>43047044</v>
      </c>
      <c r="I111" s="81">
        <v>48007034</v>
      </c>
    </row>
    <row r="112" spans="1:9" ht="12.75" customHeight="1" x14ac:dyDescent="0.25">
      <c r="A112" s="168" t="s">
        <v>92</v>
      </c>
      <c r="B112" s="168"/>
      <c r="C112" s="168"/>
      <c r="D112" s="168"/>
      <c r="E112" s="168"/>
      <c r="F112" s="168"/>
      <c r="G112" s="77">
        <v>104</v>
      </c>
      <c r="H112" s="81">
        <v>0</v>
      </c>
      <c r="I112" s="81">
        <v>0</v>
      </c>
    </row>
    <row r="113" spans="1:9" ht="12.75" customHeight="1" x14ac:dyDescent="0.25">
      <c r="A113" s="168" t="s">
        <v>93</v>
      </c>
      <c r="B113" s="168"/>
      <c r="C113" s="168"/>
      <c r="D113" s="168"/>
      <c r="E113" s="168"/>
      <c r="F113" s="168"/>
      <c r="G113" s="77">
        <v>105</v>
      </c>
      <c r="H113" s="82">
        <v>0</v>
      </c>
      <c r="I113" s="82">
        <v>0</v>
      </c>
    </row>
    <row r="114" spans="1:9" ht="12.75" customHeight="1" x14ac:dyDescent="0.25">
      <c r="A114" s="168" t="s">
        <v>94</v>
      </c>
      <c r="B114" s="168"/>
      <c r="C114" s="168"/>
      <c r="D114" s="168"/>
      <c r="E114" s="168"/>
      <c r="F114" s="168"/>
      <c r="G114" s="77">
        <v>106</v>
      </c>
      <c r="H114" s="81">
        <v>0</v>
      </c>
      <c r="I114" s="81">
        <v>0</v>
      </c>
    </row>
    <row r="115" spans="1:9" ht="12.75" customHeight="1" x14ac:dyDescent="0.25">
      <c r="A115" s="168" t="s">
        <v>95</v>
      </c>
      <c r="B115" s="168"/>
      <c r="C115" s="168"/>
      <c r="D115" s="168"/>
      <c r="E115" s="168"/>
      <c r="F115" s="168"/>
      <c r="G115" s="77">
        <v>107</v>
      </c>
      <c r="H115" s="78">
        <v>10717019</v>
      </c>
      <c r="I115" s="78">
        <v>10037076</v>
      </c>
    </row>
    <row r="116" spans="1:9" ht="12.75" customHeight="1" x14ac:dyDescent="0.25">
      <c r="A116" s="168" t="s">
        <v>96</v>
      </c>
      <c r="B116" s="168"/>
      <c r="C116" s="168"/>
      <c r="D116" s="168"/>
      <c r="E116" s="168"/>
      <c r="F116" s="168"/>
      <c r="G116" s="77">
        <v>108</v>
      </c>
      <c r="H116" s="78">
        <v>2111451</v>
      </c>
      <c r="I116" s="78">
        <v>1948130</v>
      </c>
    </row>
    <row r="117" spans="1:9" ht="12.75" customHeight="1" x14ac:dyDescent="0.25">
      <c r="A117" s="170" t="s">
        <v>348</v>
      </c>
      <c r="B117" s="170"/>
      <c r="C117" s="170"/>
      <c r="D117" s="170"/>
      <c r="E117" s="170"/>
      <c r="F117" s="170"/>
      <c r="G117" s="79">
        <v>109</v>
      </c>
      <c r="H117" s="80">
        <f>SUM(H118:H131)</f>
        <v>14014531</v>
      </c>
      <c r="I117" s="80">
        <f>SUM(I118:I131)</f>
        <v>9863373</v>
      </c>
    </row>
    <row r="118" spans="1:9" ht="12.75" customHeight="1" x14ac:dyDescent="0.25">
      <c r="A118" s="168" t="s">
        <v>86</v>
      </c>
      <c r="B118" s="168"/>
      <c r="C118" s="168"/>
      <c r="D118" s="168"/>
      <c r="E118" s="168"/>
      <c r="F118" s="168"/>
      <c r="G118" s="77">
        <v>110</v>
      </c>
      <c r="H118" s="81">
        <v>0</v>
      </c>
      <c r="I118" s="81">
        <v>0</v>
      </c>
    </row>
    <row r="119" spans="1:9" ht="12.75" customHeight="1" x14ac:dyDescent="0.25">
      <c r="A119" s="168" t="s">
        <v>87</v>
      </c>
      <c r="B119" s="168"/>
      <c r="C119" s="168"/>
      <c r="D119" s="168"/>
      <c r="E119" s="168"/>
      <c r="F119" s="168"/>
      <c r="G119" s="77">
        <v>111</v>
      </c>
      <c r="H119" s="81">
        <v>0</v>
      </c>
      <c r="I119" s="81">
        <v>0</v>
      </c>
    </row>
    <row r="120" spans="1:9" ht="12.75" customHeight="1" x14ac:dyDescent="0.25">
      <c r="A120" s="168" t="s">
        <v>88</v>
      </c>
      <c r="B120" s="168"/>
      <c r="C120" s="168"/>
      <c r="D120" s="168"/>
      <c r="E120" s="168"/>
      <c r="F120" s="168"/>
      <c r="G120" s="77">
        <v>112</v>
      </c>
      <c r="H120" s="81">
        <v>0</v>
      </c>
      <c r="I120" s="81">
        <v>0</v>
      </c>
    </row>
    <row r="121" spans="1:9" ht="25.95" customHeight="1" x14ac:dyDescent="0.25">
      <c r="A121" s="168" t="s">
        <v>89</v>
      </c>
      <c r="B121" s="168"/>
      <c r="C121" s="168"/>
      <c r="D121" s="168"/>
      <c r="E121" s="168"/>
      <c r="F121" s="168"/>
      <c r="G121" s="77">
        <v>113</v>
      </c>
      <c r="H121" s="81">
        <v>0</v>
      </c>
      <c r="I121" s="81">
        <v>0</v>
      </c>
    </row>
    <row r="122" spans="1:9" ht="12.75" customHeight="1" x14ac:dyDescent="0.25">
      <c r="A122" s="168" t="s">
        <v>90</v>
      </c>
      <c r="B122" s="168"/>
      <c r="C122" s="168"/>
      <c r="D122" s="168"/>
      <c r="E122" s="168"/>
      <c r="F122" s="168"/>
      <c r="G122" s="77">
        <v>114</v>
      </c>
      <c r="H122" s="81">
        <v>57672</v>
      </c>
      <c r="I122" s="81">
        <v>51863</v>
      </c>
    </row>
    <row r="123" spans="1:9" ht="12.75" customHeight="1" x14ac:dyDescent="0.25">
      <c r="A123" s="168" t="s">
        <v>91</v>
      </c>
      <c r="B123" s="168"/>
      <c r="C123" s="168"/>
      <c r="D123" s="168"/>
      <c r="E123" s="168"/>
      <c r="F123" s="168"/>
      <c r="G123" s="77">
        <v>115</v>
      </c>
      <c r="H123" s="81">
        <v>8625011</v>
      </c>
      <c r="I123" s="81">
        <v>5218437</v>
      </c>
    </row>
    <row r="124" spans="1:9" ht="12.75" customHeight="1" x14ac:dyDescent="0.25">
      <c r="A124" s="168" t="s">
        <v>92</v>
      </c>
      <c r="B124" s="168"/>
      <c r="C124" s="168"/>
      <c r="D124" s="168"/>
      <c r="E124" s="168"/>
      <c r="F124" s="168"/>
      <c r="G124" s="77">
        <v>116</v>
      </c>
      <c r="H124" s="81">
        <v>440877</v>
      </c>
      <c r="I124" s="81">
        <v>533964</v>
      </c>
    </row>
    <row r="125" spans="1:9" ht="12.75" customHeight="1" x14ac:dyDescent="0.25">
      <c r="A125" s="168" t="s">
        <v>93</v>
      </c>
      <c r="B125" s="168"/>
      <c r="C125" s="168"/>
      <c r="D125" s="168"/>
      <c r="E125" s="168"/>
      <c r="F125" s="168"/>
      <c r="G125" s="77">
        <v>117</v>
      </c>
      <c r="H125" s="81">
        <v>2629687</v>
      </c>
      <c r="I125" s="81">
        <v>1466920</v>
      </c>
    </row>
    <row r="126" spans="1:9" x14ac:dyDescent="0.25">
      <c r="A126" s="168" t="s">
        <v>94</v>
      </c>
      <c r="B126" s="168"/>
      <c r="C126" s="168"/>
      <c r="D126" s="168"/>
      <c r="E126" s="168"/>
      <c r="F126" s="168"/>
      <c r="G126" s="77">
        <v>118</v>
      </c>
      <c r="H126" s="81">
        <v>0</v>
      </c>
      <c r="I126" s="81">
        <v>0</v>
      </c>
    </row>
    <row r="127" spans="1:9" x14ac:dyDescent="0.25">
      <c r="A127" s="168" t="s">
        <v>97</v>
      </c>
      <c r="B127" s="168"/>
      <c r="C127" s="168"/>
      <c r="D127" s="168"/>
      <c r="E127" s="168"/>
      <c r="F127" s="168"/>
      <c r="G127" s="77">
        <v>119</v>
      </c>
      <c r="H127" s="81">
        <v>931012</v>
      </c>
      <c r="I127" s="81">
        <v>879435</v>
      </c>
    </row>
    <row r="128" spans="1:9" x14ac:dyDescent="0.25">
      <c r="A128" s="168" t="s">
        <v>98</v>
      </c>
      <c r="B128" s="168"/>
      <c r="C128" s="168"/>
      <c r="D128" s="168"/>
      <c r="E128" s="168"/>
      <c r="F128" s="168"/>
      <c r="G128" s="77">
        <v>120</v>
      </c>
      <c r="H128" s="81">
        <v>346367</v>
      </c>
      <c r="I128" s="81">
        <v>360836</v>
      </c>
    </row>
    <row r="129" spans="1:9" x14ac:dyDescent="0.25">
      <c r="A129" s="168" t="s">
        <v>99</v>
      </c>
      <c r="B129" s="168"/>
      <c r="C129" s="168"/>
      <c r="D129" s="168"/>
      <c r="E129" s="168"/>
      <c r="F129" s="168"/>
      <c r="G129" s="77">
        <v>121</v>
      </c>
      <c r="H129" s="81">
        <v>0</v>
      </c>
      <c r="I129" s="81">
        <v>0</v>
      </c>
    </row>
    <row r="130" spans="1:9" x14ac:dyDescent="0.25">
      <c r="A130" s="168" t="s">
        <v>100</v>
      </c>
      <c r="B130" s="168"/>
      <c r="C130" s="168"/>
      <c r="D130" s="168"/>
      <c r="E130" s="168"/>
      <c r="F130" s="168"/>
      <c r="G130" s="77">
        <v>122</v>
      </c>
      <c r="H130" s="78">
        <v>0</v>
      </c>
      <c r="I130" s="78">
        <v>0</v>
      </c>
    </row>
    <row r="131" spans="1:9" x14ac:dyDescent="0.25">
      <c r="A131" s="168" t="s">
        <v>101</v>
      </c>
      <c r="B131" s="168"/>
      <c r="C131" s="168"/>
      <c r="D131" s="168"/>
      <c r="E131" s="168"/>
      <c r="F131" s="168"/>
      <c r="G131" s="77">
        <v>123</v>
      </c>
      <c r="H131" s="78">
        <f>972933+10972</f>
        <v>983905</v>
      </c>
      <c r="I131" s="78">
        <v>1351918</v>
      </c>
    </row>
    <row r="132" spans="1:9" ht="22.2" customHeight="1" x14ac:dyDescent="0.25">
      <c r="A132" s="188" t="s">
        <v>102</v>
      </c>
      <c r="B132" s="188"/>
      <c r="C132" s="188"/>
      <c r="D132" s="188"/>
      <c r="E132" s="188"/>
      <c r="F132" s="188"/>
      <c r="G132" s="77">
        <v>124</v>
      </c>
      <c r="H132" s="78">
        <v>106220</v>
      </c>
      <c r="I132" s="78">
        <v>84492</v>
      </c>
    </row>
    <row r="133" spans="1:9" x14ac:dyDescent="0.25">
      <c r="A133" s="170" t="s">
        <v>349</v>
      </c>
      <c r="B133" s="170"/>
      <c r="C133" s="170"/>
      <c r="D133" s="170"/>
      <c r="E133" s="170"/>
      <c r="F133" s="170"/>
      <c r="G133" s="79">
        <v>125</v>
      </c>
      <c r="H133" s="80">
        <f>H75+H98+H105+H117+H132</f>
        <v>138810879</v>
      </c>
      <c r="I133" s="80">
        <f>I75+I98+I105+I117+I132</f>
        <v>132966276</v>
      </c>
    </row>
    <row r="134" spans="1:9" x14ac:dyDescent="0.25">
      <c r="A134" s="188" t="s">
        <v>103</v>
      </c>
      <c r="B134" s="188"/>
      <c r="C134" s="188"/>
      <c r="D134" s="188"/>
      <c r="E134" s="188"/>
      <c r="F134" s="188"/>
      <c r="G134" s="77">
        <v>126</v>
      </c>
      <c r="H134" s="78">
        <v>0</v>
      </c>
      <c r="I134" s="78">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activeCell="A23" sqref="A23:F23"/>
    </sheetView>
  </sheetViews>
  <sheetFormatPr defaultRowHeight="13.2" x14ac:dyDescent="0.25"/>
  <cols>
    <col min="1" max="7" width="9.109375" style="2"/>
    <col min="8" max="9" width="18.5546875" style="30"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199" t="s">
        <v>105</v>
      </c>
      <c r="B1" s="173"/>
      <c r="C1" s="173"/>
      <c r="D1" s="173"/>
      <c r="E1" s="173"/>
      <c r="F1" s="173"/>
      <c r="G1" s="173"/>
      <c r="H1" s="173"/>
      <c r="I1" s="173"/>
    </row>
    <row r="2" spans="1:9" x14ac:dyDescent="0.25">
      <c r="A2" s="198" t="s">
        <v>466</v>
      </c>
      <c r="B2" s="175"/>
      <c r="C2" s="175"/>
      <c r="D2" s="175"/>
      <c r="E2" s="175"/>
      <c r="F2" s="175"/>
      <c r="G2" s="175"/>
      <c r="H2" s="175"/>
      <c r="I2" s="175"/>
    </row>
    <row r="3" spans="1:9" x14ac:dyDescent="0.25">
      <c r="A3" s="207" t="s">
        <v>445</v>
      </c>
      <c r="B3" s="208"/>
      <c r="C3" s="208"/>
      <c r="D3" s="208"/>
      <c r="E3" s="208"/>
      <c r="F3" s="208"/>
      <c r="G3" s="208"/>
      <c r="H3" s="208"/>
      <c r="I3" s="208"/>
    </row>
    <row r="4" spans="1:9" x14ac:dyDescent="0.25">
      <c r="A4" s="197" t="s">
        <v>464</v>
      </c>
      <c r="B4" s="178"/>
      <c r="C4" s="178"/>
      <c r="D4" s="178"/>
      <c r="E4" s="178"/>
      <c r="F4" s="178"/>
      <c r="G4" s="178"/>
      <c r="H4" s="178"/>
      <c r="I4" s="179"/>
    </row>
    <row r="5" spans="1:9" ht="22.2" x14ac:dyDescent="0.25">
      <c r="A5" s="193" t="s">
        <v>2</v>
      </c>
      <c r="B5" s="194"/>
      <c r="C5" s="194"/>
      <c r="D5" s="194"/>
      <c r="E5" s="194"/>
      <c r="F5" s="194"/>
      <c r="G5" s="83" t="s">
        <v>106</v>
      </c>
      <c r="H5" s="84" t="s">
        <v>292</v>
      </c>
      <c r="I5" s="84" t="s">
        <v>276</v>
      </c>
    </row>
    <row r="6" spans="1:9" x14ac:dyDescent="0.25">
      <c r="A6" s="195">
        <v>1</v>
      </c>
      <c r="B6" s="196"/>
      <c r="C6" s="196"/>
      <c r="D6" s="196"/>
      <c r="E6" s="196"/>
      <c r="F6" s="196"/>
      <c r="G6" s="85">
        <v>2</v>
      </c>
      <c r="H6" s="84">
        <v>3</v>
      </c>
      <c r="I6" s="84">
        <v>4</v>
      </c>
    </row>
    <row r="7" spans="1:9" x14ac:dyDescent="0.25">
      <c r="A7" s="170" t="s">
        <v>365</v>
      </c>
      <c r="B7" s="170"/>
      <c r="C7" s="170"/>
      <c r="D7" s="170"/>
      <c r="E7" s="170"/>
      <c r="F7" s="170"/>
      <c r="G7" s="79">
        <v>1</v>
      </c>
      <c r="H7" s="80">
        <f>SUM(H8:H12)</f>
        <v>32423750</v>
      </c>
      <c r="I7" s="80">
        <f>SUM(I8:I12)</f>
        <v>31660189</v>
      </c>
    </row>
    <row r="8" spans="1:9" x14ac:dyDescent="0.25">
      <c r="A8" s="168" t="s">
        <v>118</v>
      </c>
      <c r="B8" s="168"/>
      <c r="C8" s="168"/>
      <c r="D8" s="168"/>
      <c r="E8" s="168"/>
      <c r="F8" s="168"/>
      <c r="G8" s="77">
        <v>2</v>
      </c>
      <c r="H8" s="78">
        <v>0</v>
      </c>
      <c r="I8" s="78">
        <v>0</v>
      </c>
    </row>
    <row r="9" spans="1:9" x14ac:dyDescent="0.25">
      <c r="A9" s="168" t="s">
        <v>119</v>
      </c>
      <c r="B9" s="168"/>
      <c r="C9" s="168"/>
      <c r="D9" s="168"/>
      <c r="E9" s="168"/>
      <c r="F9" s="168"/>
      <c r="G9" s="77">
        <v>3</v>
      </c>
      <c r="H9" s="78">
        <v>28642245</v>
      </c>
      <c r="I9" s="78">
        <v>30128882</v>
      </c>
    </row>
    <row r="10" spans="1:9" x14ac:dyDescent="0.25">
      <c r="A10" s="168" t="s">
        <v>120</v>
      </c>
      <c r="B10" s="168"/>
      <c r="C10" s="168"/>
      <c r="D10" s="168"/>
      <c r="E10" s="168"/>
      <c r="F10" s="168"/>
      <c r="G10" s="77">
        <v>4</v>
      </c>
      <c r="H10" s="78">
        <v>0</v>
      </c>
      <c r="I10" s="78">
        <v>0</v>
      </c>
    </row>
    <row r="11" spans="1:9" x14ac:dyDescent="0.25">
      <c r="A11" s="168" t="s">
        <v>121</v>
      </c>
      <c r="B11" s="168"/>
      <c r="C11" s="168"/>
      <c r="D11" s="168"/>
      <c r="E11" s="168"/>
      <c r="F11" s="168"/>
      <c r="G11" s="77">
        <v>5</v>
      </c>
      <c r="H11" s="78">
        <v>0</v>
      </c>
      <c r="I11" s="78">
        <v>0</v>
      </c>
    </row>
    <row r="12" spans="1:9" x14ac:dyDescent="0.25">
      <c r="A12" s="168" t="s">
        <v>122</v>
      </c>
      <c r="B12" s="168"/>
      <c r="C12" s="168"/>
      <c r="D12" s="168"/>
      <c r="E12" s="168"/>
      <c r="F12" s="168"/>
      <c r="G12" s="77">
        <v>6</v>
      </c>
      <c r="H12" s="78">
        <v>3781505</v>
      </c>
      <c r="I12" s="78">
        <v>1531307</v>
      </c>
    </row>
    <row r="13" spans="1:9" ht="16.5" customHeight="1" x14ac:dyDescent="0.25">
      <c r="A13" s="170" t="s">
        <v>366</v>
      </c>
      <c r="B13" s="170"/>
      <c r="C13" s="170"/>
      <c r="D13" s="170"/>
      <c r="E13" s="170"/>
      <c r="F13" s="170"/>
      <c r="G13" s="79">
        <v>7</v>
      </c>
      <c r="H13" s="80">
        <f>H14+H15+H19+H23+H24+H25+H28+H35</f>
        <v>33683658</v>
      </c>
      <c r="I13" s="80">
        <f>I14+I15+I19+I23+I24+I25+I28+I35</f>
        <v>34190445</v>
      </c>
    </row>
    <row r="14" spans="1:9" x14ac:dyDescent="0.25">
      <c r="A14" s="168" t="s">
        <v>107</v>
      </c>
      <c r="B14" s="168"/>
      <c r="C14" s="168"/>
      <c r="D14" s="168"/>
      <c r="E14" s="168"/>
      <c r="F14" s="168"/>
      <c r="G14" s="77">
        <v>8</v>
      </c>
      <c r="H14" s="78">
        <v>0</v>
      </c>
      <c r="I14" s="78">
        <v>0</v>
      </c>
    </row>
    <row r="15" spans="1:9" x14ac:dyDescent="0.25">
      <c r="A15" s="206" t="s">
        <v>437</v>
      </c>
      <c r="B15" s="206"/>
      <c r="C15" s="206"/>
      <c r="D15" s="206"/>
      <c r="E15" s="206"/>
      <c r="F15" s="206"/>
      <c r="G15" s="79">
        <v>9</v>
      </c>
      <c r="H15" s="80">
        <f>SUM(H16:H18)</f>
        <v>12358764</v>
      </c>
      <c r="I15" s="80">
        <f>SUM(I16:I18)</f>
        <v>12466402</v>
      </c>
    </row>
    <row r="16" spans="1:9" x14ac:dyDescent="0.25">
      <c r="A16" s="200" t="s">
        <v>123</v>
      </c>
      <c r="B16" s="200"/>
      <c r="C16" s="200"/>
      <c r="D16" s="200"/>
      <c r="E16" s="200"/>
      <c r="F16" s="200"/>
      <c r="G16" s="77">
        <v>10</v>
      </c>
      <c r="H16" s="78">
        <v>5888734</v>
      </c>
      <c r="I16" s="78">
        <v>6240701</v>
      </c>
    </row>
    <row r="17" spans="1:9" x14ac:dyDescent="0.25">
      <c r="A17" s="200" t="s">
        <v>124</v>
      </c>
      <c r="B17" s="200"/>
      <c r="C17" s="200"/>
      <c r="D17" s="200"/>
      <c r="E17" s="200"/>
      <c r="F17" s="200"/>
      <c r="G17" s="77">
        <v>11</v>
      </c>
      <c r="H17" s="78">
        <v>37932</v>
      </c>
      <c r="I17" s="78">
        <v>11801</v>
      </c>
    </row>
    <row r="18" spans="1:9" x14ac:dyDescent="0.25">
      <c r="A18" s="200" t="s">
        <v>125</v>
      </c>
      <c r="B18" s="200"/>
      <c r="C18" s="200"/>
      <c r="D18" s="200"/>
      <c r="E18" s="200"/>
      <c r="F18" s="200"/>
      <c r="G18" s="77">
        <v>12</v>
      </c>
      <c r="H18" s="78">
        <v>6432098</v>
      </c>
      <c r="I18" s="78">
        <v>6213900</v>
      </c>
    </row>
    <row r="19" spans="1:9" x14ac:dyDescent="0.25">
      <c r="A19" s="206" t="s">
        <v>438</v>
      </c>
      <c r="B19" s="206"/>
      <c r="C19" s="206"/>
      <c r="D19" s="206"/>
      <c r="E19" s="206"/>
      <c r="F19" s="206"/>
      <c r="G19" s="79">
        <v>13</v>
      </c>
      <c r="H19" s="80">
        <f>SUM(H20:H22)</f>
        <v>9375062</v>
      </c>
      <c r="I19" s="80">
        <f>SUM(I20:I22)</f>
        <v>11369770</v>
      </c>
    </row>
    <row r="20" spans="1:9" x14ac:dyDescent="0.25">
      <c r="A20" s="200" t="s">
        <v>108</v>
      </c>
      <c r="B20" s="200"/>
      <c r="C20" s="200"/>
      <c r="D20" s="200"/>
      <c r="E20" s="200"/>
      <c r="F20" s="200"/>
      <c r="G20" s="77">
        <v>14</v>
      </c>
      <c r="H20" s="78">
        <v>6293049</v>
      </c>
      <c r="I20" s="78">
        <v>7490112</v>
      </c>
    </row>
    <row r="21" spans="1:9" x14ac:dyDescent="0.25">
      <c r="A21" s="200" t="s">
        <v>109</v>
      </c>
      <c r="B21" s="200"/>
      <c r="C21" s="200"/>
      <c r="D21" s="200"/>
      <c r="E21" s="200"/>
      <c r="F21" s="200"/>
      <c r="G21" s="77">
        <v>15</v>
      </c>
      <c r="H21" s="78">
        <f>588425+1368022</f>
        <v>1956447</v>
      </c>
      <c r="I21" s="78">
        <v>2442060</v>
      </c>
    </row>
    <row r="22" spans="1:9" x14ac:dyDescent="0.25">
      <c r="A22" s="200" t="s">
        <v>110</v>
      </c>
      <c r="B22" s="200"/>
      <c r="C22" s="200"/>
      <c r="D22" s="200"/>
      <c r="E22" s="200"/>
      <c r="F22" s="200"/>
      <c r="G22" s="77">
        <v>16</v>
      </c>
      <c r="H22" s="78">
        <v>1125566</v>
      </c>
      <c r="I22" s="78">
        <v>1437598</v>
      </c>
    </row>
    <row r="23" spans="1:9" x14ac:dyDescent="0.25">
      <c r="A23" s="168" t="s">
        <v>111</v>
      </c>
      <c r="B23" s="168"/>
      <c r="C23" s="168"/>
      <c r="D23" s="168"/>
      <c r="E23" s="168"/>
      <c r="F23" s="168"/>
      <c r="G23" s="77">
        <v>17</v>
      </c>
      <c r="H23" s="78">
        <v>9056456</v>
      </c>
      <c r="I23" s="78">
        <v>8562329</v>
      </c>
    </row>
    <row r="24" spans="1:9" x14ac:dyDescent="0.25">
      <c r="A24" s="168" t="s">
        <v>112</v>
      </c>
      <c r="B24" s="168"/>
      <c r="C24" s="168"/>
      <c r="D24" s="168"/>
      <c r="E24" s="168"/>
      <c r="F24" s="168"/>
      <c r="G24" s="77">
        <v>18</v>
      </c>
      <c r="H24" s="78">
        <f>2979025+108250</f>
        <v>3087275</v>
      </c>
      <c r="I24" s="78">
        <v>1566061</v>
      </c>
    </row>
    <row r="25" spans="1:9" x14ac:dyDescent="0.25">
      <c r="A25" s="206" t="s">
        <v>439</v>
      </c>
      <c r="B25" s="206"/>
      <c r="C25" s="206"/>
      <c r="D25" s="206"/>
      <c r="E25" s="206"/>
      <c r="F25" s="206"/>
      <c r="G25" s="79">
        <v>19</v>
      </c>
      <c r="H25" s="80">
        <f>H26+H27</f>
        <v>-193899</v>
      </c>
      <c r="I25" s="80">
        <f>I26+I27</f>
        <v>139903</v>
      </c>
    </row>
    <row r="26" spans="1:9" x14ac:dyDescent="0.25">
      <c r="A26" s="200" t="s">
        <v>126</v>
      </c>
      <c r="B26" s="200"/>
      <c r="C26" s="200"/>
      <c r="D26" s="200"/>
      <c r="E26" s="200"/>
      <c r="F26" s="200"/>
      <c r="G26" s="77">
        <v>20</v>
      </c>
      <c r="H26" s="78">
        <v>-276478</v>
      </c>
      <c r="I26" s="78">
        <v>139903</v>
      </c>
    </row>
    <row r="27" spans="1:9" x14ac:dyDescent="0.25">
      <c r="A27" s="200" t="s">
        <v>127</v>
      </c>
      <c r="B27" s="200"/>
      <c r="C27" s="200"/>
      <c r="D27" s="200"/>
      <c r="E27" s="200"/>
      <c r="F27" s="200"/>
      <c r="G27" s="77">
        <v>21</v>
      </c>
      <c r="H27" s="78">
        <v>82579</v>
      </c>
      <c r="I27" s="78">
        <v>0</v>
      </c>
    </row>
    <row r="28" spans="1:9" x14ac:dyDescent="0.25">
      <c r="A28" s="206" t="s">
        <v>440</v>
      </c>
      <c r="B28" s="206"/>
      <c r="C28" s="206"/>
      <c r="D28" s="206"/>
      <c r="E28" s="206"/>
      <c r="F28" s="206"/>
      <c r="G28" s="79">
        <v>22</v>
      </c>
      <c r="H28" s="80">
        <f>SUM(H29:H34)</f>
        <v>0</v>
      </c>
      <c r="I28" s="80">
        <f>SUM(I29:I34)</f>
        <v>25393</v>
      </c>
    </row>
    <row r="29" spans="1:9" x14ac:dyDescent="0.25">
      <c r="A29" s="200" t="s">
        <v>128</v>
      </c>
      <c r="B29" s="200"/>
      <c r="C29" s="200"/>
      <c r="D29" s="200"/>
      <c r="E29" s="200"/>
      <c r="F29" s="200"/>
      <c r="G29" s="77">
        <v>23</v>
      </c>
      <c r="H29" s="78">
        <v>0</v>
      </c>
      <c r="I29" s="78">
        <v>-8680</v>
      </c>
    </row>
    <row r="30" spans="1:9" x14ac:dyDescent="0.25">
      <c r="A30" s="200" t="s">
        <v>129</v>
      </c>
      <c r="B30" s="200"/>
      <c r="C30" s="200"/>
      <c r="D30" s="200"/>
      <c r="E30" s="200"/>
      <c r="F30" s="200"/>
      <c r="G30" s="77">
        <v>24</v>
      </c>
      <c r="H30" s="78">
        <v>0</v>
      </c>
      <c r="I30" s="78">
        <v>0</v>
      </c>
    </row>
    <row r="31" spans="1:9" x14ac:dyDescent="0.25">
      <c r="A31" s="200" t="s">
        <v>130</v>
      </c>
      <c r="B31" s="200"/>
      <c r="C31" s="200"/>
      <c r="D31" s="200"/>
      <c r="E31" s="200"/>
      <c r="F31" s="200"/>
      <c r="G31" s="77">
        <v>25</v>
      </c>
      <c r="H31" s="78">
        <v>0</v>
      </c>
      <c r="I31" s="78">
        <v>34073</v>
      </c>
    </row>
    <row r="32" spans="1:9" x14ac:dyDescent="0.25">
      <c r="A32" s="200" t="s">
        <v>131</v>
      </c>
      <c r="B32" s="200"/>
      <c r="C32" s="200"/>
      <c r="D32" s="200"/>
      <c r="E32" s="200"/>
      <c r="F32" s="200"/>
      <c r="G32" s="77">
        <v>26</v>
      </c>
      <c r="H32" s="78">
        <v>0</v>
      </c>
      <c r="I32" s="78">
        <v>0</v>
      </c>
    </row>
    <row r="33" spans="1:9" x14ac:dyDescent="0.25">
      <c r="A33" s="200" t="s">
        <v>132</v>
      </c>
      <c r="B33" s="200"/>
      <c r="C33" s="200"/>
      <c r="D33" s="200"/>
      <c r="E33" s="200"/>
      <c r="F33" s="200"/>
      <c r="G33" s="77">
        <v>27</v>
      </c>
      <c r="H33" s="78">
        <v>0</v>
      </c>
      <c r="I33" s="78">
        <v>0</v>
      </c>
    </row>
    <row r="34" spans="1:9" x14ac:dyDescent="0.25">
      <c r="A34" s="200" t="s">
        <v>133</v>
      </c>
      <c r="B34" s="200"/>
      <c r="C34" s="200"/>
      <c r="D34" s="200"/>
      <c r="E34" s="200"/>
      <c r="F34" s="200"/>
      <c r="G34" s="77">
        <v>28</v>
      </c>
      <c r="H34" s="78">
        <v>0</v>
      </c>
      <c r="I34" s="78">
        <v>0</v>
      </c>
    </row>
    <row r="35" spans="1:9" x14ac:dyDescent="0.25">
      <c r="A35" s="168" t="s">
        <v>113</v>
      </c>
      <c r="B35" s="168"/>
      <c r="C35" s="168"/>
      <c r="D35" s="168"/>
      <c r="E35" s="168"/>
      <c r="F35" s="168"/>
      <c r="G35" s="77">
        <v>29</v>
      </c>
      <c r="H35" s="78">
        <v>0</v>
      </c>
      <c r="I35" s="78">
        <v>60587</v>
      </c>
    </row>
    <row r="36" spans="1:9" x14ac:dyDescent="0.25">
      <c r="A36" s="170" t="s">
        <v>367</v>
      </c>
      <c r="B36" s="170"/>
      <c r="C36" s="170"/>
      <c r="D36" s="170"/>
      <c r="E36" s="170"/>
      <c r="F36" s="170"/>
      <c r="G36" s="79">
        <v>30</v>
      </c>
      <c r="H36" s="80">
        <f>SUM(H37:H46)</f>
        <v>4459</v>
      </c>
      <c r="I36" s="80">
        <f>SUM(I37:I46)</f>
        <v>1338</v>
      </c>
    </row>
    <row r="37" spans="1:9" x14ac:dyDescent="0.25">
      <c r="A37" s="168" t="s">
        <v>134</v>
      </c>
      <c r="B37" s="168"/>
      <c r="C37" s="168"/>
      <c r="D37" s="168"/>
      <c r="E37" s="168"/>
      <c r="F37" s="168"/>
      <c r="G37" s="77">
        <v>31</v>
      </c>
      <c r="H37" s="78">
        <v>0</v>
      </c>
      <c r="I37" s="78">
        <v>0</v>
      </c>
    </row>
    <row r="38" spans="1:9" ht="25.2" customHeight="1" x14ac:dyDescent="0.25">
      <c r="A38" s="168" t="s">
        <v>135</v>
      </c>
      <c r="B38" s="168"/>
      <c r="C38" s="168"/>
      <c r="D38" s="168"/>
      <c r="E38" s="168"/>
      <c r="F38" s="168"/>
      <c r="G38" s="77">
        <v>32</v>
      </c>
      <c r="H38" s="78">
        <v>0</v>
      </c>
      <c r="I38" s="78">
        <v>0</v>
      </c>
    </row>
    <row r="39" spans="1:9" ht="28.2" customHeight="1" x14ac:dyDescent="0.25">
      <c r="A39" s="168" t="s">
        <v>136</v>
      </c>
      <c r="B39" s="168"/>
      <c r="C39" s="168"/>
      <c r="D39" s="168"/>
      <c r="E39" s="168"/>
      <c r="F39" s="168"/>
      <c r="G39" s="77">
        <v>33</v>
      </c>
      <c r="H39" s="78">
        <v>0</v>
      </c>
      <c r="I39" s="78">
        <v>0</v>
      </c>
    </row>
    <row r="40" spans="1:9" ht="28.2" customHeight="1" x14ac:dyDescent="0.25">
      <c r="A40" s="168" t="s">
        <v>137</v>
      </c>
      <c r="B40" s="168"/>
      <c r="C40" s="168"/>
      <c r="D40" s="168"/>
      <c r="E40" s="168"/>
      <c r="F40" s="168"/>
      <c r="G40" s="77">
        <v>34</v>
      </c>
      <c r="H40" s="78">
        <v>0</v>
      </c>
      <c r="I40" s="78">
        <v>0</v>
      </c>
    </row>
    <row r="41" spans="1:9" ht="22.95" customHeight="1" x14ac:dyDescent="0.25">
      <c r="A41" s="168" t="s">
        <v>138</v>
      </c>
      <c r="B41" s="168"/>
      <c r="C41" s="168"/>
      <c r="D41" s="168"/>
      <c r="E41" s="168"/>
      <c r="F41" s="168"/>
      <c r="G41" s="77">
        <v>35</v>
      </c>
      <c r="H41" s="78">
        <v>0</v>
      </c>
      <c r="I41" s="78">
        <v>0</v>
      </c>
    </row>
    <row r="42" spans="1:9" x14ac:dyDescent="0.25">
      <c r="A42" s="168" t="s">
        <v>139</v>
      </c>
      <c r="B42" s="168"/>
      <c r="C42" s="168"/>
      <c r="D42" s="168"/>
      <c r="E42" s="168"/>
      <c r="F42" s="168"/>
      <c r="G42" s="77">
        <v>36</v>
      </c>
      <c r="H42" s="78">
        <v>0</v>
      </c>
      <c r="I42" s="78">
        <v>0</v>
      </c>
    </row>
    <row r="43" spans="1:9" x14ac:dyDescent="0.25">
      <c r="A43" s="168" t="s">
        <v>140</v>
      </c>
      <c r="B43" s="168"/>
      <c r="C43" s="168"/>
      <c r="D43" s="168"/>
      <c r="E43" s="168"/>
      <c r="F43" s="168"/>
      <c r="G43" s="77">
        <v>37</v>
      </c>
      <c r="H43" s="78">
        <v>4459</v>
      </c>
      <c r="I43" s="78">
        <v>1338</v>
      </c>
    </row>
    <row r="44" spans="1:9" x14ac:dyDescent="0.25">
      <c r="A44" s="168" t="s">
        <v>141</v>
      </c>
      <c r="B44" s="168"/>
      <c r="C44" s="168"/>
      <c r="D44" s="168"/>
      <c r="E44" s="168"/>
      <c r="F44" s="168"/>
      <c r="G44" s="77">
        <v>38</v>
      </c>
      <c r="H44" s="78">
        <v>0</v>
      </c>
      <c r="I44" s="78">
        <v>0</v>
      </c>
    </row>
    <row r="45" spans="1:9" x14ac:dyDescent="0.25">
      <c r="A45" s="168" t="s">
        <v>142</v>
      </c>
      <c r="B45" s="168"/>
      <c r="C45" s="168"/>
      <c r="D45" s="168"/>
      <c r="E45" s="168"/>
      <c r="F45" s="168"/>
      <c r="G45" s="77">
        <v>39</v>
      </c>
      <c r="H45" s="78">
        <v>0</v>
      </c>
      <c r="I45" s="78">
        <v>0</v>
      </c>
    </row>
    <row r="46" spans="1:9" x14ac:dyDescent="0.25">
      <c r="A46" s="168" t="s">
        <v>143</v>
      </c>
      <c r="B46" s="168"/>
      <c r="C46" s="168"/>
      <c r="D46" s="168"/>
      <c r="E46" s="168"/>
      <c r="F46" s="168"/>
      <c r="G46" s="77">
        <v>40</v>
      </c>
      <c r="H46" s="78">
        <v>0</v>
      </c>
      <c r="I46" s="78">
        <v>0</v>
      </c>
    </row>
    <row r="47" spans="1:9" x14ac:dyDescent="0.25">
      <c r="A47" s="170" t="s">
        <v>368</v>
      </c>
      <c r="B47" s="170"/>
      <c r="C47" s="170"/>
      <c r="D47" s="170"/>
      <c r="E47" s="170"/>
      <c r="F47" s="170"/>
      <c r="G47" s="79">
        <v>41</v>
      </c>
      <c r="H47" s="80">
        <f>SUM(H48:H54)</f>
        <v>2978306</v>
      </c>
      <c r="I47" s="80">
        <f>SUM(I48:I54)</f>
        <v>3478316</v>
      </c>
    </row>
    <row r="48" spans="1:9" ht="23.4" customHeight="1" x14ac:dyDescent="0.25">
      <c r="A48" s="168" t="s">
        <v>144</v>
      </c>
      <c r="B48" s="168"/>
      <c r="C48" s="168"/>
      <c r="D48" s="168"/>
      <c r="E48" s="168"/>
      <c r="F48" s="168"/>
      <c r="G48" s="77">
        <v>42</v>
      </c>
      <c r="H48" s="78">
        <v>0</v>
      </c>
      <c r="I48" s="78">
        <v>0</v>
      </c>
    </row>
    <row r="49" spans="1:9" x14ac:dyDescent="0.25">
      <c r="A49" s="192" t="s">
        <v>145</v>
      </c>
      <c r="B49" s="192"/>
      <c r="C49" s="192"/>
      <c r="D49" s="192"/>
      <c r="E49" s="192"/>
      <c r="F49" s="192"/>
      <c r="G49" s="77">
        <v>43</v>
      </c>
      <c r="H49" s="78">
        <v>0</v>
      </c>
      <c r="I49" s="78">
        <v>0</v>
      </c>
    </row>
    <row r="50" spans="1:9" x14ac:dyDescent="0.25">
      <c r="A50" s="192" t="s">
        <v>146</v>
      </c>
      <c r="B50" s="192"/>
      <c r="C50" s="192"/>
      <c r="D50" s="192"/>
      <c r="E50" s="192"/>
      <c r="F50" s="192"/>
      <c r="G50" s="77">
        <v>44</v>
      </c>
      <c r="H50" s="78">
        <v>2978306</v>
      </c>
      <c r="I50" s="78">
        <v>3336973</v>
      </c>
    </row>
    <row r="51" spans="1:9" x14ac:dyDescent="0.25">
      <c r="A51" s="192" t="s">
        <v>147</v>
      </c>
      <c r="B51" s="192"/>
      <c r="C51" s="192"/>
      <c r="D51" s="192"/>
      <c r="E51" s="192"/>
      <c r="F51" s="192"/>
      <c r="G51" s="77">
        <v>45</v>
      </c>
      <c r="H51" s="78">
        <v>0</v>
      </c>
      <c r="I51" s="78">
        <v>0</v>
      </c>
    </row>
    <row r="52" spans="1:9" x14ac:dyDescent="0.25">
      <c r="A52" s="192" t="s">
        <v>148</v>
      </c>
      <c r="B52" s="192"/>
      <c r="C52" s="192"/>
      <c r="D52" s="192"/>
      <c r="E52" s="192"/>
      <c r="F52" s="192"/>
      <c r="G52" s="77">
        <v>46</v>
      </c>
      <c r="H52" s="78">
        <v>0</v>
      </c>
      <c r="I52" s="78">
        <v>0</v>
      </c>
    </row>
    <row r="53" spans="1:9" x14ac:dyDescent="0.25">
      <c r="A53" s="192" t="s">
        <v>149</v>
      </c>
      <c r="B53" s="192"/>
      <c r="C53" s="192"/>
      <c r="D53" s="192"/>
      <c r="E53" s="192"/>
      <c r="F53" s="192"/>
      <c r="G53" s="77">
        <v>47</v>
      </c>
      <c r="H53" s="78">
        <v>0</v>
      </c>
      <c r="I53" s="78">
        <v>141343</v>
      </c>
    </row>
    <row r="54" spans="1:9" x14ac:dyDescent="0.25">
      <c r="A54" s="192" t="s">
        <v>150</v>
      </c>
      <c r="B54" s="192"/>
      <c r="C54" s="192"/>
      <c r="D54" s="192"/>
      <c r="E54" s="192"/>
      <c r="F54" s="192"/>
      <c r="G54" s="77">
        <v>48</v>
      </c>
      <c r="H54" s="78">
        <v>0</v>
      </c>
      <c r="I54" s="78">
        <v>0</v>
      </c>
    </row>
    <row r="55" spans="1:9" ht="30.6" customHeight="1" x14ac:dyDescent="0.25">
      <c r="A55" s="188" t="s">
        <v>151</v>
      </c>
      <c r="B55" s="188"/>
      <c r="C55" s="188"/>
      <c r="D55" s="188"/>
      <c r="E55" s="188"/>
      <c r="F55" s="188"/>
      <c r="G55" s="77">
        <v>49</v>
      </c>
      <c r="H55" s="78">
        <v>0</v>
      </c>
      <c r="I55" s="78">
        <v>0</v>
      </c>
    </row>
    <row r="56" spans="1:9" x14ac:dyDescent="0.25">
      <c r="A56" s="188" t="s">
        <v>152</v>
      </c>
      <c r="B56" s="188"/>
      <c r="C56" s="188"/>
      <c r="D56" s="188"/>
      <c r="E56" s="188"/>
      <c r="F56" s="188"/>
      <c r="G56" s="77">
        <v>50</v>
      </c>
      <c r="H56" s="78">
        <v>0</v>
      </c>
      <c r="I56" s="78">
        <v>0</v>
      </c>
    </row>
    <row r="57" spans="1:9" ht="28.95" customHeight="1" x14ac:dyDescent="0.25">
      <c r="A57" s="188" t="s">
        <v>153</v>
      </c>
      <c r="B57" s="188"/>
      <c r="C57" s="188"/>
      <c r="D57" s="188"/>
      <c r="E57" s="188"/>
      <c r="F57" s="188"/>
      <c r="G57" s="77">
        <v>51</v>
      </c>
      <c r="H57" s="78">
        <v>0</v>
      </c>
      <c r="I57" s="78">
        <v>0</v>
      </c>
    </row>
    <row r="58" spans="1:9" x14ac:dyDescent="0.25">
      <c r="A58" s="188" t="s">
        <v>154</v>
      </c>
      <c r="B58" s="188"/>
      <c r="C58" s="188"/>
      <c r="D58" s="188"/>
      <c r="E58" s="188"/>
      <c r="F58" s="188"/>
      <c r="G58" s="77">
        <v>52</v>
      </c>
      <c r="H58" s="78">
        <v>0</v>
      </c>
      <c r="I58" s="78">
        <v>0</v>
      </c>
    </row>
    <row r="59" spans="1:9" x14ac:dyDescent="0.25">
      <c r="A59" s="170" t="s">
        <v>369</v>
      </c>
      <c r="B59" s="170"/>
      <c r="C59" s="170"/>
      <c r="D59" s="170"/>
      <c r="E59" s="170"/>
      <c r="F59" s="170"/>
      <c r="G59" s="79">
        <v>53</v>
      </c>
      <c r="H59" s="80">
        <f>H7+H36+H55+H56</f>
        <v>32428209</v>
      </c>
      <c r="I59" s="80">
        <f>I7+I36+I55+I56</f>
        <v>31661527</v>
      </c>
    </row>
    <row r="60" spans="1:9" x14ac:dyDescent="0.25">
      <c r="A60" s="170" t="s">
        <v>370</v>
      </c>
      <c r="B60" s="170"/>
      <c r="C60" s="170"/>
      <c r="D60" s="170"/>
      <c r="E60" s="170"/>
      <c r="F60" s="170"/>
      <c r="G60" s="79">
        <v>54</v>
      </c>
      <c r="H60" s="80">
        <f>H13+H47+H57+H58</f>
        <v>36661964</v>
      </c>
      <c r="I60" s="80">
        <f>I13+I47+I57+I58</f>
        <v>37668761</v>
      </c>
    </row>
    <row r="61" spans="1:9" x14ac:dyDescent="0.25">
      <c r="A61" s="170" t="s">
        <v>372</v>
      </c>
      <c r="B61" s="170"/>
      <c r="C61" s="170"/>
      <c r="D61" s="170"/>
      <c r="E61" s="170"/>
      <c r="F61" s="170"/>
      <c r="G61" s="79">
        <v>55</v>
      </c>
      <c r="H61" s="80">
        <f>H59-H60</f>
        <v>-4233755</v>
      </c>
      <c r="I61" s="80">
        <f>I59-I60</f>
        <v>-6007234</v>
      </c>
    </row>
    <row r="62" spans="1:9" x14ac:dyDescent="0.25">
      <c r="A62" s="201" t="s">
        <v>373</v>
      </c>
      <c r="B62" s="201"/>
      <c r="C62" s="201"/>
      <c r="D62" s="201"/>
      <c r="E62" s="201"/>
      <c r="F62" s="201"/>
      <c r="G62" s="79">
        <v>56</v>
      </c>
      <c r="H62" s="80">
        <f>+IF((H59-H60)&gt;0,(H59-H60),0)</f>
        <v>0</v>
      </c>
      <c r="I62" s="80">
        <f>+IF((I59-I60)&gt;0,(I59-I60),0)</f>
        <v>0</v>
      </c>
    </row>
    <row r="63" spans="1:9" x14ac:dyDescent="0.25">
      <c r="A63" s="201" t="s">
        <v>374</v>
      </c>
      <c r="B63" s="201"/>
      <c r="C63" s="201"/>
      <c r="D63" s="201"/>
      <c r="E63" s="201"/>
      <c r="F63" s="201"/>
      <c r="G63" s="79">
        <v>57</v>
      </c>
      <c r="H63" s="80">
        <f>+IF((H59-H60)&lt;0,(H59-H60),0)</f>
        <v>-4233755</v>
      </c>
      <c r="I63" s="80">
        <f>+IF((I59-I60)&lt;0,(I59-I60),0)</f>
        <v>-6007234</v>
      </c>
    </row>
    <row r="64" spans="1:9" x14ac:dyDescent="0.25">
      <c r="A64" s="188" t="s">
        <v>114</v>
      </c>
      <c r="B64" s="188"/>
      <c r="C64" s="188"/>
      <c r="D64" s="188"/>
      <c r="E64" s="188"/>
      <c r="F64" s="188"/>
      <c r="G64" s="77">
        <v>58</v>
      </c>
      <c r="H64" s="78">
        <v>530698</v>
      </c>
      <c r="I64" s="78">
        <v>-193397</v>
      </c>
    </row>
    <row r="65" spans="1:9" x14ac:dyDescent="0.25">
      <c r="A65" s="170" t="s">
        <v>375</v>
      </c>
      <c r="B65" s="170"/>
      <c r="C65" s="170"/>
      <c r="D65" s="170"/>
      <c r="E65" s="170"/>
      <c r="F65" s="170"/>
      <c r="G65" s="79">
        <v>59</v>
      </c>
      <c r="H65" s="80">
        <f>H61-H64</f>
        <v>-4764453</v>
      </c>
      <c r="I65" s="80">
        <f>I61-I64</f>
        <v>-5813837</v>
      </c>
    </row>
    <row r="66" spans="1:9" x14ac:dyDescent="0.25">
      <c r="A66" s="201" t="s">
        <v>376</v>
      </c>
      <c r="B66" s="201"/>
      <c r="C66" s="201"/>
      <c r="D66" s="201"/>
      <c r="E66" s="201"/>
      <c r="F66" s="201"/>
      <c r="G66" s="79">
        <v>60</v>
      </c>
      <c r="H66" s="80">
        <f>+IF((H61-H64)&gt;0,(H61-H64),0)</f>
        <v>0</v>
      </c>
      <c r="I66" s="80">
        <f>+IF((I61-I64)&gt;0,(I61-I64),0)</f>
        <v>0</v>
      </c>
    </row>
    <row r="67" spans="1:9" x14ac:dyDescent="0.25">
      <c r="A67" s="201" t="s">
        <v>377</v>
      </c>
      <c r="B67" s="201"/>
      <c r="C67" s="201"/>
      <c r="D67" s="201"/>
      <c r="E67" s="201"/>
      <c r="F67" s="201"/>
      <c r="G67" s="79">
        <v>61</v>
      </c>
      <c r="H67" s="80">
        <f>+IF((H61-H64)&lt;0,(H61-H64),0)</f>
        <v>-4764453</v>
      </c>
      <c r="I67" s="80">
        <f>+IF((I61-I64)&lt;0,(I61-I64),0)</f>
        <v>-5813837</v>
      </c>
    </row>
    <row r="68" spans="1:9" x14ac:dyDescent="0.25">
      <c r="A68" s="190" t="s">
        <v>155</v>
      </c>
      <c r="B68" s="190"/>
      <c r="C68" s="190"/>
      <c r="D68" s="190"/>
      <c r="E68" s="190"/>
      <c r="F68" s="190"/>
      <c r="G68" s="202"/>
      <c r="H68" s="202"/>
      <c r="I68" s="202"/>
    </row>
    <row r="69" spans="1:9" ht="25.95" customHeight="1" x14ac:dyDescent="0.25">
      <c r="A69" s="170" t="s">
        <v>378</v>
      </c>
      <c r="B69" s="170"/>
      <c r="C69" s="170"/>
      <c r="D69" s="170"/>
      <c r="E69" s="170"/>
      <c r="F69" s="170"/>
      <c r="G69" s="79">
        <v>62</v>
      </c>
      <c r="H69" s="80">
        <f>H70-H71</f>
        <v>1373726</v>
      </c>
      <c r="I69" s="80">
        <f>I70-I71</f>
        <v>0</v>
      </c>
    </row>
    <row r="70" spans="1:9" x14ac:dyDescent="0.25">
      <c r="A70" s="192" t="s">
        <v>156</v>
      </c>
      <c r="B70" s="192"/>
      <c r="C70" s="192"/>
      <c r="D70" s="192"/>
      <c r="E70" s="192"/>
      <c r="F70" s="192"/>
      <c r="G70" s="77">
        <v>63</v>
      </c>
      <c r="H70" s="78">
        <v>1373726</v>
      </c>
      <c r="I70" s="78">
        <v>0</v>
      </c>
    </row>
    <row r="71" spans="1:9" x14ac:dyDescent="0.25">
      <c r="A71" s="192" t="s">
        <v>157</v>
      </c>
      <c r="B71" s="192"/>
      <c r="C71" s="192"/>
      <c r="D71" s="192"/>
      <c r="E71" s="192"/>
      <c r="F71" s="192"/>
      <c r="G71" s="77">
        <v>64</v>
      </c>
      <c r="H71" s="78">
        <v>0</v>
      </c>
      <c r="I71" s="78">
        <v>0</v>
      </c>
    </row>
    <row r="72" spans="1:9" x14ac:dyDescent="0.25">
      <c r="A72" s="188" t="s">
        <v>158</v>
      </c>
      <c r="B72" s="188"/>
      <c r="C72" s="188"/>
      <c r="D72" s="188"/>
      <c r="E72" s="188"/>
      <c r="F72" s="188"/>
      <c r="G72" s="77">
        <v>65</v>
      </c>
      <c r="H72" s="78">
        <v>0</v>
      </c>
      <c r="I72" s="78">
        <v>0</v>
      </c>
    </row>
    <row r="73" spans="1:9" x14ac:dyDescent="0.25">
      <c r="A73" s="201" t="s">
        <v>379</v>
      </c>
      <c r="B73" s="201"/>
      <c r="C73" s="201"/>
      <c r="D73" s="201"/>
      <c r="E73" s="201"/>
      <c r="F73" s="201"/>
      <c r="G73" s="79">
        <v>66</v>
      </c>
      <c r="H73" s="86">
        <v>0</v>
      </c>
      <c r="I73" s="86">
        <v>0</v>
      </c>
    </row>
    <row r="74" spans="1:9" x14ac:dyDescent="0.25">
      <c r="A74" s="201" t="s">
        <v>380</v>
      </c>
      <c r="B74" s="201"/>
      <c r="C74" s="201"/>
      <c r="D74" s="201"/>
      <c r="E74" s="201"/>
      <c r="F74" s="201"/>
      <c r="G74" s="79">
        <v>67</v>
      </c>
      <c r="H74" s="86">
        <v>0</v>
      </c>
      <c r="I74" s="86">
        <v>0</v>
      </c>
    </row>
    <row r="75" spans="1:9" x14ac:dyDescent="0.25">
      <c r="A75" s="190" t="s">
        <v>159</v>
      </c>
      <c r="B75" s="190"/>
      <c r="C75" s="190"/>
      <c r="D75" s="190"/>
      <c r="E75" s="190"/>
      <c r="F75" s="190"/>
      <c r="G75" s="202"/>
      <c r="H75" s="202"/>
      <c r="I75" s="202"/>
    </row>
    <row r="76" spans="1:9" x14ac:dyDescent="0.25">
      <c r="A76" s="170" t="s">
        <v>381</v>
      </c>
      <c r="B76" s="170"/>
      <c r="C76" s="170"/>
      <c r="D76" s="170"/>
      <c r="E76" s="170"/>
      <c r="F76" s="170"/>
      <c r="G76" s="79">
        <v>68</v>
      </c>
      <c r="H76" s="86">
        <f>-H78</f>
        <v>-3390727</v>
      </c>
      <c r="I76" s="86">
        <f>-I78</f>
        <v>0</v>
      </c>
    </row>
    <row r="77" spans="1:9" x14ac:dyDescent="0.25">
      <c r="A77" s="213" t="s">
        <v>382</v>
      </c>
      <c r="B77" s="213"/>
      <c r="C77" s="213"/>
      <c r="D77" s="213"/>
      <c r="E77" s="213"/>
      <c r="F77" s="213"/>
      <c r="G77" s="87">
        <v>69</v>
      </c>
      <c r="H77" s="88">
        <v>0</v>
      </c>
      <c r="I77" s="88">
        <v>0</v>
      </c>
    </row>
    <row r="78" spans="1:9" x14ac:dyDescent="0.25">
      <c r="A78" s="213" t="s">
        <v>383</v>
      </c>
      <c r="B78" s="213"/>
      <c r="C78" s="213"/>
      <c r="D78" s="213"/>
      <c r="E78" s="213"/>
      <c r="F78" s="213"/>
      <c r="G78" s="87">
        <v>70</v>
      </c>
      <c r="H78" s="88">
        <v>3390727</v>
      </c>
      <c r="I78" s="88">
        <v>0</v>
      </c>
    </row>
    <row r="79" spans="1:9" x14ac:dyDescent="0.25">
      <c r="A79" s="170" t="s">
        <v>384</v>
      </c>
      <c r="B79" s="170"/>
      <c r="C79" s="170"/>
      <c r="D79" s="170"/>
      <c r="E79" s="170"/>
      <c r="F79" s="170"/>
      <c r="G79" s="79">
        <v>71</v>
      </c>
      <c r="H79" s="86">
        <v>0</v>
      </c>
      <c r="I79" s="86">
        <v>0</v>
      </c>
    </row>
    <row r="80" spans="1:9" x14ac:dyDescent="0.25">
      <c r="A80" s="170" t="s">
        <v>385</v>
      </c>
      <c r="B80" s="170"/>
      <c r="C80" s="170"/>
      <c r="D80" s="170"/>
      <c r="E80" s="170"/>
      <c r="F80" s="170"/>
      <c r="G80" s="79">
        <v>72</v>
      </c>
      <c r="H80" s="86">
        <v>0</v>
      </c>
      <c r="I80" s="86">
        <v>0</v>
      </c>
    </row>
    <row r="81" spans="1:9" x14ac:dyDescent="0.25">
      <c r="A81" s="201" t="s">
        <v>386</v>
      </c>
      <c r="B81" s="201"/>
      <c r="C81" s="201"/>
      <c r="D81" s="201"/>
      <c r="E81" s="201"/>
      <c r="F81" s="201"/>
      <c r="G81" s="79">
        <v>73</v>
      </c>
      <c r="H81" s="86">
        <v>0</v>
      </c>
      <c r="I81" s="86">
        <v>0</v>
      </c>
    </row>
    <row r="82" spans="1:9" x14ac:dyDescent="0.25">
      <c r="A82" s="201" t="s">
        <v>387</v>
      </c>
      <c r="B82" s="201"/>
      <c r="C82" s="201"/>
      <c r="D82" s="201"/>
      <c r="E82" s="201"/>
      <c r="F82" s="201"/>
      <c r="G82" s="79">
        <v>74</v>
      </c>
      <c r="H82" s="86">
        <v>0</v>
      </c>
      <c r="I82" s="86">
        <v>0</v>
      </c>
    </row>
    <row r="83" spans="1:9" x14ac:dyDescent="0.25">
      <c r="A83" s="190" t="s">
        <v>115</v>
      </c>
      <c r="B83" s="190"/>
      <c r="C83" s="190"/>
      <c r="D83" s="190"/>
      <c r="E83" s="190"/>
      <c r="F83" s="190"/>
      <c r="G83" s="202"/>
      <c r="H83" s="202"/>
      <c r="I83" s="202"/>
    </row>
    <row r="84" spans="1:9" x14ac:dyDescent="0.25">
      <c r="A84" s="203" t="s">
        <v>388</v>
      </c>
      <c r="B84" s="203"/>
      <c r="C84" s="203"/>
      <c r="D84" s="203"/>
      <c r="E84" s="203"/>
      <c r="F84" s="203"/>
      <c r="G84" s="79">
        <v>75</v>
      </c>
      <c r="H84" s="89">
        <f>H85+H86</f>
        <v>0</v>
      </c>
      <c r="I84" s="89">
        <f>I85+I86</f>
        <v>0</v>
      </c>
    </row>
    <row r="85" spans="1:9" x14ac:dyDescent="0.25">
      <c r="A85" s="204" t="s">
        <v>160</v>
      </c>
      <c r="B85" s="204"/>
      <c r="C85" s="204"/>
      <c r="D85" s="204"/>
      <c r="E85" s="204"/>
      <c r="F85" s="204"/>
      <c r="G85" s="77">
        <v>76</v>
      </c>
      <c r="H85" s="90">
        <v>0</v>
      </c>
      <c r="I85" s="90">
        <v>0</v>
      </c>
    </row>
    <row r="86" spans="1:9" x14ac:dyDescent="0.25">
      <c r="A86" s="204" t="s">
        <v>161</v>
      </c>
      <c r="B86" s="204"/>
      <c r="C86" s="204"/>
      <c r="D86" s="204"/>
      <c r="E86" s="204"/>
      <c r="F86" s="204"/>
      <c r="G86" s="77">
        <v>77</v>
      </c>
      <c r="H86" s="90">
        <v>0</v>
      </c>
      <c r="I86" s="90">
        <v>0</v>
      </c>
    </row>
    <row r="87" spans="1:9" x14ac:dyDescent="0.25">
      <c r="A87" s="210" t="s">
        <v>117</v>
      </c>
      <c r="B87" s="210"/>
      <c r="C87" s="210"/>
      <c r="D87" s="210"/>
      <c r="E87" s="210"/>
      <c r="F87" s="210"/>
      <c r="G87" s="211"/>
      <c r="H87" s="211"/>
      <c r="I87" s="211"/>
    </row>
    <row r="88" spans="1:9" x14ac:dyDescent="0.25">
      <c r="A88" s="212" t="s">
        <v>162</v>
      </c>
      <c r="B88" s="212"/>
      <c r="C88" s="212"/>
      <c r="D88" s="212"/>
      <c r="E88" s="212"/>
      <c r="F88" s="212"/>
      <c r="G88" s="77">
        <v>78</v>
      </c>
      <c r="H88" s="90">
        <f>+H76</f>
        <v>-3390727</v>
      </c>
      <c r="I88" s="90">
        <f>+I67</f>
        <v>-5813837</v>
      </c>
    </row>
    <row r="89" spans="1:9" ht="29.25" customHeight="1" x14ac:dyDescent="0.25">
      <c r="A89" s="209" t="s">
        <v>433</v>
      </c>
      <c r="B89" s="209"/>
      <c r="C89" s="209"/>
      <c r="D89" s="209"/>
      <c r="E89" s="209"/>
      <c r="F89" s="209"/>
      <c r="G89" s="79">
        <v>79</v>
      </c>
      <c r="H89" s="89">
        <f>H90+H97</f>
        <v>0</v>
      </c>
      <c r="I89" s="89">
        <f>I90+I97</f>
        <v>0</v>
      </c>
    </row>
    <row r="90" spans="1:9" ht="24.6" customHeight="1" x14ac:dyDescent="0.25">
      <c r="A90" s="205" t="s">
        <v>441</v>
      </c>
      <c r="B90" s="205"/>
      <c r="C90" s="205"/>
      <c r="D90" s="205"/>
      <c r="E90" s="205"/>
      <c r="F90" s="205"/>
      <c r="G90" s="79">
        <v>80</v>
      </c>
      <c r="H90" s="89">
        <f>SUM(H91:H95)</f>
        <v>0</v>
      </c>
      <c r="I90" s="89">
        <f>SUM(I91:I95)</f>
        <v>0</v>
      </c>
    </row>
    <row r="91" spans="1:9" ht="24.6" customHeight="1" x14ac:dyDescent="0.25">
      <c r="A91" s="192" t="s">
        <v>351</v>
      </c>
      <c r="B91" s="192"/>
      <c r="C91" s="192"/>
      <c r="D91" s="192"/>
      <c r="E91" s="192"/>
      <c r="F91" s="192"/>
      <c r="G91" s="79">
        <v>81</v>
      </c>
      <c r="H91" s="90">
        <v>0</v>
      </c>
      <c r="I91" s="90">
        <v>0</v>
      </c>
    </row>
    <row r="92" spans="1:9" ht="39" customHeight="1" x14ac:dyDescent="0.25">
      <c r="A92" s="192" t="s">
        <v>352</v>
      </c>
      <c r="B92" s="192"/>
      <c r="C92" s="192"/>
      <c r="D92" s="192"/>
      <c r="E92" s="192"/>
      <c r="F92" s="192"/>
      <c r="G92" s="79">
        <v>82</v>
      </c>
      <c r="H92" s="90">
        <v>0</v>
      </c>
      <c r="I92" s="90">
        <v>0</v>
      </c>
    </row>
    <row r="93" spans="1:9" ht="44.25" customHeight="1" x14ac:dyDescent="0.25">
      <c r="A93" s="192" t="s">
        <v>353</v>
      </c>
      <c r="B93" s="192"/>
      <c r="C93" s="192"/>
      <c r="D93" s="192"/>
      <c r="E93" s="192"/>
      <c r="F93" s="192"/>
      <c r="G93" s="79">
        <v>83</v>
      </c>
      <c r="H93" s="90">
        <v>0</v>
      </c>
      <c r="I93" s="90">
        <v>0</v>
      </c>
    </row>
    <row r="94" spans="1:9" ht="16.5" customHeight="1" x14ac:dyDescent="0.25">
      <c r="A94" s="192" t="s">
        <v>354</v>
      </c>
      <c r="B94" s="192"/>
      <c r="C94" s="192"/>
      <c r="D94" s="192"/>
      <c r="E94" s="192"/>
      <c r="F94" s="192"/>
      <c r="G94" s="79">
        <v>84</v>
      </c>
      <c r="H94" s="90">
        <v>0</v>
      </c>
      <c r="I94" s="90">
        <v>0</v>
      </c>
    </row>
    <row r="95" spans="1:9" ht="13.5" customHeight="1" x14ac:dyDescent="0.25">
      <c r="A95" s="192" t="s">
        <v>355</v>
      </c>
      <c r="B95" s="192"/>
      <c r="C95" s="192"/>
      <c r="D95" s="192"/>
      <c r="E95" s="192"/>
      <c r="F95" s="192"/>
      <c r="G95" s="79">
        <v>85</v>
      </c>
      <c r="H95" s="90">
        <v>0</v>
      </c>
      <c r="I95" s="90">
        <v>0</v>
      </c>
    </row>
    <row r="96" spans="1:9" ht="24.6" customHeight="1" x14ac:dyDescent="0.25">
      <c r="A96" s="192" t="s">
        <v>356</v>
      </c>
      <c r="B96" s="192"/>
      <c r="C96" s="192"/>
      <c r="D96" s="192"/>
      <c r="E96" s="192"/>
      <c r="F96" s="192"/>
      <c r="G96" s="79">
        <v>86</v>
      </c>
      <c r="H96" s="90">
        <v>0</v>
      </c>
      <c r="I96" s="90">
        <v>0</v>
      </c>
    </row>
    <row r="97" spans="1:9" ht="24.6" customHeight="1" x14ac:dyDescent="0.25">
      <c r="A97" s="205" t="s">
        <v>434</v>
      </c>
      <c r="B97" s="205"/>
      <c r="C97" s="205"/>
      <c r="D97" s="205"/>
      <c r="E97" s="205"/>
      <c r="F97" s="205"/>
      <c r="G97" s="79">
        <v>87</v>
      </c>
      <c r="H97" s="89">
        <f>SUM(H98:H105)</f>
        <v>0</v>
      </c>
      <c r="I97" s="89">
        <f>SUM(I98:I105)</f>
        <v>0</v>
      </c>
    </row>
    <row r="98" spans="1:9" x14ac:dyDescent="0.25">
      <c r="A98" s="192" t="s">
        <v>163</v>
      </c>
      <c r="B98" s="192"/>
      <c r="C98" s="192"/>
      <c r="D98" s="192"/>
      <c r="E98" s="192"/>
      <c r="F98" s="192"/>
      <c r="G98" s="77">
        <v>88</v>
      </c>
      <c r="H98" s="90">
        <v>0</v>
      </c>
      <c r="I98" s="90">
        <v>0</v>
      </c>
    </row>
    <row r="99" spans="1:9" ht="35.25" customHeight="1" x14ac:dyDescent="0.25">
      <c r="A99" s="192" t="s">
        <v>357</v>
      </c>
      <c r="B99" s="192"/>
      <c r="C99" s="192"/>
      <c r="D99" s="192"/>
      <c r="E99" s="192"/>
      <c r="F99" s="192"/>
      <c r="G99" s="77">
        <v>89</v>
      </c>
      <c r="H99" s="90">
        <v>0</v>
      </c>
      <c r="I99" s="90">
        <v>0</v>
      </c>
    </row>
    <row r="100" spans="1:9" x14ac:dyDescent="0.25">
      <c r="A100" s="192" t="s">
        <v>358</v>
      </c>
      <c r="B100" s="192"/>
      <c r="C100" s="192"/>
      <c r="D100" s="192"/>
      <c r="E100" s="192"/>
      <c r="F100" s="192"/>
      <c r="G100" s="77">
        <v>90</v>
      </c>
      <c r="H100" s="90">
        <v>0</v>
      </c>
      <c r="I100" s="90">
        <v>0</v>
      </c>
    </row>
    <row r="101" spans="1:9" ht="33.75" customHeight="1" x14ac:dyDescent="0.25">
      <c r="A101" s="192" t="s">
        <v>359</v>
      </c>
      <c r="B101" s="192"/>
      <c r="C101" s="192"/>
      <c r="D101" s="192"/>
      <c r="E101" s="192"/>
      <c r="F101" s="192"/>
      <c r="G101" s="77">
        <v>91</v>
      </c>
      <c r="H101" s="90">
        <v>0</v>
      </c>
      <c r="I101" s="90">
        <v>0</v>
      </c>
    </row>
    <row r="102" spans="1:9" ht="29.25" customHeight="1" x14ac:dyDescent="0.25">
      <c r="A102" s="192" t="s">
        <v>360</v>
      </c>
      <c r="B102" s="192"/>
      <c r="C102" s="192"/>
      <c r="D102" s="192"/>
      <c r="E102" s="192"/>
      <c r="F102" s="192"/>
      <c r="G102" s="77">
        <v>92</v>
      </c>
      <c r="H102" s="90">
        <v>0</v>
      </c>
      <c r="I102" s="90">
        <v>0</v>
      </c>
    </row>
    <row r="103" spans="1:9" x14ac:dyDescent="0.25">
      <c r="A103" s="192" t="s">
        <v>361</v>
      </c>
      <c r="B103" s="192"/>
      <c r="C103" s="192"/>
      <c r="D103" s="192"/>
      <c r="E103" s="192"/>
      <c r="F103" s="192"/>
      <c r="G103" s="77">
        <v>93</v>
      </c>
      <c r="H103" s="90">
        <v>0</v>
      </c>
      <c r="I103" s="90">
        <v>0</v>
      </c>
    </row>
    <row r="104" spans="1:9" ht="24.75" customHeight="1" x14ac:dyDescent="0.25">
      <c r="A104" s="192" t="s">
        <v>362</v>
      </c>
      <c r="B104" s="192"/>
      <c r="C104" s="192"/>
      <c r="D104" s="192"/>
      <c r="E104" s="192"/>
      <c r="F104" s="192"/>
      <c r="G104" s="77">
        <v>94</v>
      </c>
      <c r="H104" s="90">
        <v>0</v>
      </c>
      <c r="I104" s="90">
        <v>0</v>
      </c>
    </row>
    <row r="105" spans="1:9" ht="15.75" customHeight="1" x14ac:dyDescent="0.25">
      <c r="A105" s="192" t="s">
        <v>363</v>
      </c>
      <c r="B105" s="192"/>
      <c r="C105" s="192"/>
      <c r="D105" s="192"/>
      <c r="E105" s="192"/>
      <c r="F105" s="192"/>
      <c r="G105" s="77">
        <v>95</v>
      </c>
      <c r="H105" s="90">
        <v>0</v>
      </c>
      <c r="I105" s="90">
        <v>0</v>
      </c>
    </row>
    <row r="106" spans="1:9" ht="24.75" customHeight="1" x14ac:dyDescent="0.25">
      <c r="A106" s="192" t="s">
        <v>364</v>
      </c>
      <c r="B106" s="192"/>
      <c r="C106" s="192"/>
      <c r="D106" s="192"/>
      <c r="E106" s="192"/>
      <c r="F106" s="192"/>
      <c r="G106" s="77">
        <v>96</v>
      </c>
      <c r="H106" s="90">
        <v>0</v>
      </c>
      <c r="I106" s="90">
        <v>0</v>
      </c>
    </row>
    <row r="107" spans="1:9" ht="27.6" customHeight="1" x14ac:dyDescent="0.25">
      <c r="A107" s="209" t="s">
        <v>436</v>
      </c>
      <c r="B107" s="209"/>
      <c r="C107" s="209"/>
      <c r="D107" s="209"/>
      <c r="E107" s="209"/>
      <c r="F107" s="209"/>
      <c r="G107" s="79">
        <v>97</v>
      </c>
      <c r="H107" s="89">
        <f>H90+H97-H106-H96</f>
        <v>0</v>
      </c>
      <c r="I107" s="89">
        <f>I90+I97-I106-I96</f>
        <v>0</v>
      </c>
    </row>
    <row r="108" spans="1:9" x14ac:dyDescent="0.25">
      <c r="A108" s="209" t="s">
        <v>371</v>
      </c>
      <c r="B108" s="209"/>
      <c r="C108" s="209"/>
      <c r="D108" s="209"/>
      <c r="E108" s="209"/>
      <c r="F108" s="209"/>
      <c r="G108" s="79">
        <v>98</v>
      </c>
      <c r="H108" s="89">
        <f>H88+H107</f>
        <v>-3390727</v>
      </c>
      <c r="I108" s="89">
        <f>I88+I107</f>
        <v>-5813837</v>
      </c>
    </row>
    <row r="109" spans="1:9" x14ac:dyDescent="0.25">
      <c r="A109" s="190" t="s">
        <v>164</v>
      </c>
      <c r="B109" s="190"/>
      <c r="C109" s="190"/>
      <c r="D109" s="190"/>
      <c r="E109" s="190"/>
      <c r="F109" s="190"/>
      <c r="G109" s="202"/>
      <c r="H109" s="202"/>
      <c r="I109" s="202"/>
    </row>
    <row r="110" spans="1:9" ht="24.75" customHeight="1" x14ac:dyDescent="0.25">
      <c r="A110" s="203" t="s">
        <v>435</v>
      </c>
      <c r="B110" s="203"/>
      <c r="C110" s="203"/>
      <c r="D110" s="203"/>
      <c r="E110" s="203"/>
      <c r="F110" s="203"/>
      <c r="G110" s="79">
        <v>99</v>
      </c>
      <c r="H110" s="89">
        <f>H111+H112</f>
        <v>-3390727</v>
      </c>
      <c r="I110" s="89">
        <f>I111+I112</f>
        <v>-5813837</v>
      </c>
    </row>
    <row r="111" spans="1:9" x14ac:dyDescent="0.25">
      <c r="A111" s="204" t="s">
        <v>116</v>
      </c>
      <c r="B111" s="204"/>
      <c r="C111" s="204"/>
      <c r="D111" s="204"/>
      <c r="E111" s="204"/>
      <c r="F111" s="204"/>
      <c r="G111" s="77">
        <v>100</v>
      </c>
      <c r="H111" s="90">
        <f>+H108</f>
        <v>-3390727</v>
      </c>
      <c r="I111" s="90">
        <f>+I108</f>
        <v>-5813837</v>
      </c>
    </row>
    <row r="112" spans="1:9" x14ac:dyDescent="0.25">
      <c r="A112" s="204" t="s">
        <v>165</v>
      </c>
      <c r="B112" s="204"/>
      <c r="C112" s="204"/>
      <c r="D112" s="204"/>
      <c r="E112" s="204"/>
      <c r="F112" s="204"/>
      <c r="G112" s="77">
        <v>101</v>
      </c>
      <c r="H112" s="90">
        <v>0</v>
      </c>
      <c r="I112" s="90">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9" sqref="I59"/>
    </sheetView>
  </sheetViews>
  <sheetFormatPr defaultColWidth="9.109375" defaultRowHeight="13.2" x14ac:dyDescent="0.25"/>
  <cols>
    <col min="1" max="6" width="9.109375" style="2"/>
    <col min="7" max="7" width="9.109375" style="11"/>
    <col min="8" max="9" width="16.33203125" style="30" customWidth="1"/>
    <col min="10" max="16384" width="9.109375" style="2"/>
  </cols>
  <sheetData>
    <row r="1" spans="1:9" x14ac:dyDescent="0.25">
      <c r="A1" s="199" t="s">
        <v>166</v>
      </c>
      <c r="B1" s="214"/>
      <c r="C1" s="214"/>
      <c r="D1" s="214"/>
      <c r="E1" s="214"/>
      <c r="F1" s="214"/>
      <c r="G1" s="214"/>
      <c r="H1" s="214"/>
      <c r="I1" s="214"/>
    </row>
    <row r="2" spans="1:9" x14ac:dyDescent="0.25">
      <c r="A2" s="198" t="s">
        <v>466</v>
      </c>
      <c r="B2" s="175"/>
      <c r="C2" s="175"/>
      <c r="D2" s="175"/>
      <c r="E2" s="175"/>
      <c r="F2" s="175"/>
      <c r="G2" s="175"/>
      <c r="H2" s="175"/>
      <c r="I2" s="175"/>
    </row>
    <row r="3" spans="1:9" x14ac:dyDescent="0.25">
      <c r="A3" s="207" t="s">
        <v>445</v>
      </c>
      <c r="B3" s="217"/>
      <c r="C3" s="217"/>
      <c r="D3" s="217"/>
      <c r="E3" s="217"/>
      <c r="F3" s="217"/>
      <c r="G3" s="217"/>
      <c r="H3" s="217"/>
      <c r="I3" s="217"/>
    </row>
    <row r="4" spans="1:9" x14ac:dyDescent="0.25">
      <c r="A4" s="215" t="s">
        <v>464</v>
      </c>
      <c r="B4" s="178"/>
      <c r="C4" s="178"/>
      <c r="D4" s="178"/>
      <c r="E4" s="178"/>
      <c r="F4" s="178"/>
      <c r="G4" s="178"/>
      <c r="H4" s="178"/>
      <c r="I4" s="179"/>
    </row>
    <row r="5" spans="1:9" ht="20.399999999999999" x14ac:dyDescent="0.25">
      <c r="A5" s="193" t="s">
        <v>2</v>
      </c>
      <c r="B5" s="194"/>
      <c r="C5" s="194"/>
      <c r="D5" s="194"/>
      <c r="E5" s="194"/>
      <c r="F5" s="194"/>
      <c r="G5" s="91" t="s">
        <v>106</v>
      </c>
      <c r="H5" s="84" t="s">
        <v>292</v>
      </c>
      <c r="I5" s="84" t="s">
        <v>276</v>
      </c>
    </row>
    <row r="6" spans="1:9" x14ac:dyDescent="0.25">
      <c r="A6" s="218">
        <v>1</v>
      </c>
      <c r="B6" s="194"/>
      <c r="C6" s="194"/>
      <c r="D6" s="194"/>
      <c r="E6" s="194"/>
      <c r="F6" s="194"/>
      <c r="G6" s="84">
        <v>2</v>
      </c>
      <c r="H6" s="84" t="s">
        <v>167</v>
      </c>
      <c r="I6" s="84" t="s">
        <v>168</v>
      </c>
    </row>
    <row r="7" spans="1:9" x14ac:dyDescent="0.25">
      <c r="A7" s="219" t="s">
        <v>169</v>
      </c>
      <c r="B7" s="219"/>
      <c r="C7" s="219"/>
      <c r="D7" s="219"/>
      <c r="E7" s="219"/>
      <c r="F7" s="219"/>
      <c r="G7" s="219"/>
      <c r="H7" s="219"/>
      <c r="I7" s="219"/>
    </row>
    <row r="8" spans="1:9" ht="12.75" customHeight="1" x14ac:dyDescent="0.25">
      <c r="A8" s="192" t="s">
        <v>170</v>
      </c>
      <c r="B8" s="192"/>
      <c r="C8" s="192"/>
      <c r="D8" s="192"/>
      <c r="E8" s="192"/>
      <c r="F8" s="192"/>
      <c r="G8" s="87">
        <v>1</v>
      </c>
      <c r="H8" s="92">
        <v>-2860029</v>
      </c>
      <c r="I8" s="92">
        <v>-6007234</v>
      </c>
    </row>
    <row r="9" spans="1:9" ht="12.75" customHeight="1" x14ac:dyDescent="0.25">
      <c r="A9" s="201" t="s">
        <v>171</v>
      </c>
      <c r="B9" s="201"/>
      <c r="C9" s="201"/>
      <c r="D9" s="201"/>
      <c r="E9" s="201"/>
      <c r="F9" s="201"/>
      <c r="G9" s="79">
        <v>2</v>
      </c>
      <c r="H9" s="93">
        <f>H10+H11+H12+H13+H14+H15+H16+H17</f>
        <v>9623155</v>
      </c>
      <c r="I9" s="93">
        <f>I10+I11+I12+I13+I14+I15+I16+I17</f>
        <v>12205514</v>
      </c>
    </row>
    <row r="10" spans="1:9" ht="12.75" customHeight="1" x14ac:dyDescent="0.25">
      <c r="A10" s="216" t="s">
        <v>172</v>
      </c>
      <c r="B10" s="216"/>
      <c r="C10" s="216"/>
      <c r="D10" s="216"/>
      <c r="E10" s="216"/>
      <c r="F10" s="216"/>
      <c r="G10" s="87">
        <v>3</v>
      </c>
      <c r="H10" s="92">
        <v>9056456</v>
      </c>
      <c r="I10" s="92">
        <v>8562329</v>
      </c>
    </row>
    <row r="11" spans="1:9" ht="31.2" customHeight="1" x14ac:dyDescent="0.25">
      <c r="A11" s="216" t="s">
        <v>297</v>
      </c>
      <c r="B11" s="216"/>
      <c r="C11" s="216"/>
      <c r="D11" s="216"/>
      <c r="E11" s="216"/>
      <c r="F11" s="216"/>
      <c r="G11" s="87">
        <v>4</v>
      </c>
      <c r="H11" s="92">
        <v>-276478</v>
      </c>
      <c r="I11" s="92">
        <v>139902</v>
      </c>
    </row>
    <row r="12" spans="1:9" ht="28.2" customHeight="1" x14ac:dyDescent="0.25">
      <c r="A12" s="216" t="s">
        <v>298</v>
      </c>
      <c r="B12" s="216"/>
      <c r="C12" s="216"/>
      <c r="D12" s="216"/>
      <c r="E12" s="216"/>
      <c r="F12" s="216"/>
      <c r="G12" s="87">
        <v>5</v>
      </c>
      <c r="H12" s="92">
        <v>-46422</v>
      </c>
      <c r="I12" s="92">
        <v>141343</v>
      </c>
    </row>
    <row r="13" spans="1:9" ht="12.75" customHeight="1" x14ac:dyDescent="0.25">
      <c r="A13" s="216" t="s">
        <v>173</v>
      </c>
      <c r="B13" s="216"/>
      <c r="C13" s="216"/>
      <c r="D13" s="216"/>
      <c r="E13" s="216"/>
      <c r="F13" s="216"/>
      <c r="G13" s="87">
        <v>6</v>
      </c>
      <c r="H13" s="92">
        <v>-3961</v>
      </c>
      <c r="I13" s="92">
        <v>-427</v>
      </c>
    </row>
    <row r="14" spans="1:9" ht="12.75" customHeight="1" x14ac:dyDescent="0.25">
      <c r="A14" s="216" t="s">
        <v>174</v>
      </c>
      <c r="B14" s="216"/>
      <c r="C14" s="216"/>
      <c r="D14" s="216"/>
      <c r="E14" s="216"/>
      <c r="F14" s="216"/>
      <c r="G14" s="87">
        <v>7</v>
      </c>
      <c r="H14" s="92">
        <v>2978306</v>
      </c>
      <c r="I14" s="92">
        <v>3336973</v>
      </c>
    </row>
    <row r="15" spans="1:9" ht="12.75" customHeight="1" x14ac:dyDescent="0.25">
      <c r="A15" s="216" t="s">
        <v>175</v>
      </c>
      <c r="B15" s="216"/>
      <c r="C15" s="216"/>
      <c r="D15" s="216"/>
      <c r="E15" s="216"/>
      <c r="F15" s="216"/>
      <c r="G15" s="87">
        <v>8</v>
      </c>
      <c r="H15" s="92">
        <v>71700</v>
      </c>
      <c r="I15" s="92">
        <v>25394</v>
      </c>
    </row>
    <row r="16" spans="1:9" ht="12.75" customHeight="1" x14ac:dyDescent="0.25">
      <c r="A16" s="216" t="s">
        <v>176</v>
      </c>
      <c r="B16" s="216"/>
      <c r="C16" s="216"/>
      <c r="D16" s="216"/>
      <c r="E16" s="216"/>
      <c r="F16" s="216"/>
      <c r="G16" s="87">
        <v>9</v>
      </c>
      <c r="H16" s="92">
        <v>0</v>
      </c>
      <c r="I16" s="92">
        <v>0</v>
      </c>
    </row>
    <row r="17" spans="1:9" ht="27.6" customHeight="1" x14ac:dyDescent="0.25">
      <c r="A17" s="216" t="s">
        <v>177</v>
      </c>
      <c r="B17" s="216"/>
      <c r="C17" s="216"/>
      <c r="D17" s="216"/>
      <c r="E17" s="216"/>
      <c r="F17" s="216"/>
      <c r="G17" s="87">
        <v>10</v>
      </c>
      <c r="H17" s="92">
        <v>-2156446</v>
      </c>
      <c r="I17" s="92">
        <v>0</v>
      </c>
    </row>
    <row r="18" spans="1:9" ht="29.4" customHeight="1" x14ac:dyDescent="0.25">
      <c r="A18" s="209" t="s">
        <v>300</v>
      </c>
      <c r="B18" s="209"/>
      <c r="C18" s="209"/>
      <c r="D18" s="209"/>
      <c r="E18" s="209"/>
      <c r="F18" s="209"/>
      <c r="G18" s="79">
        <v>11</v>
      </c>
      <c r="H18" s="93">
        <f>H8+H9</f>
        <v>6763126</v>
      </c>
      <c r="I18" s="93">
        <f>I8+I9</f>
        <v>6198280</v>
      </c>
    </row>
    <row r="19" spans="1:9" ht="12.75" customHeight="1" x14ac:dyDescent="0.25">
      <c r="A19" s="201" t="s">
        <v>178</v>
      </c>
      <c r="B19" s="201"/>
      <c r="C19" s="201"/>
      <c r="D19" s="201"/>
      <c r="E19" s="201"/>
      <c r="F19" s="201"/>
      <c r="G19" s="79">
        <v>12</v>
      </c>
      <c r="H19" s="93">
        <f>H20+H21+H22+H23</f>
        <v>2070487</v>
      </c>
      <c r="I19" s="93">
        <f>I20+I21+I22+I23</f>
        <v>-1004663</v>
      </c>
    </row>
    <row r="20" spans="1:9" ht="12.75" customHeight="1" x14ac:dyDescent="0.25">
      <c r="A20" s="216" t="s">
        <v>179</v>
      </c>
      <c r="B20" s="216"/>
      <c r="C20" s="216"/>
      <c r="D20" s="216"/>
      <c r="E20" s="216"/>
      <c r="F20" s="216"/>
      <c r="G20" s="87">
        <v>13</v>
      </c>
      <c r="H20" s="92">
        <v>1536286</v>
      </c>
      <c r="I20" s="92">
        <v>-1013736</v>
      </c>
    </row>
    <row r="21" spans="1:9" ht="12.75" customHeight="1" x14ac:dyDescent="0.25">
      <c r="A21" s="216" t="s">
        <v>180</v>
      </c>
      <c r="B21" s="216"/>
      <c r="C21" s="216"/>
      <c r="D21" s="216"/>
      <c r="E21" s="216"/>
      <c r="F21" s="216"/>
      <c r="G21" s="87">
        <v>14</v>
      </c>
      <c r="H21" s="92">
        <v>103011</v>
      </c>
      <c r="I21" s="92">
        <v>-324215</v>
      </c>
    </row>
    <row r="22" spans="1:9" ht="12.75" customHeight="1" x14ac:dyDescent="0.25">
      <c r="A22" s="216" t="s">
        <v>181</v>
      </c>
      <c r="B22" s="216"/>
      <c r="C22" s="216"/>
      <c r="D22" s="216"/>
      <c r="E22" s="216"/>
      <c r="F22" s="216"/>
      <c r="G22" s="87">
        <v>15</v>
      </c>
      <c r="H22" s="92">
        <v>3174</v>
      </c>
      <c r="I22" s="92">
        <v>-35184</v>
      </c>
    </row>
    <row r="23" spans="1:9" ht="12.75" customHeight="1" x14ac:dyDescent="0.25">
      <c r="A23" s="216" t="s">
        <v>182</v>
      </c>
      <c r="B23" s="216"/>
      <c r="C23" s="216"/>
      <c r="D23" s="216"/>
      <c r="E23" s="216"/>
      <c r="F23" s="216"/>
      <c r="G23" s="87">
        <v>16</v>
      </c>
      <c r="H23" s="92">
        <f>428017-1</f>
        <v>428016</v>
      </c>
      <c r="I23" s="92">
        <v>368472</v>
      </c>
    </row>
    <row r="24" spans="1:9" ht="12.75" customHeight="1" x14ac:dyDescent="0.25">
      <c r="A24" s="209" t="s">
        <v>183</v>
      </c>
      <c r="B24" s="209"/>
      <c r="C24" s="209"/>
      <c r="D24" s="209"/>
      <c r="E24" s="209"/>
      <c r="F24" s="209"/>
      <c r="G24" s="79">
        <v>17</v>
      </c>
      <c r="H24" s="93">
        <f>H18+H19</f>
        <v>8833613</v>
      </c>
      <c r="I24" s="93">
        <f>I18+I19</f>
        <v>5193617</v>
      </c>
    </row>
    <row r="25" spans="1:9" ht="12.75" customHeight="1" x14ac:dyDescent="0.25">
      <c r="A25" s="192" t="s">
        <v>184</v>
      </c>
      <c r="B25" s="192"/>
      <c r="C25" s="192"/>
      <c r="D25" s="192"/>
      <c r="E25" s="192"/>
      <c r="F25" s="192"/>
      <c r="G25" s="87">
        <v>18</v>
      </c>
      <c r="H25" s="92">
        <v>-2758515</v>
      </c>
      <c r="I25" s="92">
        <v>-3433707</v>
      </c>
    </row>
    <row r="26" spans="1:9" ht="12.75" customHeight="1" x14ac:dyDescent="0.25">
      <c r="A26" s="192" t="s">
        <v>185</v>
      </c>
      <c r="B26" s="192"/>
      <c r="C26" s="192"/>
      <c r="D26" s="192"/>
      <c r="E26" s="192"/>
      <c r="F26" s="192"/>
      <c r="G26" s="87">
        <v>19</v>
      </c>
      <c r="H26" s="92">
        <v>0</v>
      </c>
      <c r="I26" s="92">
        <v>0</v>
      </c>
    </row>
    <row r="27" spans="1:9" ht="28.95" customHeight="1" x14ac:dyDescent="0.25">
      <c r="A27" s="203" t="s">
        <v>186</v>
      </c>
      <c r="B27" s="203"/>
      <c r="C27" s="203"/>
      <c r="D27" s="203"/>
      <c r="E27" s="203"/>
      <c r="F27" s="203"/>
      <c r="G27" s="79">
        <v>20</v>
      </c>
      <c r="H27" s="93">
        <f>H24+H25+H26</f>
        <v>6075098</v>
      </c>
      <c r="I27" s="93">
        <f>I24+I25+I26</f>
        <v>1759910</v>
      </c>
    </row>
    <row r="28" spans="1:9" x14ac:dyDescent="0.25">
      <c r="A28" s="219" t="s">
        <v>187</v>
      </c>
      <c r="B28" s="219"/>
      <c r="C28" s="219"/>
      <c r="D28" s="219"/>
      <c r="E28" s="219"/>
      <c r="F28" s="219"/>
      <c r="G28" s="219"/>
      <c r="H28" s="219"/>
      <c r="I28" s="219"/>
    </row>
    <row r="29" spans="1:9" ht="23.4" customHeight="1" x14ac:dyDescent="0.25">
      <c r="A29" s="192" t="s">
        <v>188</v>
      </c>
      <c r="B29" s="192"/>
      <c r="C29" s="192"/>
      <c r="D29" s="192"/>
      <c r="E29" s="192"/>
      <c r="F29" s="192"/>
      <c r="G29" s="87">
        <v>21</v>
      </c>
      <c r="H29" s="90">
        <v>0</v>
      </c>
      <c r="I29" s="90">
        <v>118882</v>
      </c>
    </row>
    <row r="30" spans="1:9" ht="12.75" customHeight="1" x14ac:dyDescent="0.25">
      <c r="A30" s="192" t="s">
        <v>189</v>
      </c>
      <c r="B30" s="192"/>
      <c r="C30" s="192"/>
      <c r="D30" s="192"/>
      <c r="E30" s="192"/>
      <c r="F30" s="192"/>
      <c r="G30" s="87">
        <v>22</v>
      </c>
      <c r="H30" s="90">
        <v>0</v>
      </c>
      <c r="I30" s="90">
        <v>0</v>
      </c>
    </row>
    <row r="31" spans="1:9" ht="12.75" customHeight="1" x14ac:dyDescent="0.25">
      <c r="A31" s="192" t="s">
        <v>190</v>
      </c>
      <c r="B31" s="192"/>
      <c r="C31" s="192"/>
      <c r="D31" s="192"/>
      <c r="E31" s="192"/>
      <c r="F31" s="192"/>
      <c r="G31" s="87">
        <v>23</v>
      </c>
      <c r="H31" s="90">
        <v>3961</v>
      </c>
      <c r="I31" s="90">
        <v>381</v>
      </c>
    </row>
    <row r="32" spans="1:9" ht="12.75" customHeight="1" x14ac:dyDescent="0.25">
      <c r="A32" s="192" t="s">
        <v>191</v>
      </c>
      <c r="B32" s="192"/>
      <c r="C32" s="192"/>
      <c r="D32" s="192"/>
      <c r="E32" s="192"/>
      <c r="F32" s="192"/>
      <c r="G32" s="87">
        <v>24</v>
      </c>
      <c r="H32" s="90">
        <v>0</v>
      </c>
      <c r="I32" s="90">
        <v>0</v>
      </c>
    </row>
    <row r="33" spans="1:9" ht="12.75" customHeight="1" x14ac:dyDescent="0.25">
      <c r="A33" s="192" t="s">
        <v>192</v>
      </c>
      <c r="B33" s="192"/>
      <c r="C33" s="192"/>
      <c r="D33" s="192"/>
      <c r="E33" s="192"/>
      <c r="F33" s="192"/>
      <c r="G33" s="87">
        <v>25</v>
      </c>
      <c r="H33" s="90">
        <v>0</v>
      </c>
      <c r="I33" s="90">
        <v>0</v>
      </c>
    </row>
    <row r="34" spans="1:9" ht="12.75" customHeight="1" x14ac:dyDescent="0.25">
      <c r="A34" s="192" t="s">
        <v>193</v>
      </c>
      <c r="B34" s="192"/>
      <c r="C34" s="192"/>
      <c r="D34" s="192"/>
      <c r="E34" s="192"/>
      <c r="F34" s="192"/>
      <c r="G34" s="87">
        <v>26</v>
      </c>
      <c r="H34" s="90">
        <v>1676519</v>
      </c>
      <c r="I34" s="90">
        <v>0</v>
      </c>
    </row>
    <row r="35" spans="1:9" ht="27.6" customHeight="1" x14ac:dyDescent="0.25">
      <c r="A35" s="209" t="s">
        <v>194</v>
      </c>
      <c r="B35" s="209"/>
      <c r="C35" s="209"/>
      <c r="D35" s="209"/>
      <c r="E35" s="209"/>
      <c r="F35" s="209"/>
      <c r="G35" s="79">
        <v>27</v>
      </c>
      <c r="H35" s="89">
        <f>H29+H30+H31+H32+H33+H34</f>
        <v>1680480</v>
      </c>
      <c r="I35" s="89">
        <f>I29+I30+I31+I32+I33+I34</f>
        <v>119263</v>
      </c>
    </row>
    <row r="36" spans="1:9" ht="26.4" customHeight="1" x14ac:dyDescent="0.25">
      <c r="A36" s="192" t="s">
        <v>195</v>
      </c>
      <c r="B36" s="192"/>
      <c r="C36" s="192"/>
      <c r="D36" s="192"/>
      <c r="E36" s="192"/>
      <c r="F36" s="192"/>
      <c r="G36" s="87">
        <v>28</v>
      </c>
      <c r="H36" s="90">
        <v>-3048717</v>
      </c>
      <c r="I36" s="90">
        <v>-1263251</v>
      </c>
    </row>
    <row r="37" spans="1:9" ht="12.75" customHeight="1" x14ac:dyDescent="0.25">
      <c r="A37" s="192" t="s">
        <v>196</v>
      </c>
      <c r="B37" s="192"/>
      <c r="C37" s="192"/>
      <c r="D37" s="192"/>
      <c r="E37" s="192"/>
      <c r="F37" s="192"/>
      <c r="G37" s="87">
        <v>29</v>
      </c>
      <c r="H37" s="90">
        <v>0</v>
      </c>
      <c r="I37" s="90">
        <v>0</v>
      </c>
    </row>
    <row r="38" spans="1:9" ht="12.75" customHeight="1" x14ac:dyDescent="0.25">
      <c r="A38" s="192" t="s">
        <v>197</v>
      </c>
      <c r="B38" s="192"/>
      <c r="C38" s="192"/>
      <c r="D38" s="192"/>
      <c r="E38" s="192"/>
      <c r="F38" s="192"/>
      <c r="G38" s="87">
        <v>30</v>
      </c>
      <c r="H38" s="90">
        <v>0</v>
      </c>
      <c r="I38" s="90">
        <v>0</v>
      </c>
    </row>
    <row r="39" spans="1:9" ht="12.75" customHeight="1" x14ac:dyDescent="0.25">
      <c r="A39" s="192" t="s">
        <v>198</v>
      </c>
      <c r="B39" s="192"/>
      <c r="C39" s="192"/>
      <c r="D39" s="192"/>
      <c r="E39" s="192"/>
      <c r="F39" s="192"/>
      <c r="G39" s="87">
        <v>31</v>
      </c>
      <c r="H39" s="90">
        <v>0</v>
      </c>
      <c r="I39" s="90">
        <v>0</v>
      </c>
    </row>
    <row r="40" spans="1:9" ht="12.75" customHeight="1" x14ac:dyDescent="0.25">
      <c r="A40" s="192" t="s">
        <v>199</v>
      </c>
      <c r="B40" s="192"/>
      <c r="C40" s="192"/>
      <c r="D40" s="192"/>
      <c r="E40" s="192"/>
      <c r="F40" s="192"/>
      <c r="G40" s="87">
        <v>32</v>
      </c>
      <c r="H40" s="90">
        <v>0</v>
      </c>
      <c r="I40" s="90">
        <v>0</v>
      </c>
    </row>
    <row r="41" spans="1:9" ht="22.95" customHeight="1" x14ac:dyDescent="0.25">
      <c r="A41" s="209" t="s">
        <v>200</v>
      </c>
      <c r="B41" s="209"/>
      <c r="C41" s="209"/>
      <c r="D41" s="209"/>
      <c r="E41" s="209"/>
      <c r="F41" s="209"/>
      <c r="G41" s="79">
        <v>33</v>
      </c>
      <c r="H41" s="89">
        <f>H36+H37+H38+H39+H40</f>
        <v>-3048717</v>
      </c>
      <c r="I41" s="89">
        <f>I36+I37+I38+I39+I40</f>
        <v>-1263251</v>
      </c>
    </row>
    <row r="42" spans="1:9" ht="30.6" customHeight="1" x14ac:dyDescent="0.25">
      <c r="A42" s="203" t="s">
        <v>201</v>
      </c>
      <c r="B42" s="203"/>
      <c r="C42" s="203"/>
      <c r="D42" s="203"/>
      <c r="E42" s="203"/>
      <c r="F42" s="203"/>
      <c r="G42" s="79">
        <v>34</v>
      </c>
      <c r="H42" s="89">
        <f>H35+H41</f>
        <v>-1368237</v>
      </c>
      <c r="I42" s="89">
        <f>I35+I41</f>
        <v>-1143988</v>
      </c>
    </row>
    <row r="43" spans="1:9" x14ac:dyDescent="0.25">
      <c r="A43" s="219" t="s">
        <v>202</v>
      </c>
      <c r="B43" s="219"/>
      <c r="C43" s="219"/>
      <c r="D43" s="219"/>
      <c r="E43" s="219"/>
      <c r="F43" s="219"/>
      <c r="G43" s="219"/>
      <c r="H43" s="219"/>
      <c r="I43" s="219"/>
    </row>
    <row r="44" spans="1:9" ht="12.75" customHeight="1" x14ac:dyDescent="0.25">
      <c r="A44" s="192" t="s">
        <v>203</v>
      </c>
      <c r="B44" s="192"/>
      <c r="C44" s="192"/>
      <c r="D44" s="192"/>
      <c r="E44" s="192"/>
      <c r="F44" s="192"/>
      <c r="G44" s="87">
        <v>35</v>
      </c>
      <c r="H44" s="90">
        <v>0</v>
      </c>
      <c r="I44" s="90">
        <v>0</v>
      </c>
    </row>
    <row r="45" spans="1:9" ht="27.6" customHeight="1" x14ac:dyDescent="0.25">
      <c r="A45" s="192" t="s">
        <v>204</v>
      </c>
      <c r="B45" s="192"/>
      <c r="C45" s="192"/>
      <c r="D45" s="192"/>
      <c r="E45" s="192"/>
      <c r="F45" s="192"/>
      <c r="G45" s="87">
        <v>36</v>
      </c>
      <c r="H45" s="90">
        <v>0</v>
      </c>
      <c r="I45" s="90">
        <v>0</v>
      </c>
    </row>
    <row r="46" spans="1:9" ht="12.75" customHeight="1" x14ac:dyDescent="0.25">
      <c r="A46" s="192" t="s">
        <v>205</v>
      </c>
      <c r="B46" s="192"/>
      <c r="C46" s="192"/>
      <c r="D46" s="192"/>
      <c r="E46" s="192"/>
      <c r="F46" s="192"/>
      <c r="G46" s="87">
        <v>37</v>
      </c>
      <c r="H46" s="90">
        <v>4227228</v>
      </c>
      <c r="I46" s="90">
        <v>10350000</v>
      </c>
    </row>
    <row r="47" spans="1:9" ht="12.75" customHeight="1" x14ac:dyDescent="0.25">
      <c r="A47" s="192" t="s">
        <v>206</v>
      </c>
      <c r="B47" s="192"/>
      <c r="C47" s="192"/>
      <c r="D47" s="192"/>
      <c r="E47" s="192"/>
      <c r="F47" s="192"/>
      <c r="G47" s="87">
        <v>38</v>
      </c>
      <c r="H47" s="90">
        <v>0</v>
      </c>
      <c r="I47" s="90">
        <v>0</v>
      </c>
    </row>
    <row r="48" spans="1:9" ht="25.95" customHeight="1" x14ac:dyDescent="0.25">
      <c r="A48" s="209" t="s">
        <v>207</v>
      </c>
      <c r="B48" s="209"/>
      <c r="C48" s="209"/>
      <c r="D48" s="209"/>
      <c r="E48" s="209"/>
      <c r="F48" s="209"/>
      <c r="G48" s="79">
        <v>39</v>
      </c>
      <c r="H48" s="89">
        <f>H44+H45+H46+H47</f>
        <v>4227228</v>
      </c>
      <c r="I48" s="89">
        <f>I44+I45+I46+I47</f>
        <v>10350000</v>
      </c>
    </row>
    <row r="49" spans="1:9" ht="24.6" customHeight="1" x14ac:dyDescent="0.25">
      <c r="A49" s="192" t="s">
        <v>299</v>
      </c>
      <c r="B49" s="192"/>
      <c r="C49" s="192"/>
      <c r="D49" s="192"/>
      <c r="E49" s="192"/>
      <c r="F49" s="192"/>
      <c r="G49" s="87">
        <v>40</v>
      </c>
      <c r="H49" s="90">
        <v>-6559876</v>
      </c>
      <c r="I49" s="90">
        <v>-8721252</v>
      </c>
    </row>
    <row r="50" spans="1:9" ht="12.75" customHeight="1" x14ac:dyDescent="0.25">
      <c r="A50" s="192" t="s">
        <v>208</v>
      </c>
      <c r="B50" s="192"/>
      <c r="C50" s="192"/>
      <c r="D50" s="192"/>
      <c r="E50" s="192"/>
      <c r="F50" s="192"/>
      <c r="G50" s="87">
        <v>41</v>
      </c>
      <c r="H50" s="90">
        <v>0</v>
      </c>
      <c r="I50" s="90">
        <v>0</v>
      </c>
    </row>
    <row r="51" spans="1:9" ht="12.75" customHeight="1" x14ac:dyDescent="0.25">
      <c r="A51" s="192" t="s">
        <v>209</v>
      </c>
      <c r="B51" s="192"/>
      <c r="C51" s="192"/>
      <c r="D51" s="192"/>
      <c r="E51" s="192"/>
      <c r="F51" s="192"/>
      <c r="G51" s="87">
        <v>42</v>
      </c>
      <c r="H51" s="90">
        <v>-1411163</v>
      </c>
      <c r="I51" s="90">
        <v>-1315718</v>
      </c>
    </row>
    <row r="52" spans="1:9" ht="26.4" customHeight="1" x14ac:dyDescent="0.25">
      <c r="A52" s="192" t="s">
        <v>210</v>
      </c>
      <c r="B52" s="192"/>
      <c r="C52" s="192"/>
      <c r="D52" s="192"/>
      <c r="E52" s="192"/>
      <c r="F52" s="192"/>
      <c r="G52" s="87">
        <v>43</v>
      </c>
      <c r="H52" s="90">
        <v>0</v>
      </c>
      <c r="I52" s="90">
        <v>0</v>
      </c>
    </row>
    <row r="53" spans="1:9" ht="12.75" customHeight="1" x14ac:dyDescent="0.25">
      <c r="A53" s="192" t="s">
        <v>211</v>
      </c>
      <c r="B53" s="192"/>
      <c r="C53" s="192"/>
      <c r="D53" s="192"/>
      <c r="E53" s="192"/>
      <c r="F53" s="192"/>
      <c r="G53" s="87">
        <v>44</v>
      </c>
      <c r="H53" s="90">
        <v>0</v>
      </c>
      <c r="I53" s="90">
        <v>0</v>
      </c>
    </row>
    <row r="54" spans="1:9" ht="27.6" customHeight="1" x14ac:dyDescent="0.25">
      <c r="A54" s="209" t="s">
        <v>212</v>
      </c>
      <c r="B54" s="209"/>
      <c r="C54" s="209"/>
      <c r="D54" s="209"/>
      <c r="E54" s="209"/>
      <c r="F54" s="209"/>
      <c r="G54" s="79">
        <v>45</v>
      </c>
      <c r="H54" s="89">
        <f>H49+H50+H51+H52+H53</f>
        <v>-7971039</v>
      </c>
      <c r="I54" s="89">
        <f>I49+I50+I51+I52+I53</f>
        <v>-10036970</v>
      </c>
    </row>
    <row r="55" spans="1:9" ht="27.6" customHeight="1" x14ac:dyDescent="0.25">
      <c r="A55" s="203" t="s">
        <v>213</v>
      </c>
      <c r="B55" s="203"/>
      <c r="C55" s="203"/>
      <c r="D55" s="203"/>
      <c r="E55" s="203"/>
      <c r="F55" s="203"/>
      <c r="G55" s="79">
        <v>46</v>
      </c>
      <c r="H55" s="89">
        <f>H48+H54</f>
        <v>-3743811</v>
      </c>
      <c r="I55" s="89">
        <f>I48+I54</f>
        <v>313030</v>
      </c>
    </row>
    <row r="56" spans="1:9" x14ac:dyDescent="0.25">
      <c r="A56" s="168" t="s">
        <v>214</v>
      </c>
      <c r="B56" s="168"/>
      <c r="C56" s="168"/>
      <c r="D56" s="168"/>
      <c r="E56" s="168"/>
      <c r="F56" s="168"/>
      <c r="G56" s="87">
        <v>47</v>
      </c>
      <c r="H56" s="90">
        <v>0</v>
      </c>
      <c r="I56" s="90">
        <v>0</v>
      </c>
    </row>
    <row r="57" spans="1:9" ht="27" customHeight="1" x14ac:dyDescent="0.25">
      <c r="A57" s="203" t="s">
        <v>215</v>
      </c>
      <c r="B57" s="203"/>
      <c r="C57" s="203"/>
      <c r="D57" s="203"/>
      <c r="E57" s="203"/>
      <c r="F57" s="203"/>
      <c r="G57" s="79">
        <v>48</v>
      </c>
      <c r="H57" s="89">
        <f>H27+H42+H55+H56</f>
        <v>963050</v>
      </c>
      <c r="I57" s="89">
        <f>I27+I42+I55+I56</f>
        <v>928952</v>
      </c>
    </row>
    <row r="58" spans="1:9" ht="15.6" customHeight="1" x14ac:dyDescent="0.25">
      <c r="A58" s="220" t="s">
        <v>216</v>
      </c>
      <c r="B58" s="220"/>
      <c r="C58" s="220"/>
      <c r="D58" s="220"/>
      <c r="E58" s="220"/>
      <c r="F58" s="220"/>
      <c r="G58" s="87">
        <v>49</v>
      </c>
      <c r="H58" s="90">
        <v>806077</v>
      </c>
      <c r="I58" s="90">
        <v>1769127</v>
      </c>
    </row>
    <row r="59" spans="1:9" ht="28.95" customHeight="1" x14ac:dyDescent="0.25">
      <c r="A59" s="203" t="s">
        <v>217</v>
      </c>
      <c r="B59" s="203"/>
      <c r="C59" s="203"/>
      <c r="D59" s="203"/>
      <c r="E59" s="203"/>
      <c r="F59" s="203"/>
      <c r="G59" s="79">
        <v>50</v>
      </c>
      <c r="H59" s="89">
        <f>H57+H58</f>
        <v>1769127</v>
      </c>
      <c r="I59" s="89">
        <f>I57+I58</f>
        <v>2698079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J52" sqref="J52"/>
    </sheetView>
  </sheetViews>
  <sheetFormatPr defaultRowHeight="13.2" x14ac:dyDescent="0.25"/>
  <cols>
    <col min="1" max="7" width="9.109375" style="2"/>
    <col min="8" max="9" width="14.88671875" style="30"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199" t="s">
        <v>218</v>
      </c>
      <c r="B1" s="214"/>
      <c r="C1" s="214"/>
      <c r="D1" s="214"/>
      <c r="E1" s="214"/>
      <c r="F1" s="214"/>
      <c r="G1" s="214"/>
      <c r="H1" s="214"/>
      <c r="I1" s="214"/>
    </row>
    <row r="2" spans="1:9" ht="12.75" customHeight="1" x14ac:dyDescent="0.25">
      <c r="A2" s="198" t="s">
        <v>321</v>
      </c>
      <c r="B2" s="175"/>
      <c r="C2" s="175"/>
      <c r="D2" s="175"/>
      <c r="E2" s="175"/>
      <c r="F2" s="175"/>
      <c r="G2" s="175"/>
      <c r="H2" s="175"/>
      <c r="I2" s="175"/>
    </row>
    <row r="3" spans="1:9" x14ac:dyDescent="0.25">
      <c r="A3" s="207" t="s">
        <v>445</v>
      </c>
      <c r="B3" s="222"/>
      <c r="C3" s="222"/>
      <c r="D3" s="222"/>
      <c r="E3" s="222"/>
      <c r="F3" s="222"/>
      <c r="G3" s="222"/>
      <c r="H3" s="222"/>
      <c r="I3" s="222"/>
    </row>
    <row r="4" spans="1:9" x14ac:dyDescent="0.25">
      <c r="A4" s="215" t="s">
        <v>322</v>
      </c>
      <c r="B4" s="178"/>
      <c r="C4" s="178"/>
      <c r="D4" s="178"/>
      <c r="E4" s="178"/>
      <c r="F4" s="178"/>
      <c r="G4" s="178"/>
      <c r="H4" s="178"/>
      <c r="I4" s="179"/>
    </row>
    <row r="5" spans="1:9" ht="22.2" x14ac:dyDescent="0.25">
      <c r="A5" s="193" t="s">
        <v>2</v>
      </c>
      <c r="B5" s="194"/>
      <c r="C5" s="194"/>
      <c r="D5" s="194"/>
      <c r="E5" s="194"/>
      <c r="F5" s="194"/>
      <c r="G5" s="83" t="s">
        <v>106</v>
      </c>
      <c r="H5" s="84" t="s">
        <v>292</v>
      </c>
      <c r="I5" s="84" t="s">
        <v>276</v>
      </c>
    </row>
    <row r="6" spans="1:9" x14ac:dyDescent="0.25">
      <c r="A6" s="218">
        <v>1</v>
      </c>
      <c r="B6" s="194"/>
      <c r="C6" s="194"/>
      <c r="D6" s="194"/>
      <c r="E6" s="194"/>
      <c r="F6" s="194"/>
      <c r="G6" s="85">
        <v>2</v>
      </c>
      <c r="H6" s="84" t="s">
        <v>167</v>
      </c>
      <c r="I6" s="84" t="s">
        <v>168</v>
      </c>
    </row>
    <row r="7" spans="1:9" x14ac:dyDescent="0.25">
      <c r="A7" s="219" t="s">
        <v>169</v>
      </c>
      <c r="B7" s="221"/>
      <c r="C7" s="221"/>
      <c r="D7" s="221"/>
      <c r="E7" s="221"/>
      <c r="F7" s="221"/>
      <c r="G7" s="221"/>
      <c r="H7" s="221"/>
      <c r="I7" s="221"/>
    </row>
    <row r="8" spans="1:9" x14ac:dyDescent="0.25">
      <c r="A8" s="192" t="s">
        <v>219</v>
      </c>
      <c r="B8" s="192"/>
      <c r="C8" s="192"/>
      <c r="D8" s="192"/>
      <c r="E8" s="192"/>
      <c r="F8" s="192"/>
      <c r="G8" s="77">
        <v>1</v>
      </c>
      <c r="H8" s="90">
        <v>0</v>
      </c>
      <c r="I8" s="90">
        <v>0</v>
      </c>
    </row>
    <row r="9" spans="1:9" x14ac:dyDescent="0.25">
      <c r="A9" s="192" t="s">
        <v>220</v>
      </c>
      <c r="B9" s="192"/>
      <c r="C9" s="192"/>
      <c r="D9" s="192"/>
      <c r="E9" s="192"/>
      <c r="F9" s="192"/>
      <c r="G9" s="77">
        <v>2</v>
      </c>
      <c r="H9" s="90">
        <v>0</v>
      </c>
      <c r="I9" s="90">
        <v>0</v>
      </c>
    </row>
    <row r="10" spans="1:9" x14ac:dyDescent="0.25">
      <c r="A10" s="192" t="s">
        <v>221</v>
      </c>
      <c r="B10" s="192"/>
      <c r="C10" s="192"/>
      <c r="D10" s="192"/>
      <c r="E10" s="192"/>
      <c r="F10" s="192"/>
      <c r="G10" s="77">
        <v>3</v>
      </c>
      <c r="H10" s="90">
        <v>0</v>
      </c>
      <c r="I10" s="90">
        <v>0</v>
      </c>
    </row>
    <row r="11" spans="1:9" x14ac:dyDescent="0.25">
      <c r="A11" s="192" t="s">
        <v>222</v>
      </c>
      <c r="B11" s="192"/>
      <c r="C11" s="192"/>
      <c r="D11" s="192"/>
      <c r="E11" s="192"/>
      <c r="F11" s="192"/>
      <c r="G11" s="77">
        <v>4</v>
      </c>
      <c r="H11" s="90">
        <v>0</v>
      </c>
      <c r="I11" s="90">
        <v>0</v>
      </c>
    </row>
    <row r="12" spans="1:9" x14ac:dyDescent="0.25">
      <c r="A12" s="192" t="s">
        <v>389</v>
      </c>
      <c r="B12" s="192"/>
      <c r="C12" s="192"/>
      <c r="D12" s="192"/>
      <c r="E12" s="192"/>
      <c r="F12" s="192"/>
      <c r="G12" s="77">
        <v>5</v>
      </c>
      <c r="H12" s="90">
        <v>0</v>
      </c>
      <c r="I12" s="90">
        <v>0</v>
      </c>
    </row>
    <row r="13" spans="1:9" ht="24" customHeight="1" x14ac:dyDescent="0.25">
      <c r="A13" s="205" t="s">
        <v>397</v>
      </c>
      <c r="B13" s="205"/>
      <c r="C13" s="205"/>
      <c r="D13" s="205"/>
      <c r="E13" s="205"/>
      <c r="F13" s="205"/>
      <c r="G13" s="79">
        <v>6</v>
      </c>
      <c r="H13" s="94">
        <f>SUM(H8:H12)</f>
        <v>0</v>
      </c>
      <c r="I13" s="94">
        <f>SUM(I8:I12)</f>
        <v>0</v>
      </c>
    </row>
    <row r="14" spans="1:9" x14ac:dyDescent="0.25">
      <c r="A14" s="192" t="s">
        <v>390</v>
      </c>
      <c r="B14" s="192"/>
      <c r="C14" s="192"/>
      <c r="D14" s="192"/>
      <c r="E14" s="192"/>
      <c r="F14" s="192"/>
      <c r="G14" s="77">
        <v>7</v>
      </c>
      <c r="H14" s="90">
        <v>0</v>
      </c>
      <c r="I14" s="90">
        <v>0</v>
      </c>
    </row>
    <row r="15" spans="1:9" x14ac:dyDescent="0.25">
      <c r="A15" s="192" t="s">
        <v>391</v>
      </c>
      <c r="B15" s="192"/>
      <c r="C15" s="192"/>
      <c r="D15" s="192"/>
      <c r="E15" s="192"/>
      <c r="F15" s="192"/>
      <c r="G15" s="77">
        <v>8</v>
      </c>
      <c r="H15" s="90">
        <v>0</v>
      </c>
      <c r="I15" s="90">
        <v>0</v>
      </c>
    </row>
    <row r="16" spans="1:9" x14ac:dyDescent="0.25">
      <c r="A16" s="192" t="s">
        <v>392</v>
      </c>
      <c r="B16" s="192"/>
      <c r="C16" s="192"/>
      <c r="D16" s="192"/>
      <c r="E16" s="192"/>
      <c r="F16" s="192"/>
      <c r="G16" s="77">
        <v>9</v>
      </c>
      <c r="H16" s="90">
        <v>0</v>
      </c>
      <c r="I16" s="90">
        <v>0</v>
      </c>
    </row>
    <row r="17" spans="1:9" x14ac:dyDescent="0.25">
      <c r="A17" s="192" t="s">
        <v>393</v>
      </c>
      <c r="B17" s="192"/>
      <c r="C17" s="192"/>
      <c r="D17" s="192"/>
      <c r="E17" s="192"/>
      <c r="F17" s="192"/>
      <c r="G17" s="77">
        <v>10</v>
      </c>
      <c r="H17" s="90">
        <v>0</v>
      </c>
      <c r="I17" s="90">
        <v>0</v>
      </c>
    </row>
    <row r="18" spans="1:9" x14ac:dyDescent="0.25">
      <c r="A18" s="192" t="s">
        <v>394</v>
      </c>
      <c r="B18" s="192"/>
      <c r="C18" s="192"/>
      <c r="D18" s="192"/>
      <c r="E18" s="192"/>
      <c r="F18" s="192"/>
      <c r="G18" s="77">
        <v>11</v>
      </c>
      <c r="H18" s="90">
        <v>0</v>
      </c>
      <c r="I18" s="90">
        <v>0</v>
      </c>
    </row>
    <row r="19" spans="1:9" x14ac:dyDescent="0.25">
      <c r="A19" s="192" t="s">
        <v>395</v>
      </c>
      <c r="B19" s="192"/>
      <c r="C19" s="192"/>
      <c r="D19" s="192"/>
      <c r="E19" s="192"/>
      <c r="F19" s="192"/>
      <c r="G19" s="77">
        <v>12</v>
      </c>
      <c r="H19" s="90">
        <v>0</v>
      </c>
      <c r="I19" s="90">
        <v>0</v>
      </c>
    </row>
    <row r="20" spans="1:9" ht="26.25" customHeight="1" x14ac:dyDescent="0.25">
      <c r="A20" s="205" t="s">
        <v>398</v>
      </c>
      <c r="B20" s="205"/>
      <c r="C20" s="205"/>
      <c r="D20" s="205"/>
      <c r="E20" s="205"/>
      <c r="F20" s="205"/>
      <c r="G20" s="79">
        <v>13</v>
      </c>
      <c r="H20" s="94">
        <f>SUM(H14:H19)</f>
        <v>0</v>
      </c>
      <c r="I20" s="94">
        <f>SUM(I14:I19)</f>
        <v>0</v>
      </c>
    </row>
    <row r="21" spans="1:9" ht="25.95" customHeight="1" x14ac:dyDescent="0.25">
      <c r="A21" s="203" t="s">
        <v>399</v>
      </c>
      <c r="B21" s="203"/>
      <c r="C21" s="203"/>
      <c r="D21" s="203"/>
      <c r="E21" s="203"/>
      <c r="F21" s="203"/>
      <c r="G21" s="79">
        <v>14</v>
      </c>
      <c r="H21" s="89">
        <f>H13+H20</f>
        <v>0</v>
      </c>
      <c r="I21" s="89">
        <f>I13+I20</f>
        <v>0</v>
      </c>
    </row>
    <row r="22" spans="1:9" x14ac:dyDescent="0.25">
      <c r="A22" s="219" t="s">
        <v>187</v>
      </c>
      <c r="B22" s="221"/>
      <c r="C22" s="221"/>
      <c r="D22" s="221"/>
      <c r="E22" s="221"/>
      <c r="F22" s="221"/>
      <c r="G22" s="221"/>
      <c r="H22" s="221"/>
      <c r="I22" s="221"/>
    </row>
    <row r="23" spans="1:9" ht="26.4" customHeight="1" x14ac:dyDescent="0.25">
      <c r="A23" s="192" t="s">
        <v>223</v>
      </c>
      <c r="B23" s="192"/>
      <c r="C23" s="192"/>
      <c r="D23" s="192"/>
      <c r="E23" s="192"/>
      <c r="F23" s="192"/>
      <c r="G23" s="77">
        <v>15</v>
      </c>
      <c r="H23" s="90">
        <v>0</v>
      </c>
      <c r="I23" s="90">
        <v>0</v>
      </c>
    </row>
    <row r="24" spans="1:9" x14ac:dyDescent="0.25">
      <c r="A24" s="192" t="s">
        <v>224</v>
      </c>
      <c r="B24" s="192"/>
      <c r="C24" s="192"/>
      <c r="D24" s="192"/>
      <c r="E24" s="192"/>
      <c r="F24" s="192"/>
      <c r="G24" s="77">
        <v>16</v>
      </c>
      <c r="H24" s="90">
        <v>0</v>
      </c>
      <c r="I24" s="90">
        <v>0</v>
      </c>
    </row>
    <row r="25" spans="1:9" x14ac:dyDescent="0.25">
      <c r="A25" s="192" t="s">
        <v>225</v>
      </c>
      <c r="B25" s="192"/>
      <c r="C25" s="192"/>
      <c r="D25" s="192"/>
      <c r="E25" s="192"/>
      <c r="F25" s="192"/>
      <c r="G25" s="77">
        <v>17</v>
      </c>
      <c r="H25" s="90">
        <v>0</v>
      </c>
      <c r="I25" s="90">
        <v>0</v>
      </c>
    </row>
    <row r="26" spans="1:9" x14ac:dyDescent="0.25">
      <c r="A26" s="192" t="s">
        <v>226</v>
      </c>
      <c r="B26" s="192"/>
      <c r="C26" s="192"/>
      <c r="D26" s="192"/>
      <c r="E26" s="192"/>
      <c r="F26" s="192"/>
      <c r="G26" s="77">
        <v>18</v>
      </c>
      <c r="H26" s="90">
        <v>0</v>
      </c>
      <c r="I26" s="90">
        <v>0</v>
      </c>
    </row>
    <row r="27" spans="1:9" x14ac:dyDescent="0.25">
      <c r="A27" s="192" t="s">
        <v>227</v>
      </c>
      <c r="B27" s="192"/>
      <c r="C27" s="192"/>
      <c r="D27" s="192"/>
      <c r="E27" s="192"/>
      <c r="F27" s="192"/>
      <c r="G27" s="77">
        <v>19</v>
      </c>
      <c r="H27" s="90">
        <v>0</v>
      </c>
      <c r="I27" s="90">
        <v>0</v>
      </c>
    </row>
    <row r="28" spans="1:9" x14ac:dyDescent="0.25">
      <c r="A28" s="192" t="s">
        <v>228</v>
      </c>
      <c r="B28" s="192"/>
      <c r="C28" s="192"/>
      <c r="D28" s="192"/>
      <c r="E28" s="192"/>
      <c r="F28" s="192"/>
      <c r="G28" s="77">
        <v>20</v>
      </c>
      <c r="H28" s="90">
        <v>0</v>
      </c>
      <c r="I28" s="90">
        <v>0</v>
      </c>
    </row>
    <row r="29" spans="1:9" ht="25.2" customHeight="1" x14ac:dyDescent="0.25">
      <c r="A29" s="209" t="s">
        <v>429</v>
      </c>
      <c r="B29" s="209"/>
      <c r="C29" s="209"/>
      <c r="D29" s="209"/>
      <c r="E29" s="209"/>
      <c r="F29" s="209"/>
      <c r="G29" s="79">
        <v>21</v>
      </c>
      <c r="H29" s="89">
        <f>SUM(H23:H28)</f>
        <v>0</v>
      </c>
      <c r="I29" s="89">
        <f>SUM(I23:I28)</f>
        <v>0</v>
      </c>
    </row>
    <row r="30" spans="1:9" ht="21" customHeight="1" x14ac:dyDescent="0.25">
      <c r="A30" s="192" t="s">
        <v>229</v>
      </c>
      <c r="B30" s="192"/>
      <c r="C30" s="192"/>
      <c r="D30" s="192"/>
      <c r="E30" s="192"/>
      <c r="F30" s="192"/>
      <c r="G30" s="77">
        <v>22</v>
      </c>
      <c r="H30" s="90">
        <v>0</v>
      </c>
      <c r="I30" s="90">
        <v>0</v>
      </c>
    </row>
    <row r="31" spans="1:9" x14ac:dyDescent="0.25">
      <c r="A31" s="192" t="s">
        <v>230</v>
      </c>
      <c r="B31" s="192"/>
      <c r="C31" s="192"/>
      <c r="D31" s="192"/>
      <c r="E31" s="192"/>
      <c r="F31" s="192"/>
      <c r="G31" s="77">
        <v>23</v>
      </c>
      <c r="H31" s="90">
        <v>0</v>
      </c>
      <c r="I31" s="90">
        <v>0</v>
      </c>
    </row>
    <row r="32" spans="1:9" x14ac:dyDescent="0.25">
      <c r="A32" s="192" t="s">
        <v>396</v>
      </c>
      <c r="B32" s="192"/>
      <c r="C32" s="192"/>
      <c r="D32" s="192"/>
      <c r="E32" s="192"/>
      <c r="F32" s="192"/>
      <c r="G32" s="77">
        <v>24</v>
      </c>
      <c r="H32" s="90">
        <v>0</v>
      </c>
      <c r="I32" s="90">
        <v>0</v>
      </c>
    </row>
    <row r="33" spans="1:9" x14ac:dyDescent="0.25">
      <c r="A33" s="192" t="s">
        <v>231</v>
      </c>
      <c r="B33" s="192"/>
      <c r="C33" s="192"/>
      <c r="D33" s="192"/>
      <c r="E33" s="192"/>
      <c r="F33" s="192"/>
      <c r="G33" s="77">
        <v>25</v>
      </c>
      <c r="H33" s="90">
        <v>0</v>
      </c>
      <c r="I33" s="90">
        <v>0</v>
      </c>
    </row>
    <row r="34" spans="1:9" x14ac:dyDescent="0.25">
      <c r="A34" s="192" t="s">
        <v>232</v>
      </c>
      <c r="B34" s="192"/>
      <c r="C34" s="192"/>
      <c r="D34" s="192"/>
      <c r="E34" s="192"/>
      <c r="F34" s="192"/>
      <c r="G34" s="77">
        <v>26</v>
      </c>
      <c r="H34" s="90">
        <v>0</v>
      </c>
      <c r="I34" s="90">
        <v>0</v>
      </c>
    </row>
    <row r="35" spans="1:9" ht="28.95" customHeight="1" x14ac:dyDescent="0.25">
      <c r="A35" s="209" t="s">
        <v>430</v>
      </c>
      <c r="B35" s="209"/>
      <c r="C35" s="209"/>
      <c r="D35" s="209"/>
      <c r="E35" s="209"/>
      <c r="F35" s="209"/>
      <c r="G35" s="79">
        <v>27</v>
      </c>
      <c r="H35" s="89">
        <f>SUM(H30:H34)</f>
        <v>0</v>
      </c>
      <c r="I35" s="89">
        <f>SUM(I30:I34)</f>
        <v>0</v>
      </c>
    </row>
    <row r="36" spans="1:9" ht="26.4" customHeight="1" x14ac:dyDescent="0.25">
      <c r="A36" s="203" t="s">
        <v>400</v>
      </c>
      <c r="B36" s="203"/>
      <c r="C36" s="203"/>
      <c r="D36" s="203"/>
      <c r="E36" s="203"/>
      <c r="F36" s="203"/>
      <c r="G36" s="79">
        <v>28</v>
      </c>
      <c r="H36" s="89">
        <f>H29+H35</f>
        <v>0</v>
      </c>
      <c r="I36" s="89">
        <f>I29+I35</f>
        <v>0</v>
      </c>
    </row>
    <row r="37" spans="1:9" x14ac:dyDescent="0.25">
      <c r="A37" s="219" t="s">
        <v>202</v>
      </c>
      <c r="B37" s="221"/>
      <c r="C37" s="221"/>
      <c r="D37" s="221"/>
      <c r="E37" s="221"/>
      <c r="F37" s="221"/>
      <c r="G37" s="221">
        <v>0</v>
      </c>
      <c r="H37" s="221"/>
      <c r="I37" s="221"/>
    </row>
    <row r="38" spans="1:9" x14ac:dyDescent="0.25">
      <c r="A38" s="168" t="s">
        <v>233</v>
      </c>
      <c r="B38" s="168"/>
      <c r="C38" s="168"/>
      <c r="D38" s="168"/>
      <c r="E38" s="168"/>
      <c r="F38" s="168"/>
      <c r="G38" s="77">
        <v>29</v>
      </c>
      <c r="H38" s="90">
        <v>0</v>
      </c>
      <c r="I38" s="90">
        <v>0</v>
      </c>
    </row>
    <row r="39" spans="1:9" ht="21.6" customHeight="1" x14ac:dyDescent="0.25">
      <c r="A39" s="168" t="s">
        <v>234</v>
      </c>
      <c r="B39" s="168"/>
      <c r="C39" s="168"/>
      <c r="D39" s="168"/>
      <c r="E39" s="168"/>
      <c r="F39" s="168"/>
      <c r="G39" s="77">
        <v>30</v>
      </c>
      <c r="H39" s="90">
        <v>0</v>
      </c>
      <c r="I39" s="90">
        <v>0</v>
      </c>
    </row>
    <row r="40" spans="1:9" x14ac:dyDescent="0.25">
      <c r="A40" s="168" t="s">
        <v>235</v>
      </c>
      <c r="B40" s="168"/>
      <c r="C40" s="168"/>
      <c r="D40" s="168"/>
      <c r="E40" s="168"/>
      <c r="F40" s="168"/>
      <c r="G40" s="77">
        <v>31</v>
      </c>
      <c r="H40" s="90">
        <v>0</v>
      </c>
      <c r="I40" s="90">
        <v>0</v>
      </c>
    </row>
    <row r="41" spans="1:9" x14ac:dyDescent="0.25">
      <c r="A41" s="168" t="s">
        <v>236</v>
      </c>
      <c r="B41" s="168"/>
      <c r="C41" s="168"/>
      <c r="D41" s="168"/>
      <c r="E41" s="168"/>
      <c r="F41" s="168"/>
      <c r="G41" s="77">
        <v>32</v>
      </c>
      <c r="H41" s="90">
        <v>0</v>
      </c>
      <c r="I41" s="90">
        <v>0</v>
      </c>
    </row>
    <row r="42" spans="1:9" ht="26.4" customHeight="1" x14ac:dyDescent="0.25">
      <c r="A42" s="209" t="s">
        <v>431</v>
      </c>
      <c r="B42" s="209"/>
      <c r="C42" s="209"/>
      <c r="D42" s="209"/>
      <c r="E42" s="209"/>
      <c r="F42" s="209"/>
      <c r="G42" s="79">
        <v>33</v>
      </c>
      <c r="H42" s="89">
        <f>H41+H40+H39+H38</f>
        <v>0</v>
      </c>
      <c r="I42" s="89">
        <f>I41+I40+I39+I38</f>
        <v>0</v>
      </c>
    </row>
    <row r="43" spans="1:9" ht="22.95" customHeight="1" x14ac:dyDescent="0.25">
      <c r="A43" s="168" t="s">
        <v>237</v>
      </c>
      <c r="B43" s="168"/>
      <c r="C43" s="168"/>
      <c r="D43" s="168"/>
      <c r="E43" s="168"/>
      <c r="F43" s="168"/>
      <c r="G43" s="77">
        <v>34</v>
      </c>
      <c r="H43" s="90">
        <v>0</v>
      </c>
      <c r="I43" s="90">
        <v>0</v>
      </c>
    </row>
    <row r="44" spans="1:9" x14ac:dyDescent="0.25">
      <c r="A44" s="168" t="s">
        <v>238</v>
      </c>
      <c r="B44" s="168"/>
      <c r="C44" s="168"/>
      <c r="D44" s="168"/>
      <c r="E44" s="168"/>
      <c r="F44" s="168"/>
      <c r="G44" s="77">
        <v>35</v>
      </c>
      <c r="H44" s="90">
        <v>0</v>
      </c>
      <c r="I44" s="90">
        <v>0</v>
      </c>
    </row>
    <row r="45" spans="1:9" x14ac:dyDescent="0.25">
      <c r="A45" s="168" t="s">
        <v>239</v>
      </c>
      <c r="B45" s="168"/>
      <c r="C45" s="168"/>
      <c r="D45" s="168"/>
      <c r="E45" s="168"/>
      <c r="F45" s="168"/>
      <c r="G45" s="77">
        <v>36</v>
      </c>
      <c r="H45" s="90">
        <v>0</v>
      </c>
      <c r="I45" s="90">
        <v>0</v>
      </c>
    </row>
    <row r="46" spans="1:9" ht="25.2" customHeight="1" x14ac:dyDescent="0.25">
      <c r="A46" s="168" t="s">
        <v>240</v>
      </c>
      <c r="B46" s="168"/>
      <c r="C46" s="168"/>
      <c r="D46" s="168"/>
      <c r="E46" s="168"/>
      <c r="F46" s="168"/>
      <c r="G46" s="77">
        <v>37</v>
      </c>
      <c r="H46" s="90">
        <v>0</v>
      </c>
      <c r="I46" s="90">
        <v>0</v>
      </c>
    </row>
    <row r="47" spans="1:9" x14ac:dyDescent="0.25">
      <c r="A47" s="168" t="s">
        <v>241</v>
      </c>
      <c r="B47" s="168"/>
      <c r="C47" s="168"/>
      <c r="D47" s="168"/>
      <c r="E47" s="168"/>
      <c r="F47" s="168"/>
      <c r="G47" s="77">
        <v>38</v>
      </c>
      <c r="H47" s="90">
        <v>0</v>
      </c>
      <c r="I47" s="90">
        <v>0</v>
      </c>
    </row>
    <row r="48" spans="1:9" ht="25.2" customHeight="1" x14ac:dyDescent="0.25">
      <c r="A48" s="209" t="s">
        <v>432</v>
      </c>
      <c r="B48" s="209"/>
      <c r="C48" s="209"/>
      <c r="D48" s="209"/>
      <c r="E48" s="209"/>
      <c r="F48" s="209"/>
      <c r="G48" s="79">
        <v>39</v>
      </c>
      <c r="H48" s="89">
        <f>H47+H46+H45+H44+H43</f>
        <v>0</v>
      </c>
      <c r="I48" s="89">
        <f>I47+I46+I45+I44+I43</f>
        <v>0</v>
      </c>
    </row>
    <row r="49" spans="1:9" ht="28.2" customHeight="1" x14ac:dyDescent="0.25">
      <c r="A49" s="203" t="s">
        <v>442</v>
      </c>
      <c r="B49" s="203"/>
      <c r="C49" s="203"/>
      <c r="D49" s="203"/>
      <c r="E49" s="203"/>
      <c r="F49" s="203"/>
      <c r="G49" s="79">
        <v>40</v>
      </c>
      <c r="H49" s="89">
        <f>H48+H42</f>
        <v>0</v>
      </c>
      <c r="I49" s="89">
        <f>I48+I42</f>
        <v>0</v>
      </c>
    </row>
    <row r="50" spans="1:9" x14ac:dyDescent="0.25">
      <c r="A50" s="192" t="s">
        <v>242</v>
      </c>
      <c r="B50" s="192"/>
      <c r="C50" s="192"/>
      <c r="D50" s="192"/>
      <c r="E50" s="192"/>
      <c r="F50" s="192"/>
      <c r="G50" s="77">
        <v>41</v>
      </c>
      <c r="H50" s="90">
        <v>0</v>
      </c>
      <c r="I50" s="90">
        <v>0</v>
      </c>
    </row>
    <row r="51" spans="1:9" ht="24.6" customHeight="1" x14ac:dyDescent="0.25">
      <c r="A51" s="203" t="s">
        <v>401</v>
      </c>
      <c r="B51" s="203"/>
      <c r="C51" s="203"/>
      <c r="D51" s="203"/>
      <c r="E51" s="203"/>
      <c r="F51" s="203"/>
      <c r="G51" s="79">
        <v>42</v>
      </c>
      <c r="H51" s="89">
        <f>H21+H36+H49+H50</f>
        <v>0</v>
      </c>
      <c r="I51" s="89">
        <f>I21+I36+I49+I50</f>
        <v>0</v>
      </c>
    </row>
    <row r="52" spans="1:9" x14ac:dyDescent="0.25">
      <c r="A52" s="220" t="s">
        <v>216</v>
      </c>
      <c r="B52" s="220"/>
      <c r="C52" s="220"/>
      <c r="D52" s="220"/>
      <c r="E52" s="220"/>
      <c r="F52" s="220"/>
      <c r="G52" s="77">
        <v>43</v>
      </c>
      <c r="H52" s="90">
        <v>0</v>
      </c>
      <c r="I52" s="90">
        <v>0</v>
      </c>
    </row>
    <row r="53" spans="1:9" ht="28.95" customHeight="1" x14ac:dyDescent="0.25">
      <c r="A53" s="220" t="s">
        <v>402</v>
      </c>
      <c r="B53" s="220"/>
      <c r="C53" s="220"/>
      <c r="D53" s="220"/>
      <c r="E53" s="220"/>
      <c r="F53" s="220"/>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tabSelected="1" view="pageBreakPreview" zoomScaleNormal="100" zoomScaleSheetLayoutView="100" workbookViewId="0">
      <selection activeCell="V41" sqref="V41"/>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3.44140625" style="30"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23" t="s">
        <v>243</v>
      </c>
      <c r="B1" s="224"/>
      <c r="C1" s="224"/>
      <c r="D1" s="224"/>
      <c r="E1" s="224"/>
      <c r="F1" s="224"/>
      <c r="G1" s="224"/>
      <c r="H1" s="224"/>
      <c r="I1" s="224"/>
      <c r="J1" s="224"/>
      <c r="K1" s="35"/>
    </row>
    <row r="2" spans="1:25" ht="15.6" x14ac:dyDescent="0.25">
      <c r="A2" s="3"/>
      <c r="B2" s="4"/>
      <c r="C2" s="225" t="s">
        <v>244</v>
      </c>
      <c r="D2" s="225"/>
      <c r="E2" s="5">
        <v>45292</v>
      </c>
      <c r="F2" s="6" t="s">
        <v>0</v>
      </c>
      <c r="G2" s="5">
        <v>45657</v>
      </c>
      <c r="H2" s="36"/>
      <c r="I2" s="36"/>
      <c r="J2" s="36"/>
      <c r="K2" s="35"/>
      <c r="X2" s="37" t="s">
        <v>445</v>
      </c>
    </row>
    <row r="3" spans="1:25" ht="13.5" customHeight="1" thickBot="1" x14ac:dyDescent="0.3">
      <c r="A3" s="228" t="s">
        <v>245</v>
      </c>
      <c r="B3" s="229"/>
      <c r="C3" s="229"/>
      <c r="D3" s="229"/>
      <c r="E3" s="229"/>
      <c r="F3" s="229"/>
      <c r="G3" s="232" t="s">
        <v>3</v>
      </c>
      <c r="H3" s="234" t="s">
        <v>246</v>
      </c>
      <c r="I3" s="234"/>
      <c r="J3" s="234"/>
      <c r="K3" s="234"/>
      <c r="L3" s="234"/>
      <c r="M3" s="234"/>
      <c r="N3" s="234"/>
      <c r="O3" s="234"/>
      <c r="P3" s="234"/>
      <c r="Q3" s="234"/>
      <c r="R3" s="234"/>
      <c r="S3" s="234"/>
      <c r="T3" s="234"/>
      <c r="U3" s="234"/>
      <c r="V3" s="234"/>
      <c r="W3" s="234"/>
      <c r="X3" s="234" t="s">
        <v>406</v>
      </c>
      <c r="Y3" s="236" t="s">
        <v>247</v>
      </c>
    </row>
    <row r="4" spans="1:25" ht="82.2" thickBot="1" x14ac:dyDescent="0.3">
      <c r="A4" s="230"/>
      <c r="B4" s="231"/>
      <c r="C4" s="231"/>
      <c r="D4" s="231"/>
      <c r="E4" s="231"/>
      <c r="F4" s="231"/>
      <c r="G4" s="233"/>
      <c r="H4" s="38" t="s">
        <v>248</v>
      </c>
      <c r="I4" s="38" t="s">
        <v>249</v>
      </c>
      <c r="J4" s="38" t="s">
        <v>250</v>
      </c>
      <c r="K4" s="38" t="s">
        <v>251</v>
      </c>
      <c r="L4" s="38" t="s">
        <v>252</v>
      </c>
      <c r="M4" s="38" t="s">
        <v>253</v>
      </c>
      <c r="N4" s="38" t="s">
        <v>254</v>
      </c>
      <c r="O4" s="38" t="s">
        <v>255</v>
      </c>
      <c r="P4" s="96" t="s">
        <v>403</v>
      </c>
      <c r="Q4" s="38" t="s">
        <v>256</v>
      </c>
      <c r="R4" s="38" t="s">
        <v>257</v>
      </c>
      <c r="S4" s="96" t="s">
        <v>404</v>
      </c>
      <c r="T4" s="96" t="s">
        <v>405</v>
      </c>
      <c r="U4" s="38" t="s">
        <v>258</v>
      </c>
      <c r="V4" s="38" t="s">
        <v>259</v>
      </c>
      <c r="W4" s="38" t="s">
        <v>260</v>
      </c>
      <c r="X4" s="235"/>
      <c r="Y4" s="237"/>
    </row>
    <row r="5" spans="1:25" ht="20.399999999999999" x14ac:dyDescent="0.25">
      <c r="A5" s="238">
        <v>1</v>
      </c>
      <c r="B5" s="239"/>
      <c r="C5" s="239"/>
      <c r="D5" s="239"/>
      <c r="E5" s="239"/>
      <c r="F5" s="239"/>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40" t="s">
        <v>261</v>
      </c>
      <c r="B6" s="240"/>
      <c r="C6" s="240"/>
      <c r="D6" s="240"/>
      <c r="E6" s="240"/>
      <c r="F6" s="240"/>
      <c r="G6" s="240"/>
      <c r="H6" s="240"/>
      <c r="I6" s="240"/>
      <c r="J6" s="240"/>
      <c r="K6" s="240"/>
      <c r="L6" s="240"/>
      <c r="M6" s="240"/>
      <c r="N6" s="241"/>
      <c r="O6" s="241"/>
      <c r="P6" s="241"/>
      <c r="Q6" s="241"/>
      <c r="R6" s="241"/>
      <c r="S6" s="241"/>
      <c r="T6" s="241"/>
      <c r="U6" s="241"/>
      <c r="V6" s="241"/>
      <c r="W6" s="241"/>
      <c r="X6" s="241"/>
      <c r="Y6" s="242"/>
    </row>
    <row r="7" spans="1:25" x14ac:dyDescent="0.25">
      <c r="A7" s="243" t="s">
        <v>293</v>
      </c>
      <c r="B7" s="243"/>
      <c r="C7" s="243"/>
      <c r="D7" s="243"/>
      <c r="E7" s="243"/>
      <c r="F7" s="243"/>
      <c r="G7" s="8">
        <v>1</v>
      </c>
      <c r="H7" s="42">
        <v>64039781</v>
      </c>
      <c r="I7" s="42">
        <v>3371335</v>
      </c>
      <c r="J7" s="42">
        <v>0</v>
      </c>
      <c r="K7" s="42">
        <v>0</v>
      </c>
      <c r="L7" s="42">
        <v>0</v>
      </c>
      <c r="M7" s="42">
        <v>0</v>
      </c>
      <c r="N7" s="42">
        <v>0</v>
      </c>
      <c r="O7" s="42">
        <v>27713796</v>
      </c>
      <c r="P7" s="42">
        <v>0</v>
      </c>
      <c r="Q7" s="42">
        <v>0</v>
      </c>
      <c r="R7" s="42">
        <v>0</v>
      </c>
      <c r="S7" s="42">
        <v>0</v>
      </c>
      <c r="T7" s="42">
        <v>0</v>
      </c>
      <c r="U7" s="42">
        <v>-23072424</v>
      </c>
      <c r="V7" s="42">
        <v>0</v>
      </c>
      <c r="W7" s="43">
        <f>H7+I7+J7+K7-L7+M7+N7+O7+P7+Q7+R7+U7+V7+S7+T7</f>
        <v>72052488</v>
      </c>
      <c r="X7" s="42">
        <v>0</v>
      </c>
      <c r="Y7" s="43">
        <f>W7+X7</f>
        <v>72052488</v>
      </c>
    </row>
    <row r="8" spans="1:25" x14ac:dyDescent="0.25">
      <c r="A8" s="226" t="s">
        <v>262</v>
      </c>
      <c r="B8" s="226"/>
      <c r="C8" s="226"/>
      <c r="D8" s="226"/>
      <c r="E8" s="226"/>
      <c r="F8" s="226"/>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26" t="s">
        <v>263</v>
      </c>
      <c r="B9" s="226"/>
      <c r="C9" s="226"/>
      <c r="D9" s="226"/>
      <c r="E9" s="226"/>
      <c r="F9" s="226"/>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7" t="s">
        <v>294</v>
      </c>
      <c r="B10" s="227"/>
      <c r="C10" s="227"/>
      <c r="D10" s="227"/>
      <c r="E10" s="227"/>
      <c r="F10" s="227"/>
      <c r="G10" s="9">
        <v>4</v>
      </c>
      <c r="H10" s="44">
        <f>H7+H8+H9</f>
        <v>64039781</v>
      </c>
      <c r="I10" s="44">
        <f t="shared" ref="I10:Y10" si="2">I7+I8+I9</f>
        <v>3371335</v>
      </c>
      <c r="J10" s="44">
        <f t="shared" si="2"/>
        <v>0</v>
      </c>
      <c r="K10" s="44">
        <f t="shared" si="2"/>
        <v>0</v>
      </c>
      <c r="L10" s="44">
        <f t="shared" si="2"/>
        <v>0</v>
      </c>
      <c r="M10" s="44">
        <f t="shared" si="2"/>
        <v>0</v>
      </c>
      <c r="N10" s="44">
        <f t="shared" si="2"/>
        <v>0</v>
      </c>
      <c r="O10" s="44">
        <f t="shared" si="2"/>
        <v>27713796</v>
      </c>
      <c r="P10" s="44">
        <f t="shared" si="2"/>
        <v>0</v>
      </c>
      <c r="Q10" s="44">
        <f t="shared" si="2"/>
        <v>0</v>
      </c>
      <c r="R10" s="44">
        <f t="shared" si="2"/>
        <v>0</v>
      </c>
      <c r="S10" s="44">
        <f t="shared" si="2"/>
        <v>0</v>
      </c>
      <c r="T10" s="44">
        <f t="shared" si="2"/>
        <v>0</v>
      </c>
      <c r="U10" s="44">
        <f t="shared" si="2"/>
        <v>-23072424</v>
      </c>
      <c r="V10" s="44">
        <f t="shared" si="2"/>
        <v>0</v>
      </c>
      <c r="W10" s="44">
        <f t="shared" si="0"/>
        <v>72052488</v>
      </c>
      <c r="X10" s="44">
        <f t="shared" si="2"/>
        <v>0</v>
      </c>
      <c r="Y10" s="44">
        <f t="shared" si="2"/>
        <v>72052488</v>
      </c>
    </row>
    <row r="11" spans="1:25" x14ac:dyDescent="0.25">
      <c r="A11" s="226" t="s">
        <v>264</v>
      </c>
      <c r="B11" s="226"/>
      <c r="C11" s="226"/>
      <c r="D11" s="226"/>
      <c r="E11" s="226"/>
      <c r="F11" s="226"/>
      <c r="G11" s="8">
        <v>5</v>
      </c>
      <c r="H11" s="46">
        <v>0</v>
      </c>
      <c r="I11" s="46">
        <v>0</v>
      </c>
      <c r="J11" s="46">
        <v>0</v>
      </c>
      <c r="K11" s="46">
        <v>0</v>
      </c>
      <c r="L11" s="46">
        <v>0</v>
      </c>
      <c r="M11" s="46">
        <v>0</v>
      </c>
      <c r="N11" s="46">
        <v>0</v>
      </c>
      <c r="O11" s="46">
        <v>0</v>
      </c>
      <c r="P11" s="46">
        <v>0</v>
      </c>
      <c r="Q11" s="46">
        <v>0</v>
      </c>
      <c r="R11" s="46">
        <v>0</v>
      </c>
      <c r="S11" s="42">
        <v>0</v>
      </c>
      <c r="T11" s="42">
        <v>0</v>
      </c>
      <c r="U11" s="46">
        <v>0</v>
      </c>
      <c r="V11" s="42">
        <v>-3390727</v>
      </c>
      <c r="W11" s="43">
        <f t="shared" si="0"/>
        <v>-3390727</v>
      </c>
      <c r="X11" s="42">
        <v>0</v>
      </c>
      <c r="Y11" s="43">
        <f t="shared" ref="Y11:Y29" si="3">W11+X11</f>
        <v>-3390727</v>
      </c>
    </row>
    <row r="12" spans="1:25" x14ac:dyDescent="0.25">
      <c r="A12" s="226" t="s">
        <v>265</v>
      </c>
      <c r="B12" s="226"/>
      <c r="C12" s="226"/>
      <c r="D12" s="226"/>
      <c r="E12" s="226"/>
      <c r="F12" s="226"/>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26" t="s">
        <v>266</v>
      </c>
      <c r="B13" s="226"/>
      <c r="C13" s="226"/>
      <c r="D13" s="226"/>
      <c r="E13" s="226"/>
      <c r="F13" s="226"/>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26" t="s">
        <v>410</v>
      </c>
      <c r="B14" s="226"/>
      <c r="C14" s="226"/>
      <c r="D14" s="226"/>
      <c r="E14" s="226"/>
      <c r="F14" s="226"/>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26" t="s">
        <v>267</v>
      </c>
      <c r="B15" s="226"/>
      <c r="C15" s="226"/>
      <c r="D15" s="226"/>
      <c r="E15" s="226"/>
      <c r="F15" s="226"/>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26" t="s">
        <v>268</v>
      </c>
      <c r="B16" s="226"/>
      <c r="C16" s="226"/>
      <c r="D16" s="226"/>
      <c r="E16" s="226"/>
      <c r="F16" s="226"/>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26" t="s">
        <v>269</v>
      </c>
      <c r="B17" s="226"/>
      <c r="C17" s="226"/>
      <c r="D17" s="226"/>
      <c r="E17" s="226"/>
      <c r="F17" s="226"/>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26" t="s">
        <v>270</v>
      </c>
      <c r="B18" s="226"/>
      <c r="C18" s="226"/>
      <c r="D18" s="226"/>
      <c r="E18" s="226"/>
      <c r="F18" s="226"/>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26" t="s">
        <v>271</v>
      </c>
      <c r="B19" s="226"/>
      <c r="C19" s="226"/>
      <c r="D19" s="226"/>
      <c r="E19" s="226"/>
      <c r="F19" s="226"/>
      <c r="G19" s="8">
        <v>13</v>
      </c>
      <c r="H19" s="42">
        <v>-1</v>
      </c>
      <c r="I19" s="42">
        <v>1</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5">
      <c r="A20" s="226" t="s">
        <v>272</v>
      </c>
      <c r="B20" s="226"/>
      <c r="C20" s="226"/>
      <c r="D20" s="226"/>
      <c r="E20" s="226"/>
      <c r="F20" s="226"/>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26" t="s">
        <v>411</v>
      </c>
      <c r="B21" s="226"/>
      <c r="C21" s="226"/>
      <c r="D21" s="226"/>
      <c r="E21" s="226"/>
      <c r="F21" s="226"/>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26" t="s">
        <v>412</v>
      </c>
      <c r="B22" s="226"/>
      <c r="C22" s="226"/>
      <c r="D22" s="226"/>
      <c r="E22" s="226"/>
      <c r="F22" s="226"/>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26" t="s">
        <v>413</v>
      </c>
      <c r="B23" s="226"/>
      <c r="C23" s="226"/>
      <c r="D23" s="226"/>
      <c r="E23" s="226"/>
      <c r="F23" s="226"/>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26" t="s">
        <v>273</v>
      </c>
      <c r="B24" s="226"/>
      <c r="C24" s="226"/>
      <c r="D24" s="226"/>
      <c r="E24" s="226"/>
      <c r="F24" s="226"/>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26" t="s">
        <v>414</v>
      </c>
      <c r="B25" s="226"/>
      <c r="C25" s="226"/>
      <c r="D25" s="226"/>
      <c r="E25" s="226"/>
      <c r="F25" s="226"/>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26" t="s">
        <v>416</v>
      </c>
      <c r="B26" s="226"/>
      <c r="C26" s="226"/>
      <c r="D26" s="226"/>
      <c r="E26" s="226"/>
      <c r="F26" s="226"/>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26" t="s">
        <v>415</v>
      </c>
      <c r="B27" s="226"/>
      <c r="C27" s="226"/>
      <c r="D27" s="226"/>
      <c r="E27" s="226"/>
      <c r="F27" s="226"/>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26" t="s">
        <v>417</v>
      </c>
      <c r="B28" s="226"/>
      <c r="C28" s="226"/>
      <c r="D28" s="226"/>
      <c r="E28" s="226"/>
      <c r="F28" s="226"/>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5">
      <c r="A29" s="226" t="s">
        <v>418</v>
      </c>
      <c r="B29" s="226"/>
      <c r="C29" s="226"/>
      <c r="D29" s="226"/>
      <c r="E29" s="226"/>
      <c r="F29" s="226"/>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44" t="s">
        <v>419</v>
      </c>
      <c r="B30" s="244"/>
      <c r="C30" s="244"/>
      <c r="D30" s="244"/>
      <c r="E30" s="244"/>
      <c r="F30" s="244"/>
      <c r="G30" s="10">
        <v>24</v>
      </c>
      <c r="H30" s="45">
        <f>SUM(H10:H29)</f>
        <v>64039780</v>
      </c>
      <c r="I30" s="45">
        <f t="shared" ref="I30:Y30" si="5">SUM(I10:I29)</f>
        <v>3371336</v>
      </c>
      <c r="J30" s="45">
        <f t="shared" si="5"/>
        <v>0</v>
      </c>
      <c r="K30" s="45">
        <f t="shared" si="5"/>
        <v>0</v>
      </c>
      <c r="L30" s="45">
        <f t="shared" si="5"/>
        <v>0</v>
      </c>
      <c r="M30" s="45">
        <f t="shared" si="5"/>
        <v>0</v>
      </c>
      <c r="N30" s="45">
        <f t="shared" si="5"/>
        <v>0</v>
      </c>
      <c r="O30" s="45">
        <f t="shared" si="5"/>
        <v>27713796</v>
      </c>
      <c r="P30" s="45">
        <f t="shared" si="5"/>
        <v>0</v>
      </c>
      <c r="Q30" s="45">
        <f t="shared" si="5"/>
        <v>0</v>
      </c>
      <c r="R30" s="45">
        <f t="shared" si="5"/>
        <v>0</v>
      </c>
      <c r="S30" s="45">
        <f t="shared" si="5"/>
        <v>0</v>
      </c>
      <c r="T30" s="45">
        <f t="shared" si="5"/>
        <v>0</v>
      </c>
      <c r="U30" s="45">
        <f t="shared" si="5"/>
        <v>-23072424</v>
      </c>
      <c r="V30" s="45">
        <f t="shared" si="5"/>
        <v>-3390727</v>
      </c>
      <c r="W30" s="45">
        <f t="shared" si="5"/>
        <v>68661761</v>
      </c>
      <c r="X30" s="45">
        <f t="shared" si="5"/>
        <v>0</v>
      </c>
      <c r="Y30" s="45">
        <f t="shared" si="5"/>
        <v>68661761</v>
      </c>
    </row>
    <row r="31" spans="1:25" x14ac:dyDescent="0.25">
      <c r="A31" s="245" t="s">
        <v>274</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row>
    <row r="32" spans="1:25" ht="36.75" customHeight="1" x14ac:dyDescent="0.25">
      <c r="A32" s="247" t="s">
        <v>275</v>
      </c>
      <c r="B32" s="247"/>
      <c r="C32" s="247"/>
      <c r="D32" s="247"/>
      <c r="E32" s="247"/>
      <c r="F32" s="247"/>
      <c r="G32" s="9">
        <v>25</v>
      </c>
      <c r="H32" s="44">
        <f>SUM(H12:H20)</f>
        <v>-1</v>
      </c>
      <c r="I32" s="44">
        <f t="shared" ref="I32:Y32" si="6">SUM(I12:I20)</f>
        <v>1</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5">
      <c r="A33" s="247" t="s">
        <v>420</v>
      </c>
      <c r="B33" s="247"/>
      <c r="C33" s="247"/>
      <c r="D33" s="247"/>
      <c r="E33" s="247"/>
      <c r="F33" s="247"/>
      <c r="G33" s="9">
        <v>26</v>
      </c>
      <c r="H33" s="44">
        <f>H11+H32</f>
        <v>-1</v>
      </c>
      <c r="I33" s="44">
        <f t="shared" ref="I33:Y33" si="7">I11+I32</f>
        <v>1</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-3390727</v>
      </c>
      <c r="W33" s="44">
        <f t="shared" si="7"/>
        <v>-3390727</v>
      </c>
      <c r="X33" s="44">
        <f t="shared" si="7"/>
        <v>0</v>
      </c>
      <c r="Y33" s="44">
        <f t="shared" si="7"/>
        <v>-3390727</v>
      </c>
    </row>
    <row r="34" spans="1:25" ht="30.75" customHeight="1" x14ac:dyDescent="0.25">
      <c r="A34" s="248" t="s">
        <v>421</v>
      </c>
      <c r="B34" s="248"/>
      <c r="C34" s="248"/>
      <c r="D34" s="248"/>
      <c r="E34" s="248"/>
      <c r="F34" s="248"/>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5">
      <c r="A35" s="245" t="s">
        <v>276</v>
      </c>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row>
    <row r="36" spans="1:25" x14ac:dyDescent="0.25">
      <c r="A36" s="243" t="s">
        <v>295</v>
      </c>
      <c r="B36" s="243"/>
      <c r="C36" s="243"/>
      <c r="D36" s="243"/>
      <c r="E36" s="243"/>
      <c r="F36" s="243"/>
      <c r="G36" s="8">
        <v>28</v>
      </c>
      <c r="H36" s="42">
        <f>+H30</f>
        <v>64039780</v>
      </c>
      <c r="I36" s="42">
        <f>+I30</f>
        <v>3371336</v>
      </c>
      <c r="J36" s="42">
        <v>0</v>
      </c>
      <c r="K36" s="42">
        <v>0</v>
      </c>
      <c r="L36" s="42">
        <v>0</v>
      </c>
      <c r="M36" s="42">
        <v>0</v>
      </c>
      <c r="N36" s="42">
        <v>0</v>
      </c>
      <c r="O36" s="42">
        <f>+O30</f>
        <v>27713796</v>
      </c>
      <c r="P36" s="42">
        <v>0</v>
      </c>
      <c r="Q36" s="42">
        <v>0</v>
      </c>
      <c r="R36" s="42">
        <v>0</v>
      </c>
      <c r="S36" s="42">
        <v>0</v>
      </c>
      <c r="T36" s="42">
        <v>0</v>
      </c>
      <c r="U36" s="42">
        <f>+U7+V11</f>
        <v>-26463151</v>
      </c>
      <c r="V36" s="42">
        <v>0</v>
      </c>
      <c r="W36" s="43">
        <f>H36+I36+J36+K36-L36+M36+N36+O36+P36+Q36+R36+U36+V36+S36+T36</f>
        <v>68661761</v>
      </c>
      <c r="X36" s="42">
        <v>0</v>
      </c>
      <c r="Y36" s="43">
        <f t="shared" ref="Y36:Y38" si="9">W36+X36</f>
        <v>68661761</v>
      </c>
    </row>
    <row r="37" spans="1:25" x14ac:dyDescent="0.25">
      <c r="A37" s="226" t="s">
        <v>262</v>
      </c>
      <c r="B37" s="226"/>
      <c r="C37" s="226"/>
      <c r="D37" s="226"/>
      <c r="E37" s="226"/>
      <c r="F37" s="226"/>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26" t="s">
        <v>263</v>
      </c>
      <c r="B38" s="226"/>
      <c r="C38" s="226"/>
      <c r="D38" s="226"/>
      <c r="E38" s="226"/>
      <c r="F38" s="226"/>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27" t="s">
        <v>422</v>
      </c>
      <c r="B39" s="227"/>
      <c r="C39" s="227"/>
      <c r="D39" s="227"/>
      <c r="E39" s="227"/>
      <c r="F39" s="227"/>
      <c r="G39" s="9">
        <v>31</v>
      </c>
      <c r="H39" s="44">
        <f>H36+H37+H38</f>
        <v>64039780</v>
      </c>
      <c r="I39" s="44">
        <f t="shared" ref="I39:Y39" si="11">I36+I37+I38</f>
        <v>3371336</v>
      </c>
      <c r="J39" s="44">
        <f t="shared" si="11"/>
        <v>0</v>
      </c>
      <c r="K39" s="44">
        <f t="shared" si="11"/>
        <v>0</v>
      </c>
      <c r="L39" s="44">
        <f t="shared" si="11"/>
        <v>0</v>
      </c>
      <c r="M39" s="44">
        <f t="shared" si="11"/>
        <v>0</v>
      </c>
      <c r="N39" s="44">
        <f t="shared" si="11"/>
        <v>0</v>
      </c>
      <c r="O39" s="44">
        <f t="shared" si="11"/>
        <v>27713796</v>
      </c>
      <c r="P39" s="44">
        <f t="shared" si="11"/>
        <v>0</v>
      </c>
      <c r="Q39" s="44">
        <f t="shared" si="11"/>
        <v>0</v>
      </c>
      <c r="R39" s="44">
        <f t="shared" si="11"/>
        <v>0</v>
      </c>
      <c r="S39" s="44">
        <f t="shared" si="11"/>
        <v>0</v>
      </c>
      <c r="T39" s="44">
        <f t="shared" si="11"/>
        <v>0</v>
      </c>
      <c r="U39" s="44">
        <f t="shared" si="11"/>
        <v>-26463151</v>
      </c>
      <c r="V39" s="44">
        <f t="shared" si="11"/>
        <v>0</v>
      </c>
      <c r="W39" s="44">
        <f t="shared" si="11"/>
        <v>68661761</v>
      </c>
      <c r="X39" s="44">
        <f t="shared" si="11"/>
        <v>0</v>
      </c>
      <c r="Y39" s="44">
        <f t="shared" si="11"/>
        <v>68661761</v>
      </c>
    </row>
    <row r="40" spans="1:25" x14ac:dyDescent="0.25">
      <c r="A40" s="226" t="s">
        <v>264</v>
      </c>
      <c r="B40" s="226"/>
      <c r="C40" s="226"/>
      <c r="D40" s="226"/>
      <c r="E40" s="226"/>
      <c r="F40" s="226"/>
      <c r="G40" s="8">
        <v>32</v>
      </c>
      <c r="H40" s="46">
        <v>0</v>
      </c>
      <c r="I40" s="46">
        <v>0</v>
      </c>
      <c r="J40" s="46">
        <v>0</v>
      </c>
      <c r="K40" s="46">
        <v>0</v>
      </c>
      <c r="L40" s="46">
        <v>0</v>
      </c>
      <c r="M40" s="46">
        <v>0</v>
      </c>
      <c r="N40" s="46">
        <v>0</v>
      </c>
      <c r="O40" s="46">
        <v>0</v>
      </c>
      <c r="P40" s="46">
        <v>0</v>
      </c>
      <c r="Q40" s="46">
        <v>0</v>
      </c>
      <c r="R40" s="46">
        <v>0</v>
      </c>
      <c r="S40" s="42">
        <v>0</v>
      </c>
      <c r="T40" s="42">
        <v>0</v>
      </c>
      <c r="U40" s="46">
        <v>0</v>
      </c>
      <c r="V40" s="42">
        <v>-5813837</v>
      </c>
      <c r="W40" s="43">
        <f t="shared" si="10"/>
        <v>-5813837</v>
      </c>
      <c r="X40" s="42">
        <v>0</v>
      </c>
      <c r="Y40" s="43">
        <f t="shared" ref="Y40:Y58" si="12">W40+X40</f>
        <v>-5813837</v>
      </c>
    </row>
    <row r="41" spans="1:25" x14ac:dyDescent="0.25">
      <c r="A41" s="226" t="s">
        <v>265</v>
      </c>
      <c r="B41" s="226"/>
      <c r="C41" s="226"/>
      <c r="D41" s="226"/>
      <c r="E41" s="226"/>
      <c r="F41" s="226"/>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26" t="s">
        <v>277</v>
      </c>
      <c r="B42" s="226"/>
      <c r="C42" s="226"/>
      <c r="D42" s="226"/>
      <c r="E42" s="226"/>
      <c r="F42" s="226"/>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26" t="s">
        <v>410</v>
      </c>
      <c r="B43" s="226"/>
      <c r="C43" s="226"/>
      <c r="D43" s="226"/>
      <c r="E43" s="226"/>
      <c r="F43" s="226"/>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26" t="s">
        <v>267</v>
      </c>
      <c r="B44" s="226"/>
      <c r="C44" s="226"/>
      <c r="D44" s="226"/>
      <c r="E44" s="226"/>
      <c r="F44" s="226"/>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26" t="s">
        <v>268</v>
      </c>
      <c r="B45" s="226"/>
      <c r="C45" s="226"/>
      <c r="D45" s="226"/>
      <c r="E45" s="226"/>
      <c r="F45" s="226"/>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26" t="s">
        <v>278</v>
      </c>
      <c r="B46" s="226"/>
      <c r="C46" s="226"/>
      <c r="D46" s="226"/>
      <c r="E46" s="226"/>
      <c r="F46" s="226"/>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26" t="s">
        <v>270</v>
      </c>
      <c r="B47" s="226"/>
      <c r="C47" s="226"/>
      <c r="D47" s="226"/>
      <c r="E47" s="226"/>
      <c r="F47" s="226"/>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26" t="s">
        <v>271</v>
      </c>
      <c r="B48" s="226"/>
      <c r="C48" s="226"/>
      <c r="D48" s="226"/>
      <c r="E48" s="226"/>
      <c r="F48" s="226"/>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5">
      <c r="A49" s="226" t="s">
        <v>272</v>
      </c>
      <c r="B49" s="226"/>
      <c r="C49" s="226"/>
      <c r="D49" s="226"/>
      <c r="E49" s="226"/>
      <c r="F49" s="226"/>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26" t="s">
        <v>411</v>
      </c>
      <c r="B50" s="226"/>
      <c r="C50" s="226"/>
      <c r="D50" s="226"/>
      <c r="E50" s="226"/>
      <c r="F50" s="226"/>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26" t="s">
        <v>412</v>
      </c>
      <c r="B51" s="226"/>
      <c r="C51" s="226"/>
      <c r="D51" s="226"/>
      <c r="E51" s="226"/>
      <c r="F51" s="226"/>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26" t="s">
        <v>413</v>
      </c>
      <c r="B52" s="226"/>
      <c r="C52" s="226"/>
      <c r="D52" s="226"/>
      <c r="E52" s="226"/>
      <c r="F52" s="226"/>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26" t="s">
        <v>273</v>
      </c>
      <c r="B53" s="226"/>
      <c r="C53" s="226"/>
      <c r="D53" s="226"/>
      <c r="E53" s="226"/>
      <c r="F53" s="226"/>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26" t="s">
        <v>414</v>
      </c>
      <c r="B54" s="226"/>
      <c r="C54" s="226"/>
      <c r="D54" s="226"/>
      <c r="E54" s="226"/>
      <c r="F54" s="226"/>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226" t="s">
        <v>423</v>
      </c>
      <c r="B55" s="226"/>
      <c r="C55" s="226"/>
      <c r="D55" s="226"/>
      <c r="E55" s="226"/>
      <c r="F55" s="226"/>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5">
      <c r="A56" s="226" t="s">
        <v>415</v>
      </c>
      <c r="B56" s="226"/>
      <c r="C56" s="226"/>
      <c r="D56" s="226"/>
      <c r="E56" s="226"/>
      <c r="F56" s="226"/>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26" t="s">
        <v>424</v>
      </c>
      <c r="B57" s="226"/>
      <c r="C57" s="226"/>
      <c r="D57" s="226"/>
      <c r="E57" s="226"/>
      <c r="F57" s="226"/>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5">
      <c r="A58" s="226" t="s">
        <v>418</v>
      </c>
      <c r="B58" s="226"/>
      <c r="C58" s="226"/>
      <c r="D58" s="226"/>
      <c r="E58" s="226"/>
      <c r="F58" s="226"/>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44" t="s">
        <v>425</v>
      </c>
      <c r="B59" s="244"/>
      <c r="C59" s="244"/>
      <c r="D59" s="244"/>
      <c r="E59" s="244"/>
      <c r="F59" s="244"/>
      <c r="G59" s="10">
        <v>51</v>
      </c>
      <c r="H59" s="45">
        <f>SUM(H39:H58)</f>
        <v>64039780</v>
      </c>
      <c r="I59" s="45">
        <f t="shared" ref="I59:Y59" si="13">SUM(I39:I58)</f>
        <v>3371336</v>
      </c>
      <c r="J59" s="45">
        <f t="shared" si="13"/>
        <v>0</v>
      </c>
      <c r="K59" s="45">
        <f t="shared" si="13"/>
        <v>0</v>
      </c>
      <c r="L59" s="45">
        <f t="shared" si="13"/>
        <v>0</v>
      </c>
      <c r="M59" s="45">
        <f t="shared" si="13"/>
        <v>0</v>
      </c>
      <c r="N59" s="45">
        <f t="shared" si="13"/>
        <v>0</v>
      </c>
      <c r="O59" s="45">
        <f t="shared" si="13"/>
        <v>27713796</v>
      </c>
      <c r="P59" s="45">
        <f t="shared" si="13"/>
        <v>0</v>
      </c>
      <c r="Q59" s="45">
        <f t="shared" si="13"/>
        <v>0</v>
      </c>
      <c r="R59" s="45">
        <f t="shared" si="13"/>
        <v>0</v>
      </c>
      <c r="S59" s="45">
        <f t="shared" si="13"/>
        <v>0</v>
      </c>
      <c r="T59" s="45">
        <f t="shared" si="13"/>
        <v>0</v>
      </c>
      <c r="U59" s="45">
        <f t="shared" si="13"/>
        <v>-26463151</v>
      </c>
      <c r="V59" s="45">
        <f t="shared" si="13"/>
        <v>-5813837</v>
      </c>
      <c r="W59" s="45">
        <f t="shared" si="13"/>
        <v>62847924</v>
      </c>
      <c r="X59" s="45">
        <f t="shared" si="13"/>
        <v>0</v>
      </c>
      <c r="Y59" s="45">
        <f t="shared" si="13"/>
        <v>62847924</v>
      </c>
    </row>
    <row r="60" spans="1:25" x14ac:dyDescent="0.25">
      <c r="A60" s="245" t="s">
        <v>274</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row>
    <row r="61" spans="1:25" ht="31.5" customHeight="1" x14ac:dyDescent="0.25">
      <c r="A61" s="247" t="s">
        <v>426</v>
      </c>
      <c r="B61" s="247"/>
      <c r="C61" s="247"/>
      <c r="D61" s="247"/>
      <c r="E61" s="247"/>
      <c r="F61" s="24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5">
      <c r="A62" s="247" t="s">
        <v>427</v>
      </c>
      <c r="B62" s="247"/>
      <c r="C62" s="247"/>
      <c r="D62" s="247"/>
      <c r="E62" s="247"/>
      <c r="F62" s="24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-5813837</v>
      </c>
      <c r="W62" s="44">
        <f t="shared" si="15"/>
        <v>-5813837</v>
      </c>
      <c r="X62" s="44">
        <f t="shared" si="15"/>
        <v>0</v>
      </c>
      <c r="Y62" s="44">
        <f t="shared" si="15"/>
        <v>-5813837</v>
      </c>
    </row>
    <row r="63" spans="1:25" ht="29.25" customHeight="1" x14ac:dyDescent="0.25">
      <c r="A63" s="248" t="s">
        <v>428</v>
      </c>
      <c r="B63" s="248"/>
      <c r="C63" s="248"/>
      <c r="D63" s="248"/>
      <c r="E63" s="248"/>
      <c r="F63" s="248"/>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34"/>
  <sheetViews>
    <sheetView topLeftCell="A23" zoomScale="64" zoomScaleNormal="64" workbookViewId="0">
      <selection activeCell="K31" sqref="K31"/>
    </sheetView>
  </sheetViews>
  <sheetFormatPr defaultRowHeight="13.2" x14ac:dyDescent="0.25"/>
  <cols>
    <col min="2" max="2" width="10.44140625" customWidth="1"/>
    <col min="4" max="4" width="8.88671875" customWidth="1"/>
    <col min="5" max="5" width="8.6640625" customWidth="1"/>
    <col min="6" max="6" width="7.109375" customWidth="1"/>
    <col min="8" max="8" width="10.6640625" customWidth="1"/>
    <col min="9" max="9" width="18.44140625" customWidth="1"/>
    <col min="10" max="10" width="9" customWidth="1"/>
    <col min="11" max="11" width="6.44140625" customWidth="1"/>
    <col min="12" max="12" width="8.6640625" customWidth="1"/>
    <col min="13" max="13" width="4.109375" customWidth="1"/>
    <col min="14" max="14" width="18" customWidth="1"/>
    <col min="15" max="15" width="21.88671875" customWidth="1"/>
    <col min="16" max="16" width="32.33203125" customWidth="1"/>
  </cols>
  <sheetData>
    <row r="1" spans="1:19" ht="12.75" customHeight="1" x14ac:dyDescent="0.25">
      <c r="A1" s="250" t="s">
        <v>468</v>
      </c>
      <c r="B1" s="250"/>
      <c r="C1" s="250"/>
      <c r="D1" s="250"/>
      <c r="E1" s="250"/>
      <c r="F1" s="250"/>
      <c r="G1" s="250"/>
      <c r="H1" s="250"/>
      <c r="I1" s="250"/>
      <c r="J1" s="250"/>
      <c r="K1" s="250"/>
      <c r="L1" s="250"/>
      <c r="M1" s="250"/>
      <c r="N1" s="250"/>
      <c r="O1" s="250"/>
      <c r="P1" s="250"/>
      <c r="Q1" s="250"/>
      <c r="R1" s="250"/>
      <c r="S1" s="250"/>
    </row>
    <row r="2" spans="1:19" x14ac:dyDescent="0.25">
      <c r="A2" s="250"/>
      <c r="B2" s="250"/>
      <c r="C2" s="250"/>
      <c r="D2" s="250"/>
      <c r="E2" s="250"/>
      <c r="F2" s="250"/>
      <c r="G2" s="250"/>
      <c r="H2" s="250"/>
      <c r="I2" s="250"/>
      <c r="J2" s="250"/>
      <c r="K2" s="250"/>
      <c r="L2" s="250"/>
      <c r="M2" s="250"/>
      <c r="N2" s="250"/>
      <c r="O2" s="250"/>
      <c r="P2" s="250"/>
      <c r="Q2" s="250"/>
      <c r="R2" s="250"/>
      <c r="S2" s="250"/>
    </row>
    <row r="3" spans="1:19" x14ac:dyDescent="0.25">
      <c r="A3" s="250"/>
      <c r="B3" s="250"/>
      <c r="C3" s="250"/>
      <c r="D3" s="250"/>
      <c r="E3" s="250"/>
      <c r="F3" s="250"/>
      <c r="G3" s="250"/>
      <c r="H3" s="250"/>
      <c r="I3" s="250"/>
      <c r="J3" s="250"/>
      <c r="K3" s="250"/>
      <c r="L3" s="250"/>
      <c r="M3" s="250"/>
      <c r="N3" s="250"/>
      <c r="O3" s="250"/>
      <c r="P3" s="250"/>
      <c r="Q3" s="250"/>
      <c r="R3" s="250"/>
      <c r="S3" s="250"/>
    </row>
    <row r="4" spans="1:19" x14ac:dyDescent="0.25">
      <c r="A4" s="250"/>
      <c r="B4" s="250"/>
      <c r="C4" s="250"/>
      <c r="D4" s="250"/>
      <c r="E4" s="250"/>
      <c r="F4" s="250"/>
      <c r="G4" s="250"/>
      <c r="H4" s="250"/>
      <c r="I4" s="250"/>
      <c r="J4" s="250"/>
      <c r="K4" s="250"/>
      <c r="L4" s="250"/>
      <c r="M4" s="250"/>
      <c r="N4" s="250"/>
      <c r="O4" s="250"/>
      <c r="P4" s="250"/>
      <c r="Q4" s="250"/>
      <c r="R4" s="250"/>
      <c r="S4" s="250"/>
    </row>
    <row r="5" spans="1:19" x14ac:dyDescent="0.25">
      <c r="A5" s="250"/>
      <c r="B5" s="250"/>
      <c r="C5" s="250"/>
      <c r="D5" s="250"/>
      <c r="E5" s="250"/>
      <c r="F5" s="250"/>
      <c r="G5" s="250"/>
      <c r="H5" s="250"/>
      <c r="I5" s="250"/>
      <c r="J5" s="250"/>
      <c r="K5" s="250"/>
      <c r="L5" s="250"/>
      <c r="M5" s="250"/>
      <c r="N5" s="250"/>
      <c r="O5" s="250"/>
      <c r="P5" s="250"/>
      <c r="Q5" s="250"/>
      <c r="R5" s="250"/>
      <c r="S5" s="250"/>
    </row>
    <row r="6" spans="1:19" x14ac:dyDescent="0.25">
      <c r="A6" s="250"/>
      <c r="B6" s="250"/>
      <c r="C6" s="250"/>
      <c r="D6" s="250"/>
      <c r="E6" s="250"/>
      <c r="F6" s="250"/>
      <c r="G6" s="250"/>
      <c r="H6" s="250"/>
      <c r="I6" s="250"/>
      <c r="J6" s="250"/>
      <c r="K6" s="250"/>
      <c r="L6" s="250"/>
      <c r="M6" s="250"/>
      <c r="N6" s="250"/>
      <c r="O6" s="250"/>
      <c r="P6" s="250"/>
      <c r="Q6" s="250"/>
      <c r="R6" s="250"/>
      <c r="S6" s="250"/>
    </row>
    <row r="7" spans="1:19" x14ac:dyDescent="0.25">
      <c r="A7" s="250"/>
      <c r="B7" s="250"/>
      <c r="C7" s="250"/>
      <c r="D7" s="250"/>
      <c r="E7" s="250"/>
      <c r="F7" s="250"/>
      <c r="G7" s="250"/>
      <c r="H7" s="250"/>
      <c r="I7" s="250"/>
      <c r="J7" s="250"/>
      <c r="K7" s="250"/>
      <c r="L7" s="250"/>
      <c r="M7" s="250"/>
      <c r="N7" s="250"/>
      <c r="O7" s="250"/>
      <c r="P7" s="250"/>
      <c r="Q7" s="250"/>
      <c r="R7" s="250"/>
      <c r="S7" s="250"/>
    </row>
    <row r="8" spans="1:19" x14ac:dyDescent="0.25">
      <c r="A8" s="250"/>
      <c r="B8" s="250"/>
      <c r="C8" s="250"/>
      <c r="D8" s="250"/>
      <c r="E8" s="250"/>
      <c r="F8" s="250"/>
      <c r="G8" s="250"/>
      <c r="H8" s="250"/>
      <c r="I8" s="250"/>
      <c r="J8" s="250"/>
      <c r="K8" s="250"/>
      <c r="L8" s="250"/>
      <c r="M8" s="250"/>
      <c r="N8" s="250"/>
      <c r="O8" s="250"/>
      <c r="P8" s="250"/>
      <c r="Q8" s="250"/>
      <c r="R8" s="250"/>
      <c r="S8" s="250"/>
    </row>
    <row r="9" spans="1:19" x14ac:dyDescent="0.25">
      <c r="A9" s="250"/>
      <c r="B9" s="250"/>
      <c r="C9" s="250"/>
      <c r="D9" s="250"/>
      <c r="E9" s="250"/>
      <c r="F9" s="250"/>
      <c r="G9" s="250"/>
      <c r="H9" s="250"/>
      <c r="I9" s="250"/>
      <c r="J9" s="250"/>
      <c r="K9" s="250"/>
      <c r="L9" s="250"/>
      <c r="M9" s="250"/>
      <c r="N9" s="250"/>
      <c r="O9" s="250"/>
      <c r="P9" s="250"/>
      <c r="Q9" s="250"/>
      <c r="R9" s="250"/>
      <c r="S9" s="250"/>
    </row>
    <row r="10" spans="1:19" x14ac:dyDescent="0.25">
      <c r="A10" s="250"/>
      <c r="B10" s="250"/>
      <c r="C10" s="250"/>
      <c r="D10" s="250"/>
      <c r="E10" s="250"/>
      <c r="F10" s="250"/>
      <c r="G10" s="250"/>
      <c r="H10" s="250"/>
      <c r="I10" s="250"/>
      <c r="J10" s="250"/>
      <c r="K10" s="250"/>
      <c r="L10" s="250"/>
      <c r="M10" s="250"/>
      <c r="N10" s="250"/>
      <c r="O10" s="250"/>
      <c r="P10" s="250"/>
      <c r="Q10" s="250"/>
      <c r="R10" s="250"/>
      <c r="S10" s="250"/>
    </row>
    <row r="11" spans="1:19" x14ac:dyDescent="0.25">
      <c r="A11" s="250"/>
      <c r="B11" s="250"/>
      <c r="C11" s="250"/>
      <c r="D11" s="250"/>
      <c r="E11" s="250"/>
      <c r="F11" s="250"/>
      <c r="G11" s="250"/>
      <c r="H11" s="250"/>
      <c r="I11" s="250"/>
      <c r="J11" s="250"/>
      <c r="K11" s="250"/>
      <c r="L11" s="250"/>
      <c r="M11" s="250"/>
      <c r="N11" s="250"/>
      <c r="O11" s="250"/>
      <c r="P11" s="250"/>
      <c r="Q11" s="250"/>
      <c r="R11" s="250"/>
      <c r="S11" s="250"/>
    </row>
    <row r="12" spans="1:19" x14ac:dyDescent="0.25">
      <c r="A12" s="250"/>
      <c r="B12" s="250"/>
      <c r="C12" s="250"/>
      <c r="D12" s="250"/>
      <c r="E12" s="250"/>
      <c r="F12" s="250"/>
      <c r="G12" s="250"/>
      <c r="H12" s="250"/>
      <c r="I12" s="250"/>
      <c r="J12" s="250"/>
      <c r="K12" s="250"/>
      <c r="L12" s="250"/>
      <c r="M12" s="250"/>
      <c r="N12" s="250"/>
      <c r="O12" s="250"/>
      <c r="P12" s="250"/>
      <c r="Q12" s="250"/>
      <c r="R12" s="250"/>
      <c r="S12" s="250"/>
    </row>
    <row r="13" spans="1:19" x14ac:dyDescent="0.25">
      <c r="A13" s="250"/>
      <c r="B13" s="250"/>
      <c r="C13" s="250"/>
      <c r="D13" s="250"/>
      <c r="E13" s="250"/>
      <c r="F13" s="250"/>
      <c r="G13" s="250"/>
      <c r="H13" s="250"/>
      <c r="I13" s="250"/>
      <c r="J13" s="250"/>
      <c r="K13" s="250"/>
      <c r="L13" s="250"/>
      <c r="M13" s="250"/>
      <c r="N13" s="250"/>
      <c r="O13" s="250"/>
      <c r="P13" s="250"/>
      <c r="Q13" s="250"/>
      <c r="R13" s="250"/>
      <c r="S13" s="250"/>
    </row>
    <row r="14" spans="1:19" x14ac:dyDescent="0.25">
      <c r="A14" s="250"/>
      <c r="B14" s="250"/>
      <c r="C14" s="250"/>
      <c r="D14" s="250"/>
      <c r="E14" s="250"/>
      <c r="F14" s="250"/>
      <c r="G14" s="250"/>
      <c r="H14" s="250"/>
      <c r="I14" s="250"/>
      <c r="J14" s="250"/>
      <c r="K14" s="250"/>
      <c r="L14" s="250"/>
      <c r="M14" s="250"/>
      <c r="N14" s="250"/>
      <c r="O14" s="250"/>
      <c r="P14" s="250"/>
      <c r="Q14" s="250"/>
      <c r="R14" s="250"/>
      <c r="S14" s="250"/>
    </row>
    <row r="15" spans="1:19" x14ac:dyDescent="0.25">
      <c r="A15" s="250"/>
      <c r="B15" s="250"/>
      <c r="C15" s="250"/>
      <c r="D15" s="250"/>
      <c r="E15" s="250"/>
      <c r="F15" s="250"/>
      <c r="G15" s="250"/>
      <c r="H15" s="250"/>
      <c r="I15" s="250"/>
      <c r="J15" s="250"/>
      <c r="K15" s="250"/>
      <c r="L15" s="250"/>
      <c r="M15" s="250"/>
      <c r="N15" s="250"/>
      <c r="O15" s="250"/>
      <c r="P15" s="250"/>
      <c r="Q15" s="250"/>
      <c r="R15" s="250"/>
      <c r="S15" s="250"/>
    </row>
    <row r="16" spans="1:19" x14ac:dyDescent="0.25">
      <c r="A16" s="250"/>
      <c r="B16" s="250"/>
      <c r="C16" s="250"/>
      <c r="D16" s="250"/>
      <c r="E16" s="250"/>
      <c r="F16" s="250"/>
      <c r="G16" s="250"/>
      <c r="H16" s="250"/>
      <c r="I16" s="250"/>
      <c r="J16" s="250"/>
      <c r="K16" s="250"/>
      <c r="L16" s="250"/>
      <c r="M16" s="250"/>
      <c r="N16" s="250"/>
      <c r="O16" s="250"/>
      <c r="P16" s="250"/>
      <c r="Q16" s="250"/>
      <c r="R16" s="250"/>
      <c r="S16" s="250"/>
    </row>
    <row r="17" spans="1:19" x14ac:dyDescent="0.25">
      <c r="A17" s="250"/>
      <c r="B17" s="250"/>
      <c r="C17" s="250"/>
      <c r="D17" s="250"/>
      <c r="E17" s="250"/>
      <c r="F17" s="250"/>
      <c r="G17" s="250"/>
      <c r="H17" s="250"/>
      <c r="I17" s="250"/>
      <c r="J17" s="250"/>
      <c r="K17" s="250"/>
      <c r="L17" s="250"/>
      <c r="M17" s="250"/>
      <c r="N17" s="250"/>
      <c r="O17" s="250"/>
      <c r="P17" s="250"/>
      <c r="Q17" s="250"/>
      <c r="R17" s="250"/>
      <c r="S17" s="250"/>
    </row>
    <row r="18" spans="1:19" x14ac:dyDescent="0.25">
      <c r="A18" s="250"/>
      <c r="B18" s="250"/>
      <c r="C18" s="250"/>
      <c r="D18" s="250"/>
      <c r="E18" s="250"/>
      <c r="F18" s="250"/>
      <c r="G18" s="250"/>
      <c r="H18" s="250"/>
      <c r="I18" s="250"/>
      <c r="J18" s="250"/>
      <c r="K18" s="250"/>
      <c r="L18" s="250"/>
      <c r="M18" s="250"/>
      <c r="N18" s="250"/>
      <c r="O18" s="250"/>
      <c r="P18" s="250"/>
      <c r="Q18" s="250"/>
      <c r="R18" s="250"/>
      <c r="S18" s="250"/>
    </row>
    <row r="19" spans="1:19" x14ac:dyDescent="0.25">
      <c r="A19" s="250"/>
      <c r="B19" s="250"/>
      <c r="C19" s="250"/>
      <c r="D19" s="250"/>
      <c r="E19" s="250"/>
      <c r="F19" s="250"/>
      <c r="G19" s="250"/>
      <c r="H19" s="250"/>
      <c r="I19" s="250"/>
      <c r="J19" s="250"/>
      <c r="K19" s="250"/>
      <c r="L19" s="250"/>
      <c r="M19" s="250"/>
      <c r="N19" s="250"/>
      <c r="O19" s="250"/>
      <c r="P19" s="250"/>
      <c r="Q19" s="250"/>
      <c r="R19" s="250"/>
      <c r="S19" s="250"/>
    </row>
    <row r="20" spans="1:19" x14ac:dyDescent="0.25">
      <c r="A20" s="250"/>
      <c r="B20" s="250"/>
      <c r="C20" s="250"/>
      <c r="D20" s="250"/>
      <c r="E20" s="250"/>
      <c r="F20" s="250"/>
      <c r="G20" s="250"/>
      <c r="H20" s="250"/>
      <c r="I20" s="250"/>
      <c r="J20" s="250"/>
      <c r="K20" s="250"/>
      <c r="L20" s="250"/>
      <c r="M20" s="250"/>
      <c r="N20" s="250"/>
      <c r="O20" s="250"/>
      <c r="P20" s="250"/>
      <c r="Q20" s="250"/>
      <c r="R20" s="250"/>
      <c r="S20" s="250"/>
    </row>
    <row r="21" spans="1:19" x14ac:dyDescent="0.25">
      <c r="A21" s="250"/>
      <c r="B21" s="250"/>
      <c r="C21" s="250"/>
      <c r="D21" s="250"/>
      <c r="E21" s="250"/>
      <c r="F21" s="250"/>
      <c r="G21" s="250"/>
      <c r="H21" s="250"/>
      <c r="I21" s="250"/>
      <c r="J21" s="250"/>
      <c r="K21" s="250"/>
      <c r="L21" s="250"/>
      <c r="M21" s="250"/>
      <c r="N21" s="250"/>
      <c r="O21" s="250"/>
      <c r="P21" s="250"/>
      <c r="Q21" s="250"/>
      <c r="R21" s="250"/>
      <c r="S21" s="250"/>
    </row>
    <row r="22" spans="1:19" x14ac:dyDescent="0.25">
      <c r="A22" s="250"/>
      <c r="B22" s="250"/>
      <c r="C22" s="250"/>
      <c r="D22" s="250"/>
      <c r="E22" s="250"/>
      <c r="F22" s="250"/>
      <c r="G22" s="250"/>
      <c r="H22" s="250"/>
      <c r="I22" s="250"/>
      <c r="J22" s="250"/>
      <c r="K22" s="250"/>
      <c r="L22" s="250"/>
      <c r="M22" s="250"/>
      <c r="N22" s="250"/>
      <c r="O22" s="250"/>
      <c r="P22" s="250"/>
      <c r="Q22" s="250"/>
      <c r="R22" s="250"/>
      <c r="S22" s="250"/>
    </row>
    <row r="23" spans="1:19" x14ac:dyDescent="0.25">
      <c r="A23" s="250"/>
      <c r="B23" s="250"/>
      <c r="C23" s="250"/>
      <c r="D23" s="250"/>
      <c r="E23" s="250"/>
      <c r="F23" s="250"/>
      <c r="G23" s="250"/>
      <c r="H23" s="250"/>
      <c r="I23" s="250"/>
      <c r="J23" s="250"/>
      <c r="K23" s="250"/>
      <c r="L23" s="250"/>
      <c r="M23" s="250"/>
      <c r="N23" s="250"/>
      <c r="O23" s="250"/>
      <c r="P23" s="250"/>
      <c r="Q23" s="250"/>
      <c r="R23" s="250"/>
      <c r="S23" s="250"/>
    </row>
    <row r="24" spans="1:19" x14ac:dyDescent="0.25">
      <c r="A24" s="250"/>
      <c r="B24" s="250"/>
      <c r="C24" s="250"/>
      <c r="D24" s="250"/>
      <c r="E24" s="250"/>
      <c r="F24" s="250"/>
      <c r="G24" s="250"/>
      <c r="H24" s="250"/>
      <c r="I24" s="250"/>
      <c r="J24" s="250"/>
      <c r="K24" s="250"/>
      <c r="L24" s="250"/>
      <c r="M24" s="250"/>
      <c r="N24" s="250"/>
      <c r="O24" s="250"/>
      <c r="P24" s="250"/>
      <c r="Q24" s="250"/>
      <c r="R24" s="250"/>
      <c r="S24" s="250"/>
    </row>
    <row r="25" spans="1:19" ht="102.75" customHeight="1" x14ac:dyDescent="0.25">
      <c r="A25" s="250"/>
      <c r="B25" s="250"/>
      <c r="C25" s="250"/>
      <c r="D25" s="250"/>
      <c r="E25" s="250"/>
      <c r="F25" s="250"/>
      <c r="G25" s="250"/>
      <c r="H25" s="250"/>
      <c r="I25" s="250"/>
      <c r="J25" s="250"/>
      <c r="K25" s="250"/>
      <c r="L25" s="250"/>
      <c r="M25" s="250"/>
      <c r="N25" s="250"/>
      <c r="O25" s="250"/>
      <c r="P25" s="250"/>
      <c r="Q25" s="250"/>
      <c r="R25" s="250"/>
      <c r="S25" s="250"/>
    </row>
    <row r="26" spans="1:19" ht="104.25" customHeight="1" x14ac:dyDescent="0.25">
      <c r="A26" s="250"/>
      <c r="B26" s="250"/>
      <c r="C26" s="250"/>
      <c r="D26" s="250"/>
      <c r="E26" s="250"/>
      <c r="F26" s="250"/>
      <c r="G26" s="250"/>
      <c r="H26" s="250"/>
      <c r="I26" s="250"/>
      <c r="J26" s="250"/>
      <c r="K26" s="250"/>
      <c r="L26" s="250"/>
      <c r="M26" s="250"/>
      <c r="N26" s="250"/>
      <c r="O26" s="250"/>
      <c r="P26" s="250"/>
      <c r="Q26" s="250"/>
      <c r="R26" s="250"/>
      <c r="S26" s="250"/>
    </row>
    <row r="27" spans="1:19" ht="75" customHeight="1" x14ac:dyDescent="0.25">
      <c r="A27" s="250"/>
      <c r="B27" s="250"/>
      <c r="C27" s="250"/>
      <c r="D27" s="250"/>
      <c r="E27" s="250"/>
      <c r="F27" s="250"/>
      <c r="G27" s="250"/>
      <c r="H27" s="250"/>
      <c r="I27" s="250"/>
      <c r="J27" s="250"/>
      <c r="K27" s="250"/>
      <c r="L27" s="250"/>
      <c r="M27" s="250"/>
      <c r="N27" s="250"/>
      <c r="O27" s="250"/>
      <c r="P27" s="250"/>
      <c r="Q27" s="250"/>
      <c r="R27" s="250"/>
      <c r="S27" s="250"/>
    </row>
    <row r="28" spans="1:19" ht="87.75" customHeight="1" x14ac:dyDescent="0.25">
      <c r="A28" s="250"/>
      <c r="B28" s="250"/>
      <c r="C28" s="250"/>
      <c r="D28" s="250"/>
      <c r="E28" s="250"/>
      <c r="F28" s="250"/>
      <c r="G28" s="250"/>
      <c r="H28" s="250"/>
      <c r="I28" s="250"/>
      <c r="J28" s="250"/>
      <c r="K28" s="250"/>
      <c r="L28" s="250"/>
      <c r="M28" s="250"/>
      <c r="N28" s="250"/>
      <c r="O28" s="250"/>
      <c r="P28" s="250"/>
      <c r="Q28" s="250"/>
      <c r="R28" s="250"/>
      <c r="S28" s="250"/>
    </row>
    <row r="29" spans="1:19" ht="85.5" customHeight="1" x14ac:dyDescent="0.25">
      <c r="A29" s="250"/>
      <c r="B29" s="250"/>
      <c r="C29" s="250"/>
      <c r="D29" s="250"/>
      <c r="E29" s="250"/>
      <c r="F29" s="250"/>
      <c r="G29" s="250"/>
      <c r="H29" s="250"/>
      <c r="I29" s="250"/>
      <c r="J29" s="250"/>
      <c r="K29" s="250"/>
      <c r="L29" s="250"/>
      <c r="M29" s="250"/>
      <c r="N29" s="250"/>
      <c r="O29" s="250"/>
      <c r="P29" s="250"/>
      <c r="Q29" s="250"/>
      <c r="R29" s="250"/>
      <c r="S29" s="250"/>
    </row>
    <row r="30" spans="1:19" ht="262.5" customHeight="1" x14ac:dyDescent="0.25">
      <c r="A30" s="250"/>
      <c r="B30" s="250"/>
      <c r="C30" s="250"/>
      <c r="D30" s="250"/>
      <c r="E30" s="250"/>
      <c r="F30" s="250"/>
      <c r="G30" s="250"/>
      <c r="H30" s="250"/>
      <c r="I30" s="250"/>
      <c r="J30" s="250"/>
      <c r="K30" s="250"/>
      <c r="L30" s="250"/>
      <c r="M30" s="250"/>
      <c r="N30" s="250"/>
      <c r="O30" s="250"/>
      <c r="P30" s="250"/>
      <c r="Q30" s="250"/>
      <c r="R30" s="250"/>
      <c r="S30" s="250"/>
    </row>
    <row r="31" spans="1:19" x14ac:dyDescent="0.25">
      <c r="A31" s="97"/>
      <c r="B31" s="98"/>
      <c r="C31" s="98"/>
      <c r="D31" s="98"/>
      <c r="E31" s="98"/>
      <c r="F31" s="98"/>
      <c r="G31" s="98"/>
      <c r="H31" s="98"/>
      <c r="I31" s="98"/>
      <c r="J31" s="98"/>
      <c r="K31" s="98"/>
      <c r="L31" s="98"/>
      <c r="M31" s="98"/>
      <c r="N31" s="98"/>
      <c r="O31" s="98"/>
      <c r="P31" s="98"/>
      <c r="Q31" s="98"/>
      <c r="R31" s="98"/>
      <c r="S31" s="98"/>
    </row>
    <row r="32" spans="1:19" x14ac:dyDescent="0.25">
      <c r="A32" s="97"/>
      <c r="B32" s="98"/>
      <c r="C32" s="98"/>
      <c r="D32" s="98"/>
      <c r="E32" s="98"/>
      <c r="F32" s="98"/>
      <c r="G32" s="98"/>
      <c r="H32" s="98"/>
      <c r="I32" s="98"/>
      <c r="J32" s="98"/>
      <c r="K32" s="98"/>
      <c r="L32" s="98"/>
      <c r="M32" s="98"/>
      <c r="N32" s="98"/>
      <c r="O32" s="98"/>
      <c r="P32" s="98"/>
      <c r="Q32" s="98"/>
      <c r="R32" s="98"/>
      <c r="S32" s="98"/>
    </row>
    <row r="33" spans="1:19" x14ac:dyDescent="0.25">
      <c r="A33" s="99" t="s">
        <v>467</v>
      </c>
      <c r="B33" s="98"/>
      <c r="C33" s="98"/>
      <c r="D33" s="98"/>
      <c r="E33" s="98"/>
      <c r="F33" s="98"/>
      <c r="G33" s="98"/>
      <c r="H33" s="98"/>
      <c r="I33" s="98"/>
      <c r="J33" s="98"/>
      <c r="K33" s="98"/>
      <c r="L33" s="98"/>
      <c r="M33" s="98"/>
      <c r="N33" s="98"/>
      <c r="O33" s="98"/>
      <c r="P33" s="98"/>
      <c r="Q33" s="98"/>
      <c r="R33" s="98"/>
      <c r="S33" s="98"/>
    </row>
    <row r="34" spans="1:19" x14ac:dyDescent="0.25">
      <c r="A34" s="98"/>
      <c r="B34" s="98"/>
      <c r="C34" s="98"/>
      <c r="D34" s="98"/>
      <c r="E34" s="98"/>
      <c r="F34" s="98"/>
      <c r="G34" s="98"/>
      <c r="H34" s="98"/>
      <c r="I34" s="98"/>
      <c r="J34" s="98"/>
      <c r="K34" s="98"/>
      <c r="L34" s="98"/>
      <c r="M34" s="98"/>
      <c r="N34" s="98"/>
      <c r="O34" s="98"/>
      <c r="P34" s="98"/>
      <c r="Q34" s="98"/>
      <c r="R34" s="98"/>
      <c r="S34" s="98"/>
    </row>
  </sheetData>
  <mergeCells count="1">
    <mergeCell ref="A1:S30"/>
  </mergeCells>
  <pageMargins left="0.70866141732283472" right="0.70866141732283472" top="0.74803149606299213" bottom="0.74803149606299213" header="0.31496062992125984" footer="0.31496062992125984"/>
  <pageSetup paperSize="9"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AF68310C-B2B0-4C3D-8C1A-5C8B36D0116E}"/>
</file>

<file path=customXml/itemProps3.xml><?xml version="1.0" encoding="utf-8"?>
<ds:datastoreItem xmlns:ds="http://schemas.openxmlformats.org/officeDocument/2006/customXml" ds:itemID="{81DF4A76-605D-40F1-9D34-630BCD81426F}">
  <ds:schemaRefs>
    <ds:schemaRef ds:uri="d65a50fc-9b55-461a-a454-307befa59360"/>
    <ds:schemaRef ds:uri="http://purl.org/dc/dcmitype/"/>
    <ds:schemaRef ds:uri="041d80b7-e3cf-4673-a593-9d4c7240208b"/>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2025-04-02T11:54:11Z</cp:lastPrinted>
  <dcterms:created xsi:type="dcterms:W3CDTF">2008-10-17T11:51:54Z</dcterms:created>
  <dcterms:modified xsi:type="dcterms:W3CDTF">2025-04-02T11:54:21Z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