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4/ZA OBJAVU/NEKONSOLIDIRANO/ENG/"/>
    </mc:Choice>
  </mc:AlternateContent>
  <xr:revisionPtr revIDLastSave="139" documentId="8_{7F1C363F-6E08-4527-ACA6-4A935E42BC95}" xr6:coauthVersionLast="47" xr6:coauthVersionMax="47" xr10:uidLastSave="{1C69A790-1FD9-4031-87BC-FF9588BA4DE3}"/>
  <bookViews>
    <workbookView xWindow="-108" yWindow="-108" windowWidth="23256" windowHeight="12456"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H36" i="22"/>
  <c r="H25" i="20"/>
  <c r="I111" i="19"/>
  <c r="H111" i="19"/>
  <c r="I88" i="19"/>
  <c r="H88" i="19"/>
  <c r="H24" i="19"/>
  <c r="H21" i="19"/>
  <c r="H12" i="19"/>
  <c r="H132" i="18"/>
  <c r="H131" i="18"/>
  <c r="H115" i="18"/>
  <c r="I93" i="18"/>
  <c r="H56" i="18"/>
  <c r="H46" i="18"/>
  <c r="I31" i="18"/>
  <c r="H26" i="18"/>
  <c r="H19" i="18"/>
  <c r="H18" i="18"/>
  <c r="I20" i="21"/>
  <c r="H20" i="21"/>
  <c r="X63" i="22" l="1"/>
  <c r="V63" i="22"/>
  <c r="U63" i="22"/>
  <c r="T63" i="22"/>
  <c r="S63" i="22"/>
  <c r="R63" i="22"/>
  <c r="Q63" i="22"/>
  <c r="P63" i="22"/>
  <c r="O63" i="22"/>
  <c r="N63" i="22"/>
  <c r="M63" i="22"/>
  <c r="L63" i="22"/>
  <c r="K63" i="22"/>
  <c r="J63" i="22"/>
  <c r="I63" i="22"/>
  <c r="H63" i="22"/>
  <c r="U62" i="22"/>
  <c r="Q62" i="22"/>
  <c r="X61" i="22"/>
  <c r="X62" i="22" s="1"/>
  <c r="V61" i="22"/>
  <c r="V62" i="22" s="1"/>
  <c r="U61" i="22"/>
  <c r="T61" i="22"/>
  <c r="T62" i="22" s="1"/>
  <c r="S61" i="22"/>
  <c r="S62" i="22" s="1"/>
  <c r="R61" i="22"/>
  <c r="R62" i="22" s="1"/>
  <c r="Q61" i="22"/>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Y19" i="22"/>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I107" i="19" l="1"/>
  <c r="Y63" i="22"/>
  <c r="W39" i="22"/>
  <c r="W59" i="22" s="1"/>
  <c r="Y34" i="22"/>
  <c r="W10" i="22"/>
  <c r="W30" i="22" s="1"/>
  <c r="W34" i="22"/>
  <c r="H107" i="19"/>
  <c r="W63" i="22"/>
  <c r="Y61" i="22"/>
  <c r="Y62" i="22" s="1"/>
  <c r="W32" i="22"/>
  <c r="W33"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I59" i="19"/>
  <c r="H9" i="18"/>
  <c r="I75" i="18"/>
  <c r="I133" i="18" s="1"/>
  <c r="I13" i="19"/>
  <c r="I60" i="19" s="1"/>
  <c r="H55" i="20"/>
  <c r="H36" i="21"/>
  <c r="H49" i="21"/>
  <c r="I9" i="18"/>
  <c r="H44" i="18"/>
  <c r="I24" i="20"/>
  <c r="I27" i="20" s="1"/>
  <c r="I42" i="20"/>
  <c r="I55" i="20"/>
  <c r="I36" i="21"/>
  <c r="I49" i="21"/>
  <c r="H24" i="20"/>
  <c r="H27" i="20" s="1"/>
  <c r="H42" i="20"/>
  <c r="I72" i="18" l="1"/>
  <c r="I61" i="19"/>
  <c r="I66" i="19" s="1"/>
  <c r="I108" i="19" s="1"/>
  <c r="I110" i="19" s="1"/>
  <c r="I57" i="20"/>
  <c r="I59" i="20" s="1"/>
  <c r="H62" i="19"/>
  <c r="H63" i="19"/>
  <c r="H61" i="19"/>
  <c r="H67" i="19" s="1"/>
  <c r="I63" i="19"/>
  <c r="I62" i="19"/>
  <c r="I51" i="21"/>
  <c r="I53" i="21" s="1"/>
  <c r="H51" i="21"/>
  <c r="H53" i="21" s="1"/>
  <c r="H57" i="20"/>
  <c r="H59" i="20" s="1"/>
  <c r="H72" i="18"/>
  <c r="H89" i="19"/>
  <c r="I89" i="19"/>
  <c r="H66" i="19" l="1"/>
  <c r="H108" i="19" s="1"/>
  <c r="H110" i="19" s="1"/>
  <c r="H65" i="19"/>
  <c r="I65" i="19"/>
  <c r="I67" i="19"/>
</calcChain>
</file>

<file path=xl/sharedStrings.xml><?xml version="1.0" encoding="utf-8"?>
<sst xmlns="http://schemas.openxmlformats.org/spreadsheetml/2006/main" count="532" uniqueCount="521">
  <si>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</si>
  <si>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</si>
  <si>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</si>
  <si>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</si>
  <si>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</si>
  <si>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</si>
  <si>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</si>
  <si>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</si>
  <si>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</si>
  <si>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</si>
  <si>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</si>
  <si>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</si>
  <si>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</si>
  <si>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</si>
  <si>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</si>
  <si>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</si>
  <si>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</si>
  <si>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</si>
  <si>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</si>
  <si>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</si>
  <si>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</si>
  <si>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</si>
  <si>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</si>
  <si>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</si>
  <si>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</si>
  <si>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</si>
  <si>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</si>
  <si>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</si>
  <si>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</si>
  <si>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</si>
  <si>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</si>
  <si>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</si>
  <si>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</si>
  <si>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</si>
  <si>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</si>
  <si>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</si>
  <si>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</si>
  <si>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</si>
  <si>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</si>
  <si>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</si>
  <si>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</si>
  <si>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</si>
  <si>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</si>
  <si>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</si>
  <si>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</si>
  <si>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</si>
  <si>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</si>
  <si>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</si>
  <si>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</si>
  <si>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</si>
  <si>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</si>
  <si>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</si>
  <si>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</si>
  <si>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</si>
  <si>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</si>
  <si>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</si>
  <si>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</si>
  <si>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</si>
  <si>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</si>
  <si>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</si>
  <si>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</si>
  <si>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</si>
  <si>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</si>
  <si>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</si>
  <si>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</si>
  <si>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</si>
  <si>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</si>
  <si>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</si>
  <si>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</si>
  <si>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</si>
  <si>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</si>
  <si>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</si>
  <si>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</si>
  <si>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</si>
  <si>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</si>
  <si>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</si>
  <si>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</si>
  <si>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</si>
  <si>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</si>
  <si>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</si>
  <si>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</si>
  <si>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</si>
  <si>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</si>
  <si>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</si>
  <si>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</si>
  <si>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</si>
  <si>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</si>
  <si>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</si>
  <si>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</si>
  <si>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</si>
  <si>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</si>
  <si>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</si>
  <si>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</si>
  <si>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</si>
  <si>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</si>
  <si>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</si>
  <si>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</si>
  <si>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</si>
  <si>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</si>
  <si>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</si>
  <si>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</si>
  <si>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</si>
  <si>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</si>
  <si>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</si>
  <si>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</si>
  <si>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</si>
  <si>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</si>
  <si>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</si>
  <si>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</si>
  <si>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</si>
  <si>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</si>
  <si>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</si>
  <si>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</si>
  <si>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</si>
  <si>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</si>
  <si>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</si>
  <si>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</si>
  <si>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</si>
  <si>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</si>
  <si>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</si>
  <si>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</si>
  <si>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</si>
  <si>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</si>
  <si>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</si>
  <si>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</si>
  <si>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</si>
  <si>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</si>
  <si>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</si>
  <si>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</si>
  <si>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</si>
  <si>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</si>
  <si>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</si>
  <si>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</si>
  <si>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</si>
  <si>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</si>
  <si>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</si>
  <si>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</si>
  <si>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</si>
  <si>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</si>
  <si>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</si>
  <si>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</si>
  <si>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</si>
  <si>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</si>
  <si>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</si>
  <si>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</si>
  <si>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</si>
  <si>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</si>
  <si>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</si>
  <si>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</si>
  <si>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</si>
  <si>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</si>
  <si>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</si>
  <si>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</si>
  <si>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</si>
  <si>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</si>
  <si>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</si>
  <si>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</si>
  <si>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</si>
  <si>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</si>
  <si>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</si>
  <si>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</si>
  <si>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</si>
  <si>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</si>
  <si>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</si>
  <si>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</si>
  <si>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</si>
  <si>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</si>
  <si>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</si>
  <si>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</si>
  <si>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</si>
  <si>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</si>
  <si>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</si>
  <si>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</si>
  <si>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</si>
  <si>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</si>
  <si>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</si>
  <si>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</si>
  <si>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</si>
  <si>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</si>
  <si>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</si>
  <si>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</si>
  <si>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</si>
  <si>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</si>
  <si>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</si>
  <si>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</si>
  <si>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</si>
  <si>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</si>
  <si>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</si>
  <si>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</si>
  <si>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</si>
  <si>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</si>
  <si>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</si>
  <si>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</si>
  <si>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</si>
  <si>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</si>
  <si>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</si>
  <si>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</si>
  <si>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</si>
  <si>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</si>
  <si>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</si>
  <si>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</si>
  <si>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</si>
  <si>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</si>
  <si>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</si>
  <si>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</si>
  <si>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</si>
  <si>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</si>
  <si>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</si>
  <si>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</si>
  <si>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</si>
  <si>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</si>
  <si>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</si>
  <si>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</si>
  <si>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</si>
  <si>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</si>
  <si>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</si>
  <si>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</si>
  <si>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</si>
  <si>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</si>
  <si>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</si>
  <si>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</si>
  <si>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</si>
  <si>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</si>
  <si>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</si>
  <si>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</si>
  <si>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</si>
  <si>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</si>
  <si>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</si>
  <si>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</si>
  <si>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</si>
  <si>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</si>
  <si>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</si>
  <si>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</si>
  <si>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</si>
  <si>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</si>
  <si>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</si>
  <si>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</si>
  <si>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</si>
  <si>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</si>
  <si>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</si>
  <si>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</si>
  <si>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</si>
  <si>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</si>
  <si>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</si>
  <si>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</si>
  <si>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</si>
  <si>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</si>
  <si>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</si>
  <si>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</si>
  <si>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</si>
  <si>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</si>
  <si>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</si>
  <si>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</si>
  <si>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</si>
  <si>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</si>
  <si>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</si>
  <si>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</si>
  <si>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</si>
  <si>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</si>
  <si>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</si>
  <si>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</si>
  <si>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</si>
  <si>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</si>
  <si>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</si>
  <si>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</si>
  <si>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</si>
  <si>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</si>
  <si>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</si>
  <si>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</si>
  <si>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</si>
  <si>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</si>
  <si>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</si>
  <si>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</si>
  <si>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</si>
  <si>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</si>
  <si>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</si>
  <si>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</si>
  <si>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</si>
  <si>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</si>
  <si>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</si>
  <si>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</si>
  <si>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</si>
  <si>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</si>
  <si>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</si>
  <si>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</si>
  <si>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</si>
  <si>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</si>
  <si>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</si>
  <si>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</si>
  <si>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</si>
  <si>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</si>
  <si>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</si>
  <si>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</si>
  <si>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</si>
  <si>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</si>
  <si>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</si>
  <si>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</si>
  <si>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</si>
  <si>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</si>
  <si>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</si>
  <si>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</si>
  <si>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</si>
  <si>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</si>
  <si>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</si>
  <si>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</si>
  <si>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</si>
  <si>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</si>
  <si>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</si>
  <si>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</si>
  <si>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</si>
  <si>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</si>
  <si>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</si>
  <si>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</si>
  <si>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</si>
  <si>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</si>
  <si>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</si>
  <si>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</si>
  <si>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</si>
  <si>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</si>
  <si>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</si>
  <si>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</si>
  <si>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</si>
  <si>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</si>
  <si>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</si>
  <si>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</si>
  <si>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</si>
  <si>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</si>
  <si>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</si>
  <si>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</si>
  <si>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</si>
  <si>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</si>
  <si>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</si>
  <si>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</si>
  <si>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</si>
  <si>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</si>
  <si>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</si>
  <si>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</si>
  <si>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</si>
  <si>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</si>
  <si>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</si>
  <si>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</si>
  <si>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</si>
  <si>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</si>
  <si>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</si>
  <si>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</si>
  <si>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</si>
  <si>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</si>
  <si>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</si>
  <si>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</si>
  <si>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</si>
  <si>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</si>
  <si>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</si>
  <si>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</si>
  <si>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</si>
  <si>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</si>
  <si>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</si>
  <si>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</si>
  <si>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</si>
  <si>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</si>
  <si>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</si>
  <si>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</si>
  <si>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</si>
  <si>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</si>
  <si>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</si>
  <si>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</si>
  <si>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</si>
  <si>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</si>
  <si>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</si>
  <si>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</si>
  <si>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</si>
  <si>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</si>
  <si>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</si>
  <si>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</si>
  <si>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</si>
  <si>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</si>
  <si>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</si>
  <si>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</si>
  <si>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</si>
  <si>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</si>
  <si>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</si>
  <si>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</si>
  <si>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</si>
  <si>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</si>
  <si>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</si>
  <si>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</si>
  <si>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</si>
  <si>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</si>
  <si>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</si>
  <si>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</si>
  <si>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</si>
  <si>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</si>
  <si>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</si>
  <si>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</si>
  <si>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</si>
  <si>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</si>
  <si>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</si>
  <si>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</si>
  <si>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</si>
  <si>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</si>
  <si>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</si>
  <si>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</si>
  <si>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</si>
  <si>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</si>
  <si>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</si>
  <si>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</si>
  <si>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</si>
  <si>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</si>
  <si>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</si>
  <si>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</si>
  <si>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</si>
  <si>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</si>
  <si>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</si>
  <si>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</si>
  <si>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</si>
  <si>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</si>
  <si>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</si>
  <si>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</si>
  <si>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</si>
  <si>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</si>
  <si>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</si>
  <si>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</si>
  <si>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</si>
  <si>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</si>
  <si>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</si>
  <si>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</si>
  <si>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</si>
  <si>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</si>
  <si>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</si>
  <si>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</si>
  <si>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</si>
  <si>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</si>
  <si>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</si>
  <si>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</si>
  <si>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</si>
  <si>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</si>
  <si>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</si>
  <si>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</si>
  <si>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</si>
  <si>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</si>
  <si>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</si>
  <si>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</si>
  <si>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</si>
  <si>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</si>
  <si>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</si>
  <si>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</si>
  <si>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</si>
  <si>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</si>
  <si>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</si>
  <si>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</si>
  <si>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</si>
  <si>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</si>
  <si>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</si>
  <si>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</si>
  <si>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</si>
  <si>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</si>
  <si>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</si>
  <si>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</si>
  <si>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</si>
  <si>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</si>
  <si>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</si>
  <si>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</si>
  <si>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</si>
  <si>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</si>
  <si>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</si>
  <si>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</si>
  <si>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</si>
  <si>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</si>
  <si>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</si>
  <si>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</si>
  <si>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</si>
  <si>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</si>
  <si>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</si>
  <si>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</si>
  <si>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</si>
  <si>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</si>
  <si>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</si>
  <si>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</si>
  <si>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</si>
  <si>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</si>
  <si>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</si>
  <si>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</si>
  <si>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</si>
  <si>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</si>
  <si>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</si>
  <si>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</si>
  <si>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</si>
  <si>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</si>
  <si>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</si>
  <si>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</si>
  <si>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</si>
  <si>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</si>
  <si>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</si>
  <si>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</si>
  <si>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</si>
  <si>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03145662</t>
  </si>
  <si>
    <t>HR</t>
  </si>
  <si>
    <t>040000817</t>
  </si>
  <si>
    <t>74780030Q33IX8LEE969</t>
  </si>
  <si>
    <t>56994999963</t>
  </si>
  <si>
    <t>1285</t>
  </si>
  <si>
    <t>JADRAN D.D.</t>
  </si>
  <si>
    <t>CRIKVENICA</t>
  </si>
  <si>
    <t>BANA  JELAČIĆA  16</t>
  </si>
  <si>
    <t>uprava@jadran-crikvenica.hr</t>
  </si>
  <si>
    <t>www.jadran-crikvenica.hr</t>
  </si>
  <si>
    <t>KN</t>
  </si>
  <si>
    <t>RD</t>
  </si>
  <si>
    <t>No</t>
  </si>
  <si>
    <t>NATALI  IVANČIĆ MAJETIĆ</t>
  </si>
  <si>
    <t>051/800-482</t>
  </si>
  <si>
    <t>financije@jadran-crikvenica.hr</t>
  </si>
  <si>
    <t xml:space="preserve">PricewaterhouseCoopers d.o.o. </t>
  </si>
  <si>
    <t>Tamara Maćašović</t>
  </si>
  <si>
    <t>Submitter:JADRAN D.D.</t>
  </si>
  <si>
    <t>Submitter: JADRAN D.D.</t>
  </si>
  <si>
    <t>balance as at 31.12.2024.</t>
  </si>
  <si>
    <t>for the period 01.01.2024 to 31.12.2024</t>
  </si>
  <si>
    <t>for the period 01.01.2024 . to 31.12.2024.</t>
  </si>
  <si>
    <t xml:space="preserve">                   NOTES TO THE ANNUAL FINANCIAL STATEMENTS - GFI
Name of issuer:   JADRAN D.D.
Personal identification number (OIB):  56994999963
Reporting period:01.01.2024.-31.12.2024.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</si>
  <si>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Detailed information regarding the financial statements is available in the PDF document titled “Annual Report 2024”, which is published simultaneously with this document on the websites of the Croatian Financial Services Supervisory Agency (HANFA), Zagreb Stock Exchange, and the Issuer.</t>
  </si>
  <si>
    <t>25.In the items of capital and reserves, the presentation of reserves has been corrected, in such a way that the total amount is broken down into capital and revaluation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</si>
</sst>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27" zoomScale="115" zoomScaleNormal="100" zoomScaleSheetLayoutView="115" workbookViewId="0">
      <selection activeCell="G28" sqref="G28:H28"/>
    </sheetView>
  </sheetViews>
  <sheetFormatPr defaultRowHeight="13.2" x14ac:dyDescent="0.25"/>
  <cols>
    <col min="1" max="1" width="12.44140625" customWidth="1"/>
    <col min="2" max="2" width="9.109375" customWidth="1"/>
    <col min="9" max="9" width="12.6640625" customWidth="1"/>
  </cols>
  <sheetData>
    <row r="1" spans="1:10" ht="15.6" x14ac:dyDescent="0.25">
      <c r="A1" s="151"/>
      <c r="B1" s="152"/>
      <c r="C1" s="152"/>
      <c r="D1" s="27"/>
      <c r="E1" s="27"/>
      <c r="F1" s="27"/>
      <c r="G1" s="27"/>
      <c r="H1" s="27"/>
      <c r="I1" s="27"/>
      <c r="J1" s="28"/>
    </row>
    <row r="2" spans="1:10" ht="14.4" customHeight="1" x14ac:dyDescent="0.25">
      <c r="A2" s="153" t="s">
        <v>0</v>
      </c>
      <c r="B2" s="154"/>
      <c r="C2" s="154"/>
      <c r="D2" s="154"/>
      <c r="E2" s="154"/>
      <c r="F2" s="154"/>
      <c r="G2" s="154"/>
      <c r="H2" s="154"/>
      <c r="I2" s="154"/>
      <c r="J2" s="155"/>
    </row>
    <row r="3" spans="1:10" ht="13.8" x14ac:dyDescent="0.25">
      <c r="A3" s="78"/>
      <c r="B3" s="79"/>
      <c r="C3" s="79"/>
      <c r="D3" s="79"/>
      <c r="E3" s="79"/>
      <c r="F3" s="79"/>
      <c r="G3" s="79"/>
      <c r="H3" s="79"/>
      <c r="I3" s="79"/>
      <c r="J3" s="80"/>
    </row>
    <row r="4" spans="1:10" ht="33.6" customHeight="1" x14ac:dyDescent="0.25">
      <c r="A4" s="156" t="s">
        <v>1</v>
      </c>
      <c r="B4" s="157"/>
      <c r="C4" s="157"/>
      <c r="D4" s="157"/>
      <c r="E4" s="158">
        <v>45292</v>
      </c>
      <c r="F4" s="159"/>
      <c r="G4" s="86" t="s">
        <v>2</v>
      </c>
      <c r="H4" s="158">
        <v>45657</v>
      </c>
      <c r="I4" s="159"/>
      <c r="J4" s="29"/>
    </row>
    <row r="5" spans="1:10" s="91" customFormat="1" ht="10.199999999999999" customHeight="1" x14ac:dyDescent="0.3">
      <c r="A5" s="160"/>
      <c r="B5" s="161"/>
      <c r="C5" s="161"/>
      <c r="D5" s="161"/>
      <c r="E5" s="161"/>
      <c r="F5" s="161"/>
      <c r="G5" s="161"/>
      <c r="H5" s="161"/>
      <c r="I5" s="161"/>
      <c r="J5" s="162"/>
    </row>
    <row r="6" spans="1:10" ht="20.399999999999999" customHeight="1" x14ac:dyDescent="0.25">
      <c r="A6" s="81"/>
      <c r="B6" s="92" t="s">
        <v>3</v>
      </c>
      <c r="C6" s="82"/>
      <c r="D6" s="82"/>
      <c r="E6" s="104">
        <v>2024</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64" t="s">
        <v>4</v>
      </c>
      <c r="B8" s="165"/>
      <c r="C8" s="165"/>
      <c r="D8" s="165"/>
      <c r="E8" s="165"/>
      <c r="F8" s="165"/>
      <c r="G8" s="165"/>
      <c r="H8" s="165"/>
      <c r="I8" s="165"/>
      <c r="J8" s="30"/>
    </row>
    <row r="9" spans="1:10" ht="13.8" x14ac:dyDescent="0.25">
      <c r="A9" s="31"/>
      <c r="B9" s="74"/>
      <c r="C9" s="74"/>
      <c r="D9" s="74"/>
      <c r="E9" s="163"/>
      <c r="F9" s="163"/>
      <c r="G9" s="113"/>
      <c r="H9" s="113"/>
      <c r="I9" s="84"/>
      <c r="J9" s="85"/>
    </row>
    <row r="10" spans="1:10" ht="25.95" customHeight="1" x14ac:dyDescent="0.25">
      <c r="A10" s="131" t="s">
        <v>5</v>
      </c>
      <c r="B10" s="132"/>
      <c r="C10" s="143" t="s">
        <v>494</v>
      </c>
      <c r="D10" s="144"/>
      <c r="E10" s="76"/>
      <c r="F10" s="116" t="s">
        <v>6</v>
      </c>
      <c r="G10" s="142"/>
      <c r="H10" s="125" t="s">
        <v>495</v>
      </c>
      <c r="I10" s="126"/>
      <c r="J10" s="32"/>
    </row>
    <row r="11" spans="1:10" ht="15.6" customHeight="1" x14ac:dyDescent="0.25">
      <c r="A11" s="31"/>
      <c r="B11" s="74"/>
      <c r="C11" s="74"/>
      <c r="D11" s="74"/>
      <c r="E11" s="150"/>
      <c r="F11" s="150"/>
      <c r="G11" s="150"/>
      <c r="H11" s="150"/>
      <c r="I11" s="77"/>
      <c r="J11" s="32"/>
    </row>
    <row r="12" spans="1:10" ht="21" customHeight="1" x14ac:dyDescent="0.25">
      <c r="A12" s="115" t="s">
        <v>7</v>
      </c>
      <c r="B12" s="132"/>
      <c r="C12" s="143" t="s">
        <v>496</v>
      </c>
      <c r="D12" s="144"/>
      <c r="E12" s="149"/>
      <c r="F12" s="150"/>
      <c r="G12" s="150"/>
      <c r="H12" s="150"/>
      <c r="I12" s="77"/>
      <c r="J12" s="32"/>
    </row>
    <row r="13" spans="1:10" ht="10.95" customHeight="1" x14ac:dyDescent="0.25">
      <c r="A13" s="76"/>
      <c r="B13" s="77"/>
      <c r="C13" s="74"/>
      <c r="D13" s="74"/>
      <c r="E13" s="113"/>
      <c r="F13" s="113"/>
      <c r="G13" s="113"/>
      <c r="H13" s="113"/>
      <c r="I13" s="74"/>
      <c r="J13" s="33"/>
    </row>
    <row r="14" spans="1:10" ht="22.95" customHeight="1" x14ac:dyDescent="0.25">
      <c r="A14" s="115" t="s">
        <v>8</v>
      </c>
      <c r="B14" s="142"/>
      <c r="C14" s="143" t="s">
        <v>498</v>
      </c>
      <c r="D14" s="144"/>
      <c r="E14" s="148"/>
      <c r="F14" s="133"/>
      <c r="G14" s="90" t="s">
        <v>9</v>
      </c>
      <c r="H14" s="125" t="s">
        <v>497</v>
      </c>
      <c r="I14" s="126"/>
      <c r="J14" s="87"/>
    </row>
    <row r="15" spans="1:10" ht="14.4" customHeight="1" x14ac:dyDescent="0.25">
      <c r="A15" s="76"/>
      <c r="B15" s="77"/>
      <c r="C15" s="74"/>
      <c r="D15" s="74"/>
      <c r="E15" s="113"/>
      <c r="F15" s="113"/>
      <c r="G15" s="113"/>
      <c r="H15" s="113"/>
      <c r="I15" s="74"/>
      <c r="J15" s="33"/>
    </row>
    <row r="16" spans="1:10" ht="13.2" customHeight="1" x14ac:dyDescent="0.25">
      <c r="A16" s="115" t="s">
        <v>10</v>
      </c>
      <c r="B16" s="142"/>
      <c r="C16" s="143" t="s">
        <v>499</v>
      </c>
      <c r="D16" s="144"/>
      <c r="E16" s="83"/>
      <c r="F16" s="83"/>
      <c r="G16" s="83"/>
      <c r="H16" s="83"/>
      <c r="I16" s="83"/>
      <c r="J16" s="87"/>
    </row>
    <row r="17" spans="1:10" ht="14.4" customHeight="1" x14ac:dyDescent="0.25">
      <c r="A17" s="145"/>
      <c r="B17" s="146"/>
      <c r="C17" s="146"/>
      <c r="D17" s="146"/>
      <c r="E17" s="146"/>
      <c r="F17" s="146"/>
      <c r="G17" s="146"/>
      <c r="H17" s="146"/>
      <c r="I17" s="146"/>
      <c r="J17" s="147"/>
    </row>
    <row r="18" spans="1:10" x14ac:dyDescent="0.25">
      <c r="A18" s="131" t="s">
        <v>11</v>
      </c>
      <c r="B18" s="132"/>
      <c r="C18" s="117" t="s">
        <v>500</v>
      </c>
      <c r="D18" s="118"/>
      <c r="E18" s="118"/>
      <c r="F18" s="118"/>
      <c r="G18" s="118"/>
      <c r="H18" s="118"/>
      <c r="I18" s="118"/>
      <c r="J18" s="119"/>
    </row>
    <row r="19" spans="1:10" ht="13.8" x14ac:dyDescent="0.25">
      <c r="A19" s="31"/>
      <c r="B19" s="74"/>
      <c r="C19" s="89"/>
      <c r="D19" s="74"/>
      <c r="E19" s="113"/>
      <c r="F19" s="113"/>
      <c r="G19" s="113"/>
      <c r="H19" s="113"/>
      <c r="I19" s="74"/>
      <c r="J19" s="33"/>
    </row>
    <row r="20" spans="1:10" ht="13.8" x14ac:dyDescent="0.25">
      <c r="A20" s="131" t="s">
        <v>12</v>
      </c>
      <c r="B20" s="132"/>
      <c r="C20" s="125">
        <v>51260</v>
      </c>
      <c r="D20" s="126"/>
      <c r="E20" s="113"/>
      <c r="F20" s="113"/>
      <c r="G20" s="117" t="s">
        <v>501</v>
      </c>
      <c r="H20" s="118"/>
      <c r="I20" s="118"/>
      <c r="J20" s="119"/>
    </row>
    <row r="21" spans="1:10" ht="13.8" x14ac:dyDescent="0.25">
      <c r="A21" s="31"/>
      <c r="B21" s="74"/>
      <c r="C21" s="74"/>
      <c r="D21" s="74"/>
      <c r="E21" s="113"/>
      <c r="F21" s="113"/>
      <c r="G21" s="113"/>
      <c r="H21" s="113"/>
      <c r="I21" s="74"/>
      <c r="J21" s="33"/>
    </row>
    <row r="22" spans="1:10" x14ac:dyDescent="0.25">
      <c r="A22" s="131" t="s">
        <v>13</v>
      </c>
      <c r="B22" s="132"/>
      <c r="C22" s="117" t="s">
        <v>502</v>
      </c>
      <c r="D22" s="118"/>
      <c r="E22" s="118"/>
      <c r="F22" s="118"/>
      <c r="G22" s="118"/>
      <c r="H22" s="118"/>
      <c r="I22" s="118"/>
      <c r="J22" s="119"/>
    </row>
    <row r="23" spans="1:10" ht="13.8" x14ac:dyDescent="0.25">
      <c r="A23" s="31"/>
      <c r="B23" s="74"/>
      <c r="C23" s="74"/>
      <c r="D23" s="74"/>
      <c r="E23" s="113"/>
      <c r="F23" s="113"/>
      <c r="G23" s="113"/>
      <c r="H23" s="113"/>
      <c r="I23" s="74"/>
      <c r="J23" s="33"/>
    </row>
    <row r="24" spans="1:10" ht="13.8" x14ac:dyDescent="0.25">
      <c r="A24" s="131" t="s">
        <v>14</v>
      </c>
      <c r="B24" s="132"/>
      <c r="C24" s="137" t="s">
        <v>503</v>
      </c>
      <c r="D24" s="138"/>
      <c r="E24" s="138"/>
      <c r="F24" s="138"/>
      <c r="G24" s="138"/>
      <c r="H24" s="138"/>
      <c r="I24" s="138"/>
      <c r="J24" s="139"/>
    </row>
    <row r="25" spans="1:10" ht="13.8" x14ac:dyDescent="0.25">
      <c r="A25" s="31"/>
      <c r="B25" s="74"/>
      <c r="C25" s="89"/>
      <c r="D25" s="74"/>
      <c r="E25" s="113"/>
      <c r="F25" s="113"/>
      <c r="G25" s="113"/>
      <c r="H25" s="113"/>
      <c r="I25" s="74"/>
      <c r="J25" s="33"/>
    </row>
    <row r="26" spans="1:10" ht="13.8" x14ac:dyDescent="0.25">
      <c r="A26" s="131" t="s">
        <v>15</v>
      </c>
      <c r="B26" s="132"/>
      <c r="C26" s="137" t="s">
        <v>504</v>
      </c>
      <c r="D26" s="138"/>
      <c r="E26" s="138"/>
      <c r="F26" s="138"/>
      <c r="G26" s="138"/>
      <c r="H26" s="138"/>
      <c r="I26" s="138"/>
      <c r="J26" s="139"/>
    </row>
    <row r="27" spans="1:10" ht="13.95" customHeight="1" x14ac:dyDescent="0.25">
      <c r="A27" s="31"/>
      <c r="B27" s="74"/>
      <c r="C27" s="89"/>
      <c r="D27" s="74"/>
      <c r="E27" s="113"/>
      <c r="F27" s="113"/>
      <c r="G27" s="113"/>
      <c r="H27" s="113"/>
      <c r="I27" s="74"/>
      <c r="J27" s="33"/>
    </row>
    <row r="28" spans="1:10" ht="22.95" customHeight="1" x14ac:dyDescent="0.25">
      <c r="A28" s="115" t="s">
        <v>16</v>
      </c>
      <c r="B28" s="132"/>
      <c r="C28" s="60">
        <v>341</v>
      </c>
      <c r="D28" s="34"/>
      <c r="E28" s="136"/>
      <c r="F28" s="136"/>
      <c r="G28" s="136"/>
      <c r="H28" s="136"/>
      <c r="I28" s="140"/>
      <c r="J28" s="141"/>
    </row>
    <row r="29" spans="1:10" ht="13.8" x14ac:dyDescent="0.25">
      <c r="A29" s="31"/>
      <c r="B29" s="74"/>
      <c r="C29" s="74"/>
      <c r="D29" s="74"/>
      <c r="E29" s="113"/>
      <c r="F29" s="113"/>
      <c r="G29" s="113"/>
      <c r="H29" s="113"/>
      <c r="I29" s="74"/>
      <c r="J29" s="33"/>
    </row>
    <row r="30" spans="1:10" ht="14.4" x14ac:dyDescent="0.25">
      <c r="A30" s="131" t="s">
        <v>17</v>
      </c>
      <c r="B30" s="132"/>
      <c r="C30" s="103" t="s">
        <v>505</v>
      </c>
      <c r="D30" s="127" t="s">
        <v>18</v>
      </c>
      <c r="E30" s="128"/>
      <c r="F30" s="128"/>
      <c r="G30" s="128"/>
      <c r="H30" s="96" t="s">
        <v>19</v>
      </c>
      <c r="I30" s="97" t="s">
        <v>20</v>
      </c>
      <c r="J30" s="98"/>
    </row>
    <row r="31" spans="1:10" ht="13.8" x14ac:dyDescent="0.25">
      <c r="A31" s="131"/>
      <c r="B31" s="132"/>
      <c r="C31" s="35"/>
      <c r="D31" s="86"/>
      <c r="E31" s="133"/>
      <c r="F31" s="133"/>
      <c r="G31" s="133"/>
      <c r="H31" s="133"/>
      <c r="I31" s="134"/>
      <c r="J31" s="135"/>
    </row>
    <row r="32" spans="1:10" ht="13.8" x14ac:dyDescent="0.25">
      <c r="A32" s="131" t="s">
        <v>21</v>
      </c>
      <c r="B32" s="132"/>
      <c r="C32" s="60" t="s">
        <v>506</v>
      </c>
      <c r="D32" s="127" t="s">
        <v>22</v>
      </c>
      <c r="E32" s="128"/>
      <c r="F32" s="128"/>
      <c r="G32" s="128"/>
      <c r="H32" s="99" t="s">
        <v>23</v>
      </c>
      <c r="I32" s="100" t="s">
        <v>24</v>
      </c>
      <c r="J32" s="101"/>
    </row>
    <row r="33" spans="1:10" ht="13.8" x14ac:dyDescent="0.25">
      <c r="A33" s="31"/>
      <c r="B33" s="74"/>
      <c r="C33" s="74"/>
      <c r="D33" s="74"/>
      <c r="E33" s="113"/>
      <c r="F33" s="113"/>
      <c r="G33" s="113"/>
      <c r="H33" s="113"/>
      <c r="I33" s="74"/>
      <c r="J33" s="33"/>
    </row>
    <row r="34" spans="1:10" x14ac:dyDescent="0.25">
      <c r="A34" s="127" t="s">
        <v>25</v>
      </c>
      <c r="B34" s="128"/>
      <c r="C34" s="128"/>
      <c r="D34" s="128"/>
      <c r="E34" s="128" t="s">
        <v>26</v>
      </c>
      <c r="F34" s="128"/>
      <c r="G34" s="128"/>
      <c r="H34" s="128"/>
      <c r="I34" s="128"/>
      <c r="J34" s="36" t="s">
        <v>27</v>
      </c>
    </row>
    <row r="35" spans="1:10" ht="13.8" x14ac:dyDescent="0.25">
      <c r="A35" s="31"/>
      <c r="B35" s="74"/>
      <c r="C35" s="74"/>
      <c r="D35" s="74"/>
      <c r="E35" s="113"/>
      <c r="F35" s="113"/>
      <c r="G35" s="113"/>
      <c r="H35" s="113"/>
      <c r="I35" s="74"/>
      <c r="J35" s="85"/>
    </row>
    <row r="36" spans="1:10" x14ac:dyDescent="0.25">
      <c r="A36" s="120"/>
      <c r="B36" s="121"/>
      <c r="C36" s="121"/>
      <c r="D36" s="121"/>
      <c r="E36" s="120"/>
      <c r="F36" s="121"/>
      <c r="G36" s="121"/>
      <c r="H36" s="121"/>
      <c r="I36" s="122"/>
      <c r="J36" s="75"/>
    </row>
    <row r="37" spans="1:10" ht="13.8" x14ac:dyDescent="0.25">
      <c r="A37" s="31"/>
      <c r="B37" s="74"/>
      <c r="C37" s="89"/>
      <c r="D37" s="130"/>
      <c r="E37" s="130"/>
      <c r="F37" s="130"/>
      <c r="G37" s="130"/>
      <c r="H37" s="130"/>
      <c r="I37" s="130"/>
      <c r="J37" s="33"/>
    </row>
    <row r="38" spans="1:10" x14ac:dyDescent="0.25">
      <c r="A38" s="120"/>
      <c r="B38" s="121"/>
      <c r="C38" s="121"/>
      <c r="D38" s="122"/>
      <c r="E38" s="120"/>
      <c r="F38" s="121"/>
      <c r="G38" s="121"/>
      <c r="H38" s="121"/>
      <c r="I38" s="122"/>
      <c r="J38" s="60"/>
    </row>
    <row r="39" spans="1:10" ht="13.8" x14ac:dyDescent="0.25">
      <c r="A39" s="31"/>
      <c r="B39" s="74"/>
      <c r="C39" s="89"/>
      <c r="D39" s="88"/>
      <c r="E39" s="130"/>
      <c r="F39" s="130"/>
      <c r="G39" s="130"/>
      <c r="H39" s="130"/>
      <c r="I39" s="77"/>
      <c r="J39" s="33"/>
    </row>
    <row r="40" spans="1:10" x14ac:dyDescent="0.25">
      <c r="A40" s="120"/>
      <c r="B40" s="121"/>
      <c r="C40" s="121"/>
      <c r="D40" s="122"/>
      <c r="E40" s="120"/>
      <c r="F40" s="121"/>
      <c r="G40" s="121"/>
      <c r="H40" s="121"/>
      <c r="I40" s="122"/>
      <c r="J40" s="60"/>
    </row>
    <row r="41" spans="1:10" ht="13.8" x14ac:dyDescent="0.25">
      <c r="A41" s="31"/>
      <c r="B41" s="74"/>
      <c r="C41" s="89"/>
      <c r="D41" s="88"/>
      <c r="E41" s="130"/>
      <c r="F41" s="130"/>
      <c r="G41" s="130"/>
      <c r="H41" s="130"/>
      <c r="I41" s="77"/>
      <c r="J41" s="33"/>
    </row>
    <row r="42" spans="1:10" x14ac:dyDescent="0.25">
      <c r="A42" s="120"/>
      <c r="B42" s="121"/>
      <c r="C42" s="121"/>
      <c r="D42" s="122"/>
      <c r="E42" s="120"/>
      <c r="F42" s="121"/>
      <c r="G42" s="121"/>
      <c r="H42" s="121"/>
      <c r="I42" s="122"/>
      <c r="J42" s="60"/>
    </row>
    <row r="43" spans="1:10" ht="13.8" x14ac:dyDescent="0.25">
      <c r="A43" s="37"/>
      <c r="B43" s="89"/>
      <c r="C43" s="112"/>
      <c r="D43" s="112"/>
      <c r="E43" s="113"/>
      <c r="F43" s="113"/>
      <c r="G43" s="112"/>
      <c r="H43" s="112"/>
      <c r="I43" s="112"/>
      <c r="J43" s="33"/>
    </row>
    <row r="44" spans="1:10" x14ac:dyDescent="0.25">
      <c r="A44" s="120"/>
      <c r="B44" s="121"/>
      <c r="C44" s="121"/>
      <c r="D44" s="122"/>
      <c r="E44" s="120"/>
      <c r="F44" s="121"/>
      <c r="G44" s="121"/>
      <c r="H44" s="121"/>
      <c r="I44" s="122"/>
      <c r="J44" s="60"/>
    </row>
    <row r="45" spans="1:10" ht="13.8" x14ac:dyDescent="0.25">
      <c r="A45" s="37"/>
      <c r="B45" s="89"/>
      <c r="C45" s="89"/>
      <c r="D45" s="74"/>
      <c r="E45" s="129"/>
      <c r="F45" s="129"/>
      <c r="G45" s="112"/>
      <c r="H45" s="112"/>
      <c r="I45" s="74"/>
      <c r="J45" s="33"/>
    </row>
    <row r="46" spans="1:10" x14ac:dyDescent="0.25">
      <c r="A46" s="120"/>
      <c r="B46" s="121"/>
      <c r="C46" s="121"/>
      <c r="D46" s="122"/>
      <c r="E46" s="120"/>
      <c r="F46" s="121"/>
      <c r="G46" s="121"/>
      <c r="H46" s="121"/>
      <c r="I46" s="122"/>
      <c r="J46" s="60"/>
    </row>
    <row r="47" spans="1:10" ht="13.8" x14ac:dyDescent="0.25">
      <c r="A47" s="37"/>
      <c r="B47" s="89"/>
      <c r="C47" s="89"/>
      <c r="D47" s="74"/>
      <c r="E47" s="113"/>
      <c r="F47" s="113"/>
      <c r="G47" s="112"/>
      <c r="H47" s="112"/>
      <c r="I47" s="74"/>
      <c r="J47" s="102" t="s">
        <v>28</v>
      </c>
    </row>
    <row r="48" spans="1:10" ht="13.8" x14ac:dyDescent="0.25">
      <c r="A48" s="37"/>
      <c r="B48" s="89"/>
      <c r="C48" s="89"/>
      <c r="D48" s="74"/>
      <c r="E48" s="113"/>
      <c r="F48" s="113"/>
      <c r="G48" s="112"/>
      <c r="H48" s="112"/>
      <c r="I48" s="74"/>
      <c r="J48" s="102" t="s">
        <v>29</v>
      </c>
    </row>
    <row r="49" spans="1:10" ht="14.4" customHeight="1" x14ac:dyDescent="0.25">
      <c r="A49" s="115" t="s">
        <v>30</v>
      </c>
      <c r="B49" s="116"/>
      <c r="C49" s="125" t="s">
        <v>507</v>
      </c>
      <c r="D49" s="126"/>
      <c r="E49" s="123" t="s">
        <v>31</v>
      </c>
      <c r="F49" s="124"/>
      <c r="G49" s="117"/>
      <c r="H49" s="118"/>
      <c r="I49" s="118"/>
      <c r="J49" s="119"/>
    </row>
    <row r="50" spans="1:10" ht="13.8" x14ac:dyDescent="0.25">
      <c r="A50" s="37"/>
      <c r="B50" s="89"/>
      <c r="C50" s="112"/>
      <c r="D50" s="112"/>
      <c r="E50" s="113"/>
      <c r="F50" s="113"/>
      <c r="G50" s="114" t="s">
        <v>32</v>
      </c>
      <c r="H50" s="114"/>
      <c r="I50" s="114"/>
      <c r="J50" s="38"/>
    </row>
    <row r="51" spans="1:10" ht="13.95" customHeight="1" x14ac:dyDescent="0.25">
      <c r="A51" s="115" t="s">
        <v>33</v>
      </c>
      <c r="B51" s="116"/>
      <c r="C51" s="117" t="s">
        <v>508</v>
      </c>
      <c r="D51" s="118"/>
      <c r="E51" s="118"/>
      <c r="F51" s="118"/>
      <c r="G51" s="118"/>
      <c r="H51" s="118"/>
      <c r="I51" s="118"/>
      <c r="J51" s="119"/>
    </row>
    <row r="52" spans="1:10" ht="13.8" x14ac:dyDescent="0.25">
      <c r="A52" s="31"/>
      <c r="B52" s="74"/>
      <c r="C52" s="136" t="s">
        <v>34</v>
      </c>
      <c r="D52" s="136"/>
      <c r="E52" s="136"/>
      <c r="F52" s="136"/>
      <c r="G52" s="136"/>
      <c r="H52" s="136"/>
      <c r="I52" s="136"/>
      <c r="J52" s="33"/>
    </row>
    <row r="53" spans="1:10" ht="13.8" x14ac:dyDescent="0.25">
      <c r="A53" s="115" t="s">
        <v>35</v>
      </c>
      <c r="B53" s="116"/>
      <c r="C53" s="170" t="s">
        <v>509</v>
      </c>
      <c r="D53" s="171"/>
      <c r="E53" s="172"/>
      <c r="F53" s="113"/>
      <c r="G53" s="113"/>
      <c r="H53" s="128"/>
      <c r="I53" s="128"/>
      <c r="J53" s="173"/>
    </row>
    <row r="54" spans="1:10" ht="13.8" x14ac:dyDescent="0.25">
      <c r="A54" s="31"/>
      <c r="B54" s="74"/>
      <c r="C54" s="89"/>
      <c r="D54" s="74"/>
      <c r="E54" s="113"/>
      <c r="F54" s="113"/>
      <c r="G54" s="113"/>
      <c r="H54" s="113"/>
      <c r="I54" s="74"/>
      <c r="J54" s="33"/>
    </row>
    <row r="55" spans="1:10" ht="14.4" customHeight="1" x14ac:dyDescent="0.25">
      <c r="A55" s="115" t="s">
        <v>36</v>
      </c>
      <c r="B55" s="116"/>
      <c r="C55" s="166" t="s">
        <v>510</v>
      </c>
      <c r="D55" s="167"/>
      <c r="E55" s="167"/>
      <c r="F55" s="167"/>
      <c r="G55" s="167"/>
      <c r="H55" s="167"/>
      <c r="I55" s="167"/>
      <c r="J55" s="168"/>
    </row>
    <row r="56" spans="1:10" ht="13.8" x14ac:dyDescent="0.25">
      <c r="A56" s="31"/>
      <c r="B56" s="74"/>
      <c r="C56" s="74"/>
      <c r="D56" s="74"/>
      <c r="E56" s="113"/>
      <c r="F56" s="113"/>
      <c r="G56" s="113"/>
      <c r="H56" s="113"/>
      <c r="I56" s="74"/>
      <c r="J56" s="33"/>
    </row>
    <row r="57" spans="1:10" ht="13.8" x14ac:dyDescent="0.25">
      <c r="A57" s="115" t="s">
        <v>37</v>
      </c>
      <c r="B57" s="116"/>
      <c r="C57" s="166" t="s">
        <v>511</v>
      </c>
      <c r="D57" s="167"/>
      <c r="E57" s="167"/>
      <c r="F57" s="167"/>
      <c r="G57" s="167"/>
      <c r="H57" s="167"/>
      <c r="I57" s="167"/>
      <c r="J57" s="168"/>
    </row>
    <row r="58" spans="1:10" ht="14.4" customHeight="1" x14ac:dyDescent="0.25">
      <c r="A58" s="31"/>
      <c r="B58" s="74"/>
      <c r="C58" s="114" t="s">
        <v>38</v>
      </c>
      <c r="D58" s="114"/>
      <c r="E58" s="114"/>
      <c r="F58" s="114"/>
      <c r="G58" s="74"/>
      <c r="H58" s="74"/>
      <c r="I58" s="74"/>
      <c r="J58" s="33"/>
    </row>
    <row r="59" spans="1:10" ht="13.8" x14ac:dyDescent="0.25">
      <c r="A59" s="115" t="s">
        <v>39</v>
      </c>
      <c r="B59" s="116"/>
      <c r="C59" s="166" t="s">
        <v>512</v>
      </c>
      <c r="D59" s="167"/>
      <c r="E59" s="167"/>
      <c r="F59" s="167"/>
      <c r="G59" s="167"/>
      <c r="H59" s="167"/>
      <c r="I59" s="167"/>
      <c r="J59" s="168"/>
    </row>
    <row r="60" spans="1:10" ht="14.4" customHeight="1" x14ac:dyDescent="0.25">
      <c r="A60" s="39"/>
      <c r="B60" s="40"/>
      <c r="C60" s="169" t="s">
        <v>40</v>
      </c>
      <c r="D60" s="169"/>
      <c r="E60" s="169"/>
      <c r="F60" s="169"/>
      <c r="G60" s="169"/>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2" zoomScale="110" zoomScaleNormal="100" workbookViewId="0">
      <selection activeCell="J101" sqref="J101"/>
    </sheetView>
  </sheetViews>
  <sheetFormatPr defaultColWidth="8.88671875" defaultRowHeight="13.2" x14ac:dyDescent="0.25"/>
  <cols>
    <col min="8" max="9" width="16.6640625" style="59" customWidth="1"/>
    <col min="10" max="10" width="10.33203125" bestFit="1" customWidth="1"/>
  </cols>
  <sheetData>
    <row r="1" spans="1:9" x14ac:dyDescent="0.25">
      <c r="A1" s="187" t="s">
        <v>41</v>
      </c>
      <c r="B1" s="188"/>
      <c r="C1" s="188"/>
      <c r="D1" s="188"/>
      <c r="E1" s="188"/>
      <c r="F1" s="188"/>
      <c r="G1" s="188"/>
      <c r="H1" s="188"/>
      <c r="I1" s="188"/>
    </row>
    <row r="2" spans="1:9" x14ac:dyDescent="0.25">
      <c r="A2" s="189" t="s">
        <v>515</v>
      </c>
      <c r="B2" s="190"/>
      <c r="C2" s="190"/>
      <c r="D2" s="190"/>
      <c r="E2" s="190"/>
      <c r="F2" s="190"/>
      <c r="G2" s="190"/>
      <c r="H2" s="190"/>
      <c r="I2" s="190"/>
    </row>
    <row r="3" spans="1:9" x14ac:dyDescent="0.25">
      <c r="A3" s="191" t="s">
        <v>493</v>
      </c>
      <c r="B3" s="191"/>
      <c r="C3" s="191"/>
      <c r="D3" s="191"/>
      <c r="E3" s="191"/>
      <c r="F3" s="191"/>
      <c r="G3" s="191"/>
      <c r="H3" s="191"/>
      <c r="I3" s="191"/>
    </row>
    <row r="4" spans="1:9" x14ac:dyDescent="0.25">
      <c r="A4" s="192" t="s">
        <v>513</v>
      </c>
      <c r="B4" s="193"/>
      <c r="C4" s="193"/>
      <c r="D4" s="193"/>
      <c r="E4" s="193"/>
      <c r="F4" s="193"/>
      <c r="G4" s="193"/>
      <c r="H4" s="193"/>
      <c r="I4" s="194"/>
    </row>
    <row r="5" spans="1:9" ht="31.2" thickBot="1" x14ac:dyDescent="0.3">
      <c r="A5" s="198" t="s">
        <v>42</v>
      </c>
      <c r="B5" s="199"/>
      <c r="C5" s="199"/>
      <c r="D5" s="199"/>
      <c r="E5" s="199"/>
      <c r="F5" s="200"/>
      <c r="G5" s="24" t="s">
        <v>43</v>
      </c>
      <c r="H5" s="54" t="s">
        <v>44</v>
      </c>
      <c r="I5" s="55" t="s">
        <v>45</v>
      </c>
    </row>
    <row r="6" spans="1:9" x14ac:dyDescent="0.25">
      <c r="A6" s="195">
        <v>1</v>
      </c>
      <c r="B6" s="196"/>
      <c r="C6" s="196"/>
      <c r="D6" s="196"/>
      <c r="E6" s="196"/>
      <c r="F6" s="197"/>
      <c r="G6" s="25">
        <v>2</v>
      </c>
      <c r="H6" s="26">
        <v>3</v>
      </c>
      <c r="I6" s="26">
        <v>4</v>
      </c>
    </row>
    <row r="7" spans="1:9" x14ac:dyDescent="0.25">
      <c r="A7" s="201"/>
      <c r="B7" s="201"/>
      <c r="C7" s="201"/>
      <c r="D7" s="201"/>
      <c r="E7" s="201"/>
      <c r="F7" s="201"/>
      <c r="G7" s="201"/>
      <c r="H7" s="201"/>
      <c r="I7" s="202"/>
    </row>
    <row r="8" spans="1:9" ht="12.75" customHeight="1" x14ac:dyDescent="0.25">
      <c r="A8" s="203" t="s">
        <v>46</v>
      </c>
      <c r="B8" s="204"/>
      <c r="C8" s="204"/>
      <c r="D8" s="204"/>
      <c r="E8" s="204"/>
      <c r="F8" s="205"/>
      <c r="G8" s="15">
        <v>1</v>
      </c>
      <c r="H8" s="56">
        <v>0</v>
      </c>
      <c r="I8" s="56">
        <v>0</v>
      </c>
    </row>
    <row r="9" spans="1:9" ht="12.75" customHeight="1" x14ac:dyDescent="0.25">
      <c r="A9" s="184" t="s">
        <v>47</v>
      </c>
      <c r="B9" s="185"/>
      <c r="C9" s="185"/>
      <c r="D9" s="185"/>
      <c r="E9" s="185"/>
      <c r="F9" s="186"/>
      <c r="G9" s="16">
        <v>2</v>
      </c>
      <c r="H9" s="57">
        <f>H10+H17+H27+H38+H43</f>
        <v>112696965</v>
      </c>
      <c r="I9" s="57">
        <f>I10+I17+I27+I38+I43</f>
        <v>109066803</v>
      </c>
    </row>
    <row r="10" spans="1:9" ht="12.75" customHeight="1" x14ac:dyDescent="0.25">
      <c r="A10" s="175" t="s">
        <v>48</v>
      </c>
      <c r="B10" s="176"/>
      <c r="C10" s="176"/>
      <c r="D10" s="176"/>
      <c r="E10" s="176"/>
      <c r="F10" s="177"/>
      <c r="G10" s="16">
        <v>3</v>
      </c>
      <c r="H10" s="57">
        <f>H11+H12+H13+H14+H15+H16</f>
        <v>7865868</v>
      </c>
      <c r="I10" s="57">
        <f>I11+I12+I13+I14+I15+I16</f>
        <v>6831639</v>
      </c>
    </row>
    <row r="11" spans="1:9" ht="12.75" customHeight="1" x14ac:dyDescent="0.25">
      <c r="A11" s="181" t="s">
        <v>49</v>
      </c>
      <c r="B11" s="182"/>
      <c r="C11" s="182"/>
      <c r="D11" s="182"/>
      <c r="E11" s="182"/>
      <c r="F11" s="183"/>
      <c r="G11" s="15">
        <v>4</v>
      </c>
      <c r="H11" s="56">
        <v>0</v>
      </c>
      <c r="I11" s="56">
        <v>0</v>
      </c>
    </row>
    <row r="12" spans="1:9" ht="23.4" customHeight="1" x14ac:dyDescent="0.25">
      <c r="A12" s="181" t="s">
        <v>50</v>
      </c>
      <c r="B12" s="182"/>
      <c r="C12" s="182"/>
      <c r="D12" s="182"/>
      <c r="E12" s="182"/>
      <c r="F12" s="183"/>
      <c r="G12" s="15">
        <v>5</v>
      </c>
      <c r="H12" s="56">
        <v>207363</v>
      </c>
      <c r="I12" s="56">
        <v>181323</v>
      </c>
    </row>
    <row r="13" spans="1:9" ht="12.75" customHeight="1" x14ac:dyDescent="0.25">
      <c r="A13" s="181" t="s">
        <v>51</v>
      </c>
      <c r="B13" s="182"/>
      <c r="C13" s="182"/>
      <c r="D13" s="182"/>
      <c r="E13" s="182"/>
      <c r="F13" s="183"/>
      <c r="G13" s="15">
        <v>6</v>
      </c>
      <c r="H13" s="56">
        <v>0</v>
      </c>
      <c r="I13" s="56">
        <v>0</v>
      </c>
    </row>
    <row r="14" spans="1:9" ht="12.75" customHeight="1" x14ac:dyDescent="0.25">
      <c r="A14" s="181" t="s">
        <v>52</v>
      </c>
      <c r="B14" s="182"/>
      <c r="C14" s="182"/>
      <c r="D14" s="182"/>
      <c r="E14" s="182"/>
      <c r="F14" s="183"/>
      <c r="G14" s="15">
        <v>7</v>
      </c>
      <c r="H14" s="56">
        <v>0</v>
      </c>
      <c r="I14" s="56">
        <v>0</v>
      </c>
    </row>
    <row r="15" spans="1:9" ht="12.75" customHeight="1" x14ac:dyDescent="0.25">
      <c r="A15" s="181" t="s">
        <v>53</v>
      </c>
      <c r="B15" s="182"/>
      <c r="C15" s="182"/>
      <c r="D15" s="182"/>
      <c r="E15" s="182"/>
      <c r="F15" s="183"/>
      <c r="G15" s="15">
        <v>8</v>
      </c>
      <c r="H15" s="56">
        <v>0</v>
      </c>
      <c r="I15" s="56">
        <v>0</v>
      </c>
    </row>
    <row r="16" spans="1:9" ht="12.75" customHeight="1" x14ac:dyDescent="0.25">
      <c r="A16" s="181" t="s">
        <v>54</v>
      </c>
      <c r="B16" s="182"/>
      <c r="C16" s="182"/>
      <c r="D16" s="182"/>
      <c r="E16" s="182"/>
      <c r="F16" s="183"/>
      <c r="G16" s="15">
        <v>9</v>
      </c>
      <c r="H16" s="56">
        <v>7658505</v>
      </c>
      <c r="I16" s="56">
        <v>6650316</v>
      </c>
    </row>
    <row r="17" spans="1:9" ht="12.75" customHeight="1" x14ac:dyDescent="0.25">
      <c r="A17" s="175" t="s">
        <v>55</v>
      </c>
      <c r="B17" s="176"/>
      <c r="C17" s="176"/>
      <c r="D17" s="176"/>
      <c r="E17" s="176"/>
      <c r="F17" s="177"/>
      <c r="G17" s="16">
        <v>10</v>
      </c>
      <c r="H17" s="57">
        <f>H18+H19+H20+H21+H22+H23+H24+H25+H26</f>
        <v>79559036</v>
      </c>
      <c r="I17" s="57">
        <f>I18+I19+I20+I21+I22+I23+I24+I25+I26</f>
        <v>76933026</v>
      </c>
    </row>
    <row r="18" spans="1:9" ht="12.75" customHeight="1" x14ac:dyDescent="0.25">
      <c r="A18" s="181" t="s">
        <v>56</v>
      </c>
      <c r="B18" s="182"/>
      <c r="C18" s="182"/>
      <c r="D18" s="182"/>
      <c r="E18" s="182"/>
      <c r="F18" s="183"/>
      <c r="G18" s="15">
        <v>11</v>
      </c>
      <c r="H18" s="56">
        <f>31927534-190120+1978</f>
        <v>31739392</v>
      </c>
      <c r="I18" s="56">
        <v>31739392</v>
      </c>
    </row>
    <row r="19" spans="1:9" ht="12.75" customHeight="1" x14ac:dyDescent="0.25">
      <c r="A19" s="181" t="s">
        <v>57</v>
      </c>
      <c r="B19" s="182"/>
      <c r="C19" s="182"/>
      <c r="D19" s="182"/>
      <c r="E19" s="182"/>
      <c r="F19" s="183"/>
      <c r="G19" s="15">
        <v>12</v>
      </c>
      <c r="H19" s="56">
        <f>33022966-1978</f>
        <v>33020988</v>
      </c>
      <c r="I19" s="56">
        <v>31770983</v>
      </c>
    </row>
    <row r="20" spans="1:9" ht="12.75" customHeight="1" x14ac:dyDescent="0.25">
      <c r="A20" s="181" t="s">
        <v>58</v>
      </c>
      <c r="B20" s="182"/>
      <c r="C20" s="182"/>
      <c r="D20" s="182"/>
      <c r="E20" s="182"/>
      <c r="F20" s="183"/>
      <c r="G20" s="15">
        <v>13</v>
      </c>
      <c r="H20" s="56">
        <v>10130421</v>
      </c>
      <c r="I20" s="56">
        <v>8439651</v>
      </c>
    </row>
    <row r="21" spans="1:9" ht="12.75" customHeight="1" x14ac:dyDescent="0.25">
      <c r="A21" s="181" t="s">
        <v>59</v>
      </c>
      <c r="B21" s="182"/>
      <c r="C21" s="182"/>
      <c r="D21" s="182"/>
      <c r="E21" s="182"/>
      <c r="F21" s="183"/>
      <c r="G21" s="15">
        <v>14</v>
      </c>
      <c r="H21" s="56">
        <v>0</v>
      </c>
      <c r="I21" s="56">
        <v>0</v>
      </c>
    </row>
    <row r="22" spans="1:9" ht="12.75" customHeight="1" x14ac:dyDescent="0.25">
      <c r="A22" s="181" t="s">
        <v>60</v>
      </c>
      <c r="B22" s="182"/>
      <c r="C22" s="182"/>
      <c r="D22" s="182"/>
      <c r="E22" s="182"/>
      <c r="F22" s="183"/>
      <c r="G22" s="15">
        <v>15</v>
      </c>
      <c r="H22" s="56">
        <v>167179</v>
      </c>
      <c r="I22" s="56">
        <v>140415</v>
      </c>
    </row>
    <row r="23" spans="1:9" ht="12.75" customHeight="1" x14ac:dyDescent="0.25">
      <c r="A23" s="181" t="s">
        <v>61</v>
      </c>
      <c r="B23" s="182"/>
      <c r="C23" s="182"/>
      <c r="D23" s="182"/>
      <c r="E23" s="182"/>
      <c r="F23" s="183"/>
      <c r="G23" s="15">
        <v>16</v>
      </c>
      <c r="H23" s="56">
        <v>0</v>
      </c>
      <c r="I23" s="56">
        <v>0</v>
      </c>
    </row>
    <row r="24" spans="1:9" ht="12.75" customHeight="1" x14ac:dyDescent="0.25">
      <c r="A24" s="181" t="s">
        <v>62</v>
      </c>
      <c r="B24" s="182"/>
      <c r="C24" s="182"/>
      <c r="D24" s="182"/>
      <c r="E24" s="182"/>
      <c r="F24" s="183"/>
      <c r="G24" s="15">
        <v>17</v>
      </c>
      <c r="H24" s="56">
        <v>98835</v>
      </c>
      <c r="I24" s="56">
        <v>450617</v>
      </c>
    </row>
    <row r="25" spans="1:9" ht="12.75" customHeight="1" x14ac:dyDescent="0.25">
      <c r="A25" s="181" t="s">
        <v>63</v>
      </c>
      <c r="B25" s="182"/>
      <c r="C25" s="182"/>
      <c r="D25" s="182"/>
      <c r="E25" s="182"/>
      <c r="F25" s="183"/>
      <c r="G25" s="15">
        <v>18</v>
      </c>
      <c r="H25" s="56">
        <v>0</v>
      </c>
      <c r="I25" s="56">
        <v>0</v>
      </c>
    </row>
    <row r="26" spans="1:9" ht="12.75" customHeight="1" x14ac:dyDescent="0.25">
      <c r="A26" s="181" t="s">
        <v>64</v>
      </c>
      <c r="B26" s="182"/>
      <c r="C26" s="182"/>
      <c r="D26" s="182"/>
      <c r="E26" s="182"/>
      <c r="F26" s="183"/>
      <c r="G26" s="15">
        <v>19</v>
      </c>
      <c r="H26" s="56">
        <f>4212101+190120</f>
        <v>4402221</v>
      </c>
      <c r="I26" s="56">
        <v>4391968</v>
      </c>
    </row>
    <row r="27" spans="1:9" ht="12.75" customHeight="1" x14ac:dyDescent="0.25">
      <c r="A27" s="175" t="s">
        <v>65</v>
      </c>
      <c r="B27" s="176"/>
      <c r="C27" s="176"/>
      <c r="D27" s="176"/>
      <c r="E27" s="176"/>
      <c r="F27" s="177"/>
      <c r="G27" s="16">
        <v>20</v>
      </c>
      <c r="H27" s="57">
        <f>SUM(H28:H37)</f>
        <v>23071510</v>
      </c>
      <c r="I27" s="57">
        <f>SUM(I28:I37)</f>
        <v>23071510</v>
      </c>
    </row>
    <row r="28" spans="1:9" ht="12.75" customHeight="1" x14ac:dyDescent="0.25">
      <c r="A28" s="181" t="s">
        <v>66</v>
      </c>
      <c r="B28" s="182"/>
      <c r="C28" s="182"/>
      <c r="D28" s="182"/>
      <c r="E28" s="182"/>
      <c r="F28" s="183"/>
      <c r="G28" s="15">
        <v>21</v>
      </c>
      <c r="H28" s="56">
        <v>23071510</v>
      </c>
      <c r="I28" s="56">
        <v>23071510</v>
      </c>
    </row>
    <row r="29" spans="1:9" ht="12.75" customHeight="1" x14ac:dyDescent="0.25">
      <c r="A29" s="181" t="s">
        <v>67</v>
      </c>
      <c r="B29" s="182"/>
      <c r="C29" s="182"/>
      <c r="D29" s="182"/>
      <c r="E29" s="182"/>
      <c r="F29" s="183"/>
      <c r="G29" s="15">
        <v>22</v>
      </c>
      <c r="H29" s="56">
        <v>0</v>
      </c>
      <c r="I29" s="56">
        <v>0</v>
      </c>
    </row>
    <row r="30" spans="1:9" ht="12.75" customHeight="1" x14ac:dyDescent="0.25">
      <c r="A30" s="181" t="s">
        <v>68</v>
      </c>
      <c r="B30" s="182"/>
      <c r="C30" s="182"/>
      <c r="D30" s="182"/>
      <c r="E30" s="182"/>
      <c r="F30" s="183"/>
      <c r="G30" s="15">
        <v>23</v>
      </c>
      <c r="H30" s="56">
        <v>0</v>
      </c>
      <c r="I30" s="56">
        <v>0</v>
      </c>
    </row>
    <row r="31" spans="1:9" ht="24.6" customHeight="1" x14ac:dyDescent="0.25">
      <c r="A31" s="181" t="s">
        <v>69</v>
      </c>
      <c r="B31" s="182"/>
      <c r="C31" s="182"/>
      <c r="D31" s="182"/>
      <c r="E31" s="182"/>
      <c r="F31" s="183"/>
      <c r="G31" s="15">
        <v>24</v>
      </c>
      <c r="H31" s="56">
        <v>0</v>
      </c>
      <c r="I31" s="56">
        <f>+I18-H18</f>
        <v>0</v>
      </c>
    </row>
    <row r="32" spans="1:9" ht="24" customHeight="1" x14ac:dyDescent="0.25">
      <c r="A32" s="181" t="s">
        <v>70</v>
      </c>
      <c r="B32" s="182"/>
      <c r="C32" s="182"/>
      <c r="D32" s="182"/>
      <c r="E32" s="182"/>
      <c r="F32" s="183"/>
      <c r="G32" s="15">
        <v>25</v>
      </c>
      <c r="H32" s="56">
        <v>0</v>
      </c>
      <c r="I32" s="56">
        <v>0</v>
      </c>
    </row>
    <row r="33" spans="1:9" ht="26.4" customHeight="1" x14ac:dyDescent="0.25">
      <c r="A33" s="181" t="s">
        <v>71</v>
      </c>
      <c r="B33" s="182"/>
      <c r="C33" s="182"/>
      <c r="D33" s="182"/>
      <c r="E33" s="182"/>
      <c r="F33" s="183"/>
      <c r="G33" s="15">
        <v>26</v>
      </c>
      <c r="H33" s="56">
        <v>0</v>
      </c>
      <c r="I33" s="56">
        <v>0</v>
      </c>
    </row>
    <row r="34" spans="1:9" ht="12.75" customHeight="1" x14ac:dyDescent="0.25">
      <c r="A34" s="181" t="s">
        <v>72</v>
      </c>
      <c r="B34" s="182"/>
      <c r="C34" s="182"/>
      <c r="D34" s="182"/>
      <c r="E34" s="182"/>
      <c r="F34" s="183"/>
      <c r="G34" s="15">
        <v>27</v>
      </c>
      <c r="H34" s="56">
        <v>0</v>
      </c>
      <c r="I34" s="56">
        <v>0</v>
      </c>
    </row>
    <row r="35" spans="1:9" ht="12.75" customHeight="1" x14ac:dyDescent="0.25">
      <c r="A35" s="181" t="s">
        <v>73</v>
      </c>
      <c r="B35" s="182"/>
      <c r="C35" s="182"/>
      <c r="D35" s="182"/>
      <c r="E35" s="182"/>
      <c r="F35" s="183"/>
      <c r="G35" s="15">
        <v>28</v>
      </c>
      <c r="H35" s="56">
        <v>0</v>
      </c>
      <c r="I35" s="56">
        <v>0</v>
      </c>
    </row>
    <row r="36" spans="1:9" ht="12.75" customHeight="1" x14ac:dyDescent="0.25">
      <c r="A36" s="181" t="s">
        <v>74</v>
      </c>
      <c r="B36" s="182"/>
      <c r="C36" s="182"/>
      <c r="D36" s="182"/>
      <c r="E36" s="182"/>
      <c r="F36" s="183"/>
      <c r="G36" s="15">
        <v>29</v>
      </c>
      <c r="H36" s="56">
        <v>0</v>
      </c>
      <c r="I36" s="56">
        <v>0</v>
      </c>
    </row>
    <row r="37" spans="1:9" ht="12.75" customHeight="1" x14ac:dyDescent="0.25">
      <c r="A37" s="181" t="s">
        <v>75</v>
      </c>
      <c r="B37" s="182"/>
      <c r="C37" s="182"/>
      <c r="D37" s="182"/>
      <c r="E37" s="182"/>
      <c r="F37" s="183"/>
      <c r="G37" s="15">
        <v>30</v>
      </c>
      <c r="H37" s="56">
        <v>0</v>
      </c>
      <c r="I37" s="56">
        <v>0</v>
      </c>
    </row>
    <row r="38" spans="1:9" ht="12.75" customHeight="1" x14ac:dyDescent="0.25">
      <c r="A38" s="175" t="s">
        <v>76</v>
      </c>
      <c r="B38" s="176"/>
      <c r="C38" s="176"/>
      <c r="D38" s="176"/>
      <c r="E38" s="176"/>
      <c r="F38" s="177"/>
      <c r="G38" s="16">
        <v>31</v>
      </c>
      <c r="H38" s="57">
        <f>H39+H40+H41+H42</f>
        <v>0</v>
      </c>
      <c r="I38" s="57">
        <f>I39+I40+I41+I42</f>
        <v>0</v>
      </c>
    </row>
    <row r="39" spans="1:9" ht="12.75" customHeight="1" x14ac:dyDescent="0.25">
      <c r="A39" s="181" t="s">
        <v>77</v>
      </c>
      <c r="B39" s="182"/>
      <c r="C39" s="182"/>
      <c r="D39" s="182"/>
      <c r="E39" s="182"/>
      <c r="F39" s="183"/>
      <c r="G39" s="15">
        <v>32</v>
      </c>
      <c r="H39" s="56">
        <v>0</v>
      </c>
      <c r="I39" s="56">
        <v>0</v>
      </c>
    </row>
    <row r="40" spans="1:9" ht="21.6" customHeight="1" x14ac:dyDescent="0.25">
      <c r="A40" s="181" t="s">
        <v>78</v>
      </c>
      <c r="B40" s="182"/>
      <c r="C40" s="182"/>
      <c r="D40" s="182"/>
      <c r="E40" s="182"/>
      <c r="F40" s="183"/>
      <c r="G40" s="15">
        <v>33</v>
      </c>
      <c r="H40" s="56">
        <v>0</v>
      </c>
      <c r="I40" s="56">
        <v>0</v>
      </c>
    </row>
    <row r="41" spans="1:9" ht="12.75" customHeight="1" x14ac:dyDescent="0.25">
      <c r="A41" s="181" t="s">
        <v>79</v>
      </c>
      <c r="B41" s="182"/>
      <c r="C41" s="182"/>
      <c r="D41" s="182"/>
      <c r="E41" s="182"/>
      <c r="F41" s="183"/>
      <c r="G41" s="15">
        <v>34</v>
      </c>
      <c r="H41" s="56">
        <v>0</v>
      </c>
      <c r="I41" s="56">
        <v>0</v>
      </c>
    </row>
    <row r="42" spans="1:9" ht="12.75" customHeight="1" x14ac:dyDescent="0.25">
      <c r="A42" s="181" t="s">
        <v>80</v>
      </c>
      <c r="B42" s="182"/>
      <c r="C42" s="182"/>
      <c r="D42" s="182"/>
      <c r="E42" s="182"/>
      <c r="F42" s="183"/>
      <c r="G42" s="15">
        <v>35</v>
      </c>
      <c r="H42" s="56">
        <v>0</v>
      </c>
      <c r="I42" s="56">
        <v>0</v>
      </c>
    </row>
    <row r="43" spans="1:9" ht="12.75" customHeight="1" x14ac:dyDescent="0.25">
      <c r="A43" s="206" t="s">
        <v>81</v>
      </c>
      <c r="B43" s="207"/>
      <c r="C43" s="207"/>
      <c r="D43" s="207"/>
      <c r="E43" s="207"/>
      <c r="F43" s="208"/>
      <c r="G43" s="15">
        <v>36</v>
      </c>
      <c r="H43" s="56">
        <v>2200551</v>
      </c>
      <c r="I43" s="56">
        <v>2230628</v>
      </c>
    </row>
    <row r="44" spans="1:9" ht="12.75" customHeight="1" x14ac:dyDescent="0.25">
      <c r="A44" s="184" t="s">
        <v>82</v>
      </c>
      <c r="B44" s="185"/>
      <c r="C44" s="185"/>
      <c r="D44" s="185"/>
      <c r="E44" s="185"/>
      <c r="F44" s="186"/>
      <c r="G44" s="16">
        <v>37</v>
      </c>
      <c r="H44" s="57">
        <f>H45+H53+H60+H70</f>
        <v>2504548</v>
      </c>
      <c r="I44" s="57">
        <f>I45+I53+I60+I70</f>
        <v>5067175</v>
      </c>
    </row>
    <row r="45" spans="1:9" ht="12.75" customHeight="1" x14ac:dyDescent="0.25">
      <c r="A45" s="175" t="s">
        <v>83</v>
      </c>
      <c r="B45" s="176"/>
      <c r="C45" s="176"/>
      <c r="D45" s="176"/>
      <c r="E45" s="176"/>
      <c r="F45" s="177"/>
      <c r="G45" s="16">
        <v>38</v>
      </c>
      <c r="H45" s="57">
        <f>SUM(H46:H52)</f>
        <v>81067</v>
      </c>
      <c r="I45" s="57">
        <f>SUM(I46:I52)</f>
        <v>126025</v>
      </c>
    </row>
    <row r="46" spans="1:9" ht="12.75" customHeight="1" x14ac:dyDescent="0.25">
      <c r="A46" s="181" t="s">
        <v>84</v>
      </c>
      <c r="B46" s="182"/>
      <c r="C46" s="182"/>
      <c r="D46" s="182"/>
      <c r="E46" s="182"/>
      <c r="F46" s="183"/>
      <c r="G46" s="15">
        <v>39</v>
      </c>
      <c r="H46" s="56">
        <f>81067-2808</f>
        <v>78259</v>
      </c>
      <c r="I46" s="56">
        <v>122107</v>
      </c>
    </row>
    <row r="47" spans="1:9" ht="12.75" customHeight="1" x14ac:dyDescent="0.25">
      <c r="A47" s="181" t="s">
        <v>85</v>
      </c>
      <c r="B47" s="182"/>
      <c r="C47" s="182"/>
      <c r="D47" s="182"/>
      <c r="E47" s="182"/>
      <c r="F47" s="183"/>
      <c r="G47" s="15">
        <v>40</v>
      </c>
      <c r="H47" s="56">
        <v>0</v>
      </c>
      <c r="I47" s="56">
        <v>0</v>
      </c>
    </row>
    <row r="48" spans="1:9" ht="12.75" customHeight="1" x14ac:dyDescent="0.25">
      <c r="A48" s="181" t="s">
        <v>86</v>
      </c>
      <c r="B48" s="182"/>
      <c r="C48" s="182"/>
      <c r="D48" s="182"/>
      <c r="E48" s="182"/>
      <c r="F48" s="183"/>
      <c r="G48" s="15">
        <v>41</v>
      </c>
      <c r="H48" s="56">
        <v>0</v>
      </c>
      <c r="I48" s="56">
        <v>0</v>
      </c>
    </row>
    <row r="49" spans="1:9" ht="12.75" customHeight="1" x14ac:dyDescent="0.25">
      <c r="A49" s="181" t="s">
        <v>87</v>
      </c>
      <c r="B49" s="182"/>
      <c r="C49" s="182"/>
      <c r="D49" s="182"/>
      <c r="E49" s="182"/>
      <c r="F49" s="183"/>
      <c r="G49" s="15">
        <v>42</v>
      </c>
      <c r="H49" s="56">
        <v>2808</v>
      </c>
      <c r="I49" s="56">
        <v>3918</v>
      </c>
    </row>
    <row r="50" spans="1:9" ht="12.75" customHeight="1" x14ac:dyDescent="0.25">
      <c r="A50" s="181" t="s">
        <v>88</v>
      </c>
      <c r="B50" s="182"/>
      <c r="C50" s="182"/>
      <c r="D50" s="182"/>
      <c r="E50" s="182"/>
      <c r="F50" s="183"/>
      <c r="G50" s="15">
        <v>43</v>
      </c>
      <c r="H50" s="56">
        <v>0</v>
      </c>
      <c r="I50" s="56">
        <v>0</v>
      </c>
    </row>
    <row r="51" spans="1:9" ht="12.75" customHeight="1" x14ac:dyDescent="0.25">
      <c r="A51" s="181" t="s">
        <v>89</v>
      </c>
      <c r="B51" s="182"/>
      <c r="C51" s="182"/>
      <c r="D51" s="182"/>
      <c r="E51" s="182"/>
      <c r="F51" s="183"/>
      <c r="G51" s="15">
        <v>44</v>
      </c>
      <c r="H51" s="56">
        <v>0</v>
      </c>
      <c r="I51" s="56">
        <v>0</v>
      </c>
    </row>
    <row r="52" spans="1:9" ht="12.75" customHeight="1" x14ac:dyDescent="0.25">
      <c r="A52" s="181" t="s">
        <v>90</v>
      </c>
      <c r="B52" s="182"/>
      <c r="C52" s="182"/>
      <c r="D52" s="182"/>
      <c r="E52" s="182"/>
      <c r="F52" s="183"/>
      <c r="G52" s="15">
        <v>45</v>
      </c>
      <c r="H52" s="56">
        <v>0</v>
      </c>
      <c r="I52" s="56">
        <v>0</v>
      </c>
    </row>
    <row r="53" spans="1:9" ht="12.75" customHeight="1" x14ac:dyDescent="0.25">
      <c r="A53" s="175" t="s">
        <v>91</v>
      </c>
      <c r="B53" s="176"/>
      <c r="C53" s="176"/>
      <c r="D53" s="176"/>
      <c r="E53" s="176"/>
      <c r="F53" s="177"/>
      <c r="G53" s="16">
        <v>46</v>
      </c>
      <c r="H53" s="57">
        <f>SUM(H54:H59)</f>
        <v>926619</v>
      </c>
      <c r="I53" s="57">
        <f>SUM(I54:I59)</f>
        <v>1104394</v>
      </c>
    </row>
    <row r="54" spans="1:9" ht="12.75" customHeight="1" x14ac:dyDescent="0.25">
      <c r="A54" s="181" t="s">
        <v>92</v>
      </c>
      <c r="B54" s="182"/>
      <c r="C54" s="182"/>
      <c r="D54" s="182"/>
      <c r="E54" s="182"/>
      <c r="F54" s="183"/>
      <c r="G54" s="15">
        <v>47</v>
      </c>
      <c r="H54" s="56">
        <v>73193</v>
      </c>
      <c r="I54" s="56">
        <v>64805</v>
      </c>
    </row>
    <row r="55" spans="1:9" ht="24.6" customHeight="1" x14ac:dyDescent="0.25">
      <c r="A55" s="181" t="s">
        <v>93</v>
      </c>
      <c r="B55" s="182"/>
      <c r="C55" s="182"/>
      <c r="D55" s="182"/>
      <c r="E55" s="182"/>
      <c r="F55" s="183"/>
      <c r="G55" s="15">
        <v>48</v>
      </c>
      <c r="H55" s="56">
        <v>0</v>
      </c>
      <c r="I55" s="56">
        <v>0</v>
      </c>
    </row>
    <row r="56" spans="1:9" ht="12.75" customHeight="1" x14ac:dyDescent="0.25">
      <c r="A56" s="181" t="s">
        <v>94</v>
      </c>
      <c r="B56" s="182"/>
      <c r="C56" s="182"/>
      <c r="D56" s="182"/>
      <c r="E56" s="182"/>
      <c r="F56" s="183"/>
      <c r="G56" s="15">
        <v>49</v>
      </c>
      <c r="H56" s="56">
        <f>500102-73193</f>
        <v>426909</v>
      </c>
      <c r="I56" s="56">
        <v>476829</v>
      </c>
    </row>
    <row r="57" spans="1:9" ht="12.75" customHeight="1" x14ac:dyDescent="0.25">
      <c r="A57" s="181" t="s">
        <v>95</v>
      </c>
      <c r="B57" s="182"/>
      <c r="C57" s="182"/>
      <c r="D57" s="182"/>
      <c r="E57" s="182"/>
      <c r="F57" s="183"/>
      <c r="G57" s="15">
        <v>50</v>
      </c>
      <c r="H57" s="56">
        <v>12604</v>
      </c>
      <c r="I57" s="56">
        <v>9331</v>
      </c>
    </row>
    <row r="58" spans="1:9" ht="12.75" customHeight="1" x14ac:dyDescent="0.25">
      <c r="A58" s="181" t="s">
        <v>96</v>
      </c>
      <c r="B58" s="182"/>
      <c r="C58" s="182"/>
      <c r="D58" s="182"/>
      <c r="E58" s="182"/>
      <c r="F58" s="183"/>
      <c r="G58" s="15">
        <v>51</v>
      </c>
      <c r="H58" s="56">
        <v>227710</v>
      </c>
      <c r="I58" s="56">
        <v>168754</v>
      </c>
    </row>
    <row r="59" spans="1:9" ht="12.75" customHeight="1" x14ac:dyDescent="0.25">
      <c r="A59" s="181" t="s">
        <v>97</v>
      </c>
      <c r="B59" s="182"/>
      <c r="C59" s="182"/>
      <c r="D59" s="182"/>
      <c r="E59" s="182"/>
      <c r="F59" s="183"/>
      <c r="G59" s="15">
        <v>52</v>
      </c>
      <c r="H59" s="56">
        <v>186203</v>
      </c>
      <c r="I59" s="56">
        <v>384675</v>
      </c>
    </row>
    <row r="60" spans="1:9" ht="12.75" customHeight="1" x14ac:dyDescent="0.25">
      <c r="A60" s="175" t="s">
        <v>98</v>
      </c>
      <c r="B60" s="176"/>
      <c r="C60" s="176"/>
      <c r="D60" s="176"/>
      <c r="E60" s="176"/>
      <c r="F60" s="177"/>
      <c r="G60" s="16">
        <v>53</v>
      </c>
      <c r="H60" s="57">
        <f>SUM(H61:H69)</f>
        <v>474236</v>
      </c>
      <c r="I60" s="57">
        <f>SUM(I61:I69)</f>
        <v>1940069</v>
      </c>
    </row>
    <row r="61" spans="1:9" ht="12.75" customHeight="1" x14ac:dyDescent="0.25">
      <c r="A61" s="181" t="s">
        <v>99</v>
      </c>
      <c r="B61" s="182"/>
      <c r="C61" s="182"/>
      <c r="D61" s="182"/>
      <c r="E61" s="182"/>
      <c r="F61" s="183"/>
      <c r="G61" s="15">
        <v>54</v>
      </c>
      <c r="H61" s="56">
        <v>0</v>
      </c>
      <c r="I61" s="56">
        <v>0</v>
      </c>
    </row>
    <row r="62" spans="1:9" ht="12.75" customHeight="1" x14ac:dyDescent="0.25">
      <c r="A62" s="181" t="s">
        <v>100</v>
      </c>
      <c r="B62" s="182"/>
      <c r="C62" s="182"/>
      <c r="D62" s="182"/>
      <c r="E62" s="182"/>
      <c r="F62" s="183"/>
      <c r="G62" s="15">
        <v>55</v>
      </c>
      <c r="H62" s="56">
        <v>0</v>
      </c>
      <c r="I62" s="56">
        <v>0</v>
      </c>
    </row>
    <row r="63" spans="1:9" ht="12.75" customHeight="1" x14ac:dyDescent="0.25">
      <c r="A63" s="181" t="s">
        <v>101</v>
      </c>
      <c r="B63" s="182"/>
      <c r="C63" s="182"/>
      <c r="D63" s="182"/>
      <c r="E63" s="182"/>
      <c r="F63" s="183"/>
      <c r="G63" s="15">
        <v>56</v>
      </c>
      <c r="H63" s="56">
        <v>474236</v>
      </c>
      <c r="I63" s="56">
        <v>1940069</v>
      </c>
    </row>
    <row r="64" spans="1:9" ht="23.4" customHeight="1" x14ac:dyDescent="0.25">
      <c r="A64" s="181" t="s">
        <v>102</v>
      </c>
      <c r="B64" s="182"/>
      <c r="C64" s="182"/>
      <c r="D64" s="182"/>
      <c r="E64" s="182"/>
      <c r="F64" s="183"/>
      <c r="G64" s="15">
        <v>57</v>
      </c>
      <c r="H64" s="56">
        <v>0</v>
      </c>
      <c r="I64" s="56">
        <v>0</v>
      </c>
    </row>
    <row r="65" spans="1:9" ht="21" customHeight="1" x14ac:dyDescent="0.25">
      <c r="A65" s="181" t="s">
        <v>103</v>
      </c>
      <c r="B65" s="182"/>
      <c r="C65" s="182"/>
      <c r="D65" s="182"/>
      <c r="E65" s="182"/>
      <c r="F65" s="183"/>
      <c r="G65" s="15">
        <v>58</v>
      </c>
      <c r="H65" s="56">
        <v>0</v>
      </c>
      <c r="I65" s="56">
        <v>0</v>
      </c>
    </row>
    <row r="66" spans="1:9" ht="22.95" customHeight="1" x14ac:dyDescent="0.25">
      <c r="A66" s="181" t="s">
        <v>104</v>
      </c>
      <c r="B66" s="182"/>
      <c r="C66" s="182"/>
      <c r="D66" s="182"/>
      <c r="E66" s="182"/>
      <c r="F66" s="183"/>
      <c r="G66" s="15">
        <v>59</v>
      </c>
      <c r="H66" s="56">
        <v>0</v>
      </c>
      <c r="I66" s="56">
        <v>0</v>
      </c>
    </row>
    <row r="67" spans="1:9" ht="12.75" customHeight="1" x14ac:dyDescent="0.25">
      <c r="A67" s="181" t="s">
        <v>105</v>
      </c>
      <c r="B67" s="182"/>
      <c r="C67" s="182"/>
      <c r="D67" s="182"/>
      <c r="E67" s="182"/>
      <c r="F67" s="183"/>
      <c r="G67" s="15">
        <v>60</v>
      </c>
      <c r="H67" s="56">
        <v>0</v>
      </c>
      <c r="I67" s="56">
        <v>0</v>
      </c>
    </row>
    <row r="68" spans="1:9" ht="12.75" customHeight="1" x14ac:dyDescent="0.25">
      <c r="A68" s="181" t="s">
        <v>106</v>
      </c>
      <c r="B68" s="182"/>
      <c r="C68" s="182"/>
      <c r="D68" s="182"/>
      <c r="E68" s="182"/>
      <c r="F68" s="183"/>
      <c r="G68" s="15">
        <v>61</v>
      </c>
      <c r="H68" s="56">
        <v>0</v>
      </c>
      <c r="I68" s="56">
        <v>0</v>
      </c>
    </row>
    <row r="69" spans="1:9" ht="12.75" customHeight="1" x14ac:dyDescent="0.25">
      <c r="A69" s="181" t="s">
        <v>107</v>
      </c>
      <c r="B69" s="182"/>
      <c r="C69" s="182"/>
      <c r="D69" s="182"/>
      <c r="E69" s="182"/>
      <c r="F69" s="183"/>
      <c r="G69" s="15">
        <v>62</v>
      </c>
      <c r="H69" s="56">
        <v>0</v>
      </c>
      <c r="I69" s="56">
        <v>0</v>
      </c>
    </row>
    <row r="70" spans="1:9" ht="12.75" customHeight="1" x14ac:dyDescent="0.25">
      <c r="A70" s="206" t="s">
        <v>108</v>
      </c>
      <c r="B70" s="207"/>
      <c r="C70" s="207"/>
      <c r="D70" s="207"/>
      <c r="E70" s="207"/>
      <c r="F70" s="208"/>
      <c r="G70" s="15">
        <v>63</v>
      </c>
      <c r="H70" s="56">
        <v>1022626</v>
      </c>
      <c r="I70" s="56">
        <v>1896687</v>
      </c>
    </row>
    <row r="71" spans="1:9" ht="12.75" customHeight="1" x14ac:dyDescent="0.25">
      <c r="A71" s="213" t="s">
        <v>109</v>
      </c>
      <c r="B71" s="214"/>
      <c r="C71" s="214"/>
      <c r="D71" s="214"/>
      <c r="E71" s="214"/>
      <c r="F71" s="215"/>
      <c r="G71" s="15">
        <v>64</v>
      </c>
      <c r="H71" s="56">
        <v>141352</v>
      </c>
      <c r="I71" s="56">
        <v>266895</v>
      </c>
    </row>
    <row r="72" spans="1:9" ht="12.75" customHeight="1" x14ac:dyDescent="0.25">
      <c r="A72" s="184" t="s">
        <v>110</v>
      </c>
      <c r="B72" s="185"/>
      <c r="C72" s="185"/>
      <c r="D72" s="185"/>
      <c r="E72" s="185"/>
      <c r="F72" s="186"/>
      <c r="G72" s="16">
        <v>65</v>
      </c>
      <c r="H72" s="57">
        <f>H8+H9+H44+H71</f>
        <v>115342865</v>
      </c>
      <c r="I72" s="57">
        <f>I8+I9+I44+I71</f>
        <v>114400873</v>
      </c>
    </row>
    <row r="73" spans="1:9" ht="12.75" customHeight="1" x14ac:dyDescent="0.25">
      <c r="A73" s="216" t="s">
        <v>111</v>
      </c>
      <c r="B73" s="217"/>
      <c r="C73" s="217"/>
      <c r="D73" s="217"/>
      <c r="E73" s="217"/>
      <c r="F73" s="218"/>
      <c r="G73" s="18">
        <v>66</v>
      </c>
      <c r="H73" s="58">
        <v>0</v>
      </c>
      <c r="I73" s="58">
        <v>0</v>
      </c>
    </row>
    <row r="74" spans="1:9" x14ac:dyDescent="0.25">
      <c r="A74" s="219" t="s">
        <v>112</v>
      </c>
      <c r="B74" s="220"/>
      <c r="C74" s="220"/>
      <c r="D74" s="220"/>
      <c r="E74" s="220"/>
      <c r="F74" s="220"/>
      <c r="G74" s="220"/>
      <c r="H74" s="220"/>
      <c r="I74" s="220"/>
    </row>
    <row r="75" spans="1:9" ht="24.75" customHeight="1" x14ac:dyDescent="0.25">
      <c r="A75" s="178" t="s">
        <v>391</v>
      </c>
      <c r="B75" s="179"/>
      <c r="C75" s="179"/>
      <c r="D75" s="179"/>
      <c r="E75" s="179"/>
      <c r="F75" s="179"/>
      <c r="G75" s="16">
        <v>67</v>
      </c>
      <c r="H75" s="57">
        <f>H76+H77+H78+H84+H85+H91+H94+H97</f>
        <v>72103971</v>
      </c>
      <c r="I75" s="57">
        <f>I76+I77+I78+I84+I85+I91+I94+I97</f>
        <v>69425357</v>
      </c>
    </row>
    <row r="76" spans="1:9" ht="12.75" customHeight="1" x14ac:dyDescent="0.25">
      <c r="A76" s="180" t="s">
        <v>113</v>
      </c>
      <c r="B76" s="180"/>
      <c r="C76" s="180"/>
      <c r="D76" s="180"/>
      <c r="E76" s="180"/>
      <c r="F76" s="180"/>
      <c r="G76" s="15">
        <v>68</v>
      </c>
      <c r="H76" s="42">
        <v>64039780</v>
      </c>
      <c r="I76" s="42">
        <v>64039780</v>
      </c>
    </row>
    <row r="77" spans="1:9" ht="12.75" customHeight="1" x14ac:dyDescent="0.25">
      <c r="A77" s="180" t="s">
        <v>114</v>
      </c>
      <c r="B77" s="180"/>
      <c r="C77" s="180"/>
      <c r="D77" s="180"/>
      <c r="E77" s="180"/>
      <c r="F77" s="180"/>
      <c r="G77" s="15">
        <v>69</v>
      </c>
      <c r="H77" s="42">
        <v>3371336</v>
      </c>
      <c r="I77" s="42">
        <v>3371336</v>
      </c>
    </row>
    <row r="78" spans="1:9" ht="12.75" customHeight="1" x14ac:dyDescent="0.25">
      <c r="A78" s="210" t="s">
        <v>115</v>
      </c>
      <c r="B78" s="210"/>
      <c r="C78" s="210"/>
      <c r="D78" s="210"/>
      <c r="E78" s="210"/>
      <c r="F78" s="210"/>
      <c r="G78" s="16">
        <v>70</v>
      </c>
      <c r="H78" s="57">
        <f>SUM(H79:H83)</f>
        <v>0</v>
      </c>
      <c r="I78" s="57">
        <f>SUM(I79:I83)</f>
        <v>0</v>
      </c>
    </row>
    <row r="79" spans="1:9" ht="12.75" customHeight="1" x14ac:dyDescent="0.25">
      <c r="A79" s="174" t="s">
        <v>116</v>
      </c>
      <c r="B79" s="174"/>
      <c r="C79" s="174"/>
      <c r="D79" s="174"/>
      <c r="E79" s="174"/>
      <c r="F79" s="174"/>
      <c r="G79" s="15">
        <v>71</v>
      </c>
      <c r="H79" s="42">
        <v>0</v>
      </c>
      <c r="I79" s="42">
        <v>0</v>
      </c>
    </row>
    <row r="80" spans="1:9" ht="12.75" customHeight="1" x14ac:dyDescent="0.25">
      <c r="A80" s="174" t="s">
        <v>117</v>
      </c>
      <c r="B80" s="174"/>
      <c r="C80" s="174"/>
      <c r="D80" s="174"/>
      <c r="E80" s="174"/>
      <c r="F80" s="174"/>
      <c r="G80" s="15">
        <v>72</v>
      </c>
      <c r="H80" s="42">
        <v>0</v>
      </c>
      <c r="I80" s="42">
        <v>0</v>
      </c>
    </row>
    <row r="81" spans="1:9" ht="12.75" customHeight="1" x14ac:dyDescent="0.25">
      <c r="A81" s="174" t="s">
        <v>118</v>
      </c>
      <c r="B81" s="174"/>
      <c r="C81" s="174"/>
      <c r="D81" s="174"/>
      <c r="E81" s="174"/>
      <c r="F81" s="174"/>
      <c r="G81" s="15">
        <v>73</v>
      </c>
      <c r="H81" s="42">
        <v>0</v>
      </c>
      <c r="I81" s="42">
        <v>0</v>
      </c>
    </row>
    <row r="82" spans="1:9" ht="12.75" customHeight="1" x14ac:dyDescent="0.25">
      <c r="A82" s="174" t="s">
        <v>119</v>
      </c>
      <c r="B82" s="174"/>
      <c r="C82" s="174"/>
      <c r="D82" s="174"/>
      <c r="E82" s="174"/>
      <c r="F82" s="174"/>
      <c r="G82" s="15">
        <v>74</v>
      </c>
      <c r="H82" s="42">
        <v>0</v>
      </c>
      <c r="I82" s="42">
        <v>0</v>
      </c>
    </row>
    <row r="83" spans="1:9" ht="12.75" customHeight="1" x14ac:dyDescent="0.25">
      <c r="A83" s="174" t="s">
        <v>120</v>
      </c>
      <c r="B83" s="174"/>
      <c r="C83" s="174"/>
      <c r="D83" s="174"/>
      <c r="E83" s="174"/>
      <c r="F83" s="174"/>
      <c r="G83" s="15">
        <v>75</v>
      </c>
      <c r="H83" s="42">
        <v>0</v>
      </c>
      <c r="I83" s="42">
        <v>0</v>
      </c>
    </row>
    <row r="84" spans="1:9" ht="12.75" customHeight="1" x14ac:dyDescent="0.25">
      <c r="A84" s="180" t="s">
        <v>121</v>
      </c>
      <c r="B84" s="180"/>
      <c r="C84" s="180"/>
      <c r="D84" s="180"/>
      <c r="E84" s="180"/>
      <c r="F84" s="180"/>
      <c r="G84" s="15">
        <v>76</v>
      </c>
      <c r="H84" s="42">
        <v>27713796</v>
      </c>
      <c r="I84" s="42">
        <v>27713796</v>
      </c>
    </row>
    <row r="85" spans="1:9" ht="12.75" customHeight="1" x14ac:dyDescent="0.25">
      <c r="A85" s="209" t="s">
        <v>381</v>
      </c>
      <c r="B85" s="210"/>
      <c r="C85" s="210"/>
      <c r="D85" s="210"/>
      <c r="E85" s="210"/>
      <c r="F85" s="210"/>
      <c r="G85" s="16">
        <v>77</v>
      </c>
      <c r="H85" s="57">
        <f>H86+H87+H88+H89+H90</f>
        <v>0</v>
      </c>
      <c r="I85" s="57">
        <f>I86+I87+I88+I89+I90</f>
        <v>0</v>
      </c>
    </row>
    <row r="86" spans="1:9" ht="24.75" customHeight="1" x14ac:dyDescent="0.25">
      <c r="A86" s="174" t="s">
        <v>382</v>
      </c>
      <c r="B86" s="174"/>
      <c r="C86" s="174"/>
      <c r="D86" s="174"/>
      <c r="E86" s="174"/>
      <c r="F86" s="174"/>
      <c r="G86" s="15">
        <v>78</v>
      </c>
      <c r="H86" s="56">
        <v>0</v>
      </c>
      <c r="I86" s="56">
        <v>0</v>
      </c>
    </row>
    <row r="87" spans="1:9" ht="12.75" customHeight="1" x14ac:dyDescent="0.25">
      <c r="A87" s="174" t="s">
        <v>122</v>
      </c>
      <c r="B87" s="174"/>
      <c r="C87" s="174"/>
      <c r="D87" s="174"/>
      <c r="E87" s="174"/>
      <c r="F87" s="174"/>
      <c r="G87" s="15">
        <v>79</v>
      </c>
      <c r="H87" s="56">
        <v>0</v>
      </c>
      <c r="I87" s="56">
        <v>0</v>
      </c>
    </row>
    <row r="88" spans="1:9" ht="12.75" customHeight="1" x14ac:dyDescent="0.25">
      <c r="A88" s="174" t="s">
        <v>123</v>
      </c>
      <c r="B88" s="174"/>
      <c r="C88" s="174"/>
      <c r="D88" s="174"/>
      <c r="E88" s="174"/>
      <c r="F88" s="174"/>
      <c r="G88" s="15">
        <v>80</v>
      </c>
      <c r="H88" s="56">
        <v>0</v>
      </c>
      <c r="I88" s="56">
        <v>0</v>
      </c>
    </row>
    <row r="89" spans="1:9" ht="12.75" customHeight="1" x14ac:dyDescent="0.25">
      <c r="A89" s="174" t="s">
        <v>383</v>
      </c>
      <c r="B89" s="174"/>
      <c r="C89" s="174"/>
      <c r="D89" s="174"/>
      <c r="E89" s="174"/>
      <c r="F89" s="174"/>
      <c r="G89" s="15">
        <v>81</v>
      </c>
      <c r="H89" s="56">
        <v>0</v>
      </c>
      <c r="I89" s="56">
        <v>0</v>
      </c>
    </row>
    <row r="90" spans="1:9" ht="25.5" customHeight="1" x14ac:dyDescent="0.25">
      <c r="A90" s="174" t="s">
        <v>384</v>
      </c>
      <c r="B90" s="174"/>
      <c r="C90" s="174"/>
      <c r="D90" s="174"/>
      <c r="E90" s="174"/>
      <c r="F90" s="174"/>
      <c r="G90" s="15">
        <v>82</v>
      </c>
      <c r="H90" s="56">
        <v>0</v>
      </c>
      <c r="I90" s="56">
        <v>0</v>
      </c>
    </row>
    <row r="91" spans="1:9" ht="22.95" customHeight="1" x14ac:dyDescent="0.25">
      <c r="A91" s="209" t="s">
        <v>385</v>
      </c>
      <c r="B91" s="210"/>
      <c r="C91" s="210"/>
      <c r="D91" s="210"/>
      <c r="E91" s="210"/>
      <c r="F91" s="210"/>
      <c r="G91" s="16">
        <v>83</v>
      </c>
      <c r="H91" s="57">
        <f>H92-H93</f>
        <v>-25749908</v>
      </c>
      <c r="I91" s="57">
        <f>I92-I93</f>
        <v>-23020941</v>
      </c>
    </row>
    <row r="92" spans="1:9" ht="12.75" customHeight="1" x14ac:dyDescent="0.25">
      <c r="A92" s="174" t="s">
        <v>124</v>
      </c>
      <c r="B92" s="174"/>
      <c r="C92" s="174"/>
      <c r="D92" s="174"/>
      <c r="E92" s="174"/>
      <c r="F92" s="174"/>
      <c r="G92" s="15">
        <v>84</v>
      </c>
      <c r="H92" s="42">
        <v>0</v>
      </c>
      <c r="I92" s="42">
        <v>0</v>
      </c>
    </row>
    <row r="93" spans="1:9" ht="12.75" customHeight="1" x14ac:dyDescent="0.25">
      <c r="A93" s="174" t="s">
        <v>125</v>
      </c>
      <c r="B93" s="174"/>
      <c r="C93" s="174"/>
      <c r="D93" s="174"/>
      <c r="E93" s="174"/>
      <c r="F93" s="174"/>
      <c r="G93" s="15">
        <v>85</v>
      </c>
      <c r="H93" s="42">
        <v>25749908</v>
      </c>
      <c r="I93" s="42">
        <f>+H93-H95</f>
        <v>23020941</v>
      </c>
    </row>
    <row r="94" spans="1:9" ht="12.75" customHeight="1" x14ac:dyDescent="0.25">
      <c r="A94" s="209" t="s">
        <v>386</v>
      </c>
      <c r="B94" s="210"/>
      <c r="C94" s="210"/>
      <c r="D94" s="210"/>
      <c r="E94" s="210"/>
      <c r="F94" s="210"/>
      <c r="G94" s="16">
        <v>86</v>
      </c>
      <c r="H94" s="57">
        <f>H95-H96</f>
        <v>2728967</v>
      </c>
      <c r="I94" s="57">
        <f>I95-I96</f>
        <v>-2678614</v>
      </c>
    </row>
    <row r="95" spans="1:9" ht="12.75" customHeight="1" x14ac:dyDescent="0.25">
      <c r="A95" s="174" t="s">
        <v>126</v>
      </c>
      <c r="B95" s="174"/>
      <c r="C95" s="174"/>
      <c r="D95" s="174"/>
      <c r="E95" s="174"/>
      <c r="F95" s="174"/>
      <c r="G95" s="15">
        <v>87</v>
      </c>
      <c r="H95" s="42">
        <v>2728967</v>
      </c>
      <c r="I95" s="42">
        <v>0</v>
      </c>
    </row>
    <row r="96" spans="1:9" ht="12.75" customHeight="1" x14ac:dyDescent="0.25">
      <c r="A96" s="174" t="s">
        <v>127</v>
      </c>
      <c r="B96" s="174"/>
      <c r="C96" s="174"/>
      <c r="D96" s="174"/>
      <c r="E96" s="174"/>
      <c r="F96" s="174"/>
      <c r="G96" s="15">
        <v>88</v>
      </c>
      <c r="H96" s="42">
        <v>0</v>
      </c>
      <c r="I96" s="42">
        <v>2678614</v>
      </c>
    </row>
    <row r="97" spans="1:9" ht="12.75" customHeight="1" x14ac:dyDescent="0.25">
      <c r="A97" s="180" t="s">
        <v>128</v>
      </c>
      <c r="B97" s="180"/>
      <c r="C97" s="180"/>
      <c r="D97" s="180"/>
      <c r="E97" s="180"/>
      <c r="F97" s="180"/>
      <c r="G97" s="15">
        <v>89</v>
      </c>
      <c r="H97" s="42">
        <v>0</v>
      </c>
      <c r="I97" s="42">
        <v>0</v>
      </c>
    </row>
    <row r="98" spans="1:9" ht="12.75" customHeight="1" x14ac:dyDescent="0.25">
      <c r="A98" s="178" t="s">
        <v>387</v>
      </c>
      <c r="B98" s="179"/>
      <c r="C98" s="179"/>
      <c r="D98" s="179"/>
      <c r="E98" s="179"/>
      <c r="F98" s="179"/>
      <c r="G98" s="16">
        <v>90</v>
      </c>
      <c r="H98" s="57">
        <f>SUM(H99:H104)</f>
        <v>151793</v>
      </c>
      <c r="I98" s="57">
        <f>SUM(I99:I104)</f>
        <v>177011</v>
      </c>
    </row>
    <row r="99" spans="1:9" ht="25.95" customHeight="1" x14ac:dyDescent="0.25">
      <c r="A99" s="174" t="s">
        <v>129</v>
      </c>
      <c r="B99" s="174"/>
      <c r="C99" s="174"/>
      <c r="D99" s="174"/>
      <c r="E99" s="174"/>
      <c r="F99" s="174"/>
      <c r="G99" s="15">
        <v>91</v>
      </c>
      <c r="H99" s="42">
        <v>71852</v>
      </c>
      <c r="I99" s="42">
        <v>62997</v>
      </c>
    </row>
    <row r="100" spans="1:9" ht="12.75" customHeight="1" x14ac:dyDescent="0.25">
      <c r="A100" s="174" t="s">
        <v>130</v>
      </c>
      <c r="B100" s="174"/>
      <c r="C100" s="174"/>
      <c r="D100" s="174"/>
      <c r="E100" s="174"/>
      <c r="F100" s="174"/>
      <c r="G100" s="15">
        <v>92</v>
      </c>
      <c r="H100" s="42">
        <v>0</v>
      </c>
      <c r="I100" s="42">
        <v>0</v>
      </c>
    </row>
    <row r="101" spans="1:9" ht="12.75" customHeight="1" x14ac:dyDescent="0.25">
      <c r="A101" s="174" t="s">
        <v>131</v>
      </c>
      <c r="B101" s="174"/>
      <c r="C101" s="174"/>
      <c r="D101" s="174"/>
      <c r="E101" s="174"/>
      <c r="F101" s="174"/>
      <c r="G101" s="15">
        <v>93</v>
      </c>
      <c r="H101" s="42">
        <v>79941</v>
      </c>
      <c r="I101" s="42">
        <v>114014</v>
      </c>
    </row>
    <row r="102" spans="1:9" ht="12.75" customHeight="1" x14ac:dyDescent="0.25">
      <c r="A102" s="174" t="s">
        <v>132</v>
      </c>
      <c r="B102" s="174"/>
      <c r="C102" s="174"/>
      <c r="D102" s="174"/>
      <c r="E102" s="174"/>
      <c r="F102" s="174"/>
      <c r="G102" s="15">
        <v>94</v>
      </c>
      <c r="H102" s="56">
        <v>0</v>
      </c>
      <c r="I102" s="56">
        <v>0</v>
      </c>
    </row>
    <row r="103" spans="1:9" ht="12.75" customHeight="1" x14ac:dyDescent="0.25">
      <c r="A103" s="174" t="s">
        <v>133</v>
      </c>
      <c r="B103" s="174"/>
      <c r="C103" s="174"/>
      <c r="D103" s="174"/>
      <c r="E103" s="174"/>
      <c r="F103" s="174"/>
      <c r="G103" s="15">
        <v>95</v>
      </c>
      <c r="H103" s="56">
        <v>0</v>
      </c>
      <c r="I103" s="56">
        <v>0</v>
      </c>
    </row>
    <row r="104" spans="1:9" ht="12.75" customHeight="1" x14ac:dyDescent="0.25">
      <c r="A104" s="174" t="s">
        <v>134</v>
      </c>
      <c r="B104" s="174"/>
      <c r="C104" s="174"/>
      <c r="D104" s="174"/>
      <c r="E104" s="174"/>
      <c r="F104" s="174"/>
      <c r="G104" s="15">
        <v>96</v>
      </c>
      <c r="H104" s="56">
        <v>0</v>
      </c>
      <c r="I104" s="56">
        <v>0</v>
      </c>
    </row>
    <row r="105" spans="1:9" ht="12.75" customHeight="1" x14ac:dyDescent="0.25">
      <c r="A105" s="178" t="s">
        <v>388</v>
      </c>
      <c r="B105" s="179"/>
      <c r="C105" s="179"/>
      <c r="D105" s="179"/>
      <c r="E105" s="179"/>
      <c r="F105" s="179"/>
      <c r="G105" s="16">
        <v>97</v>
      </c>
      <c r="H105" s="57">
        <f>SUM(H106:H116)</f>
        <v>31054707</v>
      </c>
      <c r="I105" s="57">
        <f>SUM(I106:I116)</f>
        <v>35716796</v>
      </c>
    </row>
    <row r="106" spans="1:9" ht="12.75" customHeight="1" x14ac:dyDescent="0.25">
      <c r="A106" s="174" t="s">
        <v>135</v>
      </c>
      <c r="B106" s="174"/>
      <c r="C106" s="174"/>
      <c r="D106" s="174"/>
      <c r="E106" s="174"/>
      <c r="F106" s="174"/>
      <c r="G106" s="15">
        <v>98</v>
      </c>
      <c r="H106" s="43">
        <v>0</v>
      </c>
      <c r="I106" s="43">
        <v>0</v>
      </c>
    </row>
    <row r="107" spans="1:9" ht="12.75" customHeight="1" x14ac:dyDescent="0.25">
      <c r="A107" s="174" t="s">
        <v>136</v>
      </c>
      <c r="B107" s="174"/>
      <c r="C107" s="174"/>
      <c r="D107" s="174"/>
      <c r="E107" s="174"/>
      <c r="F107" s="174"/>
      <c r="G107" s="15">
        <v>99</v>
      </c>
      <c r="H107" s="42">
        <v>0</v>
      </c>
      <c r="I107" s="42">
        <v>0</v>
      </c>
    </row>
    <row r="108" spans="1:9" ht="24.6" customHeight="1" x14ac:dyDescent="0.25">
      <c r="A108" s="174" t="s">
        <v>137</v>
      </c>
      <c r="B108" s="174"/>
      <c r="C108" s="174"/>
      <c r="D108" s="174"/>
      <c r="E108" s="174"/>
      <c r="F108" s="174"/>
      <c r="G108" s="15">
        <v>100</v>
      </c>
      <c r="H108" s="42">
        <v>0</v>
      </c>
      <c r="I108" s="42">
        <v>0</v>
      </c>
    </row>
    <row r="109" spans="1:9" ht="22.2" customHeight="1" x14ac:dyDescent="0.25">
      <c r="A109" s="174" t="s">
        <v>138</v>
      </c>
      <c r="B109" s="174"/>
      <c r="C109" s="174"/>
      <c r="D109" s="174"/>
      <c r="E109" s="174"/>
      <c r="F109" s="174"/>
      <c r="G109" s="15">
        <v>101</v>
      </c>
      <c r="H109" s="42">
        <v>0</v>
      </c>
      <c r="I109" s="42">
        <v>0</v>
      </c>
    </row>
    <row r="110" spans="1:9" ht="12.75" customHeight="1" x14ac:dyDescent="0.25">
      <c r="A110" s="174" t="s">
        <v>139</v>
      </c>
      <c r="B110" s="174"/>
      <c r="C110" s="174"/>
      <c r="D110" s="174"/>
      <c r="E110" s="174"/>
      <c r="F110" s="174"/>
      <c r="G110" s="15">
        <v>102</v>
      </c>
      <c r="H110" s="42">
        <v>0</v>
      </c>
      <c r="I110" s="42">
        <v>0</v>
      </c>
    </row>
    <row r="111" spans="1:9" ht="12.75" customHeight="1" x14ac:dyDescent="0.25">
      <c r="A111" s="174" t="s">
        <v>140</v>
      </c>
      <c r="B111" s="174"/>
      <c r="C111" s="174"/>
      <c r="D111" s="174"/>
      <c r="E111" s="174"/>
      <c r="F111" s="174"/>
      <c r="G111" s="15">
        <v>103</v>
      </c>
      <c r="H111" s="42">
        <v>20547044</v>
      </c>
      <c r="I111" s="42">
        <v>25874396</v>
      </c>
    </row>
    <row r="112" spans="1:9" ht="12.75" customHeight="1" x14ac:dyDescent="0.25">
      <c r="A112" s="174" t="s">
        <v>141</v>
      </c>
      <c r="B112" s="174"/>
      <c r="C112" s="174"/>
      <c r="D112" s="174"/>
      <c r="E112" s="174"/>
      <c r="F112" s="174"/>
      <c r="G112" s="15">
        <v>104</v>
      </c>
      <c r="H112" s="42">
        <v>0</v>
      </c>
      <c r="I112" s="42">
        <v>0</v>
      </c>
    </row>
    <row r="113" spans="1:9" ht="12.75" customHeight="1" x14ac:dyDescent="0.25">
      <c r="A113" s="174" t="s">
        <v>142</v>
      </c>
      <c r="B113" s="174"/>
      <c r="C113" s="174"/>
      <c r="D113" s="174"/>
      <c r="E113" s="174"/>
      <c r="F113" s="174"/>
      <c r="G113" s="15">
        <v>105</v>
      </c>
      <c r="H113" s="43">
        <v>0</v>
      </c>
      <c r="I113" s="43">
        <v>0</v>
      </c>
    </row>
    <row r="114" spans="1:9" ht="12.75" customHeight="1" x14ac:dyDescent="0.25">
      <c r="A114" s="174" t="s">
        <v>143</v>
      </c>
      <c r="B114" s="174"/>
      <c r="C114" s="174"/>
      <c r="D114" s="174"/>
      <c r="E114" s="174"/>
      <c r="F114" s="174"/>
      <c r="G114" s="15">
        <v>106</v>
      </c>
      <c r="H114" s="42">
        <v>0</v>
      </c>
      <c r="I114" s="42">
        <v>0</v>
      </c>
    </row>
    <row r="115" spans="1:9" ht="12.75" customHeight="1" x14ac:dyDescent="0.25">
      <c r="A115" s="174" t="s">
        <v>144</v>
      </c>
      <c r="B115" s="174"/>
      <c r="C115" s="174"/>
      <c r="D115" s="174"/>
      <c r="E115" s="174"/>
      <c r="F115" s="174"/>
      <c r="G115" s="15">
        <v>107</v>
      </c>
      <c r="H115" s="56">
        <f>10499471+8192</f>
        <v>10507663</v>
      </c>
      <c r="I115" s="56">
        <v>9842400</v>
      </c>
    </row>
    <row r="116" spans="1:9" ht="12.75" customHeight="1" x14ac:dyDescent="0.25">
      <c r="A116" s="174" t="s">
        <v>145</v>
      </c>
      <c r="B116" s="174"/>
      <c r="C116" s="174"/>
      <c r="D116" s="174"/>
      <c r="E116" s="174"/>
      <c r="F116" s="174"/>
      <c r="G116" s="15">
        <v>108</v>
      </c>
      <c r="H116" s="56">
        <v>0</v>
      </c>
      <c r="I116" s="56">
        <v>0</v>
      </c>
    </row>
    <row r="117" spans="1:9" ht="12.75" customHeight="1" x14ac:dyDescent="0.25">
      <c r="A117" s="178" t="s">
        <v>389</v>
      </c>
      <c r="B117" s="179"/>
      <c r="C117" s="179"/>
      <c r="D117" s="179"/>
      <c r="E117" s="179"/>
      <c r="F117" s="179"/>
      <c r="G117" s="16">
        <v>109</v>
      </c>
      <c r="H117" s="57">
        <f>SUM(H118:H131)</f>
        <v>11926174</v>
      </c>
      <c r="I117" s="57">
        <f>SUM(I118:I131)</f>
        <v>8997217</v>
      </c>
    </row>
    <row r="118" spans="1:9" ht="12.75" customHeight="1" x14ac:dyDescent="0.25">
      <c r="A118" s="174" t="s">
        <v>146</v>
      </c>
      <c r="B118" s="174"/>
      <c r="C118" s="174"/>
      <c r="D118" s="174"/>
      <c r="E118" s="174"/>
      <c r="F118" s="174"/>
      <c r="G118" s="15">
        <v>110</v>
      </c>
      <c r="H118" s="42">
        <v>1500000</v>
      </c>
      <c r="I118" s="42">
        <v>0</v>
      </c>
    </row>
    <row r="119" spans="1:9" ht="12.75" customHeight="1" x14ac:dyDescent="0.25">
      <c r="A119" s="174" t="s">
        <v>147</v>
      </c>
      <c r="B119" s="174"/>
      <c r="C119" s="174"/>
      <c r="D119" s="174"/>
      <c r="E119" s="174"/>
      <c r="F119" s="174"/>
      <c r="G119" s="15">
        <v>111</v>
      </c>
      <c r="H119" s="42">
        <v>0</v>
      </c>
      <c r="I119" s="42">
        <v>0</v>
      </c>
    </row>
    <row r="120" spans="1:9" ht="21.6" customHeight="1" x14ac:dyDescent="0.25">
      <c r="A120" s="174" t="s">
        <v>148</v>
      </c>
      <c r="B120" s="174"/>
      <c r="C120" s="174"/>
      <c r="D120" s="174"/>
      <c r="E120" s="174"/>
      <c r="F120" s="174"/>
      <c r="G120" s="15">
        <v>112</v>
      </c>
      <c r="H120" s="42">
        <v>0</v>
      </c>
      <c r="I120" s="42">
        <v>0</v>
      </c>
    </row>
    <row r="121" spans="1:9" ht="25.95" customHeight="1" x14ac:dyDescent="0.25">
      <c r="A121" s="174" t="s">
        <v>149</v>
      </c>
      <c r="B121" s="174"/>
      <c r="C121" s="174"/>
      <c r="D121" s="174"/>
      <c r="E121" s="174"/>
      <c r="F121" s="174"/>
      <c r="G121" s="15">
        <v>113</v>
      </c>
      <c r="H121" s="42">
        <v>0</v>
      </c>
      <c r="I121" s="42">
        <v>0</v>
      </c>
    </row>
    <row r="122" spans="1:9" ht="12.75" customHeight="1" x14ac:dyDescent="0.25">
      <c r="A122" s="174" t="s">
        <v>150</v>
      </c>
      <c r="B122" s="174"/>
      <c r="C122" s="174"/>
      <c r="D122" s="174"/>
      <c r="E122" s="174"/>
      <c r="F122" s="174"/>
      <c r="G122" s="15">
        <v>114</v>
      </c>
      <c r="H122" s="42">
        <v>57672</v>
      </c>
      <c r="I122" s="42">
        <v>51863</v>
      </c>
    </row>
    <row r="123" spans="1:9" ht="12.75" customHeight="1" x14ac:dyDescent="0.25">
      <c r="A123" s="174" t="s">
        <v>151</v>
      </c>
      <c r="B123" s="174"/>
      <c r="C123" s="174"/>
      <c r="D123" s="174"/>
      <c r="E123" s="174"/>
      <c r="F123" s="174"/>
      <c r="G123" s="15">
        <v>115</v>
      </c>
      <c r="H123" s="42">
        <v>6767325</v>
      </c>
      <c r="I123" s="42">
        <v>4590122</v>
      </c>
    </row>
    <row r="124" spans="1:9" ht="12.75" customHeight="1" x14ac:dyDescent="0.25">
      <c r="A124" s="174" t="s">
        <v>152</v>
      </c>
      <c r="B124" s="174"/>
      <c r="C124" s="174"/>
      <c r="D124" s="174"/>
      <c r="E124" s="174"/>
      <c r="F124" s="174"/>
      <c r="G124" s="15">
        <v>116</v>
      </c>
      <c r="H124" s="42">
        <v>423925</v>
      </c>
      <c r="I124" s="42">
        <v>461597</v>
      </c>
    </row>
    <row r="125" spans="1:9" ht="12.75" customHeight="1" x14ac:dyDescent="0.25">
      <c r="A125" s="174" t="s">
        <v>153</v>
      </c>
      <c r="B125" s="174"/>
      <c r="C125" s="174"/>
      <c r="D125" s="174"/>
      <c r="E125" s="174"/>
      <c r="F125" s="174"/>
      <c r="G125" s="15">
        <v>117</v>
      </c>
      <c r="H125" s="42">
        <v>1034453</v>
      </c>
      <c r="I125" s="42">
        <v>1410393</v>
      </c>
    </row>
    <row r="126" spans="1:9" x14ac:dyDescent="0.25">
      <c r="A126" s="174" t="s">
        <v>154</v>
      </c>
      <c r="B126" s="174"/>
      <c r="C126" s="174"/>
      <c r="D126" s="174"/>
      <c r="E126" s="174"/>
      <c r="F126" s="174"/>
      <c r="G126" s="15">
        <v>118</v>
      </c>
      <c r="H126" s="42">
        <v>0</v>
      </c>
      <c r="I126" s="42">
        <v>0</v>
      </c>
    </row>
    <row r="127" spans="1:9" x14ac:dyDescent="0.25">
      <c r="A127" s="174" t="s">
        <v>155</v>
      </c>
      <c r="B127" s="174"/>
      <c r="C127" s="174"/>
      <c r="D127" s="174"/>
      <c r="E127" s="174"/>
      <c r="F127" s="174"/>
      <c r="G127" s="15">
        <v>119</v>
      </c>
      <c r="H127" s="42">
        <v>869992</v>
      </c>
      <c r="I127" s="42">
        <v>821206</v>
      </c>
    </row>
    <row r="128" spans="1:9" x14ac:dyDescent="0.25">
      <c r="A128" s="174" t="s">
        <v>156</v>
      </c>
      <c r="B128" s="174"/>
      <c r="C128" s="174"/>
      <c r="D128" s="174"/>
      <c r="E128" s="174"/>
      <c r="F128" s="174"/>
      <c r="G128" s="15">
        <v>120</v>
      </c>
      <c r="H128" s="42">
        <v>308612</v>
      </c>
      <c r="I128" s="42">
        <v>331220</v>
      </c>
    </row>
    <row r="129" spans="1:9" x14ac:dyDescent="0.25">
      <c r="A129" s="174" t="s">
        <v>157</v>
      </c>
      <c r="B129" s="174"/>
      <c r="C129" s="174"/>
      <c r="D129" s="174"/>
      <c r="E129" s="174"/>
      <c r="F129" s="174"/>
      <c r="G129" s="15">
        <v>121</v>
      </c>
      <c r="H129" s="42">
        <v>0</v>
      </c>
      <c r="I129" s="42">
        <v>0</v>
      </c>
    </row>
    <row r="130" spans="1:9" x14ac:dyDescent="0.25">
      <c r="A130" s="174" t="s">
        <v>158</v>
      </c>
      <c r="B130" s="174"/>
      <c r="C130" s="174"/>
      <c r="D130" s="174"/>
      <c r="E130" s="174"/>
      <c r="F130" s="174"/>
      <c r="G130" s="15">
        <v>122</v>
      </c>
      <c r="H130" s="56">
        <v>0</v>
      </c>
      <c r="I130" s="56">
        <v>0</v>
      </c>
    </row>
    <row r="131" spans="1:9" x14ac:dyDescent="0.25">
      <c r="A131" s="174" t="s">
        <v>159</v>
      </c>
      <c r="B131" s="174"/>
      <c r="C131" s="174"/>
      <c r="D131" s="174"/>
      <c r="E131" s="174"/>
      <c r="F131" s="174"/>
      <c r="G131" s="15">
        <v>123</v>
      </c>
      <c r="H131" s="56">
        <f>2464195-1500000</f>
        <v>964195</v>
      </c>
      <c r="I131" s="56">
        <v>1330816</v>
      </c>
    </row>
    <row r="132" spans="1:9" ht="22.2" customHeight="1" x14ac:dyDescent="0.25">
      <c r="A132" s="211" t="s">
        <v>160</v>
      </c>
      <c r="B132" s="211"/>
      <c r="C132" s="211"/>
      <c r="D132" s="211"/>
      <c r="E132" s="211"/>
      <c r="F132" s="211"/>
      <c r="G132" s="15">
        <v>124</v>
      </c>
      <c r="H132" s="56">
        <f>94142+12078</f>
        <v>106220</v>
      </c>
      <c r="I132" s="56">
        <v>84492</v>
      </c>
    </row>
    <row r="133" spans="1:9" x14ac:dyDescent="0.25">
      <c r="A133" s="178" t="s">
        <v>390</v>
      </c>
      <c r="B133" s="179"/>
      <c r="C133" s="179"/>
      <c r="D133" s="179"/>
      <c r="E133" s="179"/>
      <c r="F133" s="179"/>
      <c r="G133" s="16">
        <v>125</v>
      </c>
      <c r="H133" s="57">
        <f>H75+H98+H105+H117+H132</f>
        <v>115342865</v>
      </c>
      <c r="I133" s="57">
        <f>I75+I98+I105+I117+I132</f>
        <v>114400873</v>
      </c>
    </row>
    <row r="134" spans="1:9" x14ac:dyDescent="0.25">
      <c r="A134" s="212" t="s">
        <v>161</v>
      </c>
      <c r="B134" s="212"/>
      <c r="C134" s="212"/>
      <c r="D134" s="212"/>
      <c r="E134" s="212"/>
      <c r="F134" s="212"/>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0" zoomScaleNormal="100" zoomScaleSheetLayoutView="100" workbookViewId="0">
      <selection activeCell="N58" sqref="N58"/>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25" t="s">
        <v>162</v>
      </c>
      <c r="B1" s="188"/>
      <c r="C1" s="188"/>
      <c r="D1" s="188"/>
      <c r="E1" s="188"/>
      <c r="F1" s="188"/>
      <c r="G1" s="188"/>
      <c r="H1" s="188"/>
      <c r="I1" s="188"/>
    </row>
    <row r="2" spans="1:9" x14ac:dyDescent="0.25">
      <c r="A2" s="224" t="s">
        <v>516</v>
      </c>
      <c r="B2" s="190"/>
      <c r="C2" s="190"/>
      <c r="D2" s="190"/>
      <c r="E2" s="190"/>
      <c r="F2" s="190"/>
      <c r="G2" s="190"/>
      <c r="H2" s="190"/>
      <c r="I2" s="190"/>
    </row>
    <row r="3" spans="1:9" x14ac:dyDescent="0.25">
      <c r="A3" s="238" t="s">
        <v>493</v>
      </c>
      <c r="B3" s="239"/>
      <c r="C3" s="239"/>
      <c r="D3" s="239"/>
      <c r="E3" s="239"/>
      <c r="F3" s="239"/>
      <c r="G3" s="239"/>
      <c r="H3" s="239"/>
      <c r="I3" s="239"/>
    </row>
    <row r="4" spans="1:9" x14ac:dyDescent="0.25">
      <c r="A4" s="223" t="s">
        <v>514</v>
      </c>
      <c r="B4" s="193"/>
      <c r="C4" s="193"/>
      <c r="D4" s="193"/>
      <c r="E4" s="193"/>
      <c r="F4" s="193"/>
      <c r="G4" s="193"/>
      <c r="H4" s="193"/>
      <c r="I4" s="194"/>
    </row>
    <row r="5" spans="1:9" ht="22.8" thickBot="1" x14ac:dyDescent="0.3">
      <c r="A5" s="221" t="s">
        <v>163</v>
      </c>
      <c r="B5" s="199"/>
      <c r="C5" s="199"/>
      <c r="D5" s="199"/>
      <c r="E5" s="199"/>
      <c r="F5" s="200"/>
      <c r="G5" s="11" t="s">
        <v>164</v>
      </c>
      <c r="H5" s="44" t="s">
        <v>165</v>
      </c>
      <c r="I5" s="44" t="s">
        <v>166</v>
      </c>
    </row>
    <row r="6" spans="1:9" x14ac:dyDescent="0.25">
      <c r="A6" s="222">
        <v>1</v>
      </c>
      <c r="B6" s="196"/>
      <c r="C6" s="196"/>
      <c r="D6" s="196"/>
      <c r="E6" s="196"/>
      <c r="F6" s="197"/>
      <c r="G6" s="13">
        <v>2</v>
      </c>
      <c r="H6" s="19">
        <v>3</v>
      </c>
      <c r="I6" s="19">
        <v>4</v>
      </c>
    </row>
    <row r="7" spans="1:9" x14ac:dyDescent="0.25">
      <c r="A7" s="230" t="s">
        <v>460</v>
      </c>
      <c r="B7" s="231"/>
      <c r="C7" s="231"/>
      <c r="D7" s="231"/>
      <c r="E7" s="231"/>
      <c r="F7" s="231"/>
      <c r="G7" s="23">
        <v>1</v>
      </c>
      <c r="H7" s="61">
        <f>SUM(H8:H12)</f>
        <v>35320472</v>
      </c>
      <c r="I7" s="61">
        <f>SUM(I8:I12)</f>
        <v>26128896</v>
      </c>
    </row>
    <row r="8" spans="1:9" x14ac:dyDescent="0.25">
      <c r="A8" s="174" t="s">
        <v>167</v>
      </c>
      <c r="B8" s="174"/>
      <c r="C8" s="174"/>
      <c r="D8" s="174"/>
      <c r="E8" s="174"/>
      <c r="F8" s="174"/>
      <c r="G8" s="15">
        <v>2</v>
      </c>
      <c r="H8" s="56">
        <v>0</v>
      </c>
      <c r="I8" s="56">
        <v>0</v>
      </c>
    </row>
    <row r="9" spans="1:9" x14ac:dyDescent="0.25">
      <c r="A9" s="174" t="s">
        <v>168</v>
      </c>
      <c r="B9" s="174"/>
      <c r="C9" s="174"/>
      <c r="D9" s="174"/>
      <c r="E9" s="174"/>
      <c r="F9" s="174"/>
      <c r="G9" s="15">
        <v>3</v>
      </c>
      <c r="H9" s="56">
        <v>23599821</v>
      </c>
      <c r="I9" s="56">
        <v>24169596</v>
      </c>
    </row>
    <row r="10" spans="1:9" x14ac:dyDescent="0.25">
      <c r="A10" s="174" t="s">
        <v>169</v>
      </c>
      <c r="B10" s="174"/>
      <c r="C10" s="174"/>
      <c r="D10" s="174"/>
      <c r="E10" s="174"/>
      <c r="F10" s="174"/>
      <c r="G10" s="15">
        <v>4</v>
      </c>
      <c r="H10" s="56">
        <v>0</v>
      </c>
      <c r="I10" s="56">
        <v>0</v>
      </c>
    </row>
    <row r="11" spans="1:9" x14ac:dyDescent="0.25">
      <c r="A11" s="174" t="s">
        <v>170</v>
      </c>
      <c r="B11" s="174"/>
      <c r="C11" s="174"/>
      <c r="D11" s="174"/>
      <c r="E11" s="174"/>
      <c r="F11" s="174"/>
      <c r="G11" s="15">
        <v>5</v>
      </c>
      <c r="H11" s="56">
        <v>581873</v>
      </c>
      <c r="I11" s="56">
        <v>510089</v>
      </c>
    </row>
    <row r="12" spans="1:9" x14ac:dyDescent="0.25">
      <c r="A12" s="174" t="s">
        <v>171</v>
      </c>
      <c r="B12" s="174"/>
      <c r="C12" s="174"/>
      <c r="D12" s="174"/>
      <c r="E12" s="174"/>
      <c r="F12" s="174"/>
      <c r="G12" s="15">
        <v>6</v>
      </c>
      <c r="H12" s="56">
        <f>11720651-581873</f>
        <v>11138778</v>
      </c>
      <c r="I12" s="56">
        <v>1449211</v>
      </c>
    </row>
    <row r="13" spans="1:9" ht="22.2" customHeight="1" x14ac:dyDescent="0.25">
      <c r="A13" s="178" t="s">
        <v>461</v>
      </c>
      <c r="B13" s="179"/>
      <c r="C13" s="179"/>
      <c r="D13" s="179"/>
      <c r="E13" s="179"/>
      <c r="F13" s="179"/>
      <c r="G13" s="16">
        <v>7</v>
      </c>
      <c r="H13" s="57">
        <f>H14+H15+H19+H23+H24+H25+H28+H35</f>
        <v>30351075</v>
      </c>
      <c r="I13" s="57">
        <f>I14+I15+I19+I23+I24+I25+I28+I35</f>
        <v>27074832</v>
      </c>
    </row>
    <row r="14" spans="1:9" x14ac:dyDescent="0.25">
      <c r="A14" s="174" t="s">
        <v>172</v>
      </c>
      <c r="B14" s="174"/>
      <c r="C14" s="174"/>
      <c r="D14" s="174"/>
      <c r="E14" s="174"/>
      <c r="F14" s="174"/>
      <c r="G14" s="15">
        <v>8</v>
      </c>
      <c r="H14" s="56">
        <v>0</v>
      </c>
      <c r="I14" s="56">
        <v>0</v>
      </c>
    </row>
    <row r="15" spans="1:9" x14ac:dyDescent="0.25">
      <c r="A15" s="227" t="s">
        <v>462</v>
      </c>
      <c r="B15" s="227"/>
      <c r="C15" s="227"/>
      <c r="D15" s="227"/>
      <c r="E15" s="227"/>
      <c r="F15" s="227"/>
      <c r="G15" s="16">
        <v>9</v>
      </c>
      <c r="H15" s="57">
        <f>SUM(H16:H18)</f>
        <v>10597121</v>
      </c>
      <c r="I15" s="57">
        <f>SUM(I16:I18)</f>
        <v>10744781</v>
      </c>
    </row>
    <row r="16" spans="1:9" x14ac:dyDescent="0.25">
      <c r="A16" s="226" t="s">
        <v>173</v>
      </c>
      <c r="B16" s="226"/>
      <c r="C16" s="226"/>
      <c r="D16" s="226"/>
      <c r="E16" s="226"/>
      <c r="F16" s="226"/>
      <c r="G16" s="15">
        <v>10</v>
      </c>
      <c r="H16" s="56">
        <v>4938989</v>
      </c>
      <c r="I16" s="56">
        <v>5263482</v>
      </c>
    </row>
    <row r="17" spans="1:9" x14ac:dyDescent="0.25">
      <c r="A17" s="226" t="s">
        <v>174</v>
      </c>
      <c r="B17" s="226"/>
      <c r="C17" s="226"/>
      <c r="D17" s="226"/>
      <c r="E17" s="226"/>
      <c r="F17" s="226"/>
      <c r="G17" s="15">
        <v>11</v>
      </c>
      <c r="H17" s="56">
        <v>35621</v>
      </c>
      <c r="I17" s="56">
        <v>37830</v>
      </c>
    </row>
    <row r="18" spans="1:9" x14ac:dyDescent="0.25">
      <c r="A18" s="226" t="s">
        <v>175</v>
      </c>
      <c r="B18" s="226"/>
      <c r="C18" s="226"/>
      <c r="D18" s="226"/>
      <c r="E18" s="226"/>
      <c r="F18" s="226"/>
      <c r="G18" s="15">
        <v>12</v>
      </c>
      <c r="H18" s="56">
        <v>5622511</v>
      </c>
      <c r="I18" s="56">
        <v>5443469</v>
      </c>
    </row>
    <row r="19" spans="1:9" x14ac:dyDescent="0.25">
      <c r="A19" s="227" t="s">
        <v>463</v>
      </c>
      <c r="B19" s="227"/>
      <c r="C19" s="227"/>
      <c r="D19" s="227"/>
      <c r="E19" s="227"/>
      <c r="F19" s="227"/>
      <c r="G19" s="16">
        <v>13</v>
      </c>
      <c r="H19" s="57">
        <f>SUM(H20:H22)</f>
        <v>8332261</v>
      </c>
      <c r="I19" s="57">
        <f>SUM(I20:I22)</f>
        <v>9875503</v>
      </c>
    </row>
    <row r="20" spans="1:9" x14ac:dyDescent="0.25">
      <c r="A20" s="226" t="s">
        <v>176</v>
      </c>
      <c r="B20" s="226"/>
      <c r="C20" s="226"/>
      <c r="D20" s="226"/>
      <c r="E20" s="226"/>
      <c r="F20" s="226"/>
      <c r="G20" s="15">
        <v>14</v>
      </c>
      <c r="H20" s="56">
        <v>5592209</v>
      </c>
      <c r="I20" s="56">
        <v>6498185</v>
      </c>
    </row>
    <row r="21" spans="1:9" x14ac:dyDescent="0.25">
      <c r="A21" s="226" t="s">
        <v>177</v>
      </c>
      <c r="B21" s="226"/>
      <c r="C21" s="226"/>
      <c r="D21" s="226"/>
      <c r="E21" s="226"/>
      <c r="F21" s="226"/>
      <c r="G21" s="15">
        <v>15</v>
      </c>
      <c r="H21" s="56">
        <f>524030+1216109</f>
        <v>1740139</v>
      </c>
      <c r="I21" s="56">
        <v>2127666</v>
      </c>
    </row>
    <row r="22" spans="1:9" x14ac:dyDescent="0.25">
      <c r="A22" s="226" t="s">
        <v>178</v>
      </c>
      <c r="B22" s="226"/>
      <c r="C22" s="226"/>
      <c r="D22" s="226"/>
      <c r="E22" s="226"/>
      <c r="F22" s="226"/>
      <c r="G22" s="15">
        <v>16</v>
      </c>
      <c r="H22" s="56">
        <v>999913</v>
      </c>
      <c r="I22" s="56">
        <v>1249652</v>
      </c>
    </row>
    <row r="23" spans="1:9" x14ac:dyDescent="0.25">
      <c r="A23" s="174" t="s">
        <v>179</v>
      </c>
      <c r="B23" s="174"/>
      <c r="C23" s="174"/>
      <c r="D23" s="174"/>
      <c r="E23" s="174"/>
      <c r="F23" s="174"/>
      <c r="G23" s="15">
        <v>17</v>
      </c>
      <c r="H23" s="56">
        <v>5700618</v>
      </c>
      <c r="I23" s="56">
        <v>4944160</v>
      </c>
    </row>
    <row r="24" spans="1:9" x14ac:dyDescent="0.25">
      <c r="A24" s="174" t="s">
        <v>180</v>
      </c>
      <c r="B24" s="174"/>
      <c r="C24" s="174"/>
      <c r="D24" s="174"/>
      <c r="E24" s="174"/>
      <c r="F24" s="174"/>
      <c r="G24" s="15">
        <v>18</v>
      </c>
      <c r="H24" s="56">
        <f>2500768-1135268</f>
        <v>1365500</v>
      </c>
      <c r="I24" s="56">
        <v>1288804</v>
      </c>
    </row>
    <row r="25" spans="1:9" x14ac:dyDescent="0.25">
      <c r="A25" s="227" t="s">
        <v>464</v>
      </c>
      <c r="B25" s="227"/>
      <c r="C25" s="227"/>
      <c r="D25" s="227"/>
      <c r="E25" s="227"/>
      <c r="F25" s="227"/>
      <c r="G25" s="16">
        <v>19</v>
      </c>
      <c r="H25" s="57">
        <f>H26+H27</f>
        <v>3220307</v>
      </c>
      <c r="I25" s="57">
        <f>I26+I27</f>
        <v>139903</v>
      </c>
    </row>
    <row r="26" spans="1:9" x14ac:dyDescent="0.25">
      <c r="A26" s="226" t="s">
        <v>181</v>
      </c>
      <c r="B26" s="226"/>
      <c r="C26" s="226"/>
      <c r="D26" s="226"/>
      <c r="E26" s="226"/>
      <c r="F26" s="226"/>
      <c r="G26" s="15">
        <v>20</v>
      </c>
      <c r="H26" s="56">
        <v>3250648</v>
      </c>
      <c r="I26" s="56">
        <v>139903</v>
      </c>
    </row>
    <row r="27" spans="1:9" x14ac:dyDescent="0.25">
      <c r="A27" s="226" t="s">
        <v>182</v>
      </c>
      <c r="B27" s="226"/>
      <c r="C27" s="226"/>
      <c r="D27" s="226"/>
      <c r="E27" s="226"/>
      <c r="F27" s="226"/>
      <c r="G27" s="15">
        <v>21</v>
      </c>
      <c r="H27" s="56">
        <v>-30341</v>
      </c>
      <c r="I27" s="56">
        <v>0</v>
      </c>
    </row>
    <row r="28" spans="1:9" x14ac:dyDescent="0.25">
      <c r="A28" s="227" t="s">
        <v>465</v>
      </c>
      <c r="B28" s="227"/>
      <c r="C28" s="227"/>
      <c r="D28" s="227"/>
      <c r="E28" s="227"/>
      <c r="F28" s="227"/>
      <c r="G28" s="16">
        <v>22</v>
      </c>
      <c r="H28" s="57">
        <f>SUM(H29:H34)</f>
        <v>0</v>
      </c>
      <c r="I28" s="57">
        <f>SUM(I29:I34)</f>
        <v>25218</v>
      </c>
    </row>
    <row r="29" spans="1:9" x14ac:dyDescent="0.25">
      <c r="A29" s="226" t="s">
        <v>183</v>
      </c>
      <c r="B29" s="226"/>
      <c r="C29" s="226"/>
      <c r="D29" s="226"/>
      <c r="E29" s="226"/>
      <c r="F29" s="226"/>
      <c r="G29" s="15">
        <v>23</v>
      </c>
      <c r="H29" s="56">
        <v>0</v>
      </c>
      <c r="I29" s="56">
        <v>-8855</v>
      </c>
    </row>
    <row r="30" spans="1:9" x14ac:dyDescent="0.25">
      <c r="A30" s="226" t="s">
        <v>184</v>
      </c>
      <c r="B30" s="226"/>
      <c r="C30" s="226"/>
      <c r="D30" s="226"/>
      <c r="E30" s="226"/>
      <c r="F30" s="226"/>
      <c r="G30" s="15">
        <v>24</v>
      </c>
      <c r="H30" s="56">
        <v>0</v>
      </c>
      <c r="I30" s="56">
        <v>0</v>
      </c>
    </row>
    <row r="31" spans="1:9" x14ac:dyDescent="0.25">
      <c r="A31" s="226" t="s">
        <v>185</v>
      </c>
      <c r="B31" s="226"/>
      <c r="C31" s="226"/>
      <c r="D31" s="226"/>
      <c r="E31" s="226"/>
      <c r="F31" s="226"/>
      <c r="G31" s="15">
        <v>25</v>
      </c>
      <c r="H31" s="56">
        <v>0</v>
      </c>
      <c r="I31" s="56">
        <v>34073</v>
      </c>
    </row>
    <row r="32" spans="1:9" x14ac:dyDescent="0.25">
      <c r="A32" s="226" t="s">
        <v>186</v>
      </c>
      <c r="B32" s="226"/>
      <c r="C32" s="226"/>
      <c r="D32" s="226"/>
      <c r="E32" s="226"/>
      <c r="F32" s="226"/>
      <c r="G32" s="15">
        <v>26</v>
      </c>
      <c r="H32" s="56">
        <v>0</v>
      </c>
      <c r="I32" s="56">
        <v>0</v>
      </c>
    </row>
    <row r="33" spans="1:9" x14ac:dyDescent="0.25">
      <c r="A33" s="226" t="s">
        <v>187</v>
      </c>
      <c r="B33" s="226"/>
      <c r="C33" s="226"/>
      <c r="D33" s="226"/>
      <c r="E33" s="226"/>
      <c r="F33" s="226"/>
      <c r="G33" s="15">
        <v>27</v>
      </c>
      <c r="H33" s="56">
        <v>0</v>
      </c>
      <c r="I33" s="56">
        <v>0</v>
      </c>
    </row>
    <row r="34" spans="1:9" x14ac:dyDescent="0.25">
      <c r="A34" s="226" t="s">
        <v>188</v>
      </c>
      <c r="B34" s="226"/>
      <c r="C34" s="226"/>
      <c r="D34" s="226"/>
      <c r="E34" s="226"/>
      <c r="F34" s="226"/>
      <c r="G34" s="15">
        <v>28</v>
      </c>
      <c r="H34" s="56">
        <v>0</v>
      </c>
      <c r="I34" s="56">
        <v>0</v>
      </c>
    </row>
    <row r="35" spans="1:9" x14ac:dyDescent="0.25">
      <c r="A35" s="174" t="s">
        <v>189</v>
      </c>
      <c r="B35" s="174"/>
      <c r="C35" s="174"/>
      <c r="D35" s="174"/>
      <c r="E35" s="174"/>
      <c r="F35" s="174"/>
      <c r="G35" s="15">
        <v>29</v>
      </c>
      <c r="H35" s="56">
        <v>1135268</v>
      </c>
      <c r="I35" s="56">
        <v>56463</v>
      </c>
    </row>
    <row r="36" spans="1:9" x14ac:dyDescent="0.25">
      <c r="A36" s="178" t="s">
        <v>466</v>
      </c>
      <c r="B36" s="179"/>
      <c r="C36" s="179"/>
      <c r="D36" s="179"/>
      <c r="E36" s="179"/>
      <c r="F36" s="179"/>
      <c r="G36" s="16">
        <v>30</v>
      </c>
      <c r="H36" s="57">
        <f>SUM(H37:H46)</f>
        <v>11917</v>
      </c>
      <c r="I36" s="57">
        <f>SUM(I37:I46)</f>
        <v>39436</v>
      </c>
    </row>
    <row r="37" spans="1:9" ht="27.6" customHeight="1" x14ac:dyDescent="0.25">
      <c r="A37" s="174" t="s">
        <v>190</v>
      </c>
      <c r="B37" s="174"/>
      <c r="C37" s="174"/>
      <c r="D37" s="174"/>
      <c r="E37" s="174"/>
      <c r="F37" s="174"/>
      <c r="G37" s="15">
        <v>31</v>
      </c>
      <c r="H37" s="56">
        <v>0</v>
      </c>
      <c r="I37" s="56">
        <v>0</v>
      </c>
    </row>
    <row r="38" spans="1:9" ht="25.2" customHeight="1" x14ac:dyDescent="0.25">
      <c r="A38" s="174" t="s">
        <v>191</v>
      </c>
      <c r="B38" s="174"/>
      <c r="C38" s="174"/>
      <c r="D38" s="174"/>
      <c r="E38" s="174"/>
      <c r="F38" s="174"/>
      <c r="G38" s="15">
        <v>32</v>
      </c>
      <c r="H38" s="56">
        <v>0</v>
      </c>
      <c r="I38" s="56">
        <v>0</v>
      </c>
    </row>
    <row r="39" spans="1:9" ht="28.2" customHeight="1" x14ac:dyDescent="0.25">
      <c r="A39" s="174" t="s">
        <v>192</v>
      </c>
      <c r="B39" s="174"/>
      <c r="C39" s="174"/>
      <c r="D39" s="174"/>
      <c r="E39" s="174"/>
      <c r="F39" s="174"/>
      <c r="G39" s="15">
        <v>33</v>
      </c>
      <c r="H39" s="56">
        <v>0</v>
      </c>
      <c r="I39" s="56">
        <v>0</v>
      </c>
    </row>
    <row r="40" spans="1:9" ht="28.2" customHeight="1" x14ac:dyDescent="0.25">
      <c r="A40" s="174" t="s">
        <v>193</v>
      </c>
      <c r="B40" s="174"/>
      <c r="C40" s="174"/>
      <c r="D40" s="174"/>
      <c r="E40" s="174"/>
      <c r="F40" s="174"/>
      <c r="G40" s="15">
        <v>34</v>
      </c>
      <c r="H40" s="56">
        <v>7956</v>
      </c>
      <c r="I40" s="56">
        <v>39009</v>
      </c>
    </row>
    <row r="41" spans="1:9" ht="22.95" customHeight="1" x14ac:dyDescent="0.25">
      <c r="A41" s="174" t="s">
        <v>194</v>
      </c>
      <c r="B41" s="174"/>
      <c r="C41" s="174"/>
      <c r="D41" s="174"/>
      <c r="E41" s="174"/>
      <c r="F41" s="174"/>
      <c r="G41" s="15">
        <v>35</v>
      </c>
      <c r="H41" s="56">
        <v>0</v>
      </c>
      <c r="I41" s="56">
        <v>0</v>
      </c>
    </row>
    <row r="42" spans="1:9" x14ac:dyDescent="0.25">
      <c r="A42" s="174" t="s">
        <v>195</v>
      </c>
      <c r="B42" s="174"/>
      <c r="C42" s="174"/>
      <c r="D42" s="174"/>
      <c r="E42" s="174"/>
      <c r="F42" s="174"/>
      <c r="G42" s="15">
        <v>36</v>
      </c>
      <c r="H42" s="56">
        <v>0</v>
      </c>
      <c r="I42" s="56">
        <v>0</v>
      </c>
    </row>
    <row r="43" spans="1:9" x14ac:dyDescent="0.25">
      <c r="A43" s="174" t="s">
        <v>196</v>
      </c>
      <c r="B43" s="174"/>
      <c r="C43" s="174"/>
      <c r="D43" s="174"/>
      <c r="E43" s="174"/>
      <c r="F43" s="174"/>
      <c r="G43" s="15">
        <v>37</v>
      </c>
      <c r="H43" s="56">
        <v>3961</v>
      </c>
      <c r="I43" s="56">
        <v>427</v>
      </c>
    </row>
    <row r="44" spans="1:9" x14ac:dyDescent="0.25">
      <c r="A44" s="174" t="s">
        <v>197</v>
      </c>
      <c r="B44" s="174"/>
      <c r="C44" s="174"/>
      <c r="D44" s="174"/>
      <c r="E44" s="174"/>
      <c r="F44" s="174"/>
      <c r="G44" s="15">
        <v>38</v>
      </c>
      <c r="H44" s="56">
        <v>0</v>
      </c>
      <c r="I44" s="56">
        <v>0</v>
      </c>
    </row>
    <row r="45" spans="1:9" x14ac:dyDescent="0.25">
      <c r="A45" s="174" t="s">
        <v>198</v>
      </c>
      <c r="B45" s="174"/>
      <c r="C45" s="174"/>
      <c r="D45" s="174"/>
      <c r="E45" s="174"/>
      <c r="F45" s="174"/>
      <c r="G45" s="15">
        <v>39</v>
      </c>
      <c r="H45" s="56">
        <v>0</v>
      </c>
      <c r="I45" s="56">
        <v>0</v>
      </c>
    </row>
    <row r="46" spans="1:9" x14ac:dyDescent="0.25">
      <c r="A46" s="174" t="s">
        <v>199</v>
      </c>
      <c r="B46" s="174"/>
      <c r="C46" s="174"/>
      <c r="D46" s="174"/>
      <c r="E46" s="174"/>
      <c r="F46" s="174"/>
      <c r="G46" s="15">
        <v>40</v>
      </c>
      <c r="H46" s="56">
        <v>0</v>
      </c>
      <c r="I46" s="56">
        <v>0</v>
      </c>
    </row>
    <row r="47" spans="1:9" x14ac:dyDescent="0.25">
      <c r="A47" s="178" t="s">
        <v>467</v>
      </c>
      <c r="B47" s="179"/>
      <c r="C47" s="179"/>
      <c r="D47" s="179"/>
      <c r="E47" s="179"/>
      <c r="F47" s="179"/>
      <c r="G47" s="16">
        <v>41</v>
      </c>
      <c r="H47" s="57">
        <f>SUM(H48:H54)</f>
        <v>1566542</v>
      </c>
      <c r="I47" s="57">
        <f>SUM(I48:I54)</f>
        <v>1802191</v>
      </c>
    </row>
    <row r="48" spans="1:9" ht="23.4" customHeight="1" x14ac:dyDescent="0.25">
      <c r="A48" s="174" t="s">
        <v>200</v>
      </c>
      <c r="B48" s="174"/>
      <c r="C48" s="174"/>
      <c r="D48" s="174"/>
      <c r="E48" s="174"/>
      <c r="F48" s="174"/>
      <c r="G48" s="15">
        <v>42</v>
      </c>
      <c r="H48" s="56">
        <v>0</v>
      </c>
      <c r="I48" s="56">
        <v>0</v>
      </c>
    </row>
    <row r="49" spans="1:9" ht="22.2" customHeight="1" x14ac:dyDescent="0.25">
      <c r="A49" s="229" t="s">
        <v>201</v>
      </c>
      <c r="B49" s="229"/>
      <c r="C49" s="229"/>
      <c r="D49" s="229"/>
      <c r="E49" s="229"/>
      <c r="F49" s="229"/>
      <c r="G49" s="15">
        <v>43</v>
      </c>
      <c r="H49" s="56">
        <v>0</v>
      </c>
      <c r="I49" s="56">
        <v>0</v>
      </c>
    </row>
    <row r="50" spans="1:9" x14ac:dyDescent="0.25">
      <c r="A50" s="229" t="s">
        <v>202</v>
      </c>
      <c r="B50" s="229"/>
      <c r="C50" s="229"/>
      <c r="D50" s="229"/>
      <c r="E50" s="229"/>
      <c r="F50" s="229"/>
      <c r="G50" s="15">
        <v>44</v>
      </c>
      <c r="H50" s="56">
        <v>1566542</v>
      </c>
      <c r="I50" s="56">
        <v>1619701</v>
      </c>
    </row>
    <row r="51" spans="1:9" x14ac:dyDescent="0.25">
      <c r="A51" s="229" t="s">
        <v>203</v>
      </c>
      <c r="B51" s="229"/>
      <c r="C51" s="229"/>
      <c r="D51" s="229"/>
      <c r="E51" s="229"/>
      <c r="F51" s="229"/>
      <c r="G51" s="15">
        <v>45</v>
      </c>
      <c r="H51" s="56">
        <v>0</v>
      </c>
      <c r="I51" s="56">
        <v>0</v>
      </c>
    </row>
    <row r="52" spans="1:9" x14ac:dyDescent="0.25">
      <c r="A52" s="229" t="s">
        <v>204</v>
      </c>
      <c r="B52" s="229"/>
      <c r="C52" s="229"/>
      <c r="D52" s="229"/>
      <c r="E52" s="229"/>
      <c r="F52" s="229"/>
      <c r="G52" s="15">
        <v>46</v>
      </c>
      <c r="H52" s="56">
        <v>0</v>
      </c>
      <c r="I52" s="56">
        <v>0</v>
      </c>
    </row>
    <row r="53" spans="1:9" x14ac:dyDescent="0.25">
      <c r="A53" s="229" t="s">
        <v>205</v>
      </c>
      <c r="B53" s="229"/>
      <c r="C53" s="229"/>
      <c r="D53" s="229"/>
      <c r="E53" s="229"/>
      <c r="F53" s="229"/>
      <c r="G53" s="15">
        <v>47</v>
      </c>
      <c r="H53" s="56">
        <v>0</v>
      </c>
      <c r="I53" s="56">
        <v>182490</v>
      </c>
    </row>
    <row r="54" spans="1:9" x14ac:dyDescent="0.25">
      <c r="A54" s="229" t="s">
        <v>206</v>
      </c>
      <c r="B54" s="229"/>
      <c r="C54" s="229"/>
      <c r="D54" s="229"/>
      <c r="E54" s="229"/>
      <c r="F54" s="229"/>
      <c r="G54" s="15">
        <v>48</v>
      </c>
      <c r="H54" s="56">
        <v>0</v>
      </c>
      <c r="I54" s="56">
        <v>0</v>
      </c>
    </row>
    <row r="55" spans="1:9" ht="30.6" customHeight="1" x14ac:dyDescent="0.25">
      <c r="A55" s="211" t="s">
        <v>207</v>
      </c>
      <c r="B55" s="211"/>
      <c r="C55" s="211"/>
      <c r="D55" s="211"/>
      <c r="E55" s="211"/>
      <c r="F55" s="211"/>
      <c r="G55" s="15">
        <v>49</v>
      </c>
      <c r="H55" s="56">
        <v>0</v>
      </c>
      <c r="I55" s="56">
        <v>0</v>
      </c>
    </row>
    <row r="56" spans="1:9" x14ac:dyDescent="0.25">
      <c r="A56" s="211" t="s">
        <v>208</v>
      </c>
      <c r="B56" s="211"/>
      <c r="C56" s="211"/>
      <c r="D56" s="211"/>
      <c r="E56" s="211"/>
      <c r="F56" s="211"/>
      <c r="G56" s="15">
        <v>50</v>
      </c>
      <c r="H56" s="56">
        <v>0</v>
      </c>
      <c r="I56" s="56">
        <v>0</v>
      </c>
    </row>
    <row r="57" spans="1:9" ht="28.95" customHeight="1" x14ac:dyDescent="0.25">
      <c r="A57" s="211" t="s">
        <v>209</v>
      </c>
      <c r="B57" s="211"/>
      <c r="C57" s="211"/>
      <c r="D57" s="211"/>
      <c r="E57" s="211"/>
      <c r="F57" s="211"/>
      <c r="G57" s="15">
        <v>51</v>
      </c>
      <c r="H57" s="56">
        <v>0</v>
      </c>
      <c r="I57" s="56">
        <v>0</v>
      </c>
    </row>
    <row r="58" spans="1:9" x14ac:dyDescent="0.25">
      <c r="A58" s="211" t="s">
        <v>210</v>
      </c>
      <c r="B58" s="211"/>
      <c r="C58" s="211"/>
      <c r="D58" s="211"/>
      <c r="E58" s="211"/>
      <c r="F58" s="211"/>
      <c r="G58" s="15">
        <v>52</v>
      </c>
      <c r="H58" s="56">
        <v>0</v>
      </c>
      <c r="I58" s="56">
        <v>0</v>
      </c>
    </row>
    <row r="59" spans="1:9" x14ac:dyDescent="0.25">
      <c r="A59" s="178" t="s">
        <v>468</v>
      </c>
      <c r="B59" s="179"/>
      <c r="C59" s="179"/>
      <c r="D59" s="179"/>
      <c r="E59" s="179"/>
      <c r="F59" s="179"/>
      <c r="G59" s="16">
        <v>53</v>
      </c>
      <c r="H59" s="57">
        <f>H7+H36+H55+H56</f>
        <v>35332389</v>
      </c>
      <c r="I59" s="57">
        <f>I7+I36+I55+I56</f>
        <v>26168332</v>
      </c>
    </row>
    <row r="60" spans="1:9" x14ac:dyDescent="0.25">
      <c r="A60" s="178" t="s">
        <v>469</v>
      </c>
      <c r="B60" s="179"/>
      <c r="C60" s="179"/>
      <c r="D60" s="179"/>
      <c r="E60" s="179"/>
      <c r="F60" s="179"/>
      <c r="G60" s="16">
        <v>54</v>
      </c>
      <c r="H60" s="57">
        <f>H13+H47+H57+H58</f>
        <v>31917617</v>
      </c>
      <c r="I60" s="57">
        <f>I13+I47+I57+I58</f>
        <v>28877023</v>
      </c>
    </row>
    <row r="61" spans="1:9" x14ac:dyDescent="0.25">
      <c r="A61" s="178" t="s">
        <v>470</v>
      </c>
      <c r="B61" s="179"/>
      <c r="C61" s="179"/>
      <c r="D61" s="179"/>
      <c r="E61" s="179"/>
      <c r="F61" s="179"/>
      <c r="G61" s="16">
        <v>55</v>
      </c>
      <c r="H61" s="57">
        <f>H59-H60</f>
        <v>3414772</v>
      </c>
      <c r="I61" s="57">
        <f>I59-I60</f>
        <v>-2708691</v>
      </c>
    </row>
    <row r="62" spans="1:9" x14ac:dyDescent="0.25">
      <c r="A62" s="228" t="s">
        <v>471</v>
      </c>
      <c r="B62" s="228"/>
      <c r="C62" s="228"/>
      <c r="D62" s="228"/>
      <c r="E62" s="228"/>
      <c r="F62" s="228"/>
      <c r="G62" s="16">
        <v>56</v>
      </c>
      <c r="H62" s="57">
        <f>+IF((H59-H60)&gt;0,(H59-H60),0)</f>
        <v>3414772</v>
      </c>
      <c r="I62" s="57">
        <f>+IF((I59-I60)&gt;0,(I59-I60),0)</f>
        <v>0</v>
      </c>
    </row>
    <row r="63" spans="1:9" x14ac:dyDescent="0.25">
      <c r="A63" s="228" t="s">
        <v>472</v>
      </c>
      <c r="B63" s="228"/>
      <c r="C63" s="228"/>
      <c r="D63" s="228"/>
      <c r="E63" s="228"/>
      <c r="F63" s="228"/>
      <c r="G63" s="16">
        <v>57</v>
      </c>
      <c r="H63" s="57">
        <f>+IF((H59-H60)&lt;0,(H59-H60),0)</f>
        <v>0</v>
      </c>
      <c r="I63" s="57">
        <f>+IF((I59-I60)&lt;0,(I59-I60),0)</f>
        <v>-2708691</v>
      </c>
    </row>
    <row r="64" spans="1:9" x14ac:dyDescent="0.25">
      <c r="A64" s="211" t="s">
        <v>211</v>
      </c>
      <c r="B64" s="211"/>
      <c r="C64" s="211"/>
      <c r="D64" s="211"/>
      <c r="E64" s="211"/>
      <c r="F64" s="211"/>
      <c r="G64" s="15">
        <v>58</v>
      </c>
      <c r="H64" s="56">
        <v>685805</v>
      </c>
      <c r="I64" s="56">
        <v>-30077</v>
      </c>
    </row>
    <row r="65" spans="1:9" x14ac:dyDescent="0.25">
      <c r="A65" s="178" t="s">
        <v>473</v>
      </c>
      <c r="B65" s="179"/>
      <c r="C65" s="179"/>
      <c r="D65" s="179"/>
      <c r="E65" s="179"/>
      <c r="F65" s="179"/>
      <c r="G65" s="16">
        <v>59</v>
      </c>
      <c r="H65" s="57">
        <f>H61-H64</f>
        <v>2728967</v>
      </c>
      <c r="I65" s="57">
        <f>I61-I64</f>
        <v>-2678614</v>
      </c>
    </row>
    <row r="66" spans="1:9" x14ac:dyDescent="0.25">
      <c r="A66" s="228" t="s">
        <v>474</v>
      </c>
      <c r="B66" s="228"/>
      <c r="C66" s="228"/>
      <c r="D66" s="228"/>
      <c r="E66" s="228"/>
      <c r="F66" s="228"/>
      <c r="G66" s="16">
        <v>60</v>
      </c>
      <c r="H66" s="57">
        <f>+IF((H61-H64)&gt;0,(H61-H64),0)</f>
        <v>2728967</v>
      </c>
      <c r="I66" s="57">
        <f>+IF((I61-I64)&gt;0,(I61-I64),0)</f>
        <v>0</v>
      </c>
    </row>
    <row r="67" spans="1:9" x14ac:dyDescent="0.25">
      <c r="A67" s="232" t="s">
        <v>475</v>
      </c>
      <c r="B67" s="232"/>
      <c r="C67" s="232"/>
      <c r="D67" s="232"/>
      <c r="E67" s="232"/>
      <c r="F67" s="232"/>
      <c r="G67" s="17">
        <v>61</v>
      </c>
      <c r="H67" s="62">
        <f>+IF((H61-H64)&lt;0,(H61-H64),0)</f>
        <v>0</v>
      </c>
      <c r="I67" s="62">
        <f>+IF((I61-I64)&lt;0,(I61-I64),0)</f>
        <v>-2678614</v>
      </c>
    </row>
    <row r="68" spans="1:9" x14ac:dyDescent="0.25">
      <c r="A68" s="219" t="s">
        <v>212</v>
      </c>
      <c r="B68" s="219"/>
      <c r="C68" s="219"/>
      <c r="D68" s="219"/>
      <c r="E68" s="219"/>
      <c r="F68" s="219"/>
      <c r="G68" s="233"/>
      <c r="H68" s="233"/>
      <c r="I68" s="233"/>
    </row>
    <row r="69" spans="1:9" ht="25.95" customHeight="1" x14ac:dyDescent="0.25">
      <c r="A69" s="178" t="s">
        <v>476</v>
      </c>
      <c r="B69" s="179"/>
      <c r="C69" s="179"/>
      <c r="D69" s="179"/>
      <c r="E69" s="179"/>
      <c r="F69" s="179"/>
      <c r="G69" s="16">
        <v>62</v>
      </c>
      <c r="H69" s="57">
        <f>H70-H71</f>
        <v>0</v>
      </c>
      <c r="I69" s="57">
        <f>I70-I71</f>
        <v>0</v>
      </c>
    </row>
    <row r="70" spans="1:9" x14ac:dyDescent="0.25">
      <c r="A70" s="229" t="s">
        <v>213</v>
      </c>
      <c r="B70" s="229"/>
      <c r="C70" s="229"/>
      <c r="D70" s="229"/>
      <c r="E70" s="229"/>
      <c r="F70" s="229"/>
      <c r="G70" s="15">
        <v>63</v>
      </c>
      <c r="H70" s="56">
        <v>0</v>
      </c>
      <c r="I70" s="56">
        <v>0</v>
      </c>
    </row>
    <row r="71" spans="1:9" x14ac:dyDescent="0.25">
      <c r="A71" s="229" t="s">
        <v>214</v>
      </c>
      <c r="B71" s="229"/>
      <c r="C71" s="229"/>
      <c r="D71" s="229"/>
      <c r="E71" s="229"/>
      <c r="F71" s="229"/>
      <c r="G71" s="15">
        <v>64</v>
      </c>
      <c r="H71" s="56">
        <v>0</v>
      </c>
      <c r="I71" s="56">
        <v>0</v>
      </c>
    </row>
    <row r="72" spans="1:9" x14ac:dyDescent="0.25">
      <c r="A72" s="211" t="s">
        <v>215</v>
      </c>
      <c r="B72" s="211"/>
      <c r="C72" s="211"/>
      <c r="D72" s="211"/>
      <c r="E72" s="211"/>
      <c r="F72" s="211"/>
      <c r="G72" s="15">
        <v>65</v>
      </c>
      <c r="H72" s="56">
        <v>0</v>
      </c>
      <c r="I72" s="56">
        <v>0</v>
      </c>
    </row>
    <row r="73" spans="1:9" x14ac:dyDescent="0.25">
      <c r="A73" s="228" t="s">
        <v>477</v>
      </c>
      <c r="B73" s="228"/>
      <c r="C73" s="228"/>
      <c r="D73" s="228"/>
      <c r="E73" s="228"/>
      <c r="F73" s="228"/>
      <c r="G73" s="16">
        <v>66</v>
      </c>
      <c r="H73" s="105">
        <v>0</v>
      </c>
      <c r="I73" s="105">
        <v>0</v>
      </c>
    </row>
    <row r="74" spans="1:9" x14ac:dyDescent="0.25">
      <c r="A74" s="232" t="s">
        <v>478</v>
      </c>
      <c r="B74" s="232"/>
      <c r="C74" s="232"/>
      <c r="D74" s="232"/>
      <c r="E74" s="232"/>
      <c r="F74" s="232"/>
      <c r="G74" s="17">
        <v>67</v>
      </c>
      <c r="H74" s="106">
        <v>0</v>
      </c>
      <c r="I74" s="106">
        <v>0</v>
      </c>
    </row>
    <row r="75" spans="1:9" x14ac:dyDescent="0.25">
      <c r="A75" s="219" t="s">
        <v>216</v>
      </c>
      <c r="B75" s="219"/>
      <c r="C75" s="219"/>
      <c r="D75" s="219"/>
      <c r="E75" s="219"/>
      <c r="F75" s="219"/>
      <c r="G75" s="233"/>
      <c r="H75" s="233"/>
      <c r="I75" s="233"/>
    </row>
    <row r="76" spans="1:9" x14ac:dyDescent="0.25">
      <c r="A76" s="178" t="s">
        <v>479</v>
      </c>
      <c r="B76" s="179"/>
      <c r="C76" s="179"/>
      <c r="D76" s="179"/>
      <c r="E76" s="179"/>
      <c r="F76" s="179"/>
      <c r="G76" s="16">
        <v>68</v>
      </c>
      <c r="H76" s="105">
        <v>0</v>
      </c>
      <c r="I76" s="105">
        <v>0</v>
      </c>
    </row>
    <row r="77" spans="1:9" x14ac:dyDescent="0.25">
      <c r="A77" s="242" t="s">
        <v>480</v>
      </c>
      <c r="B77" s="242"/>
      <c r="C77" s="242"/>
      <c r="D77" s="242"/>
      <c r="E77" s="242"/>
      <c r="F77" s="242"/>
      <c r="G77" s="21">
        <v>69</v>
      </c>
      <c r="H77" s="63">
        <v>0</v>
      </c>
      <c r="I77" s="63">
        <v>0</v>
      </c>
    </row>
    <row r="78" spans="1:9" x14ac:dyDescent="0.25">
      <c r="A78" s="242" t="s">
        <v>481</v>
      </c>
      <c r="B78" s="242"/>
      <c r="C78" s="242"/>
      <c r="D78" s="242"/>
      <c r="E78" s="242"/>
      <c r="F78" s="242"/>
      <c r="G78" s="21">
        <v>70</v>
      </c>
      <c r="H78" s="63">
        <v>0</v>
      </c>
      <c r="I78" s="63">
        <v>0</v>
      </c>
    </row>
    <row r="79" spans="1:9" x14ac:dyDescent="0.25">
      <c r="A79" s="178" t="s">
        <v>482</v>
      </c>
      <c r="B79" s="179"/>
      <c r="C79" s="179"/>
      <c r="D79" s="179"/>
      <c r="E79" s="179"/>
      <c r="F79" s="179"/>
      <c r="G79" s="16">
        <v>71</v>
      </c>
      <c r="H79" s="105">
        <v>0</v>
      </c>
      <c r="I79" s="105">
        <v>0</v>
      </c>
    </row>
    <row r="80" spans="1:9" x14ac:dyDescent="0.25">
      <c r="A80" s="178" t="s">
        <v>483</v>
      </c>
      <c r="B80" s="179"/>
      <c r="C80" s="179"/>
      <c r="D80" s="179"/>
      <c r="E80" s="179"/>
      <c r="F80" s="179"/>
      <c r="G80" s="16">
        <v>72</v>
      </c>
      <c r="H80" s="105">
        <v>0</v>
      </c>
      <c r="I80" s="105">
        <v>0</v>
      </c>
    </row>
    <row r="81" spans="1:9" x14ac:dyDescent="0.25">
      <c r="A81" s="228" t="s">
        <v>484</v>
      </c>
      <c r="B81" s="228"/>
      <c r="C81" s="228"/>
      <c r="D81" s="228"/>
      <c r="E81" s="228"/>
      <c r="F81" s="228"/>
      <c r="G81" s="16">
        <v>73</v>
      </c>
      <c r="H81" s="105">
        <v>0</v>
      </c>
      <c r="I81" s="105">
        <v>0</v>
      </c>
    </row>
    <row r="82" spans="1:9" x14ac:dyDescent="0.25">
      <c r="A82" s="232" t="s">
        <v>485</v>
      </c>
      <c r="B82" s="232"/>
      <c r="C82" s="232"/>
      <c r="D82" s="232"/>
      <c r="E82" s="232"/>
      <c r="F82" s="232"/>
      <c r="G82" s="16">
        <v>74</v>
      </c>
      <c r="H82" s="106">
        <v>0</v>
      </c>
      <c r="I82" s="106">
        <v>0</v>
      </c>
    </row>
    <row r="83" spans="1:9" x14ac:dyDescent="0.25">
      <c r="A83" s="219" t="s">
        <v>217</v>
      </c>
      <c r="B83" s="219"/>
      <c r="C83" s="219"/>
      <c r="D83" s="219"/>
      <c r="E83" s="219"/>
      <c r="F83" s="219"/>
      <c r="G83" s="233"/>
      <c r="H83" s="233"/>
      <c r="I83" s="233"/>
    </row>
    <row r="84" spans="1:9" x14ac:dyDescent="0.25">
      <c r="A84" s="234" t="s">
        <v>486</v>
      </c>
      <c r="B84" s="235"/>
      <c r="C84" s="235"/>
      <c r="D84" s="235"/>
      <c r="E84" s="235"/>
      <c r="F84" s="235"/>
      <c r="G84" s="16">
        <v>75</v>
      </c>
      <c r="H84" s="51">
        <f>H85+H86</f>
        <v>0</v>
      </c>
      <c r="I84" s="51">
        <f>I85+I86</f>
        <v>0</v>
      </c>
    </row>
    <row r="85" spans="1:9" x14ac:dyDescent="0.25">
      <c r="A85" s="236" t="s">
        <v>218</v>
      </c>
      <c r="B85" s="236"/>
      <c r="C85" s="236"/>
      <c r="D85" s="236"/>
      <c r="E85" s="236"/>
      <c r="F85" s="236"/>
      <c r="G85" s="15">
        <v>76</v>
      </c>
      <c r="H85" s="50">
        <v>0</v>
      </c>
      <c r="I85" s="50">
        <v>0</v>
      </c>
    </row>
    <row r="86" spans="1:9" x14ac:dyDescent="0.25">
      <c r="A86" s="237" t="s">
        <v>219</v>
      </c>
      <c r="B86" s="237"/>
      <c r="C86" s="237"/>
      <c r="D86" s="237"/>
      <c r="E86" s="237"/>
      <c r="F86" s="237"/>
      <c r="G86" s="18">
        <v>77</v>
      </c>
      <c r="H86" s="64">
        <v>0</v>
      </c>
      <c r="I86" s="64">
        <v>0</v>
      </c>
    </row>
    <row r="87" spans="1:9" x14ac:dyDescent="0.25">
      <c r="A87" s="245" t="s">
        <v>220</v>
      </c>
      <c r="B87" s="245"/>
      <c r="C87" s="245"/>
      <c r="D87" s="245"/>
      <c r="E87" s="245"/>
      <c r="F87" s="245"/>
      <c r="G87" s="246"/>
      <c r="H87" s="246"/>
      <c r="I87" s="246"/>
    </row>
    <row r="88" spans="1:9" x14ac:dyDescent="0.25">
      <c r="A88" s="247" t="s">
        <v>221</v>
      </c>
      <c r="B88" s="247"/>
      <c r="C88" s="247"/>
      <c r="D88" s="247"/>
      <c r="E88" s="247"/>
      <c r="F88" s="247"/>
      <c r="G88" s="15">
        <v>78</v>
      </c>
      <c r="H88" s="50">
        <f>+H66</f>
        <v>2728967</v>
      </c>
      <c r="I88" s="50">
        <f>+I67</f>
        <v>-2678614</v>
      </c>
    </row>
    <row r="89" spans="1:9" ht="24.6" customHeight="1" x14ac:dyDescent="0.25">
      <c r="A89" s="240" t="s">
        <v>487</v>
      </c>
      <c r="B89" s="240"/>
      <c r="C89" s="240"/>
      <c r="D89" s="240"/>
      <c r="E89" s="240"/>
      <c r="F89" s="240"/>
      <c r="G89" s="16">
        <v>79</v>
      </c>
      <c r="H89" s="51">
        <f>H90+H97</f>
        <v>0</v>
      </c>
      <c r="I89" s="51">
        <f>I90+I97</f>
        <v>0</v>
      </c>
    </row>
    <row r="90" spans="1:9" ht="27" customHeight="1" x14ac:dyDescent="0.25">
      <c r="A90" s="240" t="s">
        <v>488</v>
      </c>
      <c r="B90" s="240"/>
      <c r="C90" s="240"/>
      <c r="D90" s="240"/>
      <c r="E90" s="240"/>
      <c r="F90" s="240"/>
      <c r="G90" s="16">
        <v>80</v>
      </c>
      <c r="H90" s="51">
        <f>H91+H92+H93+H94+H95</f>
        <v>0</v>
      </c>
      <c r="I90" s="51">
        <f>I91+I92+I93+I94+I95</f>
        <v>0</v>
      </c>
    </row>
    <row r="91" spans="1:9" ht="21.6" customHeight="1" x14ac:dyDescent="0.25">
      <c r="A91" s="229" t="s">
        <v>393</v>
      </c>
      <c r="B91" s="229"/>
      <c r="C91" s="229"/>
      <c r="D91" s="229"/>
      <c r="E91" s="229"/>
      <c r="F91" s="229"/>
      <c r="G91" s="15">
        <v>81</v>
      </c>
      <c r="H91" s="50">
        <v>0</v>
      </c>
      <c r="I91" s="50">
        <v>0</v>
      </c>
    </row>
    <row r="92" spans="1:9" ht="21.6" customHeight="1" x14ac:dyDescent="0.25">
      <c r="A92" s="229" t="s">
        <v>394</v>
      </c>
      <c r="B92" s="229"/>
      <c r="C92" s="229"/>
      <c r="D92" s="229"/>
      <c r="E92" s="229"/>
      <c r="F92" s="229"/>
      <c r="G92" s="15">
        <v>82</v>
      </c>
      <c r="H92" s="50">
        <v>0</v>
      </c>
      <c r="I92" s="50">
        <v>0</v>
      </c>
    </row>
    <row r="93" spans="1:9" ht="26.25" customHeight="1" x14ac:dyDescent="0.25">
      <c r="A93" s="229" t="s">
        <v>395</v>
      </c>
      <c r="B93" s="229"/>
      <c r="C93" s="229"/>
      <c r="D93" s="229"/>
      <c r="E93" s="229"/>
      <c r="F93" s="229"/>
      <c r="G93" s="15">
        <v>83</v>
      </c>
      <c r="H93" s="50">
        <v>0</v>
      </c>
      <c r="I93" s="50">
        <v>0</v>
      </c>
    </row>
    <row r="94" spans="1:9" ht="24.6" customHeight="1" x14ac:dyDescent="0.25">
      <c r="A94" s="229" t="s">
        <v>396</v>
      </c>
      <c r="B94" s="229"/>
      <c r="C94" s="229"/>
      <c r="D94" s="229"/>
      <c r="E94" s="229"/>
      <c r="F94" s="229"/>
      <c r="G94" s="15">
        <v>84</v>
      </c>
      <c r="H94" s="50">
        <v>0</v>
      </c>
      <c r="I94" s="50">
        <v>0</v>
      </c>
    </row>
    <row r="95" spans="1:9" ht="14.25" customHeight="1" x14ac:dyDescent="0.25">
      <c r="A95" s="229" t="s">
        <v>397</v>
      </c>
      <c r="B95" s="229"/>
      <c r="C95" s="229"/>
      <c r="D95" s="229"/>
      <c r="E95" s="229"/>
      <c r="F95" s="229"/>
      <c r="G95" s="15">
        <v>85</v>
      </c>
      <c r="H95" s="50">
        <v>0</v>
      </c>
      <c r="I95" s="50">
        <v>0</v>
      </c>
    </row>
    <row r="96" spans="1:9" x14ac:dyDescent="0.25">
      <c r="A96" s="229" t="s">
        <v>398</v>
      </c>
      <c r="B96" s="229"/>
      <c r="C96" s="229"/>
      <c r="D96" s="229"/>
      <c r="E96" s="229"/>
      <c r="F96" s="229"/>
      <c r="G96" s="15">
        <v>86</v>
      </c>
      <c r="H96" s="50">
        <v>0</v>
      </c>
      <c r="I96" s="50">
        <v>0</v>
      </c>
    </row>
    <row r="97" spans="1:9" ht="27.6" customHeight="1" x14ac:dyDescent="0.25">
      <c r="A97" s="240" t="s">
        <v>489</v>
      </c>
      <c r="B97" s="240"/>
      <c r="C97" s="240"/>
      <c r="D97" s="240"/>
      <c r="E97" s="240"/>
      <c r="F97" s="240"/>
      <c r="G97" s="16">
        <v>87</v>
      </c>
      <c r="H97" s="51">
        <f>H98+H99+H100+H101+H102+H103+H104+H105</f>
        <v>0</v>
      </c>
      <c r="I97" s="51">
        <f>I98+I99+I100+I101+I102+I103+I104+I105</f>
        <v>0</v>
      </c>
    </row>
    <row r="98" spans="1:9" ht="17.25" customHeight="1" x14ac:dyDescent="0.25">
      <c r="A98" s="229" t="s">
        <v>392</v>
      </c>
      <c r="B98" s="229"/>
      <c r="C98" s="229"/>
      <c r="D98" s="229"/>
      <c r="E98" s="229"/>
      <c r="F98" s="229"/>
      <c r="G98" s="15">
        <v>88</v>
      </c>
      <c r="H98" s="50">
        <v>0</v>
      </c>
      <c r="I98" s="50">
        <v>0</v>
      </c>
    </row>
    <row r="99" spans="1:9" ht="27.6" customHeight="1" x14ac:dyDescent="0.25">
      <c r="A99" s="229" t="s">
        <v>399</v>
      </c>
      <c r="B99" s="229"/>
      <c r="C99" s="229"/>
      <c r="D99" s="229"/>
      <c r="E99" s="229"/>
      <c r="F99" s="229"/>
      <c r="G99" s="15">
        <v>89</v>
      </c>
      <c r="H99" s="50">
        <v>0</v>
      </c>
      <c r="I99" s="50">
        <v>0</v>
      </c>
    </row>
    <row r="100" spans="1:9" ht="14.25" customHeight="1" x14ac:dyDescent="0.25">
      <c r="A100" s="229" t="s">
        <v>400</v>
      </c>
      <c r="B100" s="229"/>
      <c r="C100" s="229"/>
      <c r="D100" s="229"/>
      <c r="E100" s="229"/>
      <c r="F100" s="229"/>
      <c r="G100" s="15">
        <v>90</v>
      </c>
      <c r="H100" s="50">
        <v>0</v>
      </c>
      <c r="I100" s="50">
        <v>0</v>
      </c>
    </row>
    <row r="101" spans="1:9" ht="27.6" customHeight="1" x14ac:dyDescent="0.25">
      <c r="A101" s="229" t="s">
        <v>401</v>
      </c>
      <c r="B101" s="229"/>
      <c r="C101" s="229"/>
      <c r="D101" s="229"/>
      <c r="E101" s="229"/>
      <c r="F101" s="229"/>
      <c r="G101" s="15">
        <v>91</v>
      </c>
      <c r="H101" s="50">
        <v>0</v>
      </c>
      <c r="I101" s="50">
        <v>0</v>
      </c>
    </row>
    <row r="102" spans="1:9" ht="27.6" customHeight="1" x14ac:dyDescent="0.25">
      <c r="A102" s="229" t="s">
        <v>402</v>
      </c>
      <c r="B102" s="229"/>
      <c r="C102" s="229"/>
      <c r="D102" s="229"/>
      <c r="E102" s="229"/>
      <c r="F102" s="229"/>
      <c r="G102" s="15">
        <v>92</v>
      </c>
      <c r="H102" s="50">
        <v>0</v>
      </c>
      <c r="I102" s="50">
        <v>0</v>
      </c>
    </row>
    <row r="103" spans="1:9" ht="18" customHeight="1" x14ac:dyDescent="0.25">
      <c r="A103" s="229" t="s">
        <v>403</v>
      </c>
      <c r="B103" s="229"/>
      <c r="C103" s="229"/>
      <c r="D103" s="229"/>
      <c r="E103" s="229"/>
      <c r="F103" s="229"/>
      <c r="G103" s="15">
        <v>93</v>
      </c>
      <c r="H103" s="50">
        <v>0</v>
      </c>
      <c r="I103" s="50">
        <v>0</v>
      </c>
    </row>
    <row r="104" spans="1:9" ht="16.5" customHeight="1" x14ac:dyDescent="0.25">
      <c r="A104" s="229" t="s">
        <v>404</v>
      </c>
      <c r="B104" s="229"/>
      <c r="C104" s="229"/>
      <c r="D104" s="229"/>
      <c r="E104" s="229"/>
      <c r="F104" s="229"/>
      <c r="G104" s="15">
        <v>94</v>
      </c>
      <c r="H104" s="50">
        <v>0</v>
      </c>
      <c r="I104" s="50">
        <v>0</v>
      </c>
    </row>
    <row r="105" spans="1:9" ht="16.5" customHeight="1" x14ac:dyDescent="0.25">
      <c r="A105" s="229" t="s">
        <v>405</v>
      </c>
      <c r="B105" s="229"/>
      <c r="C105" s="229"/>
      <c r="D105" s="229"/>
      <c r="E105" s="229"/>
      <c r="F105" s="229"/>
      <c r="G105" s="15">
        <v>95</v>
      </c>
      <c r="H105" s="50">
        <v>0</v>
      </c>
      <c r="I105" s="50">
        <v>0</v>
      </c>
    </row>
    <row r="106" spans="1:9" ht="31.5" customHeight="1" x14ac:dyDescent="0.25">
      <c r="A106" s="229" t="s">
        <v>406</v>
      </c>
      <c r="B106" s="229"/>
      <c r="C106" s="229"/>
      <c r="D106" s="229"/>
      <c r="E106" s="229"/>
      <c r="F106" s="229"/>
      <c r="G106" s="15">
        <v>96</v>
      </c>
      <c r="H106" s="50">
        <v>0</v>
      </c>
      <c r="I106" s="50">
        <v>0</v>
      </c>
    </row>
    <row r="107" spans="1:9" ht="31.2" customHeight="1" x14ac:dyDescent="0.25">
      <c r="A107" s="241" t="s">
        <v>490</v>
      </c>
      <c r="B107" s="241"/>
      <c r="C107" s="241"/>
      <c r="D107" s="241"/>
      <c r="E107" s="241"/>
      <c r="F107" s="241"/>
      <c r="G107" s="17">
        <v>97</v>
      </c>
      <c r="H107" s="52">
        <f>H90+H97-H96-H106</f>
        <v>0</v>
      </c>
      <c r="I107" s="52">
        <f>I90+I97-I96-I106</f>
        <v>0</v>
      </c>
    </row>
    <row r="108" spans="1:9" ht="31.2" customHeight="1" x14ac:dyDescent="0.25">
      <c r="A108" s="241" t="s">
        <v>491</v>
      </c>
      <c r="B108" s="241"/>
      <c r="C108" s="241"/>
      <c r="D108" s="241"/>
      <c r="E108" s="241"/>
      <c r="F108" s="241"/>
      <c r="G108" s="17">
        <v>98</v>
      </c>
      <c r="H108" s="52">
        <f>H88+H107</f>
        <v>2728967</v>
      </c>
      <c r="I108" s="52">
        <f>I88+I107</f>
        <v>-2678614</v>
      </c>
    </row>
    <row r="109" spans="1:9" ht="28.95" customHeight="1" x14ac:dyDescent="0.25">
      <c r="A109" s="219" t="s">
        <v>222</v>
      </c>
      <c r="B109" s="219"/>
      <c r="C109" s="219"/>
      <c r="D109" s="219"/>
      <c r="E109" s="219"/>
      <c r="F109" s="219"/>
      <c r="G109" s="233"/>
      <c r="H109" s="233"/>
      <c r="I109" s="233"/>
    </row>
    <row r="110" spans="1:9" ht="23.4" customHeight="1" x14ac:dyDescent="0.25">
      <c r="A110" s="234" t="s">
        <v>492</v>
      </c>
      <c r="B110" s="235"/>
      <c r="C110" s="235"/>
      <c r="D110" s="235"/>
      <c r="E110" s="235"/>
      <c r="F110" s="235"/>
      <c r="G110" s="16">
        <v>99</v>
      </c>
      <c r="H110" s="51">
        <f>H111+H112</f>
        <v>2728967</v>
      </c>
      <c r="I110" s="51">
        <f>I111+I112</f>
        <v>-2678614</v>
      </c>
    </row>
    <row r="111" spans="1:9" x14ac:dyDescent="0.25">
      <c r="A111" s="243" t="s">
        <v>407</v>
      </c>
      <c r="B111" s="236"/>
      <c r="C111" s="236"/>
      <c r="D111" s="236"/>
      <c r="E111" s="236"/>
      <c r="F111" s="236"/>
      <c r="G111" s="15">
        <v>100</v>
      </c>
      <c r="H111" s="50">
        <f>+H108</f>
        <v>2728967</v>
      </c>
      <c r="I111" s="50">
        <f>+I108</f>
        <v>-2678614</v>
      </c>
    </row>
    <row r="112" spans="1:9" x14ac:dyDescent="0.25">
      <c r="A112" s="244" t="s">
        <v>408</v>
      </c>
      <c r="B112" s="237"/>
      <c r="C112" s="237"/>
      <c r="D112" s="237"/>
      <c r="E112" s="237"/>
      <c r="F112" s="237"/>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54" sqref="L54"/>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25" t="s">
        <v>223</v>
      </c>
      <c r="B1" s="248"/>
      <c r="C1" s="248"/>
      <c r="D1" s="248"/>
      <c r="E1" s="248"/>
      <c r="F1" s="248"/>
      <c r="G1" s="248"/>
      <c r="H1" s="248"/>
      <c r="I1" s="248"/>
    </row>
    <row r="2" spans="1:9" x14ac:dyDescent="0.25">
      <c r="A2" s="224" t="s">
        <v>517</v>
      </c>
      <c r="B2" s="190"/>
      <c r="C2" s="190"/>
      <c r="D2" s="190"/>
      <c r="E2" s="190"/>
      <c r="F2" s="190"/>
      <c r="G2" s="190"/>
      <c r="H2" s="190"/>
      <c r="I2" s="190"/>
    </row>
    <row r="3" spans="1:9" x14ac:dyDescent="0.25">
      <c r="A3" s="238" t="s">
        <v>493</v>
      </c>
      <c r="B3" s="256"/>
      <c r="C3" s="256"/>
      <c r="D3" s="256"/>
      <c r="E3" s="256"/>
      <c r="F3" s="256"/>
      <c r="G3" s="256"/>
      <c r="H3" s="256"/>
      <c r="I3" s="256"/>
    </row>
    <row r="4" spans="1:9" x14ac:dyDescent="0.25">
      <c r="A4" s="252" t="s">
        <v>514</v>
      </c>
      <c r="B4" s="193"/>
      <c r="C4" s="193"/>
      <c r="D4" s="193"/>
      <c r="E4" s="193"/>
      <c r="F4" s="193"/>
      <c r="G4" s="193"/>
      <c r="H4" s="193"/>
      <c r="I4" s="194"/>
    </row>
    <row r="5" spans="1:9" ht="21" thickBot="1" x14ac:dyDescent="0.3">
      <c r="A5" s="263" t="s">
        <v>224</v>
      </c>
      <c r="B5" s="264"/>
      <c r="C5" s="264"/>
      <c r="D5" s="264"/>
      <c r="E5" s="264"/>
      <c r="F5" s="265"/>
      <c r="G5" s="12" t="s">
        <v>225</v>
      </c>
      <c r="H5" s="44" t="s">
        <v>226</v>
      </c>
      <c r="I5" s="44" t="s">
        <v>227</v>
      </c>
    </row>
    <row r="6" spans="1:9" x14ac:dyDescent="0.25">
      <c r="A6" s="266">
        <v>1</v>
      </c>
      <c r="B6" s="267"/>
      <c r="C6" s="267"/>
      <c r="D6" s="267"/>
      <c r="E6" s="267"/>
      <c r="F6" s="268"/>
      <c r="G6" s="19">
        <v>2</v>
      </c>
      <c r="H6" s="19" t="s">
        <v>228</v>
      </c>
      <c r="I6" s="19" t="s">
        <v>229</v>
      </c>
    </row>
    <row r="7" spans="1:9" x14ac:dyDescent="0.25">
      <c r="A7" s="269" t="s">
        <v>230</v>
      </c>
      <c r="B7" s="270"/>
      <c r="C7" s="270"/>
      <c r="D7" s="270"/>
      <c r="E7" s="270"/>
      <c r="F7" s="270"/>
      <c r="G7" s="270"/>
      <c r="H7" s="270"/>
      <c r="I7" s="271"/>
    </row>
    <row r="8" spans="1:9" ht="12.75" customHeight="1" x14ac:dyDescent="0.25">
      <c r="A8" s="272" t="s">
        <v>231</v>
      </c>
      <c r="B8" s="273"/>
      <c r="C8" s="273"/>
      <c r="D8" s="273"/>
      <c r="E8" s="273"/>
      <c r="F8" s="274"/>
      <c r="G8" s="20">
        <v>1</v>
      </c>
      <c r="H8" s="45">
        <v>3414772</v>
      </c>
      <c r="I8" s="45">
        <v>-2708691</v>
      </c>
    </row>
    <row r="9" spans="1:9" ht="12.75" customHeight="1" x14ac:dyDescent="0.25">
      <c r="A9" s="260" t="s">
        <v>232</v>
      </c>
      <c r="B9" s="261"/>
      <c r="C9" s="261"/>
      <c r="D9" s="261"/>
      <c r="E9" s="261"/>
      <c r="F9" s="262"/>
      <c r="G9" s="16">
        <v>2</v>
      </c>
      <c r="H9" s="46">
        <f>H10+H11+H12+H13+H14+H15+H16+H17</f>
        <v>9573839</v>
      </c>
      <c r="I9" s="46">
        <f>I10+I11+I12+I13+I14+I15+I16+I17</f>
        <v>6872036</v>
      </c>
    </row>
    <row r="10" spans="1:9" ht="12.75" customHeight="1" x14ac:dyDescent="0.25">
      <c r="A10" s="253" t="s">
        <v>233</v>
      </c>
      <c r="B10" s="254"/>
      <c r="C10" s="254"/>
      <c r="D10" s="254"/>
      <c r="E10" s="254"/>
      <c r="F10" s="255"/>
      <c r="G10" s="21">
        <v>3</v>
      </c>
      <c r="H10" s="47">
        <v>5700618</v>
      </c>
      <c r="I10" s="47">
        <v>4944160</v>
      </c>
    </row>
    <row r="11" spans="1:9" ht="31.2" customHeight="1" x14ac:dyDescent="0.25">
      <c r="A11" s="253" t="s">
        <v>234</v>
      </c>
      <c r="B11" s="254"/>
      <c r="C11" s="254"/>
      <c r="D11" s="254"/>
      <c r="E11" s="254"/>
      <c r="F11" s="255"/>
      <c r="G11" s="21">
        <v>4</v>
      </c>
      <c r="H11" s="47">
        <v>2278296</v>
      </c>
      <c r="I11" s="47">
        <v>139903</v>
      </c>
    </row>
    <row r="12" spans="1:9" ht="28.2" customHeight="1" x14ac:dyDescent="0.25">
      <c r="A12" s="253" t="s">
        <v>235</v>
      </c>
      <c r="B12" s="254"/>
      <c r="C12" s="254"/>
      <c r="D12" s="254"/>
      <c r="E12" s="254"/>
      <c r="F12" s="255"/>
      <c r="G12" s="21">
        <v>5</v>
      </c>
      <c r="H12" s="47">
        <v>-30341</v>
      </c>
      <c r="I12" s="47">
        <v>182490</v>
      </c>
    </row>
    <row r="13" spans="1:9" ht="12.75" customHeight="1" x14ac:dyDescent="0.25">
      <c r="A13" s="253" t="s">
        <v>236</v>
      </c>
      <c r="B13" s="254"/>
      <c r="C13" s="254"/>
      <c r="D13" s="254"/>
      <c r="E13" s="254"/>
      <c r="F13" s="255"/>
      <c r="G13" s="21">
        <v>6</v>
      </c>
      <c r="H13" s="47">
        <v>-11917</v>
      </c>
      <c r="I13" s="47">
        <v>-39436</v>
      </c>
    </row>
    <row r="14" spans="1:9" ht="12.75" customHeight="1" x14ac:dyDescent="0.25">
      <c r="A14" s="253" t="s">
        <v>237</v>
      </c>
      <c r="B14" s="254"/>
      <c r="C14" s="254"/>
      <c r="D14" s="254"/>
      <c r="E14" s="254"/>
      <c r="F14" s="255"/>
      <c r="G14" s="21">
        <v>7</v>
      </c>
      <c r="H14" s="47">
        <v>1566542</v>
      </c>
      <c r="I14" s="47">
        <v>1619701</v>
      </c>
    </row>
    <row r="15" spans="1:9" ht="12.75" customHeight="1" x14ac:dyDescent="0.25">
      <c r="A15" s="253" t="s">
        <v>238</v>
      </c>
      <c r="B15" s="254"/>
      <c r="C15" s="254"/>
      <c r="D15" s="254"/>
      <c r="E15" s="254"/>
      <c r="F15" s="255"/>
      <c r="G15" s="21">
        <v>8</v>
      </c>
      <c r="H15" s="47">
        <v>70641</v>
      </c>
      <c r="I15" s="47">
        <v>25218</v>
      </c>
    </row>
    <row r="16" spans="1:9" ht="12.75" customHeight="1" x14ac:dyDescent="0.25">
      <c r="A16" s="253" t="s">
        <v>239</v>
      </c>
      <c r="B16" s="254"/>
      <c r="C16" s="254"/>
      <c r="D16" s="254"/>
      <c r="E16" s="254"/>
      <c r="F16" s="255"/>
      <c r="G16" s="21">
        <v>9</v>
      </c>
      <c r="H16" s="47">
        <v>0</v>
      </c>
      <c r="I16" s="47">
        <v>0</v>
      </c>
    </row>
    <row r="17" spans="1:9" ht="27.6" customHeight="1" x14ac:dyDescent="0.25">
      <c r="A17" s="253" t="s">
        <v>240</v>
      </c>
      <c r="B17" s="254"/>
      <c r="C17" s="254"/>
      <c r="D17" s="254"/>
      <c r="E17" s="254"/>
      <c r="F17" s="255"/>
      <c r="G17" s="21">
        <v>10</v>
      </c>
      <c r="H17" s="47">
        <v>0</v>
      </c>
      <c r="I17" s="47">
        <v>0</v>
      </c>
    </row>
    <row r="18" spans="1:9" ht="29.4" customHeight="1" x14ac:dyDescent="0.25">
      <c r="A18" s="257" t="s">
        <v>241</v>
      </c>
      <c r="B18" s="258"/>
      <c r="C18" s="258"/>
      <c r="D18" s="258"/>
      <c r="E18" s="258"/>
      <c r="F18" s="259"/>
      <c r="G18" s="16">
        <v>11</v>
      </c>
      <c r="H18" s="46">
        <f>H8+H9</f>
        <v>12988611</v>
      </c>
      <c r="I18" s="46">
        <f>I8+I9</f>
        <v>4163345</v>
      </c>
    </row>
    <row r="19" spans="1:9" ht="12.75" customHeight="1" x14ac:dyDescent="0.25">
      <c r="A19" s="260" t="s">
        <v>242</v>
      </c>
      <c r="B19" s="261"/>
      <c r="C19" s="261"/>
      <c r="D19" s="261"/>
      <c r="E19" s="261"/>
      <c r="F19" s="262"/>
      <c r="G19" s="16">
        <v>12</v>
      </c>
      <c r="H19" s="46">
        <f>H20+H21+H22+H23</f>
        <v>15727010</v>
      </c>
      <c r="I19" s="46">
        <f>I20+I21+I22+I23</f>
        <v>583007</v>
      </c>
    </row>
    <row r="20" spans="1:9" ht="12.75" customHeight="1" x14ac:dyDescent="0.25">
      <c r="A20" s="253" t="s">
        <v>243</v>
      </c>
      <c r="B20" s="254"/>
      <c r="C20" s="254"/>
      <c r="D20" s="254"/>
      <c r="E20" s="254"/>
      <c r="F20" s="255"/>
      <c r="G20" s="21">
        <v>13</v>
      </c>
      <c r="H20" s="47">
        <v>1279637</v>
      </c>
      <c r="I20" s="47">
        <v>479569</v>
      </c>
    </row>
    <row r="21" spans="1:9" ht="12.75" customHeight="1" x14ac:dyDescent="0.25">
      <c r="A21" s="253" t="s">
        <v>244</v>
      </c>
      <c r="B21" s="254"/>
      <c r="C21" s="254"/>
      <c r="D21" s="254"/>
      <c r="E21" s="254"/>
      <c r="F21" s="255"/>
      <c r="G21" s="21">
        <v>14</v>
      </c>
      <c r="H21" s="47">
        <v>161724</v>
      </c>
      <c r="I21" s="47">
        <v>-304424</v>
      </c>
    </row>
    <row r="22" spans="1:9" ht="12.75" customHeight="1" x14ac:dyDescent="0.25">
      <c r="A22" s="253" t="s">
        <v>245</v>
      </c>
      <c r="B22" s="254"/>
      <c r="C22" s="254"/>
      <c r="D22" s="254"/>
      <c r="E22" s="254"/>
      <c r="F22" s="255"/>
      <c r="G22" s="21">
        <v>15</v>
      </c>
      <c r="H22" s="47">
        <v>39246</v>
      </c>
      <c r="I22" s="47">
        <v>-44959</v>
      </c>
    </row>
    <row r="23" spans="1:9" ht="12.75" customHeight="1" x14ac:dyDescent="0.25">
      <c r="A23" s="253" t="s">
        <v>246</v>
      </c>
      <c r="B23" s="254"/>
      <c r="C23" s="254"/>
      <c r="D23" s="254"/>
      <c r="E23" s="254"/>
      <c r="F23" s="255"/>
      <c r="G23" s="21">
        <v>16</v>
      </c>
      <c r="H23" s="47">
        <v>14246403</v>
      </c>
      <c r="I23" s="47">
        <v>452821</v>
      </c>
    </row>
    <row r="24" spans="1:9" ht="12.75" customHeight="1" x14ac:dyDescent="0.25">
      <c r="A24" s="257" t="s">
        <v>247</v>
      </c>
      <c r="B24" s="258"/>
      <c r="C24" s="258"/>
      <c r="D24" s="258"/>
      <c r="E24" s="258"/>
      <c r="F24" s="259"/>
      <c r="G24" s="16">
        <v>17</v>
      </c>
      <c r="H24" s="46">
        <f>H18+H19</f>
        <v>28715621</v>
      </c>
      <c r="I24" s="46">
        <f>I18+I19</f>
        <v>4746352</v>
      </c>
    </row>
    <row r="25" spans="1:9" ht="12.75" customHeight="1" x14ac:dyDescent="0.25">
      <c r="A25" s="249" t="s">
        <v>248</v>
      </c>
      <c r="B25" s="250"/>
      <c r="C25" s="250"/>
      <c r="D25" s="250"/>
      <c r="E25" s="250"/>
      <c r="F25" s="251"/>
      <c r="G25" s="21">
        <v>18</v>
      </c>
      <c r="H25" s="47">
        <f>-1501088+1140</f>
        <v>-1499948</v>
      </c>
      <c r="I25" s="47">
        <v>-1598300</v>
      </c>
    </row>
    <row r="26" spans="1:9" ht="12.75" customHeight="1" x14ac:dyDescent="0.25">
      <c r="A26" s="249" t="s">
        <v>249</v>
      </c>
      <c r="B26" s="250"/>
      <c r="C26" s="250"/>
      <c r="D26" s="250"/>
      <c r="E26" s="250"/>
      <c r="F26" s="251"/>
      <c r="G26" s="21">
        <v>19</v>
      </c>
      <c r="H26" s="47">
        <v>0</v>
      </c>
      <c r="I26" s="47">
        <v>0</v>
      </c>
    </row>
    <row r="27" spans="1:9" ht="28.95" customHeight="1" x14ac:dyDescent="0.25">
      <c r="A27" s="275" t="s">
        <v>250</v>
      </c>
      <c r="B27" s="276"/>
      <c r="C27" s="276"/>
      <c r="D27" s="276"/>
      <c r="E27" s="276"/>
      <c r="F27" s="277"/>
      <c r="G27" s="17">
        <v>20</v>
      </c>
      <c r="H27" s="48">
        <f>H24+H25+H26</f>
        <v>27215673</v>
      </c>
      <c r="I27" s="48">
        <f>I24+I25+I26</f>
        <v>3148052</v>
      </c>
    </row>
    <row r="28" spans="1:9" x14ac:dyDescent="0.25">
      <c r="A28" s="269" t="s">
        <v>251</v>
      </c>
      <c r="B28" s="270"/>
      <c r="C28" s="270"/>
      <c r="D28" s="270"/>
      <c r="E28" s="270"/>
      <c r="F28" s="270"/>
      <c r="G28" s="270"/>
      <c r="H28" s="270"/>
      <c r="I28" s="271"/>
    </row>
    <row r="29" spans="1:9" ht="23.4" customHeight="1" x14ac:dyDescent="0.25">
      <c r="A29" s="272" t="s">
        <v>252</v>
      </c>
      <c r="B29" s="273"/>
      <c r="C29" s="273"/>
      <c r="D29" s="273"/>
      <c r="E29" s="273"/>
      <c r="F29" s="274"/>
      <c r="G29" s="20">
        <v>21</v>
      </c>
      <c r="H29" s="49">
        <v>0</v>
      </c>
      <c r="I29" s="49">
        <v>118882</v>
      </c>
    </row>
    <row r="30" spans="1:9" ht="12.75" customHeight="1" x14ac:dyDescent="0.25">
      <c r="A30" s="249" t="s">
        <v>253</v>
      </c>
      <c r="B30" s="250"/>
      <c r="C30" s="250"/>
      <c r="D30" s="250"/>
      <c r="E30" s="250"/>
      <c r="F30" s="251"/>
      <c r="G30" s="21">
        <v>22</v>
      </c>
      <c r="H30" s="50">
        <v>0</v>
      </c>
      <c r="I30" s="50">
        <v>0</v>
      </c>
    </row>
    <row r="31" spans="1:9" ht="12.75" customHeight="1" x14ac:dyDescent="0.25">
      <c r="A31" s="249" t="s">
        <v>254</v>
      </c>
      <c r="B31" s="250"/>
      <c r="C31" s="250"/>
      <c r="D31" s="250"/>
      <c r="E31" s="250"/>
      <c r="F31" s="251"/>
      <c r="G31" s="21">
        <v>23</v>
      </c>
      <c r="H31" s="50">
        <v>9054</v>
      </c>
      <c r="I31" s="50">
        <v>381</v>
      </c>
    </row>
    <row r="32" spans="1:9" ht="12.75" customHeight="1" x14ac:dyDescent="0.25">
      <c r="A32" s="249" t="s">
        <v>255</v>
      </c>
      <c r="B32" s="250"/>
      <c r="C32" s="250"/>
      <c r="D32" s="250"/>
      <c r="E32" s="250"/>
      <c r="F32" s="251"/>
      <c r="G32" s="21">
        <v>24</v>
      </c>
      <c r="H32" s="50">
        <v>0</v>
      </c>
      <c r="I32" s="50">
        <v>0</v>
      </c>
    </row>
    <row r="33" spans="1:9" ht="12.75" customHeight="1" x14ac:dyDescent="0.25">
      <c r="A33" s="249" t="s">
        <v>256</v>
      </c>
      <c r="B33" s="250"/>
      <c r="C33" s="250"/>
      <c r="D33" s="250"/>
      <c r="E33" s="250"/>
      <c r="F33" s="251"/>
      <c r="G33" s="21">
        <v>25</v>
      </c>
      <c r="H33" s="50">
        <v>0</v>
      </c>
      <c r="I33" s="50">
        <v>0</v>
      </c>
    </row>
    <row r="34" spans="1:9" ht="12.75" customHeight="1" x14ac:dyDescent="0.25">
      <c r="A34" s="249" t="s">
        <v>257</v>
      </c>
      <c r="B34" s="250"/>
      <c r="C34" s="250"/>
      <c r="D34" s="250"/>
      <c r="E34" s="250"/>
      <c r="F34" s="251"/>
      <c r="G34" s="21">
        <v>26</v>
      </c>
      <c r="H34" s="50">
        <v>1676519</v>
      </c>
      <c r="I34" s="50">
        <v>0</v>
      </c>
    </row>
    <row r="35" spans="1:9" ht="27.6" customHeight="1" x14ac:dyDescent="0.25">
      <c r="A35" s="257" t="s">
        <v>258</v>
      </c>
      <c r="B35" s="258"/>
      <c r="C35" s="258"/>
      <c r="D35" s="258"/>
      <c r="E35" s="258"/>
      <c r="F35" s="259"/>
      <c r="G35" s="16">
        <v>27</v>
      </c>
      <c r="H35" s="51">
        <f>H29+H30+H31+H32+H33+H34</f>
        <v>1685573</v>
      </c>
      <c r="I35" s="51">
        <f>I29+I30+I31+I32+I33+I34</f>
        <v>119263</v>
      </c>
    </row>
    <row r="36" spans="1:9" ht="26.4" customHeight="1" x14ac:dyDescent="0.25">
      <c r="A36" s="249" t="s">
        <v>259</v>
      </c>
      <c r="B36" s="250"/>
      <c r="C36" s="250"/>
      <c r="D36" s="250"/>
      <c r="E36" s="250"/>
      <c r="F36" s="251"/>
      <c r="G36" s="21">
        <v>28</v>
      </c>
      <c r="H36" s="50">
        <v>-1530405</v>
      </c>
      <c r="I36" s="50">
        <v>-1249343</v>
      </c>
    </row>
    <row r="37" spans="1:9" ht="12.75" customHeight="1" x14ac:dyDescent="0.25">
      <c r="A37" s="249" t="s">
        <v>260</v>
      </c>
      <c r="B37" s="250"/>
      <c r="C37" s="250"/>
      <c r="D37" s="250"/>
      <c r="E37" s="250"/>
      <c r="F37" s="251"/>
      <c r="G37" s="21">
        <v>29</v>
      </c>
      <c r="H37" s="50">
        <v>0</v>
      </c>
      <c r="I37" s="50">
        <v>0</v>
      </c>
    </row>
    <row r="38" spans="1:9" ht="12.75" customHeight="1" x14ac:dyDescent="0.25">
      <c r="A38" s="249" t="s">
        <v>261</v>
      </c>
      <c r="B38" s="250"/>
      <c r="C38" s="250"/>
      <c r="D38" s="250"/>
      <c r="E38" s="250"/>
      <c r="F38" s="251"/>
      <c r="G38" s="21">
        <v>30</v>
      </c>
      <c r="H38" s="50">
        <v>-475000</v>
      </c>
      <c r="I38" s="50">
        <v>-1483000</v>
      </c>
    </row>
    <row r="39" spans="1:9" ht="12.75" customHeight="1" x14ac:dyDescent="0.25">
      <c r="A39" s="249" t="s">
        <v>262</v>
      </c>
      <c r="B39" s="250"/>
      <c r="C39" s="250"/>
      <c r="D39" s="250"/>
      <c r="E39" s="250"/>
      <c r="F39" s="251"/>
      <c r="G39" s="21">
        <v>31</v>
      </c>
      <c r="H39" s="50">
        <v>-22950624</v>
      </c>
      <c r="I39" s="50">
        <v>0</v>
      </c>
    </row>
    <row r="40" spans="1:9" ht="12.75" customHeight="1" x14ac:dyDescent="0.25">
      <c r="A40" s="249" t="s">
        <v>263</v>
      </c>
      <c r="B40" s="250"/>
      <c r="C40" s="250"/>
      <c r="D40" s="250"/>
      <c r="E40" s="250"/>
      <c r="F40" s="251"/>
      <c r="G40" s="21">
        <v>32</v>
      </c>
      <c r="H40" s="50">
        <v>0</v>
      </c>
      <c r="I40" s="50">
        <v>0</v>
      </c>
    </row>
    <row r="41" spans="1:9" ht="22.95" customHeight="1" x14ac:dyDescent="0.25">
      <c r="A41" s="257" t="s">
        <v>264</v>
      </c>
      <c r="B41" s="258"/>
      <c r="C41" s="258"/>
      <c r="D41" s="258"/>
      <c r="E41" s="258"/>
      <c r="F41" s="259"/>
      <c r="G41" s="16">
        <v>33</v>
      </c>
      <c r="H41" s="51">
        <f>H36+H37+H38+H39+H40</f>
        <v>-24956029</v>
      </c>
      <c r="I41" s="51">
        <f>I36+I37+I38+I39+I40</f>
        <v>-2732343</v>
      </c>
    </row>
    <row r="42" spans="1:9" ht="30.6" customHeight="1" x14ac:dyDescent="0.25">
      <c r="A42" s="275" t="s">
        <v>265</v>
      </c>
      <c r="B42" s="276"/>
      <c r="C42" s="276"/>
      <c r="D42" s="276"/>
      <c r="E42" s="276"/>
      <c r="F42" s="277"/>
      <c r="G42" s="17">
        <v>34</v>
      </c>
      <c r="H42" s="52">
        <f>H35+H41</f>
        <v>-23270456</v>
      </c>
      <c r="I42" s="52">
        <f>I35+I41</f>
        <v>-2613080</v>
      </c>
    </row>
    <row r="43" spans="1:9" x14ac:dyDescent="0.25">
      <c r="A43" s="269" t="s">
        <v>266</v>
      </c>
      <c r="B43" s="270"/>
      <c r="C43" s="270"/>
      <c r="D43" s="270"/>
      <c r="E43" s="270"/>
      <c r="F43" s="270"/>
      <c r="G43" s="270"/>
      <c r="H43" s="270"/>
      <c r="I43" s="271"/>
    </row>
    <row r="44" spans="1:9" ht="12.75" customHeight="1" x14ac:dyDescent="0.25">
      <c r="A44" s="272" t="s">
        <v>267</v>
      </c>
      <c r="B44" s="273"/>
      <c r="C44" s="273"/>
      <c r="D44" s="273"/>
      <c r="E44" s="273"/>
      <c r="F44" s="274"/>
      <c r="G44" s="20">
        <v>35</v>
      </c>
      <c r="H44" s="49">
        <v>0</v>
      </c>
      <c r="I44" s="49">
        <v>0</v>
      </c>
    </row>
    <row r="45" spans="1:9" ht="27.6" customHeight="1" x14ac:dyDescent="0.25">
      <c r="A45" s="249" t="s">
        <v>268</v>
      </c>
      <c r="B45" s="250"/>
      <c r="C45" s="250"/>
      <c r="D45" s="250"/>
      <c r="E45" s="250"/>
      <c r="F45" s="251"/>
      <c r="G45" s="21">
        <v>36</v>
      </c>
      <c r="H45" s="50">
        <v>0</v>
      </c>
      <c r="I45" s="50">
        <v>0</v>
      </c>
    </row>
    <row r="46" spans="1:9" ht="12.75" customHeight="1" x14ac:dyDescent="0.25">
      <c r="A46" s="249" t="s">
        <v>269</v>
      </c>
      <c r="B46" s="250"/>
      <c r="C46" s="250"/>
      <c r="D46" s="250"/>
      <c r="E46" s="250"/>
      <c r="F46" s="251"/>
      <c r="G46" s="21">
        <v>37</v>
      </c>
      <c r="H46" s="50">
        <v>4227228</v>
      </c>
      <c r="I46" s="50">
        <v>10350000</v>
      </c>
    </row>
    <row r="47" spans="1:9" ht="12.75" customHeight="1" x14ac:dyDescent="0.25">
      <c r="A47" s="249" t="s">
        <v>270</v>
      </c>
      <c r="B47" s="250"/>
      <c r="C47" s="250"/>
      <c r="D47" s="250"/>
      <c r="E47" s="250"/>
      <c r="F47" s="251"/>
      <c r="G47" s="21">
        <v>38</v>
      </c>
      <c r="H47" s="50">
        <v>0</v>
      </c>
      <c r="I47" s="50">
        <v>0</v>
      </c>
    </row>
    <row r="48" spans="1:9" ht="25.95" customHeight="1" x14ac:dyDescent="0.25">
      <c r="A48" s="257" t="s">
        <v>271</v>
      </c>
      <c r="B48" s="258"/>
      <c r="C48" s="258"/>
      <c r="D48" s="258"/>
      <c r="E48" s="258"/>
      <c r="F48" s="259"/>
      <c r="G48" s="16">
        <v>39</v>
      </c>
      <c r="H48" s="51">
        <f>H44+H45+H46+H47</f>
        <v>4227228</v>
      </c>
      <c r="I48" s="51">
        <f>I44+I45+I46+I47</f>
        <v>10350000</v>
      </c>
    </row>
    <row r="49" spans="1:9" ht="24.6" customHeight="1" x14ac:dyDescent="0.25">
      <c r="A49" s="249" t="s">
        <v>272</v>
      </c>
      <c r="B49" s="250"/>
      <c r="C49" s="250"/>
      <c r="D49" s="250"/>
      <c r="E49" s="250"/>
      <c r="F49" s="251"/>
      <c r="G49" s="21">
        <v>40</v>
      </c>
      <c r="H49" s="50">
        <v>-6559876</v>
      </c>
      <c r="I49" s="50">
        <v>-7221252</v>
      </c>
    </row>
    <row r="50" spans="1:9" ht="12.75" customHeight="1" x14ac:dyDescent="0.25">
      <c r="A50" s="249" t="s">
        <v>273</v>
      </c>
      <c r="B50" s="250"/>
      <c r="C50" s="250"/>
      <c r="D50" s="250"/>
      <c r="E50" s="250"/>
      <c r="F50" s="251"/>
      <c r="G50" s="21">
        <v>41</v>
      </c>
      <c r="H50" s="50">
        <v>0</v>
      </c>
      <c r="I50" s="50">
        <v>0</v>
      </c>
    </row>
    <row r="51" spans="1:9" ht="12.75" customHeight="1" x14ac:dyDescent="0.25">
      <c r="A51" s="249" t="s">
        <v>274</v>
      </c>
      <c r="B51" s="250"/>
      <c r="C51" s="250"/>
      <c r="D51" s="250"/>
      <c r="E51" s="250"/>
      <c r="F51" s="251"/>
      <c r="G51" s="21">
        <v>42</v>
      </c>
      <c r="H51" s="50">
        <v>-1385103</v>
      </c>
      <c r="I51" s="50">
        <v>-1289659</v>
      </c>
    </row>
    <row r="52" spans="1:9" ht="26.4" customHeight="1" x14ac:dyDescent="0.25">
      <c r="A52" s="249" t="s">
        <v>275</v>
      </c>
      <c r="B52" s="250"/>
      <c r="C52" s="250"/>
      <c r="D52" s="250"/>
      <c r="E52" s="250"/>
      <c r="F52" s="251"/>
      <c r="G52" s="21">
        <v>43</v>
      </c>
      <c r="H52" s="50">
        <v>0</v>
      </c>
      <c r="I52" s="50">
        <v>0</v>
      </c>
    </row>
    <row r="53" spans="1:9" ht="12.75" customHeight="1" x14ac:dyDescent="0.25">
      <c r="A53" s="249" t="s">
        <v>276</v>
      </c>
      <c r="B53" s="250"/>
      <c r="C53" s="250"/>
      <c r="D53" s="250"/>
      <c r="E53" s="250"/>
      <c r="F53" s="251"/>
      <c r="G53" s="21">
        <v>44</v>
      </c>
      <c r="H53" s="50">
        <v>0</v>
      </c>
      <c r="I53" s="50">
        <v>-1500000</v>
      </c>
    </row>
    <row r="54" spans="1:9" ht="27.6" customHeight="1" x14ac:dyDescent="0.25">
      <c r="A54" s="257" t="s">
        <v>277</v>
      </c>
      <c r="B54" s="258"/>
      <c r="C54" s="258"/>
      <c r="D54" s="258"/>
      <c r="E54" s="258"/>
      <c r="F54" s="259"/>
      <c r="G54" s="16">
        <v>45</v>
      </c>
      <c r="H54" s="51">
        <f>H49+H50+H51+H52+H53</f>
        <v>-7944979</v>
      </c>
      <c r="I54" s="51">
        <f>I49+I50+I51+I52+I53</f>
        <v>-10010911</v>
      </c>
    </row>
    <row r="55" spans="1:9" ht="27.6" customHeight="1" x14ac:dyDescent="0.25">
      <c r="A55" s="278" t="s">
        <v>278</v>
      </c>
      <c r="B55" s="279"/>
      <c r="C55" s="279"/>
      <c r="D55" s="279"/>
      <c r="E55" s="279"/>
      <c r="F55" s="280"/>
      <c r="G55" s="16">
        <v>46</v>
      </c>
      <c r="H55" s="51">
        <f>H48+H54</f>
        <v>-3717751</v>
      </c>
      <c r="I55" s="51">
        <f>I48+I54</f>
        <v>339089</v>
      </c>
    </row>
    <row r="56" spans="1:9" x14ac:dyDescent="0.25">
      <c r="A56" s="181" t="s">
        <v>279</v>
      </c>
      <c r="B56" s="182"/>
      <c r="C56" s="182"/>
      <c r="D56" s="182"/>
      <c r="E56" s="182"/>
      <c r="F56" s="183"/>
      <c r="G56" s="21">
        <v>47</v>
      </c>
      <c r="H56" s="50">
        <v>0</v>
      </c>
      <c r="I56" s="50">
        <v>0</v>
      </c>
    </row>
    <row r="57" spans="1:9" ht="27" customHeight="1" x14ac:dyDescent="0.25">
      <c r="A57" s="278" t="s">
        <v>280</v>
      </c>
      <c r="B57" s="279"/>
      <c r="C57" s="279"/>
      <c r="D57" s="279"/>
      <c r="E57" s="279"/>
      <c r="F57" s="280"/>
      <c r="G57" s="16">
        <v>48</v>
      </c>
      <c r="H57" s="51">
        <f>H27+H42+H55+H56</f>
        <v>227466</v>
      </c>
      <c r="I57" s="51">
        <f>I27+I42+I55+I56</f>
        <v>874061</v>
      </c>
    </row>
    <row r="58" spans="1:9" ht="27" customHeight="1" x14ac:dyDescent="0.25">
      <c r="A58" s="281" t="s">
        <v>281</v>
      </c>
      <c r="B58" s="282"/>
      <c r="C58" s="282"/>
      <c r="D58" s="282"/>
      <c r="E58" s="282"/>
      <c r="F58" s="283"/>
      <c r="G58" s="21">
        <v>49</v>
      </c>
      <c r="H58" s="50">
        <v>795160</v>
      </c>
      <c r="I58" s="50">
        <v>1022626</v>
      </c>
    </row>
    <row r="59" spans="1:9" ht="28.95" customHeight="1" x14ac:dyDescent="0.25">
      <c r="A59" s="275" t="s">
        <v>282</v>
      </c>
      <c r="B59" s="276"/>
      <c r="C59" s="276"/>
      <c r="D59" s="276"/>
      <c r="E59" s="276"/>
      <c r="F59" s="277"/>
      <c r="G59" s="17">
        <v>50</v>
      </c>
      <c r="H59" s="52">
        <f>H57+H58</f>
        <v>1022626</v>
      </c>
      <c r="I59" s="52">
        <f>I57+I58</f>
        <v>1896687</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47" sqref="H47"/>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25" t="s">
        <v>283</v>
      </c>
      <c r="B1" s="248"/>
      <c r="C1" s="248"/>
      <c r="D1" s="248"/>
      <c r="E1" s="248"/>
      <c r="F1" s="248"/>
      <c r="G1" s="248"/>
      <c r="H1" s="248"/>
      <c r="I1" s="248"/>
    </row>
    <row r="2" spans="1:9" ht="12.75" customHeight="1" x14ac:dyDescent="0.25">
      <c r="A2" s="224" t="s">
        <v>284</v>
      </c>
      <c r="B2" s="190"/>
      <c r="C2" s="190"/>
      <c r="D2" s="190"/>
      <c r="E2" s="190"/>
      <c r="F2" s="190"/>
      <c r="G2" s="190"/>
      <c r="H2" s="190"/>
      <c r="I2" s="190"/>
    </row>
    <row r="3" spans="1:9" x14ac:dyDescent="0.25">
      <c r="A3" s="238" t="s">
        <v>493</v>
      </c>
      <c r="B3" s="290"/>
      <c r="C3" s="290"/>
      <c r="D3" s="290"/>
      <c r="E3" s="290"/>
      <c r="F3" s="290"/>
      <c r="G3" s="290"/>
      <c r="H3" s="290"/>
      <c r="I3" s="290"/>
    </row>
    <row r="4" spans="1:9" x14ac:dyDescent="0.25">
      <c r="A4" s="252" t="s">
        <v>285</v>
      </c>
      <c r="B4" s="193"/>
      <c r="C4" s="193"/>
      <c r="D4" s="193"/>
      <c r="E4" s="193"/>
      <c r="F4" s="193"/>
      <c r="G4" s="193"/>
      <c r="H4" s="193"/>
      <c r="I4" s="194"/>
    </row>
    <row r="5" spans="1:9" ht="22.8" thickBot="1" x14ac:dyDescent="0.3">
      <c r="A5" s="263" t="s">
        <v>286</v>
      </c>
      <c r="B5" s="264"/>
      <c r="C5" s="264"/>
      <c r="D5" s="264"/>
      <c r="E5" s="264"/>
      <c r="F5" s="265"/>
      <c r="G5" s="11" t="s">
        <v>287</v>
      </c>
      <c r="H5" s="44" t="s">
        <v>288</v>
      </c>
      <c r="I5" s="44" t="s">
        <v>289</v>
      </c>
    </row>
    <row r="6" spans="1:9" x14ac:dyDescent="0.25">
      <c r="A6" s="266">
        <v>1</v>
      </c>
      <c r="B6" s="267"/>
      <c r="C6" s="267"/>
      <c r="D6" s="267"/>
      <c r="E6" s="267"/>
      <c r="F6" s="268"/>
      <c r="G6" s="13">
        <v>2</v>
      </c>
      <c r="H6" s="19" t="s">
        <v>290</v>
      </c>
      <c r="I6" s="19" t="s">
        <v>291</v>
      </c>
    </row>
    <row r="7" spans="1:9" x14ac:dyDescent="0.25">
      <c r="A7" s="269" t="s">
        <v>292</v>
      </c>
      <c r="B7" s="285"/>
      <c r="C7" s="285"/>
      <c r="D7" s="285"/>
      <c r="E7" s="285"/>
      <c r="F7" s="285"/>
      <c r="G7" s="285"/>
      <c r="H7" s="285"/>
      <c r="I7" s="286"/>
    </row>
    <row r="8" spans="1:9" x14ac:dyDescent="0.25">
      <c r="A8" s="289" t="s">
        <v>293</v>
      </c>
      <c r="B8" s="289"/>
      <c r="C8" s="289"/>
      <c r="D8" s="289"/>
      <c r="E8" s="289"/>
      <c r="F8" s="289"/>
      <c r="G8" s="14">
        <v>1</v>
      </c>
      <c r="H8" s="49">
        <v>0</v>
      </c>
      <c r="I8" s="49">
        <v>0</v>
      </c>
    </row>
    <row r="9" spans="1:9" x14ac:dyDescent="0.25">
      <c r="A9" s="229" t="s">
        <v>294</v>
      </c>
      <c r="B9" s="229"/>
      <c r="C9" s="229"/>
      <c r="D9" s="229"/>
      <c r="E9" s="229"/>
      <c r="F9" s="229"/>
      <c r="G9" s="15">
        <v>2</v>
      </c>
      <c r="H9" s="50">
        <v>0</v>
      </c>
      <c r="I9" s="50">
        <v>0</v>
      </c>
    </row>
    <row r="10" spans="1:9" x14ac:dyDescent="0.25">
      <c r="A10" s="229" t="s">
        <v>295</v>
      </c>
      <c r="B10" s="229"/>
      <c r="C10" s="229"/>
      <c r="D10" s="229"/>
      <c r="E10" s="229"/>
      <c r="F10" s="229"/>
      <c r="G10" s="15">
        <v>3</v>
      </c>
      <c r="H10" s="50">
        <v>0</v>
      </c>
      <c r="I10" s="50">
        <v>0</v>
      </c>
    </row>
    <row r="11" spans="1:9" x14ac:dyDescent="0.25">
      <c r="A11" s="229" t="s">
        <v>296</v>
      </c>
      <c r="B11" s="229"/>
      <c r="C11" s="229"/>
      <c r="D11" s="229"/>
      <c r="E11" s="229"/>
      <c r="F11" s="229"/>
      <c r="G11" s="15">
        <v>4</v>
      </c>
      <c r="H11" s="50">
        <v>0</v>
      </c>
      <c r="I11" s="50">
        <v>0</v>
      </c>
    </row>
    <row r="12" spans="1:9" x14ac:dyDescent="0.25">
      <c r="A12" s="229" t="s">
        <v>409</v>
      </c>
      <c r="B12" s="229"/>
      <c r="C12" s="229"/>
      <c r="D12" s="229"/>
      <c r="E12" s="229"/>
      <c r="F12" s="229"/>
      <c r="G12" s="15">
        <v>5</v>
      </c>
      <c r="H12" s="50">
        <v>0</v>
      </c>
      <c r="I12" s="50">
        <v>0</v>
      </c>
    </row>
    <row r="13" spans="1:9" x14ac:dyDescent="0.25">
      <c r="A13" s="240" t="s">
        <v>410</v>
      </c>
      <c r="B13" s="240"/>
      <c r="C13" s="240"/>
      <c r="D13" s="240"/>
      <c r="E13" s="240"/>
      <c r="F13" s="240"/>
      <c r="G13" s="16">
        <v>6</v>
      </c>
      <c r="H13" s="51">
        <f>SUM(H8:H12)</f>
        <v>0</v>
      </c>
      <c r="I13" s="51">
        <f>SUM(I8:I12)</f>
        <v>0</v>
      </c>
    </row>
    <row r="14" spans="1:9" x14ac:dyDescent="0.25">
      <c r="A14" s="229" t="s">
        <v>411</v>
      </c>
      <c r="B14" s="229"/>
      <c r="C14" s="229"/>
      <c r="D14" s="229"/>
      <c r="E14" s="229"/>
      <c r="F14" s="229"/>
      <c r="G14" s="15">
        <v>7</v>
      </c>
      <c r="H14" s="50">
        <v>0</v>
      </c>
      <c r="I14" s="50">
        <v>0</v>
      </c>
    </row>
    <row r="15" spans="1:9" x14ac:dyDescent="0.25">
      <c r="A15" s="229" t="s">
        <v>412</v>
      </c>
      <c r="B15" s="229"/>
      <c r="C15" s="229"/>
      <c r="D15" s="229"/>
      <c r="E15" s="229"/>
      <c r="F15" s="229"/>
      <c r="G15" s="15">
        <v>8</v>
      </c>
      <c r="H15" s="50">
        <v>0</v>
      </c>
      <c r="I15" s="50">
        <v>0</v>
      </c>
    </row>
    <row r="16" spans="1:9" x14ac:dyDescent="0.25">
      <c r="A16" s="229" t="s">
        <v>414</v>
      </c>
      <c r="B16" s="229"/>
      <c r="C16" s="229"/>
      <c r="D16" s="229"/>
      <c r="E16" s="229"/>
      <c r="F16" s="229"/>
      <c r="G16" s="15">
        <v>9</v>
      </c>
      <c r="H16" s="50">
        <v>0</v>
      </c>
      <c r="I16" s="50">
        <v>0</v>
      </c>
    </row>
    <row r="17" spans="1:9" x14ac:dyDescent="0.25">
      <c r="A17" s="229" t="s">
        <v>415</v>
      </c>
      <c r="B17" s="229"/>
      <c r="C17" s="229"/>
      <c r="D17" s="229"/>
      <c r="E17" s="229"/>
      <c r="F17" s="229"/>
      <c r="G17" s="15">
        <v>10</v>
      </c>
      <c r="H17" s="50">
        <v>0</v>
      </c>
      <c r="I17" s="50">
        <v>0</v>
      </c>
    </row>
    <row r="18" spans="1:9" x14ac:dyDescent="0.25">
      <c r="A18" s="229" t="s">
        <v>416</v>
      </c>
      <c r="B18" s="229"/>
      <c r="C18" s="229"/>
      <c r="D18" s="229"/>
      <c r="E18" s="229"/>
      <c r="F18" s="229"/>
      <c r="G18" s="15">
        <v>11</v>
      </c>
      <c r="H18" s="50">
        <v>0</v>
      </c>
      <c r="I18" s="50">
        <v>0</v>
      </c>
    </row>
    <row r="19" spans="1:9" x14ac:dyDescent="0.25">
      <c r="A19" s="229" t="s">
        <v>417</v>
      </c>
      <c r="B19" s="229"/>
      <c r="C19" s="229"/>
      <c r="D19" s="229"/>
      <c r="E19" s="229"/>
      <c r="F19" s="229"/>
      <c r="G19" s="15">
        <v>12</v>
      </c>
      <c r="H19" s="50">
        <v>0</v>
      </c>
      <c r="I19" s="50">
        <v>0</v>
      </c>
    </row>
    <row r="20" spans="1:9" ht="25.95" customHeight="1" x14ac:dyDescent="0.25">
      <c r="A20" s="287" t="s">
        <v>418</v>
      </c>
      <c r="B20" s="288"/>
      <c r="C20" s="288"/>
      <c r="D20" s="288"/>
      <c r="E20" s="288"/>
      <c r="F20" s="288"/>
      <c r="G20" s="17">
        <v>13</v>
      </c>
      <c r="H20" s="52">
        <f>H14+H15+H16+H17+H18+H19</f>
        <v>0</v>
      </c>
      <c r="I20" s="52">
        <f>I14+I15+I16+I17+I18+I19</f>
        <v>0</v>
      </c>
    </row>
    <row r="21" spans="1:9" ht="25.95" customHeight="1" x14ac:dyDescent="0.25">
      <c r="A21" s="287" t="s">
        <v>419</v>
      </c>
      <c r="B21" s="288"/>
      <c r="C21" s="288"/>
      <c r="D21" s="288"/>
      <c r="E21" s="288"/>
      <c r="F21" s="288"/>
      <c r="G21" s="17">
        <v>14</v>
      </c>
      <c r="H21" s="52">
        <f>H13+H20</f>
        <v>0</v>
      </c>
      <c r="I21" s="52">
        <f>I13+I20</f>
        <v>0</v>
      </c>
    </row>
    <row r="22" spans="1:9" x14ac:dyDescent="0.25">
      <c r="A22" s="269" t="s">
        <v>297</v>
      </c>
      <c r="B22" s="285"/>
      <c r="C22" s="285"/>
      <c r="D22" s="285"/>
      <c r="E22" s="285"/>
      <c r="F22" s="285"/>
      <c r="G22" s="285"/>
      <c r="H22" s="285"/>
      <c r="I22" s="286"/>
    </row>
    <row r="23" spans="1:9" ht="26.4" customHeight="1" x14ac:dyDescent="0.25">
      <c r="A23" s="289" t="s">
        <v>413</v>
      </c>
      <c r="B23" s="289"/>
      <c r="C23" s="289"/>
      <c r="D23" s="289"/>
      <c r="E23" s="289"/>
      <c r="F23" s="289"/>
      <c r="G23" s="14">
        <v>15</v>
      </c>
      <c r="H23" s="49">
        <v>0</v>
      </c>
      <c r="I23" s="49">
        <v>0</v>
      </c>
    </row>
    <row r="24" spans="1:9" x14ac:dyDescent="0.25">
      <c r="A24" s="229" t="s">
        <v>298</v>
      </c>
      <c r="B24" s="229"/>
      <c r="C24" s="229"/>
      <c r="D24" s="229"/>
      <c r="E24" s="229"/>
      <c r="F24" s="229"/>
      <c r="G24" s="14">
        <v>16</v>
      </c>
      <c r="H24" s="50">
        <v>0</v>
      </c>
      <c r="I24" s="50">
        <v>0</v>
      </c>
    </row>
    <row r="25" spans="1:9" x14ac:dyDescent="0.25">
      <c r="A25" s="229" t="s">
        <v>299</v>
      </c>
      <c r="B25" s="229"/>
      <c r="C25" s="229"/>
      <c r="D25" s="229"/>
      <c r="E25" s="229"/>
      <c r="F25" s="229"/>
      <c r="G25" s="14">
        <v>17</v>
      </c>
      <c r="H25" s="50">
        <v>0</v>
      </c>
      <c r="I25" s="50">
        <v>0</v>
      </c>
    </row>
    <row r="26" spans="1:9" x14ac:dyDescent="0.25">
      <c r="A26" s="229" t="s">
        <v>300</v>
      </c>
      <c r="B26" s="229"/>
      <c r="C26" s="229"/>
      <c r="D26" s="229"/>
      <c r="E26" s="229"/>
      <c r="F26" s="229"/>
      <c r="G26" s="14">
        <v>18</v>
      </c>
      <c r="H26" s="50">
        <v>0</v>
      </c>
      <c r="I26" s="50">
        <v>0</v>
      </c>
    </row>
    <row r="27" spans="1:9" x14ac:dyDescent="0.25">
      <c r="A27" s="229" t="s">
        <v>301</v>
      </c>
      <c r="B27" s="229"/>
      <c r="C27" s="229"/>
      <c r="D27" s="229"/>
      <c r="E27" s="229"/>
      <c r="F27" s="229"/>
      <c r="G27" s="14">
        <v>19</v>
      </c>
      <c r="H27" s="50">
        <v>0</v>
      </c>
      <c r="I27" s="50">
        <v>0</v>
      </c>
    </row>
    <row r="28" spans="1:9" x14ac:dyDescent="0.25">
      <c r="A28" s="229" t="s">
        <v>302</v>
      </c>
      <c r="B28" s="229"/>
      <c r="C28" s="229"/>
      <c r="D28" s="229"/>
      <c r="E28" s="229"/>
      <c r="F28" s="229"/>
      <c r="G28" s="14">
        <v>20</v>
      </c>
      <c r="H28" s="50">
        <v>0</v>
      </c>
      <c r="I28" s="50">
        <v>0</v>
      </c>
    </row>
    <row r="29" spans="1:9" ht="25.2" customHeight="1" x14ac:dyDescent="0.25">
      <c r="A29" s="240" t="s">
        <v>420</v>
      </c>
      <c r="B29" s="240"/>
      <c r="C29" s="240"/>
      <c r="D29" s="240"/>
      <c r="E29" s="240"/>
      <c r="F29" s="240"/>
      <c r="G29" s="16">
        <v>21</v>
      </c>
      <c r="H29" s="51">
        <f>SUM(H23:H28)</f>
        <v>0</v>
      </c>
      <c r="I29" s="51">
        <f>SUM(I23:I28)</f>
        <v>0</v>
      </c>
    </row>
    <row r="30" spans="1:9" ht="21" customHeight="1" x14ac:dyDescent="0.25">
      <c r="A30" s="229" t="s">
        <v>303</v>
      </c>
      <c r="B30" s="229"/>
      <c r="C30" s="229"/>
      <c r="D30" s="229"/>
      <c r="E30" s="229"/>
      <c r="F30" s="229"/>
      <c r="G30" s="15">
        <v>22</v>
      </c>
      <c r="H30" s="50">
        <v>0</v>
      </c>
      <c r="I30" s="50">
        <v>0</v>
      </c>
    </row>
    <row r="31" spans="1:9" x14ac:dyDescent="0.25">
      <c r="A31" s="229" t="s">
        <v>304</v>
      </c>
      <c r="B31" s="229"/>
      <c r="C31" s="229"/>
      <c r="D31" s="229"/>
      <c r="E31" s="229"/>
      <c r="F31" s="229"/>
      <c r="G31" s="15">
        <v>23</v>
      </c>
      <c r="H31" s="50">
        <v>0</v>
      </c>
      <c r="I31" s="50">
        <v>0</v>
      </c>
    </row>
    <row r="32" spans="1:9" x14ac:dyDescent="0.25">
      <c r="A32" s="229" t="s">
        <v>305</v>
      </c>
      <c r="B32" s="229"/>
      <c r="C32" s="229"/>
      <c r="D32" s="229"/>
      <c r="E32" s="229"/>
      <c r="F32" s="229"/>
      <c r="G32" s="15">
        <v>24</v>
      </c>
      <c r="H32" s="50">
        <v>0</v>
      </c>
      <c r="I32" s="50">
        <v>0</v>
      </c>
    </row>
    <row r="33" spans="1:9" x14ac:dyDescent="0.25">
      <c r="A33" s="229" t="s">
        <v>306</v>
      </c>
      <c r="B33" s="229"/>
      <c r="C33" s="229"/>
      <c r="D33" s="229"/>
      <c r="E33" s="229"/>
      <c r="F33" s="229"/>
      <c r="G33" s="15">
        <v>25</v>
      </c>
      <c r="H33" s="50">
        <v>0</v>
      </c>
      <c r="I33" s="50">
        <v>0</v>
      </c>
    </row>
    <row r="34" spans="1:9" x14ac:dyDescent="0.25">
      <c r="A34" s="229" t="s">
        <v>307</v>
      </c>
      <c r="B34" s="229"/>
      <c r="C34" s="229"/>
      <c r="D34" s="229"/>
      <c r="E34" s="229"/>
      <c r="F34" s="229"/>
      <c r="G34" s="15">
        <v>26</v>
      </c>
      <c r="H34" s="50">
        <v>0</v>
      </c>
      <c r="I34" s="50">
        <v>0</v>
      </c>
    </row>
    <row r="35" spans="1:9" ht="28.95" customHeight="1" x14ac:dyDescent="0.25">
      <c r="A35" s="240" t="s">
        <v>421</v>
      </c>
      <c r="B35" s="240"/>
      <c r="C35" s="240"/>
      <c r="D35" s="240"/>
      <c r="E35" s="240"/>
      <c r="F35" s="240"/>
      <c r="G35" s="16">
        <v>27</v>
      </c>
      <c r="H35" s="51">
        <f>SUM(H30:H34)</f>
        <v>0</v>
      </c>
      <c r="I35" s="51">
        <f>SUM(I30:I34)</f>
        <v>0</v>
      </c>
    </row>
    <row r="36" spans="1:9" ht="26.4" customHeight="1" x14ac:dyDescent="0.25">
      <c r="A36" s="287" t="s">
        <v>422</v>
      </c>
      <c r="B36" s="288"/>
      <c r="C36" s="288"/>
      <c r="D36" s="288"/>
      <c r="E36" s="288"/>
      <c r="F36" s="288"/>
      <c r="G36" s="17">
        <v>28</v>
      </c>
      <c r="H36" s="52">
        <f>H29+H35</f>
        <v>0</v>
      </c>
      <c r="I36" s="52">
        <f>I29+I35</f>
        <v>0</v>
      </c>
    </row>
    <row r="37" spans="1:9" x14ac:dyDescent="0.25">
      <c r="A37" s="269" t="s">
        <v>308</v>
      </c>
      <c r="B37" s="285"/>
      <c r="C37" s="285"/>
      <c r="D37" s="285"/>
      <c r="E37" s="285"/>
      <c r="F37" s="285"/>
      <c r="G37" s="285">
        <v>0</v>
      </c>
      <c r="H37" s="285"/>
      <c r="I37" s="286"/>
    </row>
    <row r="38" spans="1:9" x14ac:dyDescent="0.25">
      <c r="A38" s="284" t="s">
        <v>309</v>
      </c>
      <c r="B38" s="284"/>
      <c r="C38" s="284"/>
      <c r="D38" s="284"/>
      <c r="E38" s="284"/>
      <c r="F38" s="284"/>
      <c r="G38" s="14">
        <v>29</v>
      </c>
      <c r="H38" s="49">
        <v>0</v>
      </c>
      <c r="I38" s="49">
        <v>0</v>
      </c>
    </row>
    <row r="39" spans="1:9" ht="21.6" customHeight="1" x14ac:dyDescent="0.25">
      <c r="A39" s="174" t="s">
        <v>310</v>
      </c>
      <c r="B39" s="174"/>
      <c r="C39" s="174"/>
      <c r="D39" s="174"/>
      <c r="E39" s="174"/>
      <c r="F39" s="174"/>
      <c r="G39" s="14">
        <v>30</v>
      </c>
      <c r="H39" s="49">
        <v>0</v>
      </c>
      <c r="I39" s="49">
        <v>0</v>
      </c>
    </row>
    <row r="40" spans="1:9" x14ac:dyDescent="0.25">
      <c r="A40" s="174" t="s">
        <v>311</v>
      </c>
      <c r="B40" s="174"/>
      <c r="C40" s="174"/>
      <c r="D40" s="174"/>
      <c r="E40" s="174"/>
      <c r="F40" s="174"/>
      <c r="G40" s="14">
        <v>31</v>
      </c>
      <c r="H40" s="49">
        <v>0</v>
      </c>
      <c r="I40" s="49">
        <v>0</v>
      </c>
    </row>
    <row r="41" spans="1:9" x14ac:dyDescent="0.25">
      <c r="A41" s="174" t="s">
        <v>312</v>
      </c>
      <c r="B41" s="174"/>
      <c r="C41" s="174"/>
      <c r="D41" s="174"/>
      <c r="E41" s="174"/>
      <c r="F41" s="174"/>
      <c r="G41" s="14">
        <v>32</v>
      </c>
      <c r="H41" s="49">
        <v>0</v>
      </c>
      <c r="I41" s="49">
        <v>0</v>
      </c>
    </row>
    <row r="42" spans="1:9" ht="26.4" customHeight="1" x14ac:dyDescent="0.25">
      <c r="A42" s="240" t="s">
        <v>423</v>
      </c>
      <c r="B42" s="240"/>
      <c r="C42" s="240"/>
      <c r="D42" s="240"/>
      <c r="E42" s="240"/>
      <c r="F42" s="240"/>
      <c r="G42" s="16">
        <v>33</v>
      </c>
      <c r="H42" s="51">
        <f>H41+H40+H39+H38</f>
        <v>0</v>
      </c>
      <c r="I42" s="51">
        <f>I41+I40+I39+I38</f>
        <v>0</v>
      </c>
    </row>
    <row r="43" spans="1:9" ht="22.95" customHeight="1" x14ac:dyDescent="0.25">
      <c r="A43" s="174" t="s">
        <v>313</v>
      </c>
      <c r="B43" s="174"/>
      <c r="C43" s="174"/>
      <c r="D43" s="174"/>
      <c r="E43" s="174"/>
      <c r="F43" s="174"/>
      <c r="G43" s="15">
        <v>34</v>
      </c>
      <c r="H43" s="50">
        <v>0</v>
      </c>
      <c r="I43" s="50">
        <v>0</v>
      </c>
    </row>
    <row r="44" spans="1:9" x14ac:dyDescent="0.25">
      <c r="A44" s="174" t="s">
        <v>314</v>
      </c>
      <c r="B44" s="174"/>
      <c r="C44" s="174"/>
      <c r="D44" s="174"/>
      <c r="E44" s="174"/>
      <c r="F44" s="174"/>
      <c r="G44" s="15">
        <v>35</v>
      </c>
      <c r="H44" s="50">
        <v>0</v>
      </c>
      <c r="I44" s="50">
        <v>0</v>
      </c>
    </row>
    <row r="45" spans="1:9" x14ac:dyDescent="0.25">
      <c r="A45" s="174" t="s">
        <v>315</v>
      </c>
      <c r="B45" s="174"/>
      <c r="C45" s="174"/>
      <c r="D45" s="174"/>
      <c r="E45" s="174"/>
      <c r="F45" s="174"/>
      <c r="G45" s="15">
        <v>36</v>
      </c>
      <c r="H45" s="50">
        <v>0</v>
      </c>
      <c r="I45" s="50">
        <v>0</v>
      </c>
    </row>
    <row r="46" spans="1:9" ht="25.2" customHeight="1" x14ac:dyDescent="0.25">
      <c r="A46" s="174" t="s">
        <v>316</v>
      </c>
      <c r="B46" s="174"/>
      <c r="C46" s="174"/>
      <c r="D46" s="174"/>
      <c r="E46" s="174"/>
      <c r="F46" s="174"/>
      <c r="G46" s="15">
        <v>37</v>
      </c>
      <c r="H46" s="50">
        <v>0</v>
      </c>
      <c r="I46" s="50">
        <v>0</v>
      </c>
    </row>
    <row r="47" spans="1:9" x14ac:dyDescent="0.25">
      <c r="A47" s="174" t="s">
        <v>317</v>
      </c>
      <c r="B47" s="174"/>
      <c r="C47" s="174"/>
      <c r="D47" s="174"/>
      <c r="E47" s="174"/>
      <c r="F47" s="174"/>
      <c r="G47" s="15">
        <v>38</v>
      </c>
      <c r="H47" s="50">
        <v>0</v>
      </c>
      <c r="I47" s="50">
        <v>0</v>
      </c>
    </row>
    <row r="48" spans="1:9" ht="25.2" customHeight="1" x14ac:dyDescent="0.25">
      <c r="A48" s="240" t="s">
        <v>424</v>
      </c>
      <c r="B48" s="240"/>
      <c r="C48" s="240"/>
      <c r="D48" s="240"/>
      <c r="E48" s="240"/>
      <c r="F48" s="240"/>
      <c r="G48" s="16">
        <v>39</v>
      </c>
      <c r="H48" s="51">
        <f>H47+H46+H45+H44+H43</f>
        <v>0</v>
      </c>
      <c r="I48" s="51">
        <f>I47+I46+I45+I44+I43</f>
        <v>0</v>
      </c>
    </row>
    <row r="49" spans="1:9" ht="28.2" customHeight="1" x14ac:dyDescent="0.25">
      <c r="A49" s="234" t="s">
        <v>425</v>
      </c>
      <c r="B49" s="235"/>
      <c r="C49" s="235"/>
      <c r="D49" s="235"/>
      <c r="E49" s="235"/>
      <c r="F49" s="235"/>
      <c r="G49" s="16">
        <v>40</v>
      </c>
      <c r="H49" s="51">
        <f>H48+H42</f>
        <v>0</v>
      </c>
      <c r="I49" s="51">
        <f>I48+I42</f>
        <v>0</v>
      </c>
    </row>
    <row r="50" spans="1:9" x14ac:dyDescent="0.25">
      <c r="A50" s="229" t="s">
        <v>318</v>
      </c>
      <c r="B50" s="229"/>
      <c r="C50" s="229"/>
      <c r="D50" s="229"/>
      <c r="E50" s="229"/>
      <c r="F50" s="229"/>
      <c r="G50" s="15">
        <v>41</v>
      </c>
      <c r="H50" s="50">
        <v>0</v>
      </c>
      <c r="I50" s="50">
        <v>0</v>
      </c>
    </row>
    <row r="51" spans="1:9" ht="24.6" customHeight="1" x14ac:dyDescent="0.25">
      <c r="A51" s="234" t="s">
        <v>426</v>
      </c>
      <c r="B51" s="235"/>
      <c r="C51" s="235"/>
      <c r="D51" s="235"/>
      <c r="E51" s="235"/>
      <c r="F51" s="235"/>
      <c r="G51" s="16">
        <v>42</v>
      </c>
      <c r="H51" s="51">
        <f>H21+H36+H49+H50</f>
        <v>0</v>
      </c>
      <c r="I51" s="51">
        <f>I21+I36+I49+I50</f>
        <v>0</v>
      </c>
    </row>
    <row r="52" spans="1:9" ht="23.4" customHeight="1" x14ac:dyDescent="0.25">
      <c r="A52" s="293" t="s">
        <v>427</v>
      </c>
      <c r="B52" s="294"/>
      <c r="C52" s="294"/>
      <c r="D52" s="294"/>
      <c r="E52" s="294"/>
      <c r="F52" s="294"/>
      <c r="G52" s="15">
        <v>43</v>
      </c>
      <c r="H52" s="50">
        <v>0</v>
      </c>
      <c r="I52" s="50">
        <v>0</v>
      </c>
    </row>
    <row r="53" spans="1:9" ht="28.95" customHeight="1" x14ac:dyDescent="0.25">
      <c r="A53" s="291" t="s">
        <v>428</v>
      </c>
      <c r="B53" s="292"/>
      <c r="C53" s="292"/>
      <c r="D53" s="292"/>
      <c r="E53" s="292"/>
      <c r="F53" s="292"/>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Y3" sqref="Y3:Y4"/>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95" t="s">
        <v>319</v>
      </c>
      <c r="B1" s="296"/>
      <c r="C1" s="296"/>
      <c r="D1" s="296"/>
      <c r="E1" s="296"/>
      <c r="F1" s="296"/>
      <c r="G1" s="296"/>
      <c r="H1" s="296"/>
      <c r="I1" s="296"/>
      <c r="J1" s="296"/>
      <c r="K1" s="66"/>
    </row>
    <row r="2" spans="1:25" ht="15.6" x14ac:dyDescent="0.25">
      <c r="A2" s="3"/>
      <c r="B2" s="4"/>
      <c r="C2" s="297" t="s">
        <v>320</v>
      </c>
      <c r="D2" s="297"/>
      <c r="E2" s="5">
        <v>45292</v>
      </c>
      <c r="F2" s="6" t="s">
        <v>321</v>
      </c>
      <c r="G2" s="5">
        <v>45657</v>
      </c>
      <c r="H2" s="67"/>
      <c r="I2" s="67"/>
      <c r="J2" s="67"/>
      <c r="K2" s="66"/>
      <c r="X2" s="68" t="s">
        <v>493</v>
      </c>
    </row>
    <row r="3" spans="1:25" ht="13.5" customHeight="1" thickBot="1" x14ac:dyDescent="0.3">
      <c r="A3" s="300" t="s">
        <v>322</v>
      </c>
      <c r="B3" s="301"/>
      <c r="C3" s="301"/>
      <c r="D3" s="301"/>
      <c r="E3" s="301"/>
      <c r="F3" s="301"/>
      <c r="G3" s="304" t="s">
        <v>323</v>
      </c>
      <c r="H3" s="306" t="s">
        <v>324</v>
      </c>
      <c r="I3" s="306"/>
      <c r="J3" s="306"/>
      <c r="K3" s="306"/>
      <c r="L3" s="306"/>
      <c r="M3" s="306"/>
      <c r="N3" s="306"/>
      <c r="O3" s="306"/>
      <c r="P3" s="306"/>
      <c r="Q3" s="306"/>
      <c r="R3" s="306"/>
      <c r="S3" s="306"/>
      <c r="T3" s="306"/>
      <c r="U3" s="306"/>
      <c r="V3" s="306"/>
      <c r="W3" s="306"/>
      <c r="X3" s="306" t="s">
        <v>325</v>
      </c>
      <c r="Y3" s="308" t="s">
        <v>326</v>
      </c>
    </row>
    <row r="4" spans="1:25" ht="61.8" thickBot="1" x14ac:dyDescent="0.3">
      <c r="A4" s="302"/>
      <c r="B4" s="303"/>
      <c r="C4" s="303"/>
      <c r="D4" s="303"/>
      <c r="E4" s="303"/>
      <c r="F4" s="303"/>
      <c r="G4" s="305"/>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07"/>
      <c r="Y4" s="309"/>
    </row>
    <row r="5" spans="1:25" ht="20.399999999999999" x14ac:dyDescent="0.25">
      <c r="A5" s="310">
        <v>1</v>
      </c>
      <c r="B5" s="311"/>
      <c r="C5" s="311"/>
      <c r="D5" s="311"/>
      <c r="E5" s="311"/>
      <c r="F5" s="311"/>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5">
      <c r="A6" s="312" t="s">
        <v>351</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5">
      <c r="A7" s="315" t="s">
        <v>352</v>
      </c>
      <c r="B7" s="315"/>
      <c r="C7" s="315"/>
      <c r="D7" s="315"/>
      <c r="E7" s="315"/>
      <c r="F7" s="315"/>
      <c r="G7" s="8">
        <v>1</v>
      </c>
      <c r="H7" s="73">
        <v>64039781</v>
      </c>
      <c r="I7" s="73">
        <v>3371335</v>
      </c>
      <c r="J7" s="73">
        <v>0</v>
      </c>
      <c r="K7" s="73">
        <v>0</v>
      </c>
      <c r="L7" s="73">
        <v>0</v>
      </c>
      <c r="M7" s="73">
        <v>0</v>
      </c>
      <c r="N7" s="73">
        <v>0</v>
      </c>
      <c r="O7" s="73">
        <v>27713796</v>
      </c>
      <c r="P7" s="73">
        <v>0</v>
      </c>
      <c r="Q7" s="73">
        <v>0</v>
      </c>
      <c r="R7" s="73">
        <v>0</v>
      </c>
      <c r="S7" s="73">
        <v>0</v>
      </c>
      <c r="T7" s="73">
        <v>0</v>
      </c>
      <c r="U7" s="73">
        <v>-25749908</v>
      </c>
      <c r="V7" s="73">
        <v>0</v>
      </c>
      <c r="W7" s="108">
        <f>H7+I7+J7+K7-L7+M7+N7+O7+P7+Q7+R7+U7+V7+S7+T7</f>
        <v>69375004</v>
      </c>
      <c r="X7" s="73">
        <v>0</v>
      </c>
      <c r="Y7" s="108">
        <f>W7+X7</f>
        <v>69375004</v>
      </c>
    </row>
    <row r="8" spans="1:25" x14ac:dyDescent="0.25">
      <c r="A8" s="298" t="s">
        <v>353</v>
      </c>
      <c r="B8" s="298"/>
      <c r="C8" s="298"/>
      <c r="D8" s="298"/>
      <c r="E8" s="298"/>
      <c r="F8" s="298"/>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5">
      <c r="A9" s="298" t="s">
        <v>354</v>
      </c>
      <c r="B9" s="298"/>
      <c r="C9" s="298"/>
      <c r="D9" s="298"/>
      <c r="E9" s="298"/>
      <c r="F9" s="298"/>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5">
      <c r="A10" s="299" t="s">
        <v>355</v>
      </c>
      <c r="B10" s="299"/>
      <c r="C10" s="299"/>
      <c r="D10" s="299"/>
      <c r="E10" s="299"/>
      <c r="F10" s="299"/>
      <c r="G10" s="9">
        <v>4</v>
      </c>
      <c r="H10" s="109">
        <f>H7+H8+H9</f>
        <v>64039781</v>
      </c>
      <c r="I10" s="109">
        <f t="shared" ref="I10:Y10" si="2">I7+I8+I9</f>
        <v>3371335</v>
      </c>
      <c r="J10" s="109">
        <f t="shared" si="2"/>
        <v>0</v>
      </c>
      <c r="K10" s="109">
        <f t="shared" si="2"/>
        <v>0</v>
      </c>
      <c r="L10" s="109">
        <f t="shared" si="2"/>
        <v>0</v>
      </c>
      <c r="M10" s="109">
        <f t="shared" si="2"/>
        <v>0</v>
      </c>
      <c r="N10" s="109">
        <f t="shared" si="2"/>
        <v>0</v>
      </c>
      <c r="O10" s="109">
        <f t="shared" si="2"/>
        <v>27713796</v>
      </c>
      <c r="P10" s="109">
        <f t="shared" si="2"/>
        <v>0</v>
      </c>
      <c r="Q10" s="109">
        <f t="shared" si="2"/>
        <v>0</v>
      </c>
      <c r="R10" s="109">
        <f t="shared" si="2"/>
        <v>0</v>
      </c>
      <c r="S10" s="109">
        <f t="shared" si="2"/>
        <v>0</v>
      </c>
      <c r="T10" s="109">
        <f t="shared" si="2"/>
        <v>0</v>
      </c>
      <c r="U10" s="109">
        <f t="shared" si="2"/>
        <v>-25749908</v>
      </c>
      <c r="V10" s="109">
        <f t="shared" si="2"/>
        <v>0</v>
      </c>
      <c r="W10" s="109">
        <f t="shared" si="2"/>
        <v>69375004</v>
      </c>
      <c r="X10" s="109">
        <f t="shared" si="2"/>
        <v>0</v>
      </c>
      <c r="Y10" s="109">
        <f t="shared" si="2"/>
        <v>69375004</v>
      </c>
    </row>
    <row r="11" spans="1:25" x14ac:dyDescent="0.25">
      <c r="A11" s="298" t="s">
        <v>356</v>
      </c>
      <c r="B11" s="298"/>
      <c r="C11" s="298"/>
      <c r="D11" s="298"/>
      <c r="E11" s="298"/>
      <c r="F11" s="298"/>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2728967</v>
      </c>
      <c r="W11" s="108">
        <f t="shared" ref="W11:W29" si="3">H11+I11+J11+K11-L11+M11+N11+O11+P11+Q11+R11+U11+V11+S11+T11</f>
        <v>2728967</v>
      </c>
      <c r="X11" s="73">
        <v>0</v>
      </c>
      <c r="Y11" s="108">
        <f t="shared" ref="Y11:Y29" si="4">W11+X11</f>
        <v>2728967</v>
      </c>
    </row>
    <row r="12" spans="1:25" x14ac:dyDescent="0.25">
      <c r="A12" s="298" t="s">
        <v>357</v>
      </c>
      <c r="B12" s="298"/>
      <c r="C12" s="298"/>
      <c r="D12" s="298"/>
      <c r="E12" s="298"/>
      <c r="F12" s="298"/>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3"/>
        <v>0</v>
      </c>
      <c r="X12" s="73">
        <v>0</v>
      </c>
      <c r="Y12" s="108">
        <f t="shared" si="4"/>
        <v>0</v>
      </c>
    </row>
    <row r="13" spans="1:25" ht="26.25" customHeight="1" x14ac:dyDescent="0.25">
      <c r="A13" s="298" t="s">
        <v>358</v>
      </c>
      <c r="B13" s="298"/>
      <c r="C13" s="298"/>
      <c r="D13" s="298"/>
      <c r="E13" s="298"/>
      <c r="F13" s="298"/>
      <c r="G13" s="8">
        <v>7</v>
      </c>
      <c r="H13" s="110">
        <v>0</v>
      </c>
      <c r="I13" s="110">
        <v>0</v>
      </c>
      <c r="J13" s="110">
        <v>0</v>
      </c>
      <c r="K13" s="110">
        <v>0</v>
      </c>
      <c r="L13" s="110">
        <v>0</v>
      </c>
      <c r="M13" s="110">
        <v>0</v>
      </c>
      <c r="N13" s="110">
        <v>0</v>
      </c>
      <c r="O13" s="73">
        <v>0</v>
      </c>
      <c r="P13" s="110">
        <v>0</v>
      </c>
      <c r="Q13" s="110">
        <v>0</v>
      </c>
      <c r="R13" s="110">
        <v>0</v>
      </c>
      <c r="S13" s="110">
        <v>0</v>
      </c>
      <c r="T13" s="110">
        <v>0</v>
      </c>
      <c r="U13" s="73">
        <v>0</v>
      </c>
      <c r="V13" s="73">
        <v>0</v>
      </c>
      <c r="W13" s="108">
        <f t="shared" si="3"/>
        <v>0</v>
      </c>
      <c r="X13" s="73">
        <v>0</v>
      </c>
      <c r="Y13" s="108">
        <f t="shared" si="4"/>
        <v>0</v>
      </c>
    </row>
    <row r="14" spans="1:25" ht="29.25" customHeight="1" x14ac:dyDescent="0.25">
      <c r="A14" s="298" t="s">
        <v>438</v>
      </c>
      <c r="B14" s="298"/>
      <c r="C14" s="298"/>
      <c r="D14" s="298"/>
      <c r="E14" s="298"/>
      <c r="F14" s="298"/>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3"/>
        <v>0</v>
      </c>
      <c r="X14" s="73">
        <v>0</v>
      </c>
      <c r="Y14" s="108">
        <f t="shared" si="4"/>
        <v>0</v>
      </c>
    </row>
    <row r="15" spans="1:25" x14ac:dyDescent="0.25">
      <c r="A15" s="298" t="s">
        <v>359</v>
      </c>
      <c r="B15" s="298"/>
      <c r="C15" s="298"/>
      <c r="D15" s="298"/>
      <c r="E15" s="298"/>
      <c r="F15" s="298"/>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3"/>
        <v>0</v>
      </c>
      <c r="X15" s="73">
        <v>0</v>
      </c>
      <c r="Y15" s="108">
        <f t="shared" si="4"/>
        <v>0</v>
      </c>
    </row>
    <row r="16" spans="1:25" ht="28.5" customHeight="1" x14ac:dyDescent="0.25">
      <c r="A16" s="298" t="s">
        <v>360</v>
      </c>
      <c r="B16" s="298"/>
      <c r="C16" s="298"/>
      <c r="D16" s="298"/>
      <c r="E16" s="298"/>
      <c r="F16" s="298"/>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5">
      <c r="A17" s="298" t="s">
        <v>361</v>
      </c>
      <c r="B17" s="298"/>
      <c r="C17" s="298"/>
      <c r="D17" s="298"/>
      <c r="E17" s="298"/>
      <c r="F17" s="298"/>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5">
      <c r="A18" s="298" t="s">
        <v>362</v>
      </c>
      <c r="B18" s="298"/>
      <c r="C18" s="298"/>
      <c r="D18" s="298"/>
      <c r="E18" s="298"/>
      <c r="F18" s="298"/>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5">
      <c r="A19" s="298" t="s">
        <v>363</v>
      </c>
      <c r="B19" s="298"/>
      <c r="C19" s="298"/>
      <c r="D19" s="298"/>
      <c r="E19" s="298"/>
      <c r="F19" s="298"/>
      <c r="G19" s="8">
        <v>13</v>
      </c>
      <c r="H19" s="73">
        <v>-1</v>
      </c>
      <c r="I19" s="73">
        <v>1</v>
      </c>
      <c r="J19" s="73">
        <v>0</v>
      </c>
      <c r="K19" s="73">
        <v>0</v>
      </c>
      <c r="L19" s="73">
        <v>0</v>
      </c>
      <c r="M19" s="73">
        <v>0</v>
      </c>
      <c r="N19" s="73">
        <v>0</v>
      </c>
      <c r="O19" s="73">
        <v>0</v>
      </c>
      <c r="P19" s="73">
        <v>0</v>
      </c>
      <c r="Q19" s="73">
        <v>0</v>
      </c>
      <c r="R19" s="73">
        <v>0</v>
      </c>
      <c r="S19" s="73">
        <v>0</v>
      </c>
      <c r="T19" s="73">
        <v>0</v>
      </c>
      <c r="U19" s="73">
        <v>0</v>
      </c>
      <c r="V19" s="73">
        <v>0</v>
      </c>
      <c r="W19" s="108">
        <v>0</v>
      </c>
      <c r="X19" s="73">
        <v>0</v>
      </c>
      <c r="Y19" s="108">
        <f t="shared" si="4"/>
        <v>0</v>
      </c>
    </row>
    <row r="20" spans="1:25" x14ac:dyDescent="0.25">
      <c r="A20" s="298" t="s">
        <v>364</v>
      </c>
      <c r="B20" s="298"/>
      <c r="C20" s="298"/>
      <c r="D20" s="298"/>
      <c r="E20" s="298"/>
      <c r="F20" s="298"/>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5">
      <c r="A21" s="298" t="s">
        <v>365</v>
      </c>
      <c r="B21" s="298"/>
      <c r="C21" s="298"/>
      <c r="D21" s="298"/>
      <c r="E21" s="298"/>
      <c r="F21" s="298"/>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5">
      <c r="A22" s="298" t="s">
        <v>439</v>
      </c>
      <c r="B22" s="298"/>
      <c r="C22" s="298"/>
      <c r="D22" s="298"/>
      <c r="E22" s="298"/>
      <c r="F22" s="298"/>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5">
      <c r="A23" s="298" t="s">
        <v>440</v>
      </c>
      <c r="B23" s="298"/>
      <c r="C23" s="298"/>
      <c r="D23" s="298"/>
      <c r="E23" s="298"/>
      <c r="F23" s="298"/>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5">
      <c r="A24" s="298" t="s">
        <v>366</v>
      </c>
      <c r="B24" s="298"/>
      <c r="C24" s="298"/>
      <c r="D24" s="298"/>
      <c r="E24" s="298"/>
      <c r="F24" s="298"/>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x14ac:dyDescent="0.25">
      <c r="A25" s="298" t="s">
        <v>441</v>
      </c>
      <c r="B25" s="298"/>
      <c r="C25" s="298"/>
      <c r="D25" s="298"/>
      <c r="E25" s="298"/>
      <c r="F25" s="298"/>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5">
      <c r="A26" s="298" t="s">
        <v>442</v>
      </c>
      <c r="B26" s="298"/>
      <c r="C26" s="298"/>
      <c r="D26" s="298"/>
      <c r="E26" s="298"/>
      <c r="F26" s="298"/>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v>0</v>
      </c>
      <c r="Y26" s="108">
        <f t="shared" si="4"/>
        <v>0</v>
      </c>
    </row>
    <row r="27" spans="1:25" x14ac:dyDescent="0.25">
      <c r="A27" s="298" t="s">
        <v>443</v>
      </c>
      <c r="B27" s="298"/>
      <c r="C27" s="298"/>
      <c r="D27" s="298"/>
      <c r="E27" s="298"/>
      <c r="F27" s="298"/>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8">
        <f t="shared" si="3"/>
        <v>0</v>
      </c>
      <c r="X27" s="73">
        <v>0</v>
      </c>
      <c r="Y27" s="108">
        <f t="shared" si="4"/>
        <v>0</v>
      </c>
    </row>
    <row r="28" spans="1:25" ht="30" customHeight="1" x14ac:dyDescent="0.25">
      <c r="A28" s="298" t="s">
        <v>444</v>
      </c>
      <c r="B28" s="298"/>
      <c r="C28" s="298"/>
      <c r="D28" s="298"/>
      <c r="E28" s="298"/>
      <c r="F28" s="298"/>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8">
        <f t="shared" si="3"/>
        <v>0</v>
      </c>
      <c r="X28" s="73">
        <v>0</v>
      </c>
      <c r="Y28" s="108">
        <f t="shared" si="4"/>
        <v>0</v>
      </c>
    </row>
    <row r="29" spans="1:25" ht="30" customHeight="1" x14ac:dyDescent="0.25">
      <c r="A29" s="298" t="s">
        <v>445</v>
      </c>
      <c r="B29" s="298"/>
      <c r="C29" s="298"/>
      <c r="D29" s="298"/>
      <c r="E29" s="298"/>
      <c r="F29" s="298"/>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5">
      <c r="A30" s="316" t="s">
        <v>446</v>
      </c>
      <c r="B30" s="316"/>
      <c r="C30" s="316"/>
      <c r="D30" s="316"/>
      <c r="E30" s="316"/>
      <c r="F30" s="316"/>
      <c r="G30" s="10">
        <v>24</v>
      </c>
      <c r="H30" s="111">
        <f>SUM(H10:H29)</f>
        <v>64039780</v>
      </c>
      <c r="I30" s="111">
        <f t="shared" ref="I30:Y30" si="5">SUM(I10:I29)</f>
        <v>3371336</v>
      </c>
      <c r="J30" s="111">
        <f t="shared" si="5"/>
        <v>0</v>
      </c>
      <c r="K30" s="111">
        <f t="shared" si="5"/>
        <v>0</v>
      </c>
      <c r="L30" s="111">
        <f t="shared" si="5"/>
        <v>0</v>
      </c>
      <c r="M30" s="111">
        <f t="shared" si="5"/>
        <v>0</v>
      </c>
      <c r="N30" s="111">
        <f t="shared" si="5"/>
        <v>0</v>
      </c>
      <c r="O30" s="111">
        <f t="shared" si="5"/>
        <v>27713796</v>
      </c>
      <c r="P30" s="111">
        <f t="shared" si="5"/>
        <v>0</v>
      </c>
      <c r="Q30" s="111">
        <f t="shared" si="5"/>
        <v>0</v>
      </c>
      <c r="R30" s="111">
        <f t="shared" si="5"/>
        <v>0</v>
      </c>
      <c r="S30" s="111">
        <f t="shared" si="5"/>
        <v>0</v>
      </c>
      <c r="T30" s="111">
        <f t="shared" si="5"/>
        <v>0</v>
      </c>
      <c r="U30" s="111">
        <f t="shared" si="5"/>
        <v>-25749908</v>
      </c>
      <c r="V30" s="111">
        <f t="shared" si="5"/>
        <v>2728967</v>
      </c>
      <c r="W30" s="111">
        <f t="shared" si="5"/>
        <v>72103971</v>
      </c>
      <c r="X30" s="111">
        <f t="shared" si="5"/>
        <v>0</v>
      </c>
      <c r="Y30" s="111">
        <f t="shared" si="5"/>
        <v>72103971</v>
      </c>
    </row>
    <row r="31" spans="1:25" x14ac:dyDescent="0.25">
      <c r="A31" s="317" t="s">
        <v>367</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5">
      <c r="A32" s="319" t="s">
        <v>447</v>
      </c>
      <c r="B32" s="320"/>
      <c r="C32" s="320"/>
      <c r="D32" s="320"/>
      <c r="E32" s="320"/>
      <c r="F32" s="320"/>
      <c r="G32" s="9">
        <v>25</v>
      </c>
      <c r="H32" s="109">
        <f>SUM(H12:H20)</f>
        <v>-1</v>
      </c>
      <c r="I32" s="109">
        <f t="shared" ref="I32:Y32" si="6">SUM(I12:I20)</f>
        <v>1</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5">
      <c r="A33" s="319" t="s">
        <v>448</v>
      </c>
      <c r="B33" s="320"/>
      <c r="C33" s="320"/>
      <c r="D33" s="320"/>
      <c r="E33" s="320"/>
      <c r="F33" s="320"/>
      <c r="G33" s="9">
        <v>26</v>
      </c>
      <c r="H33" s="109">
        <f>H11+H32</f>
        <v>-1</v>
      </c>
      <c r="I33" s="109">
        <f t="shared" ref="I33:Y33" si="7">I11+I32</f>
        <v>1</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2728967</v>
      </c>
      <c r="W33" s="109">
        <f t="shared" si="7"/>
        <v>2728967</v>
      </c>
      <c r="X33" s="109">
        <f t="shared" si="7"/>
        <v>0</v>
      </c>
      <c r="Y33" s="109">
        <f t="shared" si="7"/>
        <v>2728967</v>
      </c>
    </row>
    <row r="34" spans="1:25" ht="30.75" customHeight="1" x14ac:dyDescent="0.25">
      <c r="A34" s="321" t="s">
        <v>449</v>
      </c>
      <c r="B34" s="322"/>
      <c r="C34" s="322"/>
      <c r="D34" s="322"/>
      <c r="E34" s="322"/>
      <c r="F34" s="322"/>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0</v>
      </c>
      <c r="V34" s="111">
        <f t="shared" si="8"/>
        <v>0</v>
      </c>
      <c r="W34" s="111">
        <f t="shared" si="8"/>
        <v>0</v>
      </c>
      <c r="X34" s="111">
        <f t="shared" si="8"/>
        <v>0</v>
      </c>
      <c r="Y34" s="111">
        <f t="shared" si="8"/>
        <v>0</v>
      </c>
    </row>
    <row r="35" spans="1:25" x14ac:dyDescent="0.25">
      <c r="A35" s="317" t="s">
        <v>368</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5">
      <c r="A36" s="315" t="s">
        <v>369</v>
      </c>
      <c r="B36" s="315"/>
      <c r="C36" s="315"/>
      <c r="D36" s="315"/>
      <c r="E36" s="315"/>
      <c r="F36" s="315"/>
      <c r="G36" s="8">
        <v>28</v>
      </c>
      <c r="H36" s="73">
        <f>+H30</f>
        <v>64039780</v>
      </c>
      <c r="I36" s="73">
        <v>3371336</v>
      </c>
      <c r="J36" s="73">
        <v>0</v>
      </c>
      <c r="K36" s="73">
        <v>0</v>
      </c>
      <c r="L36" s="73">
        <v>0</v>
      </c>
      <c r="M36" s="73">
        <v>0</v>
      </c>
      <c r="N36" s="73">
        <v>0</v>
      </c>
      <c r="O36" s="73">
        <v>27713796</v>
      </c>
      <c r="P36" s="73">
        <v>0</v>
      </c>
      <c r="Q36" s="73">
        <v>0</v>
      </c>
      <c r="R36" s="73">
        <v>0</v>
      </c>
      <c r="S36" s="73">
        <v>0</v>
      </c>
      <c r="T36" s="73">
        <v>0</v>
      </c>
      <c r="U36" s="73">
        <f>+U7+V11</f>
        <v>-23020941</v>
      </c>
      <c r="V36" s="73">
        <v>0</v>
      </c>
      <c r="W36" s="108">
        <f>H36+I36+J36+K36-L36+M36+N36+O36+P36+Q36+R36+U36+V36+S36+T36</f>
        <v>72103971</v>
      </c>
      <c r="X36" s="73">
        <v>0</v>
      </c>
      <c r="Y36" s="108">
        <f t="shared" ref="Y36:Y38" si="9">W36+X36</f>
        <v>72103971</v>
      </c>
    </row>
    <row r="37" spans="1:25" x14ac:dyDescent="0.25">
      <c r="A37" s="298" t="s">
        <v>370</v>
      </c>
      <c r="B37" s="298"/>
      <c r="C37" s="298"/>
      <c r="D37" s="298"/>
      <c r="E37" s="298"/>
      <c r="F37" s="298"/>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5">
      <c r="A38" s="298" t="s">
        <v>371</v>
      </c>
      <c r="B38" s="298"/>
      <c r="C38" s="298"/>
      <c r="D38" s="298"/>
      <c r="E38" s="298"/>
      <c r="F38" s="298"/>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5">
      <c r="A39" s="299" t="s">
        <v>450</v>
      </c>
      <c r="B39" s="299"/>
      <c r="C39" s="299"/>
      <c r="D39" s="299"/>
      <c r="E39" s="299"/>
      <c r="F39" s="299"/>
      <c r="G39" s="9">
        <v>31</v>
      </c>
      <c r="H39" s="109">
        <f>H36+H37+H38</f>
        <v>64039780</v>
      </c>
      <c r="I39" s="109">
        <f t="shared" ref="I39:Y39" si="10">I36+I37+I38</f>
        <v>3371336</v>
      </c>
      <c r="J39" s="109">
        <f t="shared" si="10"/>
        <v>0</v>
      </c>
      <c r="K39" s="109">
        <f t="shared" si="10"/>
        <v>0</v>
      </c>
      <c r="L39" s="109">
        <f t="shared" si="10"/>
        <v>0</v>
      </c>
      <c r="M39" s="109">
        <f t="shared" si="10"/>
        <v>0</v>
      </c>
      <c r="N39" s="109">
        <f t="shared" si="10"/>
        <v>0</v>
      </c>
      <c r="O39" s="109">
        <f t="shared" si="10"/>
        <v>27713796</v>
      </c>
      <c r="P39" s="109">
        <f t="shared" si="10"/>
        <v>0</v>
      </c>
      <c r="Q39" s="109">
        <f t="shared" si="10"/>
        <v>0</v>
      </c>
      <c r="R39" s="109">
        <f t="shared" si="10"/>
        <v>0</v>
      </c>
      <c r="S39" s="109">
        <f t="shared" si="10"/>
        <v>0</v>
      </c>
      <c r="T39" s="109">
        <f t="shared" si="10"/>
        <v>0</v>
      </c>
      <c r="U39" s="109">
        <f t="shared" si="10"/>
        <v>-23020941</v>
      </c>
      <c r="V39" s="109">
        <f t="shared" si="10"/>
        <v>0</v>
      </c>
      <c r="W39" s="109">
        <f t="shared" si="10"/>
        <v>72103971</v>
      </c>
      <c r="X39" s="109">
        <f t="shared" si="10"/>
        <v>0</v>
      </c>
      <c r="Y39" s="109">
        <f t="shared" si="10"/>
        <v>72103971</v>
      </c>
    </row>
    <row r="40" spans="1:25" x14ac:dyDescent="0.25">
      <c r="A40" s="298" t="s">
        <v>372</v>
      </c>
      <c r="B40" s="298"/>
      <c r="C40" s="298"/>
      <c r="D40" s="298"/>
      <c r="E40" s="298"/>
      <c r="F40" s="298"/>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-2678614</v>
      </c>
      <c r="W40" s="108">
        <f t="shared" ref="W40:W58" si="11">H40+I40+J40+K40-L40+M40+N40+O40+P40+Q40+R40+U40+V40+S40+T40</f>
        <v>-2678614</v>
      </c>
      <c r="X40" s="73">
        <v>0</v>
      </c>
      <c r="Y40" s="108">
        <f t="shared" ref="Y40:Y58" si="12">W40+X40</f>
        <v>-2678614</v>
      </c>
    </row>
    <row r="41" spans="1:25" x14ac:dyDescent="0.25">
      <c r="A41" s="298" t="s">
        <v>373</v>
      </c>
      <c r="B41" s="298"/>
      <c r="C41" s="298"/>
      <c r="D41" s="298"/>
      <c r="E41" s="298"/>
      <c r="F41" s="298"/>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v>0</v>
      </c>
      <c r="Y41" s="108">
        <f t="shared" si="12"/>
        <v>0</v>
      </c>
    </row>
    <row r="42" spans="1:25" ht="27" customHeight="1" x14ac:dyDescent="0.25">
      <c r="A42" s="298" t="s">
        <v>374</v>
      </c>
      <c r="B42" s="298"/>
      <c r="C42" s="298"/>
      <c r="D42" s="298"/>
      <c r="E42" s="298"/>
      <c r="F42" s="298"/>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v>0</v>
      </c>
      <c r="Y42" s="108">
        <f t="shared" si="12"/>
        <v>0</v>
      </c>
    </row>
    <row r="43" spans="1:25" ht="20.25" customHeight="1" x14ac:dyDescent="0.25">
      <c r="A43" s="298" t="s">
        <v>438</v>
      </c>
      <c r="B43" s="298"/>
      <c r="C43" s="298"/>
      <c r="D43" s="298"/>
      <c r="E43" s="298"/>
      <c r="F43" s="298"/>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v>0</v>
      </c>
      <c r="Y43" s="108">
        <f t="shared" si="12"/>
        <v>0</v>
      </c>
    </row>
    <row r="44" spans="1:25" ht="21" customHeight="1" x14ac:dyDescent="0.25">
      <c r="A44" s="298" t="s">
        <v>375</v>
      </c>
      <c r="B44" s="298"/>
      <c r="C44" s="298"/>
      <c r="D44" s="298"/>
      <c r="E44" s="298"/>
      <c r="F44" s="298"/>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v>0</v>
      </c>
      <c r="Y44" s="108">
        <f t="shared" si="12"/>
        <v>0</v>
      </c>
    </row>
    <row r="45" spans="1:25" ht="29.25" customHeight="1" x14ac:dyDescent="0.25">
      <c r="A45" s="298" t="s">
        <v>376</v>
      </c>
      <c r="B45" s="298"/>
      <c r="C45" s="298"/>
      <c r="D45" s="298"/>
      <c r="E45" s="298"/>
      <c r="F45" s="298"/>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5">
      <c r="A46" s="298" t="s">
        <v>377</v>
      </c>
      <c r="B46" s="298"/>
      <c r="C46" s="298"/>
      <c r="D46" s="298"/>
      <c r="E46" s="298"/>
      <c r="F46" s="298"/>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5">
      <c r="A47" s="298" t="s">
        <v>378</v>
      </c>
      <c r="B47" s="298"/>
      <c r="C47" s="298"/>
      <c r="D47" s="298"/>
      <c r="E47" s="298"/>
      <c r="F47" s="298"/>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5">
      <c r="A48" s="298" t="s">
        <v>379</v>
      </c>
      <c r="B48" s="298"/>
      <c r="C48" s="298"/>
      <c r="D48" s="298"/>
      <c r="E48" s="298"/>
      <c r="F48" s="298"/>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5">
      <c r="A49" s="298" t="s">
        <v>451</v>
      </c>
      <c r="B49" s="298"/>
      <c r="C49" s="298"/>
      <c r="D49" s="298"/>
      <c r="E49" s="298"/>
      <c r="F49" s="298"/>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5">
      <c r="A50" s="298" t="s">
        <v>452</v>
      </c>
      <c r="B50" s="298"/>
      <c r="C50" s="298"/>
      <c r="D50" s="298"/>
      <c r="E50" s="298"/>
      <c r="F50" s="298"/>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5">
      <c r="A51" s="298" t="s">
        <v>439</v>
      </c>
      <c r="B51" s="298"/>
      <c r="C51" s="298"/>
      <c r="D51" s="298"/>
      <c r="E51" s="298"/>
      <c r="F51" s="298"/>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5">
      <c r="A52" s="298" t="s">
        <v>453</v>
      </c>
      <c r="B52" s="298"/>
      <c r="C52" s="298"/>
      <c r="D52" s="298"/>
      <c r="E52" s="298"/>
      <c r="F52" s="298"/>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5">
      <c r="A53" s="298" t="s">
        <v>454</v>
      </c>
      <c r="B53" s="298"/>
      <c r="C53" s="298"/>
      <c r="D53" s="298"/>
      <c r="E53" s="298"/>
      <c r="F53" s="298"/>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v>0</v>
      </c>
      <c r="Y53" s="108">
        <f t="shared" si="12"/>
        <v>0</v>
      </c>
    </row>
    <row r="54" spans="1:25" x14ac:dyDescent="0.25">
      <c r="A54" s="298" t="s">
        <v>441</v>
      </c>
      <c r="B54" s="298"/>
      <c r="C54" s="298"/>
      <c r="D54" s="298"/>
      <c r="E54" s="298"/>
      <c r="F54" s="298"/>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5">
      <c r="A55" s="298" t="s">
        <v>442</v>
      </c>
      <c r="B55" s="298"/>
      <c r="C55" s="298"/>
      <c r="D55" s="298"/>
      <c r="E55" s="298"/>
      <c r="F55" s="298"/>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1"/>
        <v>0</v>
      </c>
      <c r="X55" s="73">
        <v>0</v>
      </c>
      <c r="Y55" s="108">
        <f t="shared" si="12"/>
        <v>0</v>
      </c>
    </row>
    <row r="56" spans="1:25" x14ac:dyDescent="0.25">
      <c r="A56" s="298" t="s">
        <v>443</v>
      </c>
      <c r="B56" s="298"/>
      <c r="C56" s="298"/>
      <c r="D56" s="298"/>
      <c r="E56" s="298"/>
      <c r="F56" s="298"/>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1"/>
        <v>0</v>
      </c>
      <c r="X56" s="73">
        <v>0</v>
      </c>
      <c r="Y56" s="108">
        <f t="shared" si="12"/>
        <v>0</v>
      </c>
    </row>
    <row r="57" spans="1:25" ht="23.25" customHeight="1" x14ac:dyDescent="0.25">
      <c r="A57" s="298" t="s">
        <v>455</v>
      </c>
      <c r="B57" s="298"/>
      <c r="C57" s="298"/>
      <c r="D57" s="298"/>
      <c r="E57" s="298"/>
      <c r="F57" s="298"/>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8">
        <f t="shared" si="11"/>
        <v>0</v>
      </c>
      <c r="X57" s="73">
        <v>0</v>
      </c>
      <c r="Y57" s="108">
        <f t="shared" si="12"/>
        <v>0</v>
      </c>
    </row>
    <row r="58" spans="1:25" ht="23.25" customHeight="1" x14ac:dyDescent="0.25">
      <c r="A58" s="298" t="s">
        <v>445</v>
      </c>
      <c r="B58" s="298"/>
      <c r="C58" s="298"/>
      <c r="D58" s="298"/>
      <c r="E58" s="298"/>
      <c r="F58" s="298"/>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5">
      <c r="A59" s="316" t="s">
        <v>456</v>
      </c>
      <c r="B59" s="316"/>
      <c r="C59" s="316"/>
      <c r="D59" s="316"/>
      <c r="E59" s="316"/>
      <c r="F59" s="316"/>
      <c r="G59" s="10">
        <v>51</v>
      </c>
      <c r="H59" s="111">
        <f t="shared" ref="H59:T59" si="13">SUM(H39:H58)</f>
        <v>64039780</v>
      </c>
      <c r="I59" s="111">
        <f t="shared" si="13"/>
        <v>3371336</v>
      </c>
      <c r="J59" s="111">
        <f t="shared" si="13"/>
        <v>0</v>
      </c>
      <c r="K59" s="111">
        <f t="shared" si="13"/>
        <v>0</v>
      </c>
      <c r="L59" s="111">
        <f t="shared" si="13"/>
        <v>0</v>
      </c>
      <c r="M59" s="111">
        <f t="shared" si="13"/>
        <v>0</v>
      </c>
      <c r="N59" s="111">
        <f t="shared" si="13"/>
        <v>0</v>
      </c>
      <c r="O59" s="111">
        <f t="shared" si="13"/>
        <v>27713796</v>
      </c>
      <c r="P59" s="111">
        <f t="shared" si="13"/>
        <v>0</v>
      </c>
      <c r="Q59" s="111">
        <f t="shared" si="13"/>
        <v>0</v>
      </c>
      <c r="R59" s="111">
        <f t="shared" si="13"/>
        <v>0</v>
      </c>
      <c r="S59" s="111">
        <f t="shared" si="13"/>
        <v>0</v>
      </c>
      <c r="T59" s="111">
        <f t="shared" si="13"/>
        <v>0</v>
      </c>
      <c r="U59" s="111">
        <f>SUM(U39:U58)</f>
        <v>-23020941</v>
      </c>
      <c r="V59" s="111">
        <f>SUM(V39:V58)</f>
        <v>-2678614</v>
      </c>
      <c r="W59" s="111">
        <f>SUM(W39:W58)</f>
        <v>69425357</v>
      </c>
      <c r="X59" s="111">
        <f>SUM(X39:X58)</f>
        <v>0</v>
      </c>
      <c r="Y59" s="111">
        <f>SUM(Y39:Y58)</f>
        <v>69425357</v>
      </c>
    </row>
    <row r="60" spans="1:25" x14ac:dyDescent="0.25">
      <c r="A60" s="317" t="s">
        <v>380</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5">
      <c r="A61" s="320" t="s">
        <v>457</v>
      </c>
      <c r="B61" s="320"/>
      <c r="C61" s="320"/>
      <c r="D61" s="320"/>
      <c r="E61" s="320"/>
      <c r="F61" s="320"/>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5">
      <c r="A62" s="320" t="s">
        <v>458</v>
      </c>
      <c r="B62" s="320"/>
      <c r="C62" s="320"/>
      <c r="D62" s="320"/>
      <c r="E62" s="320"/>
      <c r="F62" s="320"/>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-2678614</v>
      </c>
      <c r="W62" s="109">
        <f>W40+W61</f>
        <v>-2678614</v>
      </c>
      <c r="X62" s="109">
        <f>X40+X61</f>
        <v>0</v>
      </c>
      <c r="Y62" s="109">
        <f>Y40+Y61</f>
        <v>-2678614</v>
      </c>
    </row>
    <row r="63" spans="1:25" ht="29.25" customHeight="1" x14ac:dyDescent="0.25">
      <c r="A63" s="322" t="s">
        <v>459</v>
      </c>
      <c r="B63" s="322"/>
      <c r="C63" s="322"/>
      <c r="D63" s="322"/>
      <c r="E63" s="322"/>
      <c r="F63" s="322"/>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0</v>
      </c>
      <c r="V63" s="111">
        <f>SUM(V50:V58)</f>
        <v>0</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2"/>
  <sheetViews>
    <sheetView tabSelected="1" topLeftCell="A20" zoomScaleNormal="100" workbookViewId="0">
      <selection activeCell="A31" sqref="A31:J31"/>
    </sheetView>
  </sheetViews>
  <sheetFormatPr defaultRowHeight="13.2" x14ac:dyDescent="0.25"/>
  <cols>
    <col min="10" max="10" width="86" customWidth="1"/>
  </cols>
  <sheetData>
    <row r="1" spans="1:10" x14ac:dyDescent="0.25">
      <c r="A1" s="324" t="s">
        <v>518</v>
      </c>
      <c r="B1" s="325"/>
      <c r="C1" s="325"/>
      <c r="D1" s="325"/>
      <c r="E1" s="325"/>
      <c r="F1" s="325"/>
      <c r="G1" s="325"/>
      <c r="H1" s="325"/>
      <c r="I1" s="325"/>
      <c r="J1" s="325"/>
    </row>
    <row r="2" spans="1:10" x14ac:dyDescent="0.25">
      <c r="A2" s="325"/>
      <c r="B2" s="325"/>
      <c r="C2" s="325"/>
      <c r="D2" s="325"/>
      <c r="E2" s="325"/>
      <c r="F2" s="325"/>
      <c r="G2" s="325"/>
      <c r="H2" s="325"/>
      <c r="I2" s="325"/>
      <c r="J2" s="325"/>
    </row>
    <row r="3" spans="1:10" x14ac:dyDescent="0.25">
      <c r="A3" s="325"/>
      <c r="B3" s="325"/>
      <c r="C3" s="325"/>
      <c r="D3" s="325"/>
      <c r="E3" s="325"/>
      <c r="F3" s="325"/>
      <c r="G3" s="325"/>
      <c r="H3" s="325"/>
      <c r="I3" s="325"/>
      <c r="J3" s="325"/>
    </row>
    <row r="4" spans="1:10" x14ac:dyDescent="0.25">
      <c r="A4" s="325"/>
      <c r="B4" s="325"/>
      <c r="C4" s="325"/>
      <c r="D4" s="325"/>
      <c r="E4" s="325"/>
      <c r="F4" s="325"/>
      <c r="G4" s="325"/>
      <c r="H4" s="325"/>
      <c r="I4" s="325"/>
      <c r="J4" s="325"/>
    </row>
    <row r="5" spans="1:10" x14ac:dyDescent="0.25">
      <c r="A5" s="325"/>
      <c r="B5" s="325"/>
      <c r="C5" s="325"/>
      <c r="D5" s="325"/>
      <c r="E5" s="325"/>
      <c r="F5" s="325"/>
      <c r="G5" s="325"/>
      <c r="H5" s="325"/>
      <c r="I5" s="325"/>
      <c r="J5" s="325"/>
    </row>
    <row r="6" spans="1:10" x14ac:dyDescent="0.25">
      <c r="A6" s="325"/>
      <c r="B6" s="325"/>
      <c r="C6" s="325"/>
      <c r="D6" s="325"/>
      <c r="E6" s="325"/>
      <c r="F6" s="325"/>
      <c r="G6" s="325"/>
      <c r="H6" s="325"/>
      <c r="I6" s="325"/>
      <c r="J6" s="325"/>
    </row>
    <row r="7" spans="1:10" x14ac:dyDescent="0.25">
      <c r="A7" s="325"/>
      <c r="B7" s="325"/>
      <c r="C7" s="325"/>
      <c r="D7" s="325"/>
      <c r="E7" s="325"/>
      <c r="F7" s="325"/>
      <c r="G7" s="325"/>
      <c r="H7" s="325"/>
      <c r="I7" s="325"/>
      <c r="J7" s="325"/>
    </row>
    <row r="8" spans="1:10" x14ac:dyDescent="0.25">
      <c r="A8" s="325"/>
      <c r="B8" s="325"/>
      <c r="C8" s="325"/>
      <c r="D8" s="325"/>
      <c r="E8" s="325"/>
      <c r="F8" s="325"/>
      <c r="G8" s="325"/>
      <c r="H8" s="325"/>
      <c r="I8" s="325"/>
      <c r="J8" s="325"/>
    </row>
    <row r="9" spans="1:10" x14ac:dyDescent="0.25">
      <c r="A9" s="325"/>
      <c r="B9" s="325"/>
      <c r="C9" s="325"/>
      <c r="D9" s="325"/>
      <c r="E9" s="325"/>
      <c r="F9" s="325"/>
      <c r="G9" s="325"/>
      <c r="H9" s="325"/>
      <c r="I9" s="325"/>
      <c r="J9" s="325"/>
    </row>
    <row r="10" spans="1:10" x14ac:dyDescent="0.25">
      <c r="A10" s="325"/>
      <c r="B10" s="325"/>
      <c r="C10" s="325"/>
      <c r="D10" s="325"/>
      <c r="E10" s="325"/>
      <c r="F10" s="325"/>
      <c r="G10" s="325"/>
      <c r="H10" s="325"/>
      <c r="I10" s="325"/>
      <c r="J10" s="325"/>
    </row>
    <row r="11" spans="1:10" x14ac:dyDescent="0.25">
      <c r="A11" s="325"/>
      <c r="B11" s="325"/>
      <c r="C11" s="325"/>
      <c r="D11" s="325"/>
      <c r="E11" s="325"/>
      <c r="F11" s="325"/>
      <c r="G11" s="325"/>
      <c r="H11" s="325"/>
      <c r="I11" s="325"/>
      <c r="J11" s="325"/>
    </row>
    <row r="12" spans="1:10" x14ac:dyDescent="0.25">
      <c r="A12" s="325"/>
      <c r="B12" s="325"/>
      <c r="C12" s="325"/>
      <c r="D12" s="325"/>
      <c r="E12" s="325"/>
      <c r="F12" s="325"/>
      <c r="G12" s="325"/>
      <c r="H12" s="325"/>
      <c r="I12" s="325"/>
      <c r="J12" s="325"/>
    </row>
    <row r="13" spans="1:10" x14ac:dyDescent="0.25">
      <c r="A13" s="325"/>
      <c r="B13" s="325"/>
      <c r="C13" s="325"/>
      <c r="D13" s="325"/>
      <c r="E13" s="325"/>
      <c r="F13" s="325"/>
      <c r="G13" s="325"/>
      <c r="H13" s="325"/>
      <c r="I13" s="325"/>
      <c r="J13" s="325"/>
    </row>
    <row r="14" spans="1:10" ht="106.5" customHeight="1" x14ac:dyDescent="0.25">
      <c r="A14" s="325"/>
      <c r="B14" s="325"/>
      <c r="C14" s="325"/>
      <c r="D14" s="325"/>
      <c r="E14" s="325"/>
      <c r="F14" s="325"/>
      <c r="G14" s="325"/>
      <c r="H14" s="325"/>
      <c r="I14" s="325"/>
      <c r="J14" s="325"/>
    </row>
    <row r="15" spans="1:10" x14ac:dyDescent="0.25">
      <c r="A15" s="325"/>
      <c r="B15" s="325"/>
      <c r="C15" s="325"/>
      <c r="D15" s="325"/>
      <c r="E15" s="325"/>
      <c r="F15" s="325"/>
      <c r="G15" s="325"/>
      <c r="H15" s="325"/>
      <c r="I15" s="325"/>
      <c r="J15" s="325"/>
    </row>
    <row r="16" spans="1:10" ht="72.75" customHeight="1" x14ac:dyDescent="0.25">
      <c r="A16" s="325"/>
      <c r="B16" s="325"/>
      <c r="C16" s="325"/>
      <c r="D16" s="325"/>
      <c r="E16" s="325"/>
      <c r="F16" s="325"/>
      <c r="G16" s="325"/>
      <c r="H16" s="325"/>
      <c r="I16" s="325"/>
      <c r="J16" s="325"/>
    </row>
    <row r="17" spans="1:10" x14ac:dyDescent="0.25">
      <c r="A17" s="325"/>
      <c r="B17" s="325"/>
      <c r="C17" s="325"/>
      <c r="D17" s="325"/>
      <c r="E17" s="325"/>
      <c r="F17" s="325"/>
      <c r="G17" s="325"/>
      <c r="H17" s="325"/>
      <c r="I17" s="325"/>
      <c r="J17" s="325"/>
    </row>
    <row r="18" spans="1:10" x14ac:dyDescent="0.25">
      <c r="A18" s="325"/>
      <c r="B18" s="325"/>
      <c r="C18" s="325"/>
      <c r="D18" s="325"/>
      <c r="E18" s="325"/>
      <c r="F18" s="325"/>
      <c r="G18" s="325"/>
      <c r="H18" s="325"/>
      <c r="I18" s="325"/>
      <c r="J18" s="325"/>
    </row>
    <row r="19" spans="1:10" x14ac:dyDescent="0.25">
      <c r="A19" s="325"/>
      <c r="B19" s="325"/>
      <c r="C19" s="325"/>
      <c r="D19" s="325"/>
      <c r="E19" s="325"/>
      <c r="F19" s="325"/>
      <c r="G19" s="325"/>
      <c r="H19" s="325"/>
      <c r="I19" s="325"/>
      <c r="J19" s="325"/>
    </row>
    <row r="20" spans="1:10" ht="58.5" customHeight="1" x14ac:dyDescent="0.25">
      <c r="A20" s="325"/>
      <c r="B20" s="325"/>
      <c r="C20" s="325"/>
      <c r="D20" s="325"/>
      <c r="E20" s="325"/>
      <c r="F20" s="325"/>
      <c r="G20" s="325"/>
      <c r="H20" s="325"/>
      <c r="I20" s="325"/>
      <c r="J20" s="325"/>
    </row>
    <row r="21" spans="1:10" ht="60.75" customHeight="1" x14ac:dyDescent="0.25">
      <c r="A21" s="325"/>
      <c r="B21" s="325"/>
      <c r="C21" s="325"/>
      <c r="D21" s="325"/>
      <c r="E21" s="325"/>
      <c r="F21" s="325"/>
      <c r="G21" s="325"/>
      <c r="H21" s="325"/>
      <c r="I21" s="325"/>
      <c r="J21" s="325"/>
    </row>
    <row r="22" spans="1:10" ht="58.5" customHeight="1" x14ac:dyDescent="0.25">
      <c r="A22" s="325"/>
      <c r="B22" s="325"/>
      <c r="C22" s="325"/>
      <c r="D22" s="325"/>
      <c r="E22" s="325"/>
      <c r="F22" s="325"/>
      <c r="G22" s="325"/>
      <c r="H22" s="325"/>
      <c r="I22" s="325"/>
      <c r="J22" s="325"/>
    </row>
    <row r="23" spans="1:10" ht="52.5" customHeight="1" x14ac:dyDescent="0.25">
      <c r="A23" s="325"/>
      <c r="B23" s="325"/>
      <c r="C23" s="325"/>
      <c r="D23" s="325"/>
      <c r="E23" s="325"/>
      <c r="F23" s="325"/>
      <c r="G23" s="325"/>
      <c r="H23" s="325"/>
      <c r="I23" s="325"/>
      <c r="J23" s="325"/>
    </row>
    <row r="24" spans="1:10" x14ac:dyDescent="0.25">
      <c r="A24" s="325"/>
      <c r="B24" s="325"/>
      <c r="C24" s="325"/>
      <c r="D24" s="325"/>
      <c r="E24" s="325"/>
      <c r="F24" s="325"/>
      <c r="G24" s="325"/>
      <c r="H24" s="325"/>
      <c r="I24" s="325"/>
      <c r="J24" s="325"/>
    </row>
    <row r="25" spans="1:10" x14ac:dyDescent="0.25">
      <c r="A25" s="325"/>
      <c r="B25" s="325"/>
      <c r="C25" s="325"/>
      <c r="D25" s="325"/>
      <c r="E25" s="325"/>
      <c r="F25" s="325"/>
      <c r="G25" s="325"/>
      <c r="H25" s="325"/>
      <c r="I25" s="325"/>
      <c r="J25" s="325"/>
    </row>
    <row r="26" spans="1:10" x14ac:dyDescent="0.25">
      <c r="A26" s="325"/>
      <c r="B26" s="325"/>
      <c r="C26" s="325"/>
      <c r="D26" s="325"/>
      <c r="E26" s="325"/>
      <c r="F26" s="325"/>
      <c r="G26" s="325"/>
      <c r="H26" s="325"/>
      <c r="I26" s="325"/>
      <c r="J26" s="325"/>
    </row>
    <row r="27" spans="1:10" ht="71.25" customHeight="1" x14ac:dyDescent="0.25">
      <c r="A27" s="325"/>
      <c r="B27" s="325"/>
      <c r="C27" s="325"/>
      <c r="D27" s="325"/>
      <c r="E27" s="325"/>
      <c r="F27" s="325"/>
      <c r="G27" s="325"/>
      <c r="H27" s="325"/>
      <c r="I27" s="325"/>
      <c r="J27" s="325"/>
    </row>
    <row r="28" spans="1:10" ht="42.75" customHeight="1" x14ac:dyDescent="0.25">
      <c r="A28" s="325"/>
      <c r="B28" s="325"/>
      <c r="C28" s="325"/>
      <c r="D28" s="325"/>
      <c r="E28" s="325"/>
      <c r="F28" s="325"/>
      <c r="G28" s="325"/>
      <c r="H28" s="325"/>
      <c r="I28" s="325"/>
      <c r="J28" s="325"/>
    </row>
    <row r="29" spans="1:10" ht="4.2" customHeight="1" x14ac:dyDescent="0.25">
      <c r="A29" s="325"/>
      <c r="B29" s="325"/>
      <c r="C29" s="325"/>
      <c r="D29" s="325"/>
      <c r="E29" s="325"/>
      <c r="F29" s="325"/>
      <c r="G29" s="325"/>
      <c r="H29" s="325"/>
      <c r="I29" s="325"/>
      <c r="J29" s="325"/>
    </row>
    <row r="30" spans="1:10" ht="5.4" customHeight="1" x14ac:dyDescent="0.25">
      <c r="A30" s="325"/>
      <c r="B30" s="325"/>
      <c r="C30" s="325"/>
      <c r="D30" s="325"/>
      <c r="E30" s="325"/>
      <c r="F30" s="325"/>
      <c r="G30" s="325"/>
      <c r="H30" s="325"/>
      <c r="I30" s="325"/>
      <c r="J30" s="325"/>
    </row>
    <row r="31" spans="1:10" ht="16.8" customHeight="1" x14ac:dyDescent="0.25">
      <c r="A31" s="327" t="s">
        <v>520</v>
      </c>
      <c r="B31" s="327"/>
      <c r="C31" s="327"/>
      <c r="D31" s="327"/>
      <c r="E31" s="327"/>
      <c r="F31" s="327"/>
      <c r="G31" s="327"/>
      <c r="H31" s="327"/>
      <c r="I31" s="327"/>
      <c r="J31" s="327"/>
    </row>
    <row r="32" spans="1:10" ht="24" customHeight="1" x14ac:dyDescent="0.25">
      <c r="A32" s="326" t="s">
        <v>519</v>
      </c>
      <c r="B32" s="326"/>
      <c r="C32" s="326"/>
      <c r="D32" s="326"/>
      <c r="E32" s="326"/>
      <c r="F32" s="326"/>
      <c r="G32" s="326"/>
      <c r="H32" s="326"/>
      <c r="I32" s="326"/>
      <c r="J32" s="326"/>
    </row>
  </sheetData>
  <mergeCells count="3">
    <mergeCell ref="A1:J30"/>
    <mergeCell ref="A32:J32"/>
    <mergeCell ref="A31:J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 ds:uri="d65a50fc-9b55-461a-a454-307befa59360"/>
    <ds:schemaRef ds:uri="041d80b7-e3cf-4673-a593-9d4c7240208b"/>
  </ds:schemaRefs>
</ds:datastoreItem>
</file>

<file path=customXml/itemProps3.xml><?xml version="1.0" encoding="utf-8"?>
<ds:datastoreItem xmlns:ds="http://schemas.openxmlformats.org/officeDocument/2006/customXml" ds:itemID="{AF4A3C90-B75D-4DA7-A301-B190CAB140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Nikolina Antonić</cp:lastModifiedBy>
  <cp:lastPrinted>2018-04-25T06:49:36Z</cp:lastPrinted>
  <dcterms:created xsi:type="dcterms:W3CDTF">2008-10-17T11:51:54Z</dcterms:created>
  <dcterms:modified xsi:type="dcterms:W3CDTF">2025-04-09T13:59:07Z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