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aveExternalLinkValues="0" codeName="ThisWorkbook" defaultThemeVersion="124226"/>
  <mc:AlternateContent xmlns:mc="http://schemas.openxmlformats.org/markup-compatibility/2006">
    <mc:Choice Requires="x15">
      <x15ac:absPath xmlns:x15ac="http://schemas.microsoft.com/office/spreadsheetml/2010/11/ac" url="N:\Financije\BURZA FINANCIJSKE OBJAVE, PREDUJAM DIVID\2026\2Q\KONSOLIDIRANO\"/>
    </mc:Choice>
  </mc:AlternateContent>
  <xr:revisionPtr revIDLastSave="0" documentId="13_ncr:1_{C7429FF0-3238-4AD7-A1C9-27F8B8C9E8E8}" xr6:coauthVersionLast="47" xr6:coauthVersionMax="47" xr10:uidLastSave="{00000000-0000-0000-0000-000000000000}"/>
  <bookViews>
    <workbookView xWindow="-12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podaci'!$A$1:$J$61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1" i="26" l="1"/>
  <c r="I91" i="26"/>
  <c r="I109" i="26" s="1"/>
  <c r="J91" i="26"/>
  <c r="J109" i="26" s="1"/>
  <c r="K91" i="26"/>
  <c r="K98" i="26"/>
  <c r="K109" i="26" s="1"/>
  <c r="H98" i="26"/>
  <c r="I98" i="26"/>
  <c r="J98"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109" i="26" l="1"/>
  <c r="H110" i="26" s="1"/>
  <c r="X10" i="22"/>
  <c r="X30" i="22" s="1"/>
  <c r="X39" i="22"/>
  <c r="X59" i="22" s="1"/>
  <c r="X61" i="22"/>
  <c r="X62" i="22" s="1"/>
  <c r="X63" i="22"/>
  <c r="X34" i="22"/>
  <c r="X32" i="22"/>
  <c r="X33" i="22" s="1"/>
  <c r="K90" i="26" l="1"/>
  <c r="J110" i="26"/>
  <c r="K110" i="26"/>
  <c r="J90" i="26"/>
  <c r="I110"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<sst xmlns="http://schemas.openxmlformats.org/spreadsheetml/2006/main" count="540" uniqueCount="474">
  <si>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</si>
  <si>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</si>
  <si>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</si>
  <si>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</si>
  <si>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</si>
  <si>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</si>
  <si>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</si>
  <si>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</si>
  <si>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</si>
  <si>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</si>
  <si>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</si>
  <si>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</si>
  <si>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</si>
  <si>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</si>
  <si>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</si>
  <si>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</si>
  <si>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</si>
  <si>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</si>
  <si>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</si>
  <si>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</si>
  <si>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</si>
  <si>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</si>
  <si>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</si>
  <si>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</si>
  <si>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</si>
  <si>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</si>
  <si>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</si>
  <si>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</si>
  <si>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</si>
  <si>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</si>
  <si>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</si>
  <si>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</si>
  <si>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</si>
  <si>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</si>
  <si>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</si>
  <si>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</si>
  <si>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</si>
  <si>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</si>
  <si>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</si>
  <si>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</si>
  <si>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</si>
  <si>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</si>
  <si>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</si>
  <si>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</si>
  <si>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</si>
  <si>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</si>
  <si>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</si>
  <si>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</si>
  <si>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</si>
  <si>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</si>
  <si>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</si>
  <si>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</si>
  <si>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</si>
  <si>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</si>
  <si>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</si>
  <si>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</si>
  <si>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</si>
  <si>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</si>
  <si>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</si>
  <si>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</si>
  <si>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</si>
  <si>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</si>
  <si>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</si>
  <si>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</si>
  <si>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</si>
  <si>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</si>
  <si>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</si>
  <si>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</si>
  <si>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</si>
  <si>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</si>
  <si>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</si>
  <si>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</si>
  <si>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</si>
  <si>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</si>
  <si>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</si>
  <si>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</si>
  <si>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</si>
  <si>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</si>
  <si>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</si>
  <si>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</si>
  <si>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</si>
  <si>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</si>
  <si>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</si>
  <si>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</si>
  <si>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</si>
  <si>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</si>
  <si>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</si>
  <si>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</si>
  <si>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</si>
  <si>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</si>
  <si>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</si>
  <si>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</si>
  <si>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</si>
  <si>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</si>
  <si>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</si>
  <si>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</si>
  <si>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</si>
  <si>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</si>
  <si>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</si>
  <si>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</si>
  <si>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</si>
  <si>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</si>
  <si>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</si>
  <si>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</si>
  <si>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</si>
  <si>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</si>
  <si>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</si>
  <si>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</si>
  <si>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</si>
  <si>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</si>
  <si>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</si>
  <si>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</si>
  <si>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</si>
  <si>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</si>
  <si>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</si>
  <si>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</si>
  <si>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</si>
  <si>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</si>
  <si>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</si>
  <si>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</si>
  <si>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</si>
  <si>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</si>
  <si>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</si>
  <si>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</si>
  <si>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</si>
  <si>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</si>
  <si>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</si>
  <si>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</si>
  <si>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</si>
  <si>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</si>
  <si>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</si>
  <si>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</si>
  <si>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</si>
  <si>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</si>
  <si>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</si>
  <si>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</si>
  <si>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</si>
  <si>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</si>
  <si>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</si>
  <si>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</si>
  <si>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</si>
  <si>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</si>
  <si>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</si>
  <si>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</si>
  <si>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</si>
  <si>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</si>
  <si>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</si>
  <si>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</si>
  <si>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</si>
  <si>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</si>
  <si>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</si>
  <si>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</si>
  <si>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</si>
  <si>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</si>
  <si>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</si>
  <si>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</si>
  <si>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</si>
  <si>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</si>
  <si>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</si>
  <si>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</si>
  <si>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</si>
  <si>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</si>
  <si>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</si>
  <si>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</si>
  <si>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</si>
  <si>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</si>
  <si>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</si>
  <si>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</si>
  <si>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</si>
  <si>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</si>
  <si>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</si>
  <si>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</si>
  <si>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</si>
  <si>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</si>
  <si>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</si>
  <si>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</si>
  <si>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</si>
  <si>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</si>
  <si>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</si>
  <si>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</si>
  <si>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</si>
  <si>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</si>
  <si>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</si>
  <si>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</si>
  <si>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</si>
  <si>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</si>
  <si>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</si>
  <si>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</si>
  <si>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</si>
  <si>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</si>
  <si>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</si>
  <si>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</si>
  <si>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</si>
  <si>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</si>
  <si>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</si>
  <si>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</si>
  <si>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</si>
  <si>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</si>
  <si>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</si>
  <si>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</si>
  <si>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</si>
  <si>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</si>
  <si>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</si>
  <si>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</si>
  <si>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</si>
  <si>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</si>
  <si>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</si>
  <si>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</si>
  <si>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</si>
  <si>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</si>
  <si>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</si>
  <si>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</si>
  <si>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</si>
  <si>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</si>
  <si>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</si>
  <si>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</si>
  <si>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</si>
  <si>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</si>
  <si>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</si>
  <si>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</si>
  <si>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</si>
  <si>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</si>
  <si>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</si>
  <si>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</si>
  <si>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</si>
  <si>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</si>
  <si>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</si>
  <si>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</si>
  <si>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</si>
  <si>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</si>
  <si>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</si>
  <si>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</si>
  <si>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</si>
  <si>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</si>
  <si>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</si>
  <si>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</si>
  <si>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</si>
  <si>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</si>
  <si>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</si>
  <si>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</si>
  <si>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</si>
  <si>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</si>
  <si>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</si>
  <si>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</si>
  <si>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</si>
  <si>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</si>
  <si>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</si>
  <si>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</si>
  <si>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</si>
  <si>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</si>
  <si>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</si>
  <si>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</si>
  <si>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</si>
  <si>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</si>
  <si>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</si>
  <si>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</si>
  <si>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</si>
  <si>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</si>
  <si>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</si>
  <si>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</si>
  <si>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</si>
  <si>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</si>
  <si>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</si>
  <si>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</si>
  <si>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</si>
  <si>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</si>
  <si>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</si>
  <si>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</si>
  <si>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</si>
  <si>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</si>
  <si>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</si>
  <si>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</si>
  <si>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</si>
  <si>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</si>
  <si>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</si>
  <si>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</si>
  <si>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</si>
  <si>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</si>
  <si>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</si>
  <si>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</si>
  <si>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</si>
  <si>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</si>
  <si>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</si>
  <si>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</si>
  <si>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</si>
  <si>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</si>
  <si>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</si>
  <si>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</si>
  <si>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</si>
  <si>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</si>
  <si>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</si>
  <si>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</si>
  <si>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</si>
  <si>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</si>
  <si>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</si>
  <si>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</si>
  <si>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</si>
  <si>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</si>
  <si>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</si>
  <si>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</si>
  <si>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</si>
  <si>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</si>
  <si>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</si>
  <si>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</si>
  <si>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</si>
  <si>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</si>
  <si>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</si>
  <si>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</si>
  <si>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</si>
  <si>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</si>
  <si>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</si>
  <si>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</si>
  <si>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</si>
  <si>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</si>
  <si>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</si>
  <si>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</si>
  <si>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</si>
  <si>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</si>
  <si>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</si>
  <si>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</si>
  <si>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</si>
  <si>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</si>
  <si>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</si>
  <si>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</si>
  <si>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</si>
  <si>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</si>
  <si>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</si>
  <si>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</si>
  <si>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</si>
  <si>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</si>
  <si>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</si>
  <si>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</si>
  <si>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</si>
  <si>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</si>
  <si>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</si>
  <si>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</si>
  <si>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</si>
  <si>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</si>
  <si>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</si>
  <si>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</si>
  <si>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</si>
  <si>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</si>
  <si>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</si>
  <si>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</si>
  <si>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</si>
  <si>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</si>
  <si>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</si>
  <si>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</si>
  <si>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</si>
  <si>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</si>
  <si>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</si>
  <si>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</si>
  <si>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</si>
  <si>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</si>
  <si>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</si>
  <si>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</si>
  <si>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</si>
  <si>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</si>
  <si>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</si>
  <si>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</si>
  <si>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</si>
  <si>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</si>
  <si>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</si>
  <si>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</si>
  <si>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</si>
  <si>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</si>
  <si>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</si>
  <si>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</si>
  <si>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</si>
  <si>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</si>
  <si>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</si>
  <si>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</si>
  <si>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</si>
  <si>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</si>
  <si>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</si>
  <si>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</si>
  <si>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</si>
  <si>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</si>
  <si>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</si>
  <si>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</si>
  <si>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</si>
  <si>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</si>
  <si>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</si>
  <si>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</si>
  <si>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</si>
  <si>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</si>
  <si>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</si>
  <si>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</si>
  <si>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</si>
  <si>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</si>
  <si>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</si>
  <si>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</si>
  <si>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</si>
  <si>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</si>
  <si>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</si>
  <si>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</si>
  <si>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</si>
  <si>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</si>
  <si>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</si>
  <si>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</si>
  <si>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</si>
  <si>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</si>
  <si>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</si>
  <si>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</si>
  <si>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</si>
  <si>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</si>
  <si>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</si>
  <si>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</si>
  <si>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</si>
  <si>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</si>
  <si>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</si>
  <si>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</si>
  <si>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</si>
  <si>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</si>
  <si>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</si>
  <si>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</si>
  <si>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</si>
  <si>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</si>
  <si>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</si>
  <si>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</si>
  <si>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</si>
  <si>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</si>
  <si>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</si>
  <si>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</si>
  <si>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</si>
  <si>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</si>
  <si>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</si>
  <si>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</si>
  <si>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</si>
  <si>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</si>
  <si>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</si>
  <si>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</si>
  <si>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</si>
  <si>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</si>
  <si>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</si>
  <si>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</si>
  <si>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</si>
  <si>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</si>
  <si>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</si>
  <si>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</si>
  <si>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</si>
  <si>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</si>
  <si>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</si>
  <si>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</si>
  <si>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</si>
  <si>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</si>
  <si>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</si>
  <si>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</si>
  <si>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</si>
  <si>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</si>
  <si>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</si>
  <si>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Obveznik: JADROAGENT D.D.</t>
  </si>
  <si>
    <t>Obveznik:JADROAGENT D.D.</t>
  </si>
  <si>
    <t>01.01.2026.</t>
  </si>
  <si>
    <t>03334309</t>
  </si>
  <si>
    <t>HR</t>
  </si>
  <si>
    <t>040005097</t>
  </si>
  <si>
    <t>95976200516</t>
  </si>
  <si>
    <t>2102</t>
  </si>
  <si>
    <t>74780000L0G8TVPEPY23</t>
  </si>
  <si>
    <t>JADROAGENT D.D.</t>
  </si>
  <si>
    <t>RIJEKA</t>
  </si>
  <si>
    <t>TRG IVANA KOBLERA 2</t>
  </si>
  <si>
    <t>sabina.delpin@jadroagent.hr</t>
  </si>
  <si>
    <t>www.jadroagent.hr</t>
  </si>
  <si>
    <t>DELPIN SABINA</t>
  </si>
  <si>
    <t>051 780 702</t>
  </si>
  <si>
    <t>JADROAGENT LOGISTIKA d.o.o.</t>
  </si>
  <si>
    <t>Kukuljanovo 336B, Kukuljanovo</t>
  </si>
  <si>
    <t>'05989957</t>
  </si>
  <si>
    <t>30.06.2026.</t>
  </si>
  <si>
    <t>stanje na dan 30.06.2026.</t>
  </si>
  <si>
    <t>u razdoblju 01.01.2026. do 30.06.2026.</t>
  </si>
  <si>
    <r>
      <t xml:space="preserve">BILJEŠKE UZ FINANCIJSKE IZVJEŠTAJE - TFI
(koji se sastavljaju za tromjesečna razdoblja)
Naziv izdavatelja:   </t>
    </r>
    <r>
      <rPr>
        <sz val="10"/>
        <color theme="8" tint="-0.249977111117893"/>
        <rFont val="Arial"/>
        <family val="2"/>
        <charset val="238"/>
      </rPr>
      <t>JADROAGENT D.D</t>
    </r>
    <r>
      <rPr>
        <sz val="10"/>
        <rFont val="Arial"/>
        <family val="2"/>
        <charset val="238"/>
      </rPr>
      <t xml:space="preserve">.
OIB:   </t>
    </r>
    <r>
      <rPr>
        <sz val="10"/>
        <color theme="8" tint="-0.249977111117893"/>
        <rFont val="Arial"/>
        <family val="2"/>
        <charset val="238"/>
      </rPr>
      <t xml:space="preserve">95976200516
</t>
    </r>
    <r>
      <rPr>
        <sz val="10"/>
        <rFont val="Arial"/>
        <family val="2"/>
        <charset val="238"/>
      </rPr>
      <t xml:space="preserve">
Izvještajno razdoblje: </t>
    </r>
    <r>
      <rPr>
        <sz val="10"/>
        <color theme="8" tint="-0.249977111117893"/>
        <rFont val="Arial"/>
        <family val="2"/>
        <charset val="238"/>
      </rPr>
      <t xml:space="preserve">01.01.2026. - 30.06.2026.
</t>
    </r>
    <r>
      <rPr>
        <sz val="10"/>
        <rFont val="Arial"/>
        <family val="2"/>
        <charset val="238"/>
      </rPr>
      <t xml:space="preserve">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t>
    </r>
    <r>
      <rPr>
        <sz val="10"/>
        <color theme="8" tint="-0.249977111117893"/>
        <rFont val="Arial"/>
        <family val="2"/>
        <charset val="238"/>
      </rPr>
      <t xml:space="preserve">Pristup posljednjim godišnjim financijskim izvještajima omogućen je na stranicama Društva; https://www.jadroagent.hr
</t>
    </r>
    <r>
      <rPr>
        <sz val="10"/>
        <rFont val="Arial"/>
        <family val="2"/>
        <charset val="238"/>
      </rPr>
      <t xml:space="preserv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t>
    </r>
    <r>
      <rPr>
        <sz val="10"/>
        <color theme="8" tint="-0.249977111117893"/>
        <rFont val="Arial"/>
        <family val="2"/>
        <charset val="238"/>
      </rPr>
      <t>Financijski izvještaji Društva za razdoblje završeno 30. lipnja 2026. godine sastavljeni su sukladno Međunarodnom računovodstvenom standardu 34 - Financijsko izvještavanje tijekom godine ne uključuju sve podatke i objave koji su obvezni za godišnje financijske izvještaje. Financijski izvještaji pripremljeni su temeljem istih računovodstvenih politika, prikaza i metoda izračuna koje su korištene prilikom pripreme godišnjih financijskih izvještaja Društva na dan 31. prosinca 2025. godine.</t>
    </r>
    <r>
      <rPr>
        <sz val="10"/>
        <rFont val="Arial"/>
        <family val="2"/>
        <charset val="238"/>
      </rPr>
      <t xml:space="preserve">
d) objašnjenje poslovnih rezultata u slučaju da izdavatelj obavlja djelatnost sezonske prirode (točke 37. i 38. MRS 34- Financijsko izvještavanje za razdoblja tijekom godine) </t>
    </r>
    <r>
      <rPr>
        <sz val="10"/>
        <color theme="8" tint="-0.249977111117893"/>
        <rFont val="Arial"/>
        <family val="2"/>
        <charset val="238"/>
      </rPr>
      <t xml:space="preserve">Društvo ne obavlja djelatnost sezonske prirode. </t>
    </r>
    <r>
      <rPr>
        <sz val="10"/>
        <rFont val="Arial"/>
        <family val="2"/>
        <charset val="238"/>
      </rPr>
      <t xml:space="preserv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t>
    </r>
    <r>
      <rPr>
        <sz val="10"/>
        <color theme="8" tint="-0.249977111117893"/>
        <rFont val="Arial"/>
        <family val="2"/>
        <charset val="238"/>
      </rPr>
      <t>JADROAGENT međunarodna pomorska i prometna agencija, d. d. Jadroagent d.d., Trg Ivana Koblera 2, 51000 Rijeka, Hrvatska, Matični broj 03334309, OIB 95976200516; Povezano društvo: Jadroagent logistika d.o.o. Kukuljanovo 336B, Kukuljanovo, , Hrvatska, Matični broj 05989957, OIB 50628301662</t>
    </r>
    <r>
      <rPr>
        <sz val="10"/>
        <rFont val="Arial"/>
        <family val="2"/>
        <charset val="238"/>
      </rPr>
      <t xml:space="preserve">
2. usvojene računovodstvene politike (samo naznaku je li došlo do promjene u odnosu na prethodno razdoblje)</t>
    </r>
    <r>
      <rPr>
        <sz val="10"/>
        <color theme="8" tint="-0.249977111117893"/>
        <rFont val="Arial"/>
        <family val="2"/>
        <charset val="238"/>
      </rPr>
      <t xml:space="preserve"> Računovodstvene politike nisu se mijenjale u odnosu na godišnje financijske izvještaje Društva na dan 31. prosinca 2025. godine.
</t>
    </r>
    <r>
      <rPr>
        <sz val="10"/>
        <rFont val="Arial"/>
        <family val="2"/>
        <charset val="238"/>
      </rPr>
      <t xml:space="preserv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t>
    </r>
    <r>
      <rPr>
        <sz val="10"/>
        <color theme="8" tint="-0.249977111117893"/>
        <rFont val="Arial"/>
        <family val="2"/>
        <charset val="238"/>
      </rPr>
      <t>Nepredviđenih izdataka niti financijskih obveza i jamstava poduzetnik nije bilježio u razmatranom periodu, a koji nisu uključeni u bilancu.</t>
    </r>
    <r>
      <rPr>
        <sz val="10"/>
        <rFont val="Arial"/>
        <family val="2"/>
        <charset val="238"/>
      </rPr>
      <t xml:space="preserve">
4. iznos i prirodu pojedinih stavki prihoda ili rashoda izuzetne veličine ili pojave </t>
    </r>
    <r>
      <rPr>
        <sz val="10"/>
        <color theme="8" tint="-0.249977111117893"/>
        <rFont val="Arial"/>
        <family val="2"/>
        <charset val="238"/>
      </rPr>
      <t>Prihodi i rashodi detaljno su obrađeni u sklopu pdf izvještaja</t>
    </r>
    <r>
      <rPr>
        <sz val="10"/>
        <rFont val="Arial"/>
        <family val="2"/>
        <charset val="238"/>
      </rPr>
      <t xml:space="preserve">.
5. iznose koje poduzetnik duguje i koji dospijevaju nakon više od pet godina, kao i ukupna dugovanja poduzetnika pokrivena vrijednim osiguranjem koje je dao poduzetnik, uz naznaku vrste i oblika osiguranja </t>
    </r>
    <r>
      <rPr>
        <sz val="10"/>
        <color theme="8" tint="-0.249977111117893"/>
        <rFont val="Arial"/>
        <family val="2"/>
        <charset val="238"/>
      </rPr>
      <t xml:space="preserve"> Dugovanje u iznosu od 2.979.166,74 eura odnosi se na dugoročni kredit primljen od HBORa, s dospijećem nakon više od pet godina. Navedeni kredit osiguran je pravom zaloga na nekretnini, te izdanim zadužnicama i mjenicama.
</t>
    </r>
    <r>
      <rPr>
        <sz val="10"/>
        <rFont val="Arial"/>
        <family val="2"/>
        <charset val="238"/>
      </rPr>
      <t xml:space="preserve">
6. prosječan broj zaposlenih tijekom tekućeg razdoblja </t>
    </r>
    <r>
      <rPr>
        <sz val="10"/>
        <color theme="8" tint="-0.249977111117893"/>
        <rFont val="Arial"/>
        <family val="2"/>
        <charset val="238"/>
      </rPr>
      <t>Prosječan broj zaposlenih u razdoblju do 30. lipnja 2026. godine  je 134 radnika.</t>
    </r>
    <r>
      <rPr>
        <sz val="10"/>
        <rFont val="Arial"/>
        <family val="2"/>
        <charset val="238"/>
      </rPr>
      <t xml:space="preserve">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t>
    </r>
    <r>
      <rPr>
        <sz val="10"/>
        <color theme="8" tint="-0.249977111117893"/>
        <rFont val="Arial"/>
        <family val="2"/>
        <charset val="238"/>
      </rPr>
      <t xml:space="preserve">Društvo nije kapitaliziralo trošak plaće tijekom promatranog razdoblja.
</t>
    </r>
    <r>
      <rPr>
        <sz val="10"/>
        <rFont val="Arial"/>
        <family val="2"/>
        <charset val="238"/>
      </rPr>
      <t xml:space="preserve">
8. ako su u bilanci priznata rezerviranja za odgođeni porez, stanja odgođenog poreza na kraju poslovne godine i kretanja tih stanja tijekom poslovne godine </t>
    </r>
    <r>
      <rPr>
        <sz val="10"/>
        <color theme="8" tint="-0.249977111117893"/>
        <rFont val="Arial"/>
        <family val="2"/>
        <charset val="238"/>
      </rPr>
      <t>Pozicija odgođene porezne</t>
    </r>
    <r>
      <rPr>
        <sz val="10"/>
        <rFont val="Arial"/>
        <family val="2"/>
        <charset val="238"/>
      </rPr>
      <t xml:space="preserve"> </t>
    </r>
    <r>
      <rPr>
        <sz val="10"/>
        <color theme="8" tint="-0.249977111117893"/>
        <rFont val="Arial"/>
        <family val="2"/>
        <charset val="238"/>
      </rPr>
      <t>obveze za odgođeni porez po osnovu svođenja na fer vrijednost dugotrajne financijske imovine iznosi 292 tis eura.</t>
    </r>
    <r>
      <rPr>
        <sz val="10"/>
        <rFont val="Arial"/>
        <family val="2"/>
        <charset val="238"/>
      </rPr>
      <t xml:space="preserv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t>
    </r>
    <r>
      <rPr>
        <sz val="10"/>
        <color theme="8" tint="-0.249977111117893"/>
        <rFont val="Arial"/>
        <family val="2"/>
        <charset val="238"/>
      </rPr>
      <t>Društvo drži 50% udjela u kapitalu u poduzeću Atlantska pomorska agencija d.o.o., a navedeno poduzeće ne objavljuje svoju bilancu i nije pod kontrolom drugog poduzetnika. Društvo drži 100% udjela u kapitalu u poduzeću Jadroagent logistika d.o.o. Kukuljanovo 336B, Kukuljanovo, Hrvatska, Matični broj 05989957, OIB 50628301662 koje je u konsolidaciji.</t>
    </r>
    <r>
      <rPr>
        <sz val="10"/>
        <rFont val="Arial"/>
        <family val="2"/>
        <charset val="238"/>
      </rPr>
      <t xml:space="preserve">
10. broj i nominalnu vrijednost, ili ako ne postoji nominalna vrijednost, knjigovodstvenu vrijednost dionica ili udjela upisanih tijekom poslovne godine u okviru odobrenog kapitala</t>
    </r>
    <r>
      <rPr>
        <sz val="10"/>
        <color theme="8" tint="-0.249977111117893"/>
        <rFont val="Arial"/>
        <family val="2"/>
        <charset val="238"/>
      </rPr>
      <t xml:space="preserve"> Društvo raspolaže s 110.845 dionica nominalne vrijednosti 60,00 eura.  </t>
    </r>
    <r>
      <rPr>
        <sz val="10"/>
        <rFont val="Arial"/>
        <family val="2"/>
        <charset val="238"/>
      </rPr>
      <t xml:space="preserve">
11. postojanje bilo kakvih potvrda o sudjelovanju, konvertibilnih zadužnica, jamstava, opcija ili sličnih vrijednosnica ili prava, s naznakom njihovog broja i prava koja daju </t>
    </r>
    <r>
      <rPr>
        <sz val="10"/>
        <color theme="8" tint="-0.249977111117893"/>
        <rFont val="Arial"/>
        <family val="2"/>
        <charset val="238"/>
      </rPr>
      <t xml:space="preserve">Tijekom izvještajnog perioda nije bilo navedenih vrijednosnica ili prava.
</t>
    </r>
    <r>
      <rPr>
        <sz val="10"/>
        <rFont val="Arial"/>
        <family val="2"/>
        <charset val="238"/>
      </rPr>
      <t xml:space="preserve">
12. naziv, sjedište te pravni oblik svakog poduzetnika u kojemu poduzetnik ima neograničenu odgovornost</t>
    </r>
    <r>
      <rPr>
        <sz val="10"/>
        <color theme="8" tint="-0.249977111117893"/>
        <rFont val="Arial"/>
        <family val="2"/>
        <charset val="238"/>
      </rPr>
      <t xml:space="preserve"> Jadroagent logistika d.o.o.; Kukuljanovo 336B; Kukuljanovo</t>
    </r>
    <r>
      <rPr>
        <sz val="10"/>
        <rFont val="Arial"/>
        <family val="2"/>
        <charset val="238"/>
      </rPr>
      <t xml:space="preserve">
13. naziv i sjedište poduzetnika koji sastavlja tromjesečni konsolidirani financijski izvještaj najveće grupe poduzetnika u kojoj poduzetnik sudjeluje kao kontrolirani član</t>
    </r>
    <r>
      <rPr>
        <sz val="10"/>
        <color theme="8" tint="-0.249977111117893"/>
        <rFont val="Arial"/>
        <family val="2"/>
        <charset val="238"/>
      </rPr>
      <t xml:space="preserve"> grupe JADROAGENT D.D. sastavlja konsolidirani izvještaj. Kontrolirano društvo je JADROAGENT LOGISTIKA d.o.o.</t>
    </r>
    <r>
      <rPr>
        <sz val="10"/>
        <rFont val="Arial"/>
        <family val="2"/>
        <charset val="238"/>
      </rPr>
      <t xml:space="preserve">
14. naziv i sjedište poduzetnika koji sastavlja tromjesečni konsolidirani financijski izvještaj najmanje grupe poduzetnika u kojoj poduzetnik sudjeluje kao kontrolirani član i koji je također uključen u grupu poduzetnika iz točke 13. </t>
    </r>
    <r>
      <rPr>
        <sz val="10"/>
        <color theme="8" tint="-0.249977111117893"/>
        <rFont val="Arial"/>
        <family val="2"/>
        <charset val="238"/>
      </rPr>
      <t xml:space="preserve">Sukladno točci 13. </t>
    </r>
    <r>
      <rPr>
        <sz val="10"/>
        <rFont val="Arial"/>
        <family val="2"/>
        <charset val="238"/>
      </rPr>
      <t xml:space="preserve">
15. mjesto na kojem je moguće dobiti primjerke tromjesečnih konsolidiranih financijskih izvještaja iz točaka 13. i 14., pod uvjetom da su dostupni </t>
    </r>
    <r>
      <rPr>
        <sz val="10"/>
        <color theme="8" tint="-0.249977111117893"/>
        <rFont val="Arial"/>
        <family val="2"/>
        <charset val="238"/>
      </rPr>
      <t xml:space="preserve">www.jadroagent.hr </t>
    </r>
    <r>
      <rPr>
        <sz val="10"/>
        <rFont val="Arial"/>
        <family val="2"/>
        <charset val="238"/>
      </rPr>
      <t xml:space="preserve">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t>
    </r>
    <r>
      <rPr>
        <sz val="10"/>
        <color theme="8" tint="-0.249977111117893"/>
        <rFont val="Arial"/>
        <family val="2"/>
        <charset val="238"/>
      </rPr>
      <t xml:space="preserve"> Nije bilo navedenih aranžmana u izvještajnom razdoblju</t>
    </r>
    <r>
      <rPr>
        <sz val="10"/>
        <rFont val="Arial"/>
        <family val="2"/>
        <charset val="238"/>
      </rPr>
      <t>.
17. prirodu i financijski učinak značajnih događaja koji su nastupili nakon datuma bilance i nisu odraženi u računu dobiti i gubitka ili bilanci</t>
    </r>
    <r>
      <rPr>
        <sz val="10"/>
        <color theme="8" tint="-0.249977111117893"/>
        <rFont val="Arial"/>
        <family val="2"/>
        <charset val="238"/>
      </rPr>
      <t xml:space="preserve"> Obrađeno u sklopu pdf izvještaja.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</si>
</sst>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numFmt numFmtId="165" formatCode="00"/>
    <numFmt numFmtId="166" formatCode="_-* #,##0.00\ &quot;kn&quot;_-;\-* #,##0.00\ &quot;kn&quot;_-;_-* &quot;-&quot;??\ &quot;kn&quot;_-;_-@_-"/>
  </numFmts>
  <fonts count="61"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color theme="8" tint="-0.249977111117893"/>
      <name val="Arial"/>
      <family val="2"/>
      <charset val="238"/>
    </font>
    <font>
      <sz val="10"/>
      <name val="Arial"/>
    </font>
    <font>
      <sz val="8"/>
      <name val="Verdana"/>
      <family val="2"/>
      <charset val="238"/>
    </font>
    <font>
      <sz val="10"/>
      <name val="Arial"/>
      <family val="2"/>
      <charset val="1"/>
    </font>
    <font>
      <sz val="6"/>
      <color rgb="FF000000"/>
      <name val="Arial"/>
      <family val="2"/>
      <charset val="238"/>
    </font>
    <font>
      <b/>
      <sz val="6"/>
      <color rgb="FF000000"/>
      <name val="Arial"/>
      <family val="2"/>
      <charset val="238"/>
    </font>
    <font>
      <b/>
      <sz val="8"/>
      <color rgb="FF000000"/>
      <name val="Arial"/>
      <family val="2"/>
      <charset val="238"/>
    </font>
    <font>
      <b/>
      <sz val="6"/>
      <color rgb="FFFF0000"/>
      <name val="Courier New"/>
      <family val="3"/>
      <charset val="238"/>
    </font>
    <font>
      <b/>
      <sz val="6"/>
      <color rgb="FF0000FF"/>
      <name val="Courier New"/>
      <family val="3"/>
      <charset val="238"/>
    </font>
    <font>
      <b/>
      <sz val="6"/>
      <color rgb="FFFFFF00"/>
      <name val="Arial"/>
      <family val="2"/>
      <charset val="238"/>
    </font>
    <font>
      <b/>
      <sz val="6"/>
      <color rgb="FF0000FF"/>
      <name val="Times New Roman"/>
      <family val="1"/>
      <charset val="238"/>
    </font>
    <font>
      <b/>
      <i/>
      <sz val="8"/>
      <color rgb="FF000000"/>
      <name val="Times New Roman"/>
      <family val="1"/>
      <charset val="238"/>
    </font>
    <font>
      <b/>
      <i/>
      <sz val="6"/>
      <color rgb="FFFF0000"/>
      <name val="Arial"/>
      <family val="2"/>
      <charset val="238"/>
    </font>
    <font>
      <b/>
      <sz val="8"/>
      <color rgb="FF800080"/>
      <name val="Arial"/>
      <family val="2"/>
      <charset val="238"/>
    </font>
    <font>
      <b/>
      <sz val="6"/>
      <color rgb="FF000000"/>
      <name val="Times New Roman"/>
      <family val="1"/>
      <charset val="238"/>
    </font>
    <font>
      <b/>
      <sz val="6"/>
      <color rgb="FF00FF00"/>
      <name val="Courier New"/>
      <family val="3"/>
      <charset val="238"/>
    </font>
    <font>
      <sz val="9"/>
      <color rgb="FF000000"/>
      <name val="Segoe UI"/>
      <family val="2"/>
      <charset val="238"/>
    </font>
    <font>
      <b/>
      <sz val="6"/>
      <color rgb="FFFF9900"/>
      <name val="Arial"/>
      <family val="2"/>
      <charset val="238"/>
    </font>
    <font>
      <b/>
      <sz val="6"/>
      <color rgb="FF3E97C1"/>
      <name val="Arial"/>
      <family val="2"/>
      <charset val="238"/>
    </font>
    <font>
      <b/>
      <sz val="6"/>
      <color rgb="FF803600"/>
      <name val="Arial"/>
      <family val="2"/>
      <charset val="238"/>
    </font>
    <font>
      <b/>
      <sz val="6"/>
      <color rgb="FF9B22DD"/>
      <name val="Arial"/>
      <family val="2"/>
      <charset val="238"/>
    </font>
    <font>
      <sz val="10"/>
      <color rgb="FF000000"/>
      <name val="Courier New"/>
      <family val="3"/>
      <charset val="238"/>
    </font>
    <font>
      <sz val="11"/>
      <color theme="1"/>
      <name val="Calibri"/>
      <family val="2"/>
      <scheme val="minor"/>
    </font>
    <font>
      <sz val="10"/>
      <color rgb="FF000000"/>
      <name val="Times New Roman"/>
      <family val="1"/>
      <charset val="238"/>
    </font>
    <font>
      <sz val="11"/>
      <color rgb="FF000000"/>
      <name val="Calibri"/>
      <family val="2"/>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1186">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3" fillId="0" borderId="0">
      <alignment vertical="top"/>
    </xf>
    <xf numFmtId="0" fontId="3" fillId="0" borderId="0"/>
    <xf numFmtId="0" fontId="3" fillId="0" borderId="0"/>
    <xf numFmtId="0" fontId="3" fillId="0" borderId="0"/>
    <xf numFmtId="0" fontId="3" fillId="0" borderId="0">
      <alignment vertical="top"/>
    </xf>
    <xf numFmtId="43" fontId="3" fillId="0" borderId="0" applyFont="0" applyFill="0" applyBorder="0" applyAlignment="0" applyProtection="0"/>
    <xf numFmtId="0" fontId="37" fillId="0" borderId="0">
      <alignment vertical="top"/>
    </xf>
    <xf numFmtId="0" fontId="39" fillId="0" borderId="0"/>
    <xf numFmtId="0" fontId="1" fillId="0" borderId="0"/>
    <xf numFmtId="0" fontId="38" fillId="0" borderId="0">
      <alignment vertical="center"/>
    </xf>
    <xf numFmtId="166" fontId="3" fillId="0" borderId="0" applyFont="0" applyFill="0" applyBorder="0" applyAlignment="0" applyProtection="0"/>
    <xf numFmtId="0" fontId="40" fillId="0" borderId="0"/>
    <xf numFmtId="0" fontId="41" fillId="0" borderId="0"/>
    <xf numFmtId="0" fontId="3" fillId="0" borderId="0"/>
    <xf numFmtId="0" fontId="1" fillId="0" borderId="0"/>
    <xf numFmtId="9" fontId="3" fillId="0" borderId="0" applyFont="0" applyFill="0" applyBorder="0" applyAlignment="0" applyProtection="0"/>
    <xf numFmtId="0" fontId="8" fillId="0" borderId="0"/>
    <xf numFmtId="0" fontId="1" fillId="0" borderId="0"/>
    <xf numFmtId="0" fontId="1" fillId="0" borderId="0"/>
    <xf numFmtId="0" fontId="1" fillId="0" borderId="0"/>
    <xf numFmtId="0" fontId="40" fillId="0" borderId="0"/>
    <xf numFmtId="0" fontId="42" fillId="0" borderId="0"/>
    <xf numFmtId="0" fontId="41" fillId="0" borderId="0"/>
    <xf numFmtId="0" fontId="41" fillId="0" borderId="0"/>
    <xf numFmtId="0" fontId="41" fillId="0" borderId="0"/>
    <xf numFmtId="0" fontId="40" fillId="0" borderId="0"/>
    <xf numFmtId="0" fontId="40" fillId="0" borderId="0"/>
    <xf numFmtId="0" fontId="43" fillId="0" borderId="0"/>
    <xf numFmtId="0" fontId="44" fillId="0" borderId="0"/>
    <xf numFmtId="0" fontId="44" fillId="0" borderId="0"/>
    <xf numFmtId="0" fontId="44" fillId="0" borderId="0"/>
    <xf numFmtId="0" fontId="45" fillId="0" borderId="0"/>
    <xf numFmtId="0" fontId="46" fillId="0" borderId="0"/>
    <xf numFmtId="0" fontId="47" fillId="0" borderId="0"/>
    <xf numFmtId="0" fontId="48" fillId="0" borderId="0"/>
    <xf numFmtId="0" fontId="49" fillId="0" borderId="0"/>
    <xf numFmtId="0" fontId="41" fillId="0" borderId="0"/>
    <xf numFmtId="0" fontId="50" fillId="0" borderId="0"/>
    <xf numFmtId="0" fontId="40" fillId="0" borderId="0"/>
    <xf numFmtId="0" fontId="51" fillId="0" borderId="0"/>
    <xf numFmtId="0" fontId="52" fillId="0" borderId="0"/>
    <xf numFmtId="0" fontId="53" fillId="0" borderId="0"/>
    <xf numFmtId="0" fontId="54" fillId="0" borderId="0"/>
    <xf numFmtId="0" fontId="55" fillId="0" borderId="0"/>
    <xf numFmtId="0" fontId="56" fillId="0" borderId="0"/>
    <xf numFmtId="0" fontId="40" fillId="0" borderId="0"/>
    <xf numFmtId="0" fontId="40" fillId="0" borderId="0"/>
    <xf numFmtId="0" fontId="40" fillId="0" borderId="0"/>
    <xf numFmtId="0" fontId="40" fillId="0" borderId="0"/>
    <xf numFmtId="0" fontId="57" fillId="0" borderId="0"/>
    <xf numFmtId="9"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58" fillId="0" borderId="0"/>
    <xf numFmtId="43" fontId="58" fillId="0" borderId="0" applyFont="0" applyFill="0" applyBorder="0" applyAlignment="0" applyProtection="0"/>
    <xf numFmtId="0" fontId="59" fillId="0" borderId="0"/>
    <xf numFmtId="0" fontId="38" fillId="0" borderId="0">
      <alignment vertical="center"/>
    </xf>
    <xf numFmtId="0" fontId="1" fillId="0" borderId="0"/>
    <xf numFmtId="166" fontId="3" fillId="0" borderId="0" applyFont="0" applyFill="0" applyBorder="0" applyAlignment="0" applyProtection="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38" fillId="0" borderId="0">
      <alignment vertical="center"/>
    </xf>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43" fontId="58" fillId="0" borderId="0" applyFont="0" applyFill="0" applyBorder="0" applyAlignment="0" applyProtection="0"/>
    <xf numFmtId="43" fontId="3" fillId="0" borderId="0" applyFont="0" applyFill="0" applyBorder="0" applyAlignment="0" applyProtection="0"/>
    <xf numFmtId="0" fontId="39" fillId="0" borderId="0"/>
    <xf numFmtId="0" fontId="1" fillId="0" borderId="0"/>
    <xf numFmtId="0" fontId="38" fillId="0" borderId="0">
      <alignment vertical="center"/>
    </xf>
    <xf numFmtId="166" fontId="3" fillId="0" borderId="0" applyFont="0" applyFill="0" applyBorder="0" applyAlignment="0" applyProtection="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3" fillId="0" borderId="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3" fillId="0" borderId="0"/>
    <xf numFmtId="43" fontId="58" fillId="0" borderId="0" applyFont="0" applyFill="0" applyBorder="0" applyAlignment="0" applyProtection="0"/>
    <xf numFmtId="0" fontId="1" fillId="0" borderId="0"/>
    <xf numFmtId="0" fontId="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59" fillId="0" borderId="0"/>
    <xf numFmtId="43" fontId="3" fillId="0" borderId="0" applyFont="0" applyFill="0" applyBorder="0" applyAlignment="0" applyProtection="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alignment vertical="top"/>
    </xf>
    <xf numFmtId="43" fontId="3" fillId="0" borderId="0" applyFont="0" applyFill="0" applyBorder="0" applyAlignment="0" applyProtection="0"/>
    <xf numFmtId="9" fontId="3" fillId="0" borderId="0" applyFont="0" applyFill="0" applyBorder="0" applyAlignment="0" applyProtection="0"/>
    <xf numFmtId="0" fontId="39" fillId="0" borderId="0"/>
    <xf numFmtId="0" fontId="1" fillId="0" borderId="0"/>
    <xf numFmtId="0" fontId="38" fillId="0" borderId="0">
      <alignment vertical="center"/>
    </xf>
    <xf numFmtId="166"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3" fillId="0" borderId="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8" fillId="0" borderId="0" applyFont="0" applyFill="0" applyBorder="0" applyAlignment="0" applyProtection="0"/>
    <xf numFmtId="43"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cellStyleXfs>
  <cellXfs count="284">
    <xf numFmtId="0" fontId="0" fillId="0" borderId="0" xfId="0"/>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14" fontId="7" fillId="2" borderId="0" xfId="1" applyNumberFormat="1" applyFont="1" applyFill="1" applyAlignment="1" applyProtection="1">
      <alignment horizontal="center" vertical="center"/>
      <protection locked="0"/>
    </xf>
    <xf numFmtId="3" fontId="19" fillId="3" borderId="12" xfId="0" applyNumberFormat="1" applyFont="1" applyFill="1" applyBorder="1" applyAlignment="1">
      <alignment horizontal="center" vertical="center" wrapText="1"/>
    </xf>
    <xf numFmtId="164" fontId="5" fillId="0" borderId="12" xfId="0" applyNumberFormat="1" applyFont="1" applyBorder="1" applyAlignment="1">
      <alignment horizontal="center" vertical="center"/>
    </xf>
    <xf numFmtId="164" fontId="5" fillId="9" borderId="12" xfId="0" applyNumberFormat="1" applyFont="1" applyFill="1" applyBorder="1" applyAlignment="1">
      <alignment horizontal="center" vertical="center"/>
    </xf>
    <xf numFmtId="0" fontId="12" fillId="0" borderId="0" xfId="3" applyAlignment="1">
      <alignment wrapText="1"/>
    </xf>
    <xf numFmtId="164" fontId="5" fillId="0" borderId="11" xfId="0" applyNumberFormat="1" applyFont="1" applyBorder="1" applyAlignment="1">
      <alignment horizontal="center" vertical="center"/>
    </xf>
    <xf numFmtId="164" fontId="5" fillId="0" borderId="7" xfId="0" applyNumberFormat="1" applyFont="1" applyBorder="1" applyAlignment="1">
      <alignment horizontal="center" vertical="center"/>
    </xf>
    <xf numFmtId="3" fontId="12" fillId="0" borderId="0" xfId="3" applyNumberFormat="1"/>
    <xf numFmtId="3" fontId="12" fillId="0" borderId="0" xfId="3" applyNumberFormat="1" applyAlignment="1">
      <alignment wrapText="1"/>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1" fontId="5" fillId="12" borderId="17" xfId="4" applyNumberFormat="1" applyFont="1" applyFill="1" applyBorder="1" applyAlignment="1" applyProtection="1">
      <alignment horizontal="center" vertical="center"/>
      <protection locked="0"/>
    </xf>
    <xf numFmtId="0" fontId="5" fillId="12" borderId="17" xfId="4" applyFont="1" applyFill="1" applyBorder="1" applyAlignment="1" applyProtection="1">
      <alignment horizontal="center" vertical="center"/>
      <protection locked="0"/>
    </xf>
    <xf numFmtId="49" fontId="5" fillId="12" borderId="17" xfId="4" applyNumberFormat="1" applyFont="1" applyFill="1" applyBorder="1" applyAlignment="1" applyProtection="1">
      <alignment horizontal="center" vertical="center"/>
      <protection locked="0"/>
    </xf>
    <xf numFmtId="164" fontId="5" fillId="11" borderId="12" xfId="0" applyNumberFormat="1" applyFont="1" applyFill="1" applyBorder="1" applyAlignment="1">
      <alignment horizontal="center" vertical="center"/>
    </xf>
    <xf numFmtId="3" fontId="3" fillId="0" borderId="0" xfId="5" applyNumberFormat="1"/>
    <xf numFmtId="0" fontId="3" fillId="0" borderId="0" xfId="5"/>
    <xf numFmtId="3" fontId="19" fillId="3" borderId="12" xfId="5" applyNumberFormat="1" applyFont="1" applyFill="1" applyBorder="1" applyAlignment="1">
      <alignment horizontal="center" vertical="center" wrapText="1"/>
    </xf>
    <xf numFmtId="0" fontId="19" fillId="3" borderId="12" xfId="5" applyFont="1" applyFill="1" applyBorder="1" applyAlignment="1">
      <alignment horizontal="center" vertical="center"/>
    </xf>
    <xf numFmtId="164" fontId="5" fillId="9" borderId="7" xfId="0" applyNumberFormat="1" applyFont="1" applyFill="1" applyBorder="1" applyAlignment="1">
      <alignment horizontal="center" vertical="center"/>
    </xf>
    <xf numFmtId="164" fontId="5" fillId="9" borderId="8" xfId="0" applyNumberFormat="1" applyFont="1" applyFill="1" applyBorder="1" applyAlignment="1">
      <alignment horizontal="center" vertical="center"/>
    </xf>
    <xf numFmtId="164" fontId="5" fillId="0" borderId="8" xfId="0" applyNumberFormat="1" applyFont="1" applyBorder="1" applyAlignment="1">
      <alignment horizontal="center" vertical="center"/>
    </xf>
    <xf numFmtId="0" fontId="5" fillId="3" borderId="12" xfId="3" applyFont="1" applyFill="1" applyBorder="1" applyAlignment="1">
      <alignment horizontal="center" vertical="center" wrapText="1"/>
    </xf>
    <xf numFmtId="3" fontId="19" fillId="3" borderId="12" xfId="3" applyNumberFormat="1" applyFont="1" applyFill="1" applyBorder="1" applyAlignment="1">
      <alignment horizontal="center" vertical="center" wrapText="1"/>
    </xf>
    <xf numFmtId="0" fontId="19" fillId="3" borderId="12" xfId="3" applyFont="1" applyFill="1" applyBorder="1" applyAlignment="1">
      <alignment horizontal="center" vertical="center" wrapText="1"/>
    </xf>
    <xf numFmtId="164" fontId="5" fillId="0" borderId="12" xfId="0" applyNumberFormat="1" applyFont="1" applyBorder="1" applyAlignment="1">
      <alignment horizontal="center" vertical="center" wrapText="1"/>
    </xf>
    <xf numFmtId="164" fontId="5" fillId="10" borderId="12" xfId="0" applyNumberFormat="1" applyFont="1" applyFill="1" applyBorder="1" applyAlignment="1">
      <alignment horizontal="center" vertical="center" wrapText="1"/>
    </xf>
    <xf numFmtId="0" fontId="32" fillId="0" borderId="0" xfId="4" applyFont="1" applyProtection="1">
      <protection locked="0"/>
    </xf>
    <xf numFmtId="0" fontId="34" fillId="0" borderId="0" xfId="4" applyFont="1" applyProtection="1">
      <protection locked="0"/>
    </xf>
    <xf numFmtId="0" fontId="2" fillId="0" borderId="0" xfId="4" applyProtection="1">
      <protection locked="0"/>
    </xf>
    <xf numFmtId="0" fontId="32" fillId="15" borderId="0" xfId="4" applyFont="1" applyFill="1" applyProtection="1">
      <protection locked="0"/>
    </xf>
    <xf numFmtId="0" fontId="34" fillId="15" borderId="0" xfId="4" applyFont="1" applyFill="1" applyProtection="1">
      <protection locked="0"/>
    </xf>
    <xf numFmtId="0" fontId="2" fillId="15" borderId="0" xfId="4" applyFill="1" applyProtection="1">
      <protection locked="0"/>
    </xf>
    <xf numFmtId="0" fontId="30" fillId="11" borderId="13" xfId="4" applyFont="1" applyFill="1" applyBorder="1" applyProtection="1">
      <protection locked="0"/>
    </xf>
    <xf numFmtId="0" fontId="30" fillId="11" borderId="14" xfId="4" applyFont="1" applyFill="1" applyBorder="1" applyProtection="1">
      <protection locked="0"/>
    </xf>
    <xf numFmtId="0" fontId="30"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9" fillId="3" borderId="12" xfId="0" applyFont="1" applyFill="1" applyBorder="1" applyAlignment="1">
      <alignment horizontal="center" vertical="center"/>
    </xf>
    <xf numFmtId="0" fontId="5" fillId="3" borderId="12" xfId="0" applyFont="1" applyFill="1" applyBorder="1" applyAlignment="1">
      <alignment horizontal="center" vertical="center" wrapText="1"/>
    </xf>
    <xf numFmtId="0" fontId="30" fillId="11" borderId="0" xfId="4" applyFont="1" applyFill="1" applyAlignment="1" applyProtection="1">
      <alignment wrapText="1"/>
      <protection locked="0"/>
    </xf>
    <xf numFmtId="0" fontId="30" fillId="11" borderId="0" xfId="4" applyFont="1" applyFill="1" applyProtection="1">
      <protection locked="0"/>
    </xf>
    <xf numFmtId="0" fontId="5" fillId="12" borderId="15" xfId="4" applyFont="1" applyFill="1" applyBorder="1" applyAlignment="1" applyProtection="1">
      <alignment horizontal="center" vertical="center"/>
      <protection locked="0"/>
    </xf>
    <xf numFmtId="0" fontId="30" fillId="11" borderId="0" xfId="4" applyFont="1" applyFill="1" applyAlignment="1" applyProtection="1">
      <alignment vertical="top" wrapText="1"/>
      <protection locked="0"/>
    </xf>
    <xf numFmtId="0" fontId="30" fillId="11" borderId="0" xfId="4" applyFont="1" applyFill="1" applyAlignment="1" applyProtection="1">
      <alignment vertical="top"/>
      <protection locked="0"/>
    </xf>
    <xf numFmtId="0" fontId="27" fillId="11" borderId="1" xfId="4" applyFont="1" applyFill="1" applyBorder="1"/>
    <xf numFmtId="0" fontId="2" fillId="11" borderId="10" xfId="4" applyFill="1" applyBorder="1"/>
    <xf numFmtId="0" fontId="29" fillId="11" borderId="13" xfId="4" applyFont="1" applyFill="1" applyBorder="1" applyAlignment="1">
      <alignment horizontal="center" vertical="center"/>
    </xf>
    <xf numFmtId="0" fontId="29" fillId="11" borderId="0" xfId="4" applyFont="1" applyFill="1" applyAlignment="1">
      <alignment horizontal="center" vertical="center"/>
    </xf>
    <xf numFmtId="0" fontId="29" fillId="11" borderId="14" xfId="4" applyFont="1" applyFill="1" applyBorder="1" applyAlignment="1">
      <alignment horizontal="center" vertical="center"/>
    </xf>
    <xf numFmtId="0" fontId="6" fillId="11" borderId="0" xfId="4" applyFont="1" applyFill="1" applyAlignment="1">
      <alignment horizontal="center" vertical="center"/>
    </xf>
    <xf numFmtId="0" fontId="6" fillId="11" borderId="16" xfId="4" applyFont="1" applyFill="1" applyBorder="1" applyAlignment="1">
      <alignment vertical="center"/>
    </xf>
    <xf numFmtId="0" fontId="5" fillId="11" borderId="13" xfId="4" applyFont="1" applyFill="1" applyBorder="1" applyAlignment="1">
      <alignment vertical="center" wrapText="1"/>
    </xf>
    <xf numFmtId="0" fontId="5" fillId="11" borderId="0" xfId="4" applyFont="1" applyFill="1" applyAlignment="1">
      <alignment horizontal="right" vertical="center" wrapText="1"/>
    </xf>
    <xf numFmtId="0" fontId="5" fillId="11" borderId="0" xfId="4" applyFont="1" applyFill="1" applyAlignment="1">
      <alignment vertical="center" wrapText="1"/>
    </xf>
    <xf numFmtId="14" fontId="5" fillId="13" borderId="0" xfId="4" applyNumberFormat="1" applyFont="1" applyFill="1" applyAlignment="1">
      <alignment horizontal="center" vertical="center"/>
    </xf>
    <xf numFmtId="1" fontId="5" fillId="13" borderId="0" xfId="4" applyNumberFormat="1" applyFont="1" applyFill="1" applyAlignment="1">
      <alignment horizontal="center" vertical="center"/>
    </xf>
    <xf numFmtId="0" fontId="6" fillId="11" borderId="14" xfId="4" applyFont="1" applyFill="1" applyBorder="1" applyAlignment="1">
      <alignment vertical="center"/>
    </xf>
    <xf numFmtId="14" fontId="5" fillId="14" borderId="0" xfId="4" applyNumberFormat="1" applyFont="1" applyFill="1" applyAlignment="1">
      <alignment horizontal="center" vertical="center"/>
    </xf>
    <xf numFmtId="1" fontId="5" fillId="14" borderId="0" xfId="4" applyNumberFormat="1" applyFont="1" applyFill="1" applyAlignment="1">
      <alignment horizontal="center" vertical="center"/>
    </xf>
    <xf numFmtId="0" fontId="2" fillId="11" borderId="14" xfId="4" applyFill="1" applyBorder="1"/>
    <xf numFmtId="0" fontId="30" fillId="11" borderId="13" xfId="4" applyFont="1" applyFill="1" applyBorder="1" applyAlignment="1">
      <alignment wrapText="1"/>
    </xf>
    <xf numFmtId="0" fontId="30" fillId="11" borderId="14" xfId="4" applyFont="1" applyFill="1" applyBorder="1" applyAlignment="1">
      <alignment wrapText="1"/>
    </xf>
    <xf numFmtId="0" fontId="30" fillId="11" borderId="13" xfId="4" applyFont="1" applyFill="1" applyBorder="1"/>
    <xf numFmtId="0" fontId="30" fillId="11" borderId="0" xfId="4" applyFont="1" applyFill="1"/>
    <xf numFmtId="0" fontId="30" fillId="11" borderId="0" xfId="4" applyFont="1" applyFill="1" applyAlignment="1">
      <alignment wrapText="1"/>
    </xf>
    <xf numFmtId="0" fontId="30" fillId="11" borderId="14" xfId="4" applyFont="1" applyFill="1" applyBorder="1"/>
    <xf numFmtId="0" fontId="6" fillId="11" borderId="0" xfId="4" applyFont="1" applyFill="1" applyAlignment="1">
      <alignment horizontal="right" vertical="center" wrapText="1"/>
    </xf>
    <xf numFmtId="0" fontId="31" fillId="11" borderId="14" xfId="4" applyFont="1" applyFill="1" applyBorder="1" applyAlignment="1">
      <alignment vertical="center"/>
    </xf>
    <xf numFmtId="0" fontId="6" fillId="11" borderId="13" xfId="4" applyFont="1" applyFill="1" applyBorder="1" applyAlignment="1">
      <alignment horizontal="right" vertical="center" wrapText="1"/>
    </xf>
    <xf numFmtId="0" fontId="31" fillId="11" borderId="0" xfId="4" applyFont="1" applyFill="1" applyAlignment="1">
      <alignment vertical="center"/>
    </xf>
    <xf numFmtId="0" fontId="30" fillId="11" borderId="0" xfId="4" applyFont="1" applyFill="1" applyAlignment="1">
      <alignment vertical="top"/>
    </xf>
    <xf numFmtId="0" fontId="5" fillId="11" borderId="0" xfId="4" applyFont="1" applyFill="1" applyAlignment="1">
      <alignment vertical="center"/>
    </xf>
    <xf numFmtId="0" fontId="30" fillId="11" borderId="0" xfId="4" applyFont="1" applyFill="1" applyAlignment="1">
      <alignment vertical="center"/>
    </xf>
    <xf numFmtId="0" fontId="30" fillId="11" borderId="14" xfId="4" applyFont="1" applyFill="1" applyBorder="1" applyAlignment="1">
      <alignment vertical="center"/>
    </xf>
    <xf numFmtId="0" fontId="33" fillId="11" borderId="0" xfId="4" applyFont="1" applyFill="1" applyAlignment="1">
      <alignment vertical="center"/>
    </xf>
    <xf numFmtId="0" fontId="33" fillId="11" borderId="14" xfId="4" applyFont="1" applyFill="1" applyBorder="1" applyAlignment="1">
      <alignment vertical="center"/>
    </xf>
    <xf numFmtId="0" fontId="5" fillId="11" borderId="0" xfId="4" applyFont="1" applyFill="1" applyAlignment="1">
      <alignment horizontal="center" vertical="center"/>
    </xf>
    <xf numFmtId="0" fontId="6" fillId="11" borderId="14" xfId="4" applyFont="1" applyFill="1" applyBorder="1" applyAlignment="1">
      <alignment horizontal="center" vertical="center"/>
    </xf>
    <xf numFmtId="0" fontId="30" fillId="11" borderId="13" xfId="4" applyFont="1" applyFill="1" applyBorder="1" applyAlignment="1">
      <alignment vertical="top"/>
    </xf>
    <xf numFmtId="0" fontId="33" fillId="11" borderId="14" xfId="4" applyFont="1" applyFill="1" applyBorder="1"/>
    <xf numFmtId="0" fontId="2" fillId="11" borderId="3" xfId="4" applyFill="1" applyBorder="1"/>
    <xf numFmtId="0" fontId="2" fillId="11" borderId="2" xfId="4" applyFill="1" applyBorder="1"/>
    <xf numFmtId="0" fontId="2" fillId="11" borderId="15" xfId="4" applyFill="1" applyBorder="1"/>
    <xf numFmtId="4" fontId="6" fillId="0" borderId="12" xfId="0" applyNumberFormat="1" applyFont="1" applyBorder="1" applyAlignment="1" applyProtection="1">
      <alignment horizontal="right" vertical="center" shrinkToFit="1"/>
      <protection locked="0"/>
    </xf>
    <xf numFmtId="4" fontId="25" fillId="9" borderId="12" xfId="0" applyNumberFormat="1" applyFont="1" applyFill="1" applyBorder="1" applyAlignment="1" applyProtection="1">
      <alignment horizontal="right" vertical="center" shrinkToFit="1"/>
      <protection locked="0"/>
    </xf>
    <xf numFmtId="4" fontId="6" fillId="9" borderId="12" xfId="0" applyNumberFormat="1" applyFont="1" applyFill="1" applyBorder="1" applyAlignment="1" applyProtection="1">
      <alignment horizontal="right" vertical="center" shrinkToFit="1"/>
      <protection locked="0"/>
    </xf>
    <xf numFmtId="4" fontId="6" fillId="11" borderId="12" xfId="0" applyNumberFormat="1" applyFont="1" applyFill="1" applyBorder="1" applyAlignment="1" applyProtection="1">
      <alignment horizontal="right" vertical="center" shrinkToFit="1"/>
      <protection locked="0"/>
    </xf>
    <xf numFmtId="4" fontId="18" fillId="10" borderId="12" xfId="5" applyNumberFormat="1" applyFont="1" applyFill="1" applyBorder="1" applyAlignment="1">
      <alignment horizontal="right" vertical="center" shrinkToFit="1"/>
    </xf>
    <xf numFmtId="4" fontId="6" fillId="0" borderId="12" xfId="5" applyNumberFormat="1" applyFont="1" applyBorder="1" applyAlignment="1" applyProtection="1">
      <alignment horizontal="right" vertical="center" shrinkToFit="1"/>
      <protection locked="0"/>
    </xf>
    <xf numFmtId="4" fontId="18" fillId="10" borderId="12" xfId="5" applyNumberFormat="1" applyFont="1" applyFill="1" applyBorder="1" applyAlignment="1" applyProtection="1">
      <alignment horizontal="right" vertical="center" shrinkToFit="1"/>
      <protection locked="0"/>
    </xf>
    <xf numFmtId="4" fontId="18" fillId="0" borderId="12" xfId="5" applyNumberFormat="1" applyFont="1" applyBorder="1" applyAlignment="1" applyProtection="1">
      <alignment horizontal="right" vertical="center" shrinkToFit="1"/>
      <protection locked="0"/>
    </xf>
    <xf numFmtId="4" fontId="18" fillId="10" borderId="12" xfId="5" applyNumberFormat="1" applyFont="1" applyFill="1" applyBorder="1" applyAlignment="1">
      <alignment vertical="center"/>
    </xf>
    <xf numFmtId="4" fontId="6" fillId="0" borderId="12" xfId="5" applyNumberFormat="1" applyFont="1" applyBorder="1" applyAlignment="1" applyProtection="1">
      <alignment vertical="center"/>
      <protection locked="0"/>
    </xf>
    <xf numFmtId="4" fontId="6" fillId="9" borderId="12" xfId="0" applyNumberFormat="1" applyFont="1" applyFill="1" applyBorder="1" applyAlignment="1">
      <alignment vertical="center"/>
    </xf>
    <xf numFmtId="4" fontId="6" fillId="0" borderId="12" xfId="0" applyNumberFormat="1" applyFont="1" applyBorder="1" applyAlignment="1" applyProtection="1">
      <alignment horizontal="right" vertical="center" wrapText="1"/>
      <protection locked="0"/>
    </xf>
    <xf numFmtId="4" fontId="18" fillId="10" borderId="12" xfId="0" applyNumberFormat="1" applyFont="1" applyFill="1" applyBorder="1" applyAlignment="1">
      <alignment horizontal="right" vertical="center" wrapText="1"/>
    </xf>
    <xf numFmtId="4" fontId="6" fillId="0" borderId="12" xfId="0" applyNumberFormat="1" applyFont="1" applyBorder="1" applyAlignment="1" applyProtection="1">
      <alignment vertical="center" wrapText="1"/>
      <protection locked="0"/>
    </xf>
    <xf numFmtId="4" fontId="18" fillId="10" borderId="12" xfId="0" applyNumberFormat="1" applyFont="1" applyFill="1" applyBorder="1" applyAlignment="1">
      <alignment vertical="center" wrapText="1"/>
    </xf>
    <xf numFmtId="0" fontId="19" fillId="3" borderId="12" xfId="3" applyFont="1" applyFill="1" applyBorder="1" applyAlignment="1">
      <alignment horizontal="center" vertical="center"/>
    </xf>
    <xf numFmtId="4" fontId="6" fillId="0" borderId="11" xfId="0" applyNumberFormat="1" applyFont="1" applyBorder="1" applyAlignment="1" applyProtection="1">
      <alignment vertical="center"/>
      <protection locked="0"/>
    </xf>
    <xf numFmtId="4" fontId="6" fillId="0" borderId="7" xfId="0" applyNumberFormat="1" applyFont="1" applyBorder="1" applyAlignment="1" applyProtection="1">
      <alignment vertical="center"/>
      <protection locked="0"/>
    </xf>
    <xf numFmtId="4" fontId="6" fillId="9" borderId="7" xfId="0" applyNumberFormat="1" applyFont="1" applyFill="1" applyBorder="1" applyAlignment="1" applyProtection="1">
      <alignment vertical="center"/>
      <protection locked="0"/>
    </xf>
    <xf numFmtId="4" fontId="18" fillId="10" borderId="8" xfId="0" applyNumberFormat="1" applyFont="1" applyFill="1" applyBorder="1" applyAlignment="1">
      <alignment vertical="center"/>
    </xf>
    <xf numFmtId="4" fontId="18" fillId="9" borderId="7" xfId="0" applyNumberFormat="1" applyFont="1" applyFill="1" applyBorder="1" applyAlignment="1">
      <alignment vertical="center"/>
    </xf>
    <xf numFmtId="4" fontId="18" fillId="9" borderId="8" xfId="0" applyNumberFormat="1" applyFont="1" applyFill="1" applyBorder="1" applyAlignment="1">
      <alignment vertical="center"/>
    </xf>
    <xf numFmtId="4" fontId="18" fillId="0" borderId="8" xfId="0" applyNumberFormat="1" applyFont="1" applyBorder="1" applyAlignment="1">
      <alignment vertical="center"/>
    </xf>
    <xf numFmtId="3" fontId="10" fillId="3" borderId="12" xfId="0" applyNumberFormat="1" applyFont="1" applyFill="1" applyBorder="1" applyAlignment="1">
      <alignment horizontal="center" vertical="center" wrapText="1"/>
    </xf>
    <xf numFmtId="3" fontId="35" fillId="3" borderId="12" xfId="0" applyNumberFormat="1" applyFont="1" applyFill="1" applyBorder="1" applyAlignment="1">
      <alignment horizontal="center" vertical="center" wrapText="1"/>
    </xf>
    <xf numFmtId="49" fontId="10" fillId="3" borderId="12" xfId="0" applyNumberFormat="1" applyFont="1" applyFill="1" applyBorder="1" applyAlignment="1">
      <alignment horizontal="center" vertical="center"/>
    </xf>
    <xf numFmtId="3" fontId="10" fillId="3" borderId="12" xfId="0" applyNumberFormat="1" applyFont="1" applyFill="1" applyBorder="1" applyAlignment="1">
      <alignment horizontal="center" vertical="center"/>
    </xf>
    <xf numFmtId="165" fontId="19" fillId="0" borderId="12" xfId="0" applyNumberFormat="1" applyFont="1" applyBorder="1" applyAlignment="1">
      <alignment horizontal="center" vertical="center"/>
    </xf>
    <xf numFmtId="165" fontId="19" fillId="9" borderId="12" xfId="0" applyNumberFormat="1" applyFont="1" applyFill="1" applyBorder="1" applyAlignment="1">
      <alignment horizontal="center" vertical="center"/>
    </xf>
    <xf numFmtId="4" fontId="4" fillId="8" borderId="12" xfId="0" applyNumberFormat="1" applyFont="1" applyFill="1" applyBorder="1" applyAlignment="1">
      <alignment vertical="center" shrinkToFit="1"/>
    </xf>
    <xf numFmtId="4" fontId="4" fillId="0" borderId="12" xfId="0" applyNumberFormat="1" applyFont="1" applyBorder="1" applyAlignment="1" applyProtection="1">
      <alignment vertical="center" shrinkToFit="1"/>
      <protection locked="0"/>
    </xf>
    <xf numFmtId="4" fontId="24" fillId="0" borderId="12" xfId="0" applyNumberFormat="1" applyFont="1" applyBorder="1" applyAlignment="1">
      <alignment vertical="center" shrinkToFit="1"/>
    </xf>
    <xf numFmtId="4" fontId="24" fillId="9" borderId="12" xfId="0" applyNumberFormat="1" applyFont="1" applyFill="1" applyBorder="1" applyAlignment="1">
      <alignment vertical="center" shrinkToFit="1"/>
    </xf>
    <xf numFmtId="4" fontId="6" fillId="0" borderId="0" xfId="10" applyNumberFormat="1" applyFont="1" applyAlignment="1" applyProtection="1">
      <alignment horizontal="right" vertical="center" wrapText="1"/>
      <protection locked="0"/>
    </xf>
    <xf numFmtId="3" fontId="6" fillId="0" borderId="0" xfId="12" applyNumberFormat="1" applyFont="1" applyAlignment="1" applyProtection="1">
      <alignment vertical="center" wrapText="1"/>
      <protection locked="0"/>
    </xf>
    <xf numFmtId="4" fontId="6" fillId="0" borderId="0" xfId="10" applyNumberFormat="1" applyFont="1" applyAlignment="1" applyProtection="1">
      <alignment vertical="center" wrapText="1"/>
      <protection locked="0"/>
    </xf>
    <xf numFmtId="4" fontId="6" fillId="0" borderId="0" xfId="12" applyNumberFormat="1" applyFont="1" applyAlignment="1" applyProtection="1">
      <alignment horizontal="right" vertical="center" wrapText="1"/>
      <protection locked="0"/>
    </xf>
    <xf numFmtId="4" fontId="6" fillId="0" borderId="0" xfId="12" applyNumberFormat="1" applyFont="1" applyAlignment="1" applyProtection="1">
      <alignment vertical="center" wrapText="1"/>
      <protection locked="0"/>
    </xf>
    <xf numFmtId="0" fontId="26" fillId="11" borderId="9" xfId="4" applyFont="1" applyFill="1" applyBorder="1" applyAlignment="1">
      <alignment vertical="center"/>
    </xf>
    <xf numFmtId="0" fontId="26" fillId="11" borderId="1" xfId="4" applyFont="1" applyFill="1" applyBorder="1" applyAlignment="1">
      <alignment vertical="center"/>
    </xf>
    <xf numFmtId="0" fontId="29" fillId="11" borderId="13" xfId="4" applyFont="1" applyFill="1" applyBorder="1" applyAlignment="1">
      <alignment horizontal="center" vertical="center"/>
    </xf>
    <xf numFmtId="0" fontId="29" fillId="11" borderId="0" xfId="4" applyFont="1" applyFill="1" applyAlignment="1">
      <alignment horizontal="center" vertical="center"/>
    </xf>
    <xf numFmtId="0" fontId="29" fillId="11" borderId="14" xfId="4" applyFont="1" applyFill="1" applyBorder="1" applyAlignment="1">
      <alignment horizontal="center" vertical="center"/>
    </xf>
    <xf numFmtId="0" fontId="5" fillId="11" borderId="13" xfId="4" applyFont="1" applyFill="1" applyBorder="1" applyAlignment="1">
      <alignment vertical="center" wrapText="1"/>
    </xf>
    <xf numFmtId="0" fontId="5" fillId="11" borderId="0" xfId="4" applyFont="1" applyFill="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15" xfId="4" applyNumberFormat="1" applyFont="1" applyFill="1" applyBorder="1" applyAlignment="1" applyProtection="1">
      <alignment horizontal="center" vertical="center"/>
      <protection locked="0"/>
    </xf>
    <xf numFmtId="0" fontId="5" fillId="0" borderId="13" xfId="4" applyFont="1" applyBorder="1" applyAlignment="1">
      <alignment horizontal="center" vertical="center" wrapText="1"/>
    </xf>
    <xf numFmtId="0" fontId="5" fillId="0" borderId="0" xfId="4" applyFont="1" applyAlignment="1">
      <alignment horizontal="center" vertical="center" wrapText="1"/>
    </xf>
    <xf numFmtId="0" fontId="5" fillId="0" borderId="14" xfId="4" applyFont="1" applyBorder="1" applyAlignment="1">
      <alignment horizontal="center" vertical="center" wrapText="1"/>
    </xf>
    <xf numFmtId="0" fontId="6" fillId="11" borderId="13" xfId="4" applyFont="1" applyFill="1" applyBorder="1" applyAlignment="1">
      <alignment horizontal="right" vertical="center" wrapText="1"/>
    </xf>
    <xf numFmtId="0" fontId="6" fillId="11" borderId="14" xfId="4" applyFont="1" applyFill="1" applyBorder="1" applyAlignment="1">
      <alignment horizontal="right" vertical="center" wrapText="1"/>
    </xf>
    <xf numFmtId="49" fontId="5" fillId="12" borderId="3" xfId="4" applyNumberFormat="1" applyFont="1" applyFill="1" applyBorder="1" applyAlignment="1" applyProtection="1">
      <alignment horizontal="center" vertical="center"/>
      <protection locked="0"/>
    </xf>
    <xf numFmtId="49" fontId="5" fillId="12" borderId="15" xfId="4" applyNumberFormat="1" applyFont="1" applyFill="1" applyBorder="1" applyAlignment="1" applyProtection="1">
      <alignment horizontal="center" vertical="center"/>
      <protection locked="0"/>
    </xf>
    <xf numFmtId="0" fontId="30" fillId="11" borderId="13" xfId="4" applyFont="1" applyFill="1" applyBorder="1" applyAlignment="1">
      <alignment wrapText="1"/>
    </xf>
    <xf numFmtId="0" fontId="30" fillId="11" borderId="0" xfId="4" applyFont="1" applyFill="1" applyAlignment="1">
      <alignment wrapText="1"/>
    </xf>
    <xf numFmtId="0" fontId="30" fillId="11" borderId="0" xfId="4" applyFont="1" applyFill="1"/>
    <xf numFmtId="0" fontId="28" fillId="11" borderId="13" xfId="4" applyFont="1" applyFill="1" applyBorder="1" applyAlignment="1">
      <alignment horizontal="center" vertical="center" wrapText="1"/>
    </xf>
    <xf numFmtId="0" fontId="28" fillId="11" borderId="0" xfId="4" applyFont="1" applyFill="1" applyAlignment="1">
      <alignment horizontal="center" vertical="center" wrapText="1"/>
    </xf>
    <xf numFmtId="0" fontId="6" fillId="11" borderId="13" xfId="4" applyFont="1" applyFill="1" applyBorder="1" applyAlignment="1">
      <alignment horizontal="right" vertical="center"/>
    </xf>
    <xf numFmtId="0" fontId="6" fillId="11" borderId="14" xfId="4" applyFont="1" applyFill="1" applyBorder="1" applyAlignment="1">
      <alignment horizontal="right" vertical="center"/>
    </xf>
    <xf numFmtId="0" fontId="6" fillId="11" borderId="0" xfId="4" applyFont="1" applyFill="1" applyAlignment="1">
      <alignment horizontal="right" vertical="center" wrapText="1"/>
    </xf>
    <xf numFmtId="0" fontId="5" fillId="12" borderId="3" xfId="4" applyFont="1" applyFill="1" applyBorder="1" applyAlignment="1" applyProtection="1">
      <alignment horizontal="center" vertical="center"/>
      <protection locked="0"/>
    </xf>
    <xf numFmtId="0" fontId="5" fillId="12" borderId="15" xfId="4" applyFont="1" applyFill="1" applyBorder="1" applyAlignment="1" applyProtection="1">
      <alignment horizontal="center" vertical="center"/>
      <protection locked="0"/>
    </xf>
    <xf numFmtId="0" fontId="30" fillId="11" borderId="13" xfId="4" applyFont="1" applyFill="1" applyBorder="1" applyAlignment="1">
      <alignment vertical="center" wrapText="1"/>
    </xf>
    <xf numFmtId="0" fontId="30" fillId="11" borderId="0" xfId="4" applyFont="1" applyFill="1" applyAlignment="1">
      <alignment vertical="center" wrapText="1"/>
    </xf>
    <xf numFmtId="0" fontId="6" fillId="11" borderId="0" xfId="4" applyFont="1" applyFill="1" applyAlignment="1">
      <alignment horizontal="righ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15" xfId="4" applyFont="1" applyFill="1" applyBorder="1" applyAlignment="1" applyProtection="1">
      <alignment vertical="center"/>
      <protection locked="0"/>
    </xf>
    <xf numFmtId="0" fontId="31" fillId="11" borderId="13" xfId="4" applyFont="1" applyFill="1" applyBorder="1" applyAlignment="1">
      <alignment vertical="center"/>
    </xf>
    <xf numFmtId="0" fontId="31" fillId="11" borderId="0" xfId="4" applyFont="1" applyFill="1" applyAlignment="1">
      <alignment vertical="center"/>
    </xf>
    <xf numFmtId="0" fontId="30" fillId="11" borderId="0" xfId="4" applyFont="1" applyFill="1" applyProtection="1">
      <protection locked="0"/>
    </xf>
    <xf numFmtId="0" fontId="6" fillId="11" borderId="0" xfId="4" applyFont="1" applyFill="1" applyAlignment="1">
      <alignment vertical="center"/>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15" xfId="4" applyFont="1" applyFill="1" applyBorder="1" applyProtection="1">
      <protection locked="0"/>
    </xf>
    <xf numFmtId="0" fontId="6" fillId="11" borderId="13" xfId="4" applyFont="1" applyFill="1" applyBorder="1" applyAlignment="1">
      <alignment horizontal="center" vertical="center"/>
    </xf>
    <xf numFmtId="0" fontId="6" fillId="11" borderId="0" xfId="4" applyFont="1" applyFill="1" applyAlignment="1">
      <alignment horizontal="center" vertical="center"/>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15" xfId="4" applyFont="1" applyFill="1" applyBorder="1" applyAlignment="1" applyProtection="1">
      <alignment horizontal="right" vertical="center"/>
      <protection locked="0"/>
    </xf>
    <xf numFmtId="0" fontId="30" fillId="11" borderId="0" xfId="4" applyFont="1" applyFill="1" applyAlignment="1" applyProtection="1">
      <alignment vertical="top" wrapText="1"/>
      <protection locked="0"/>
    </xf>
    <xf numFmtId="0" fontId="30" fillId="11" borderId="0" xfId="4" applyFont="1" applyFill="1" applyAlignment="1">
      <alignment vertical="top"/>
    </xf>
    <xf numFmtId="0" fontId="30" fillId="11" borderId="0" xfId="4" applyFont="1" applyFill="1" applyAlignment="1" applyProtection="1">
      <alignment vertical="top"/>
      <protection locked="0"/>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15" xfId="4" applyNumberFormat="1" applyFont="1" applyFill="1" applyBorder="1" applyAlignment="1" applyProtection="1">
      <alignment vertical="center"/>
      <protection locked="0"/>
    </xf>
    <xf numFmtId="0" fontId="6" fillId="11" borderId="14" xfId="4" applyFont="1" applyFill="1" applyBorder="1" applyAlignment="1">
      <alignment horizontal="center" vertical="center"/>
    </xf>
    <xf numFmtId="0" fontId="6" fillId="11" borderId="13" xfId="4" applyFont="1" applyFill="1" applyBorder="1" applyAlignment="1">
      <alignment horizontal="left" vertical="center"/>
    </xf>
    <xf numFmtId="0" fontId="6" fillId="11" borderId="0" xfId="4" applyFont="1" applyFill="1" applyAlignment="1">
      <alignment horizontal="left" vertical="center"/>
    </xf>
    <xf numFmtId="0" fontId="6" fillId="11" borderId="0" xfId="4" applyFont="1" applyFill="1" applyAlignment="1">
      <alignment vertical="top"/>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15"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6" fillId="0" borderId="12" xfId="0" applyFont="1" applyBorder="1" applyAlignment="1">
      <alignment horizontal="left" vertical="center" wrapText="1"/>
    </xf>
    <xf numFmtId="0" fontId="6" fillId="9"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9"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pplyProtection="1">
      <alignment horizontal="right" vertical="top" wrapText="1"/>
      <protection locked="0"/>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12" xfId="0" applyFont="1" applyFill="1" applyBorder="1" applyAlignment="1">
      <alignment horizontal="center" vertical="center"/>
    </xf>
    <xf numFmtId="0" fontId="0" fillId="0" borderId="12" xfId="0" applyBorder="1" applyAlignment="1">
      <alignment horizontal="center" vertical="center"/>
    </xf>
    <xf numFmtId="0" fontId="5"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2" fillId="4" borderId="12" xfId="0" applyFont="1" applyFill="1" applyBorder="1" applyAlignment="1" applyProtection="1">
      <alignment horizontal="left" vertical="center" wrapText="1"/>
      <protection locked="0"/>
    </xf>
    <xf numFmtId="0" fontId="5" fillId="0" borderId="12" xfId="0" applyFont="1" applyBorder="1" applyAlignment="1">
      <alignment horizontal="left" vertical="center" wrapText="1"/>
    </xf>
    <xf numFmtId="0" fontId="6" fillId="11" borderId="12" xfId="0" applyFont="1" applyFill="1" applyBorder="1" applyAlignment="1">
      <alignment horizontal="left" vertical="center" wrapText="1"/>
    </xf>
    <xf numFmtId="0" fontId="5" fillId="4" borderId="12" xfId="0" applyFont="1" applyFill="1" applyBorder="1" applyAlignment="1" applyProtection="1">
      <alignment horizontal="left" vertical="center" wrapText="1"/>
      <protection locked="0"/>
    </xf>
    <xf numFmtId="0" fontId="6" fillId="4" borderId="12" xfId="0" applyFont="1" applyFill="1" applyBorder="1" applyAlignment="1" applyProtection="1">
      <alignment vertical="center"/>
      <protection locked="0"/>
    </xf>
    <xf numFmtId="0" fontId="9" fillId="0" borderId="0" xfId="5" applyFont="1" applyAlignment="1">
      <alignment horizontal="center" vertical="center" wrapText="1"/>
    </xf>
    <xf numFmtId="0" fontId="3" fillId="0" borderId="0" xfId="5" applyAlignment="1">
      <alignment horizontal="center" vertical="center" wrapText="1"/>
    </xf>
    <xf numFmtId="0" fontId="7" fillId="0" borderId="0" xfId="5" applyFont="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Alignment="1">
      <alignment horizontal="right" vertical="top" wrapText="1"/>
    </xf>
    <xf numFmtId="0" fontId="3" fillId="0" borderId="0" xfId="5" applyAlignment="1">
      <alignment horizontal="right" wrapText="1"/>
    </xf>
    <xf numFmtId="0" fontId="3" fillId="0" borderId="0" xfId="5"/>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Protection="1">
      <protection locked="0"/>
    </xf>
    <xf numFmtId="0" fontId="5" fillId="3" borderId="12" xfId="5" applyFont="1" applyFill="1" applyBorder="1" applyAlignment="1">
      <alignment horizontal="center" vertical="center" wrapText="1"/>
    </xf>
    <xf numFmtId="0" fontId="3" fillId="0" borderId="12" xfId="5" applyBorder="1" applyAlignment="1">
      <alignment horizontal="center" vertical="center" wrapText="1"/>
    </xf>
    <xf numFmtId="3" fontId="19" fillId="3" borderId="12" xfId="5" applyNumberFormat="1" applyFont="1" applyFill="1" applyBorder="1" applyAlignment="1">
      <alignment horizontal="center" vertical="center" wrapText="1"/>
    </xf>
    <xf numFmtId="3" fontId="3" fillId="0" borderId="12" xfId="5" applyNumberFormat="1" applyBorder="1" applyAlignment="1">
      <alignment horizontal="center" vertical="center" wrapText="1"/>
    </xf>
    <xf numFmtId="0" fontId="16" fillId="9" borderId="12" xfId="0" applyFont="1" applyFill="1" applyBorder="1" applyAlignment="1">
      <alignment horizontal="left" vertical="center" wrapText="1"/>
    </xf>
    <xf numFmtId="0" fontId="22" fillId="0" borderId="12" xfId="0" applyFont="1" applyBorder="1" applyAlignment="1">
      <alignment horizontal="left" vertical="center" wrapText="1"/>
    </xf>
    <xf numFmtId="0" fontId="19" fillId="3" borderId="12" xfId="5" applyFont="1" applyFill="1" applyBorder="1" applyAlignment="1">
      <alignment horizontal="center" vertical="center"/>
    </xf>
    <xf numFmtId="0" fontId="3" fillId="0" borderId="12" xfId="5" applyBorder="1" applyAlignment="1">
      <alignment horizontal="center" vertical="center"/>
    </xf>
    <xf numFmtId="0" fontId="6" fillId="0" borderId="12" xfId="0" applyFont="1" applyBorder="1" applyAlignment="1">
      <alignment horizontal="left" vertical="center" wrapText="1" indent="1"/>
    </xf>
    <xf numFmtId="0" fontId="6" fillId="9" borderId="12" xfId="0" applyFont="1" applyFill="1" applyBorder="1" applyAlignment="1">
      <alignment horizontal="left" vertical="center" wrapText="1" indent="1"/>
    </xf>
    <xf numFmtId="0" fontId="16" fillId="0" borderId="12" xfId="0" applyFont="1" applyBorder="1" applyAlignment="1">
      <alignment horizontal="left" vertical="center" wrapText="1"/>
    </xf>
    <xf numFmtId="0" fontId="13" fillId="4" borderId="12" xfId="5" applyFont="1" applyFill="1" applyBorder="1" applyAlignment="1">
      <alignment horizontal="left" vertical="center" wrapText="1"/>
    </xf>
    <xf numFmtId="0" fontId="13" fillId="4" borderId="12" xfId="5" applyFont="1" applyFill="1" applyBorder="1" applyAlignment="1">
      <alignment vertical="center" wrapText="1"/>
    </xf>
    <xf numFmtId="0" fontId="3" fillId="0" borderId="12" xfId="5" applyBorder="1"/>
    <xf numFmtId="0" fontId="6" fillId="11" borderId="12" xfId="0" applyFont="1" applyFill="1" applyBorder="1" applyAlignment="1">
      <alignment horizontal="left" vertical="center" wrapText="1" indent="1"/>
    </xf>
    <xf numFmtId="0" fontId="13" fillId="9" borderId="12" xfId="0" applyFont="1" applyFill="1" applyBorder="1" applyAlignment="1">
      <alignment horizontal="left" vertical="center" wrapText="1"/>
    </xf>
    <xf numFmtId="0" fontId="13" fillId="0" borderId="12" xfId="0" applyFont="1" applyBorder="1" applyAlignment="1">
      <alignment horizontal="left" vertical="center" wrapText="1" indent="1"/>
    </xf>
    <xf numFmtId="0" fontId="5" fillId="4" borderId="12" xfId="5" applyFont="1" applyFill="1" applyBorder="1" applyAlignment="1">
      <alignment horizontal="left" vertical="center" wrapText="1"/>
    </xf>
    <xf numFmtId="0" fontId="5" fillId="4" borderId="12" xfId="5" applyFont="1" applyFill="1" applyBorder="1" applyAlignment="1">
      <alignment vertical="center" wrapText="1"/>
    </xf>
    <xf numFmtId="0" fontId="5" fillId="9" borderId="12" xfId="0" applyFont="1" applyFill="1" applyBorder="1" applyAlignment="1">
      <alignment horizontal="left" vertical="center" wrapText="1" indent="1"/>
    </xf>
    <xf numFmtId="0" fontId="6" fillId="0" borderId="12" xfId="5" applyFont="1" applyBorder="1" applyAlignment="1">
      <alignment horizontal="left" vertical="center" wrapText="1" indent="1"/>
    </xf>
    <xf numFmtId="0" fontId="9" fillId="0" borderId="0" xfId="3" applyFont="1" applyAlignment="1">
      <alignment horizontal="center" vertical="center" wrapText="1"/>
    </xf>
    <xf numFmtId="0" fontId="0" fillId="0" borderId="0" xfId="0" applyAlignment="1">
      <alignment horizontal="center" wrapText="1"/>
    </xf>
    <xf numFmtId="0" fontId="7" fillId="0" borderId="0" xfId="3" applyFont="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10" borderId="12" xfId="0" applyFont="1" applyFill="1" applyBorder="1" applyAlignment="1">
      <alignment horizontal="left" vertical="center" wrapText="1"/>
    </xf>
    <xf numFmtId="0" fontId="6" fillId="10" borderId="12" xfId="0" applyFont="1" applyFill="1" applyBorder="1" applyAlignment="1">
      <alignment horizontal="left" vertical="center" wrapText="1"/>
    </xf>
    <xf numFmtId="0" fontId="5" fillId="3" borderId="12" xfId="3" applyFont="1" applyFill="1" applyBorder="1" applyAlignment="1">
      <alignment horizontal="center" vertical="center" wrapText="1"/>
    </xf>
    <xf numFmtId="0" fontId="19" fillId="3" borderId="12" xfId="3" applyFont="1" applyFill="1" applyBorder="1" applyAlignment="1">
      <alignment horizontal="center" vertical="center" wrapText="1"/>
    </xf>
    <xf numFmtId="0" fontId="13" fillId="7" borderId="12" xfId="0" applyFont="1" applyFill="1" applyBorder="1" applyAlignment="1">
      <alignment horizontal="left" vertical="center" wrapText="1" shrinkToFit="1"/>
    </xf>
    <xf numFmtId="0" fontId="13" fillId="10" borderId="12" xfId="0" applyFont="1" applyFill="1" applyBorder="1" applyAlignment="1">
      <alignment horizontal="left" vertical="center" wrapText="1"/>
    </xf>
    <xf numFmtId="0" fontId="13" fillId="0" borderId="12" xfId="0" applyFont="1" applyBorder="1" applyAlignment="1">
      <alignment horizontal="left" vertical="center" wrapText="1"/>
    </xf>
    <xf numFmtId="0" fontId="6" fillId="0" borderId="7" xfId="0" applyFont="1" applyBorder="1" applyAlignment="1">
      <alignment horizontal="left" vertical="center" wrapText="1"/>
    </xf>
    <xf numFmtId="0" fontId="6" fillId="0" borderId="7" xfId="0" applyFont="1" applyBorder="1" applyAlignment="1">
      <alignment horizontal="left" vertical="center" wrapText="1" indent="1"/>
    </xf>
    <xf numFmtId="0" fontId="5" fillId="9" borderId="7" xfId="0" applyFont="1" applyFill="1" applyBorder="1" applyAlignment="1">
      <alignment horizontal="left" vertical="center" wrapText="1"/>
    </xf>
    <xf numFmtId="0" fontId="6" fillId="0" borderId="11" xfId="0" applyFont="1" applyBorder="1" applyAlignment="1">
      <alignment horizontal="left" vertical="center" wrapText="1"/>
    </xf>
    <xf numFmtId="0" fontId="13" fillId="7" borderId="9" xfId="0" applyFont="1" applyFill="1" applyBorder="1" applyAlignment="1">
      <alignment horizontal="left" vertical="center" shrinkToFit="1"/>
    </xf>
    <xf numFmtId="0" fontId="6" fillId="7" borderId="1" xfId="0" applyFont="1" applyFill="1" applyBorder="1" applyAlignment="1">
      <alignment horizontal="left" vertical="center" shrinkToFit="1"/>
    </xf>
    <xf numFmtId="0" fontId="6" fillId="7" borderId="10" xfId="0" applyFont="1" applyFill="1" applyBorder="1" applyAlignment="1">
      <alignment horizontal="left" vertical="center" shrinkToFit="1"/>
    </xf>
    <xf numFmtId="0" fontId="13" fillId="9" borderId="8" xfId="0" applyFont="1" applyFill="1" applyBorder="1" applyAlignment="1">
      <alignment horizontal="left" vertical="center" wrapText="1"/>
    </xf>
    <xf numFmtId="0" fontId="6" fillId="0" borderId="11" xfId="0" applyFont="1" applyBorder="1" applyAlignment="1">
      <alignment horizontal="left" vertical="center" wrapText="1" indent="1"/>
    </xf>
    <xf numFmtId="0" fontId="5" fillId="9" borderId="7" xfId="0" applyFont="1" applyFill="1" applyBorder="1" applyAlignment="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8" xfId="0" applyFont="1" applyBorder="1" applyAlignment="1">
      <alignment horizontal="left" vertical="center" wrapText="1"/>
    </xf>
    <xf numFmtId="0" fontId="13" fillId="9" borderId="7" xfId="0" applyFont="1" applyFill="1" applyBorder="1" applyAlignment="1">
      <alignment horizontal="left" vertical="center" wrapText="1"/>
    </xf>
    <xf numFmtId="0" fontId="13" fillId="0" borderId="7" xfId="0" applyFont="1" applyBorder="1" applyAlignment="1">
      <alignment horizontal="left" vertical="center" wrapText="1"/>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4"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10" fillId="3" borderId="12" xfId="0"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12" xfId="0" applyFont="1" applyBorder="1"/>
    <xf numFmtId="3" fontId="10" fillId="3" borderId="12" xfId="0" applyNumberFormat="1" applyFont="1" applyFill="1" applyBorder="1" applyAlignment="1">
      <alignment horizontal="center" vertical="center" wrapText="1"/>
    </xf>
    <xf numFmtId="3" fontId="4" fillId="0" borderId="12" xfId="0" applyNumberFormat="1" applyFont="1" applyBorder="1"/>
    <xf numFmtId="49" fontId="10" fillId="3" borderId="12" xfId="0" applyNumberFormat="1" applyFont="1" applyFill="1" applyBorder="1" applyAlignment="1">
      <alignment horizontal="center" vertical="center" wrapText="1"/>
    </xf>
    <xf numFmtId="0" fontId="21" fillId="6" borderId="12" xfId="0" applyFont="1" applyFill="1" applyBorder="1" applyAlignment="1">
      <alignment horizontal="left" vertical="center"/>
    </xf>
    <xf numFmtId="0" fontId="23" fillId="6" borderId="12" xfId="0" applyFont="1" applyFill="1" applyBorder="1" applyAlignment="1">
      <alignment vertical="center"/>
    </xf>
    <xf numFmtId="0" fontId="4" fillId="0" borderId="12" xfId="0" applyFont="1" applyBorder="1" applyAlignment="1">
      <alignment vertical="center"/>
    </xf>
    <xf numFmtId="0" fontId="19" fillId="0" borderId="12" xfId="0" applyFont="1" applyBorder="1" applyAlignment="1">
      <alignment horizontal="left" vertical="center" wrapText="1"/>
    </xf>
    <xf numFmtId="0" fontId="21" fillId="9" borderId="12" xfId="0" applyFont="1" applyFill="1" applyBorder="1" applyAlignment="1">
      <alignment horizontal="left" vertical="center" wrapText="1"/>
    </xf>
    <xf numFmtId="0" fontId="3" fillId="0" borderId="0" xfId="0" applyFont="1" applyAlignment="1">
      <alignment horizontal="left" vertical="top" wrapText="1"/>
    </xf>
    <xf numFmtId="0" fontId="3" fillId="0" borderId="0" xfId="0" applyFont="1" applyAlignment="1">
      <alignment horizontal="left" vertical="top"/>
    </xf>
  </cellXfs>
  <cellStyles count="1186">
    <cellStyle name="Comma 2" xfId="63" xr:uid="{289FCC59-43E6-4039-A760-005A21645193}"/>
    <cellStyle name="Comma 2 10" xfId="736" xr:uid="{3EF5F0FF-E169-4EA8-9423-151947A038E3}"/>
    <cellStyle name="Comma 2 11" xfId="945" xr:uid="{A9DDDCE3-2277-499F-AFCD-2BAA7FFFBA77}"/>
    <cellStyle name="Comma 2 12" xfId="956" xr:uid="{0F5590EA-36E8-424E-A83B-2829C7D18948}"/>
    <cellStyle name="Comma 2 13" xfId="983" xr:uid="{E7205391-DFF6-406D-BFFF-EBA3E512D268}"/>
    <cellStyle name="Comma 2 2" xfId="81" xr:uid="{6DDCAADE-81B9-4685-9903-291A290632C0}"/>
    <cellStyle name="Comma 2 2 2" xfId="132" xr:uid="{6E4F333F-05FD-4F1C-AE1B-C5D997A425FD}"/>
    <cellStyle name="Comma 2 2 2 2" xfId="367" xr:uid="{5F503B10-CA20-4F58-B68A-380B2E00CA52}"/>
    <cellStyle name="Comma 2 2 2 2 2" xfId="630" xr:uid="{83C3A30C-8EEE-4419-A3B4-5FD69E0F2CB5}"/>
    <cellStyle name="Comma 2 2 2 2 3" xfId="885" xr:uid="{B12CEDA9-3659-4F85-855B-3D138C4CDE32}"/>
    <cellStyle name="Comma 2 2 2 2 4" xfId="1134" xr:uid="{291AEE0E-B6A1-473B-8290-615C56E86622}"/>
    <cellStyle name="Comma 2 2 2 3" xfId="268" xr:uid="{8B492576-04EB-462D-A2D0-F25E27C3608A}"/>
    <cellStyle name="Comma 2 2 2 4" xfId="537" xr:uid="{31C8DAA8-45C5-49E7-B24B-F0FD6F5F80CB}"/>
    <cellStyle name="Comma 2 2 2 5" xfId="792" xr:uid="{8BF9C9B8-62A1-4028-8864-D10F0115CF5B}"/>
    <cellStyle name="Comma 2 2 2 6" xfId="1041" xr:uid="{7CFC13FB-EF05-48ED-A187-0F8D8D0E2B2F}"/>
    <cellStyle name="Comma 2 2 3" xfId="334" xr:uid="{CC2EC02A-0769-4350-877A-895F9D24963D}"/>
    <cellStyle name="Comma 2 2 3 2" xfId="597" xr:uid="{F50E2ABB-528F-49BE-84C1-658CD5480B9E}"/>
    <cellStyle name="Comma 2 2 3 3" xfId="852" xr:uid="{15B1AD1D-20A7-4C16-A5E2-3C61DF31B6BC}"/>
    <cellStyle name="Comma 2 2 3 4" xfId="1101" xr:uid="{D1519406-E5AD-4BDE-A1AA-1F645247B262}"/>
    <cellStyle name="Comma 2 2 4" xfId="233" xr:uid="{07770D2A-E57C-48F3-A500-5B54648C65BC}"/>
    <cellStyle name="Comma 2 2 5" xfId="504" xr:uid="{99B5D000-96FC-4072-8456-15B16AF34368}"/>
    <cellStyle name="Comma 2 2 6" xfId="759" xr:uid="{C0E42A63-28E5-49CF-87E8-F2862FA07F5F}"/>
    <cellStyle name="Comma 2 2 7" xfId="1007" xr:uid="{2E32D524-0FCB-4325-9D54-832749C4CE52}"/>
    <cellStyle name="Comma 2 3" xfId="119" xr:uid="{A95D97D6-2D57-4926-81E6-4ED4817E262D}"/>
    <cellStyle name="Comma 2 3 2" xfId="356" xr:uid="{F463D638-CEFC-45A4-BF34-EFC170653238}"/>
    <cellStyle name="Comma 2 3 2 2" xfId="619" xr:uid="{3F2D1DBB-C611-407D-9E2F-4E50690640DA}"/>
    <cellStyle name="Comma 2 3 2 3" xfId="874" xr:uid="{B5238591-CCCB-42E1-B094-5B4210A9A74D}"/>
    <cellStyle name="Comma 2 3 2 4" xfId="1123" xr:uid="{915A9CB6-46D1-4453-B693-207B201CD38C}"/>
    <cellStyle name="Comma 2 3 3" xfId="256" xr:uid="{B200EC0C-D56A-43D4-9076-5320339225D1}"/>
    <cellStyle name="Comma 2 3 4" xfId="526" xr:uid="{5DCB1EE9-824D-4541-B4D6-9E486D122741}"/>
    <cellStyle name="Comma 2 3 5" xfId="781" xr:uid="{BE4EE081-6035-4B68-AE7F-CC0F41C208CC}"/>
    <cellStyle name="Comma 2 3 6" xfId="1030" xr:uid="{DA11A9FE-626D-4127-B7D2-C5EE11751A2A}"/>
    <cellStyle name="Comma 2 4" xfId="143" xr:uid="{4EEB6B0C-1ABA-4E92-91BC-73D6A2EBD993}"/>
    <cellStyle name="Comma 2 4 2" xfId="378" xr:uid="{FBEB99A7-0497-4FAA-8BE8-3210BBC96CB3}"/>
    <cellStyle name="Comma 2 4 2 2" xfId="641" xr:uid="{1C3A5A3F-CC47-49A1-AB7E-CE80DA289942}"/>
    <cellStyle name="Comma 2 4 2 3" xfId="896" xr:uid="{5A6FF23A-05BC-41AD-B9A8-47C52BEDBFC2}"/>
    <cellStyle name="Comma 2 4 2 4" xfId="1145" xr:uid="{0A24BE52-057B-4D96-A13D-889EA38D37C5}"/>
    <cellStyle name="Comma 2 4 3" xfId="279" xr:uid="{63873BCF-451B-4563-AC37-CA3B9765B0A6}"/>
    <cellStyle name="Comma 2 4 4" xfId="548" xr:uid="{917D68E8-8671-4A3C-BCBF-40B749DEFDD7}"/>
    <cellStyle name="Comma 2 4 5" xfId="803" xr:uid="{E700D102-0693-4A12-B590-50B02B3B5812}"/>
    <cellStyle name="Comma 2 4 6" xfId="1052" xr:uid="{E367CF5B-C1A0-4873-97C2-FAB7C59CC038}"/>
    <cellStyle name="Comma 2 5" xfId="170" xr:uid="{C709D79D-8FAF-4B51-BFFB-502D9A0720BD}"/>
    <cellStyle name="Comma 2 5 2" xfId="405" xr:uid="{2048F5ED-3893-4D00-B728-0536E3D4A010}"/>
    <cellStyle name="Comma 2 5 2 2" xfId="667" xr:uid="{7164D328-4BA3-43AA-B8E8-DEAA0EB4BEE6}"/>
    <cellStyle name="Comma 2 5 2 3" xfId="922" xr:uid="{F8C54A56-1726-430A-A1FB-D4545D66EC42}"/>
    <cellStyle name="Comma 2 5 2 4" xfId="1171" xr:uid="{5736D0D1-CCE1-4FA8-84BF-7264AC30C88B}"/>
    <cellStyle name="Comma 2 5 3" xfId="306" xr:uid="{23F74B22-0FD6-4725-94BB-9120947624A6}"/>
    <cellStyle name="Comma 2 5 4" xfId="574" xr:uid="{6550A96D-6FAA-4E9D-AF33-58D238B3BAE0}"/>
    <cellStyle name="Comma 2 5 5" xfId="829" xr:uid="{2A25D480-F45E-4406-855C-14850F8AE804}"/>
    <cellStyle name="Comma 2 5 6" xfId="1078" xr:uid="{CCFAA792-F51E-4212-8A3A-4E38672821CF}"/>
    <cellStyle name="Comma 2 6" xfId="323" xr:uid="{041E4EBE-4EBC-4A77-A5EC-8EDBEDA7D52B}"/>
    <cellStyle name="Comma 2 6 2" xfId="586" xr:uid="{FA9D685B-FFA9-4F36-9AB6-F68A2888CB26}"/>
    <cellStyle name="Comma 2 6 3" xfId="841" xr:uid="{D22660DC-91F2-45DA-AB05-9D97FAB622C2}"/>
    <cellStyle name="Comma 2 6 4" xfId="1090" xr:uid="{B568EA44-8406-4F1B-8334-B9CC7C0608CB}"/>
    <cellStyle name="Comma 2 7" xfId="220" xr:uid="{1F45B729-E588-45AA-8A69-11FB622D8F52}"/>
    <cellStyle name="Comma 2 7 2" xfId="493" xr:uid="{CC7794ED-C6AC-4235-A7B0-0ECA9C563A73}"/>
    <cellStyle name="Comma 2 7 3" xfId="748" xr:uid="{891A625F-6429-48C0-AB23-3B942D5BC6BD}"/>
    <cellStyle name="Comma 2 7 4" xfId="996" xr:uid="{1D4786BB-26D0-4625-B356-9A2B3551A554}"/>
    <cellStyle name="Comma 2 8" xfId="203" xr:uid="{C21F25FA-5AF2-4884-9C97-A07467540224}"/>
    <cellStyle name="Comma 2 9" xfId="479" xr:uid="{D66117CE-7C5F-4117-A50B-C261F76F74A2}"/>
    <cellStyle name="Comma 3" xfId="11" xr:uid="{30B5ED4E-FD2B-4486-AFF8-D4EF8728E148}"/>
    <cellStyle name="Comma 3 2" xfId="335" xr:uid="{BF25B10D-D17B-439B-A7A6-31631C7239A9}"/>
    <cellStyle name="Comma 3 2 2" xfId="598" xr:uid="{F6A23A6E-C885-4ADF-AF46-46882DEE94FA}"/>
    <cellStyle name="Comma 3 2 3" xfId="853" xr:uid="{410A229D-2ECC-4578-80A5-3285C8CCCBB8}"/>
    <cellStyle name="Comma 3 2 4" xfId="1102" xr:uid="{91733AF6-76FF-4D2E-ABCC-3225DD08EC62}"/>
    <cellStyle name="Comma 3 3" xfId="235" xr:uid="{73053760-4E60-4114-8A67-6771DBDA2809}"/>
    <cellStyle name="Comma 3 4" xfId="505" xr:uid="{656D0469-BB0A-4550-922F-09D4BEBE3AD5}"/>
    <cellStyle name="Comma 3 5" xfId="760" xr:uid="{B8A41DB4-763B-4E49-AD7E-67A4C76121EB}"/>
    <cellStyle name="Comma 3 6" xfId="1009" xr:uid="{5FA50B17-040C-4E52-A3F4-95C70FBB4946}"/>
    <cellStyle name="Comma 3 7" xfId="98" xr:uid="{89B775FB-D14A-4834-A583-5A53CD8FDEEA}"/>
    <cellStyle name="Comma 4" xfId="149" xr:uid="{AADB9779-1A09-46D1-B49B-B3632E36A8DA}"/>
    <cellStyle name="Comma 4 2" xfId="384" xr:uid="{024D107C-114A-4298-8434-85B9CF34E95F}"/>
    <cellStyle name="Comma 4 2 2" xfId="646" xr:uid="{8902734C-88CD-4812-9D38-4C9161C5F2A0}"/>
    <cellStyle name="Comma 4 2 3" xfId="901" xr:uid="{DB38A672-9947-449A-9A85-955EC651DCB6}"/>
    <cellStyle name="Comma 4 2 4" xfId="1150" xr:uid="{7F62B426-7AC8-4712-AD88-707675842B86}"/>
    <cellStyle name="Comma 4 3" xfId="285" xr:uid="{29194B11-609E-4BE5-9FBF-914386FC54B5}"/>
    <cellStyle name="Comma 4 4" xfId="553" xr:uid="{998F208B-F724-4E2A-8C92-5B2FE833EF08}"/>
    <cellStyle name="Comma 4 5" xfId="808" xr:uid="{80362179-F0F3-49D2-8271-D538E19CEE28}"/>
    <cellStyle name="Comma 4 6" xfId="1057" xr:uid="{575EBBC0-5FC2-4BD7-9B4F-2D24C00BD003}"/>
    <cellStyle name="Comma 5" xfId="204" xr:uid="{7B9F8F70-8640-4344-9CA2-D90E6106BB1B}"/>
    <cellStyle name="Comma 5 2" xfId="481" xr:uid="{C1C35D38-6A4E-430D-B739-E9DB7B586810}"/>
    <cellStyle name="Comma 5 3" xfId="737" xr:uid="{BD9F6826-0418-408B-87E9-B3AF33F233E5}"/>
    <cellStyle name="Comma 5 4" xfId="984" xr:uid="{CC6819FB-980A-4C40-BDE1-98E2A24E2EC4}"/>
    <cellStyle name="Comma 6" xfId="407" xr:uid="{BA1FD6D8-725A-47E5-B374-03F430631AE0}"/>
    <cellStyle name="Comma 6 2" xfId="668" xr:uid="{8AB1816F-0111-4055-A360-8529D80C9101}"/>
    <cellStyle name="Comma 6 3" xfId="923" xr:uid="{C719DE29-56BA-4CC5-8BB8-55955DAD75B8}"/>
    <cellStyle name="Comma 6 4" xfId="1172" xr:uid="{9B2E3686-6CD5-4E33-B8A0-23855E9B25CC}"/>
    <cellStyle name="Comma 7" xfId="705" xr:uid="{F75E07DC-714C-4C48-AEEA-22857FD3EF91}"/>
    <cellStyle name="Currency 2" xfId="67" xr:uid="{86228AFF-9219-4B01-AEF7-C849E973914D}"/>
    <cellStyle name="Currency 3" xfId="208" xr:uid="{406A6147-F023-4F34-BF2A-86E38FF33169}"/>
    <cellStyle name="Currency 4" xfId="710" xr:uid="{68C0DAC0-55C4-4EDD-A301-BAE59ECA60C1}"/>
    <cellStyle name="Currency 5" xfId="16" xr:uid="{F6710673-25F6-4422-BB4D-3EB28FEBA981}"/>
    <cellStyle name="Hyperlink 2" xfId="2" xr:uid="{00000000-0005-0000-0000-000000000000}"/>
    <cellStyle name="Normal" xfId="0" builtinId="0"/>
    <cellStyle name="Normal 10" xfId="71" xr:uid="{3106542B-E7FE-4849-93CE-CE51DA994CE8}"/>
    <cellStyle name="Normal 10 2" xfId="90" xr:uid="{B500DBB0-10D0-4CBD-836E-AF9987A9E623}"/>
    <cellStyle name="Normal 11" xfId="75" xr:uid="{079A57EF-5D84-4C5F-A575-45F076923438}"/>
    <cellStyle name="Normal 11 2" xfId="91" xr:uid="{8C240B32-72F7-4565-AB9A-BE78CCF1EE38}"/>
    <cellStyle name="Normal 12" xfId="84" xr:uid="{081C96D7-A0E9-4BFE-920E-F4EEA9735601}"/>
    <cellStyle name="Normal 12 2" xfId="94" xr:uid="{1676665F-FF5C-4EBE-961E-8B356425E5FA}"/>
    <cellStyle name="Normal 13" xfId="85" xr:uid="{99A63A74-E88F-48AF-9B28-863932F5A03E}"/>
    <cellStyle name="Normal 13 2" xfId="95" xr:uid="{975F90D9-5B71-45B8-B254-BBF3EE9742DC}"/>
    <cellStyle name="Normal 14" xfId="82" xr:uid="{93BC9661-4BDC-4C84-9AE9-66D3391C771A}"/>
    <cellStyle name="Normal 14 2" xfId="92" xr:uid="{1E9D6AFE-012F-4BE8-A063-8746417963E6}"/>
    <cellStyle name="Normal 15" xfId="83" xr:uid="{995420D2-7E2C-44C9-959A-2662B7986856}"/>
    <cellStyle name="Normal 15 2" xfId="93" xr:uid="{7DE00C37-C476-441C-8A28-0BCA80679E58}"/>
    <cellStyle name="Normal 16" xfId="86" xr:uid="{409964CF-0FE1-4EFF-A786-EB6FD4108AEF}"/>
    <cellStyle name="Normal 16 2" xfId="96" xr:uid="{0F726ACC-FEFF-4648-BF14-2C149A51AF5B}"/>
    <cellStyle name="Normal 17" xfId="87" xr:uid="{EF5A34DC-31AE-4DC2-89E9-ED2C4C98CC28}"/>
    <cellStyle name="Normal 17 2" xfId="97" xr:uid="{995519EB-3108-43F4-9397-DC12A93424A0}"/>
    <cellStyle name="Normal 18" xfId="88" xr:uid="{332FEE82-892E-4CCD-B7C9-AE12C6BCBE8A}"/>
    <cellStyle name="Normal 19" xfId="144" xr:uid="{EE5267E7-EAEE-4AE8-B85D-14AB6B8AFBA3}"/>
    <cellStyle name="Normal 19 2" xfId="379" xr:uid="{02127E62-FE23-44D6-98A6-2AFBEE71CBF9}"/>
    <cellStyle name="Normal 19 3" xfId="280" xr:uid="{DD326D6C-73C2-4340-83E8-CA22C6DC7C61}"/>
    <cellStyle name="Normal 2" xfId="3" xr:uid="{00000000-0005-0000-0000-000002000000}"/>
    <cellStyle name="Normal 2 2" xfId="5" xr:uid="{00000000-0005-0000-0000-000003000000}"/>
    <cellStyle name="Normal 2 2 2" xfId="7" xr:uid="{8CC3BCD7-496E-4C7D-ADA3-6291F321F28E}"/>
    <cellStyle name="Normal 2 2 3" xfId="64" xr:uid="{D754121D-8B9F-4E50-B9B6-E9949EB9A3FA}"/>
    <cellStyle name="Normal 2 2 4" xfId="207" xr:uid="{7EA5D006-4427-4589-A1BA-4EFDA38EA191}"/>
    <cellStyle name="Normal 2 2 5" xfId="480" xr:uid="{56AC1323-FDBB-4F7C-8547-ED16AF89978C}"/>
    <cellStyle name="Normal 2 2 6" xfId="709" xr:uid="{D5D0FF76-235F-4FE1-A3BA-16E51A109CDF}"/>
    <cellStyle name="Normal 2 2 7" xfId="15" xr:uid="{D40DA898-375D-4EAF-A115-573DD483DCDB}"/>
    <cellStyle name="Normal 2 3" xfId="409" xr:uid="{B72E23A3-FDBB-4A1C-817F-9BBD5208116B}"/>
    <cellStyle name="Normal 20" xfId="307" xr:uid="{2A4300B2-1B04-4D51-84E1-6307800E1879}"/>
    <cellStyle name="Normal 21" xfId="308" xr:uid="{100CF20F-CCC3-415C-B401-CF1EECBB80F9}"/>
    <cellStyle name="Normal 22" xfId="315" xr:uid="{A70D472A-5BBC-4BE8-8EE9-C275B96C6C37}"/>
    <cellStyle name="Normal 23" xfId="317" xr:uid="{689BC62F-764B-4270-B1F6-926255F9F3B0}"/>
    <cellStyle name="Normal 24" xfId="313" xr:uid="{37E4A2F5-53FF-40E4-A258-BA835B724F68}"/>
    <cellStyle name="Normal 25" xfId="406" xr:uid="{DA8E19D5-BDBF-4465-82B6-35DEAC3D1B15}"/>
    <cellStyle name="Normal 26" xfId="10" xr:uid="{3C09491B-41A8-4BA8-861E-3959F98E69D1}"/>
    <cellStyle name="Normal 27" xfId="408" xr:uid="{316FD4EF-B2D4-4A26-9234-B5A325E439C5}"/>
    <cellStyle name="Normal 27 2" xfId="669" xr:uid="{420AF737-FD6F-4FFA-9222-B000541D853E}"/>
    <cellStyle name="Normal 27 3" xfId="924" xr:uid="{AD92BE3B-713F-4370-8015-B92AAF318C46}"/>
    <cellStyle name="Normal 27 4" xfId="1173" xr:uid="{9C12F0EB-058D-48F8-B370-55F6010A63D2}"/>
    <cellStyle name="Normal 28" xfId="420" xr:uid="{C5EC2A2C-930E-4F45-8D1B-443B9DD227A1}"/>
    <cellStyle name="Normal 28 2" xfId="680" xr:uid="{42EADF82-FDC5-4A60-BBBC-76D52A981E9A}"/>
    <cellStyle name="Normal 29" xfId="171" xr:uid="{BCD57D2C-09BB-4147-BDA0-3DD489E3B1F4}"/>
    <cellStyle name="Normal 29 2" xfId="454" xr:uid="{C3D8EE80-5DBF-4FB6-A394-0FE6D94F6F45}"/>
    <cellStyle name="Normal 3" xfId="4" xr:uid="{00000000-0005-0000-0000-000004000000}"/>
    <cellStyle name="Normal 3 2" xfId="20" xr:uid="{A5B903DE-BC79-4ED9-942E-A90F8BFE5D2A}"/>
    <cellStyle name="Normal 3 2 10" xfId="411" xr:uid="{2592FE71-CFD7-42BD-B069-C902C28C1345}"/>
    <cellStyle name="Normal 3 2 10 2" xfId="671" xr:uid="{72A3A491-8507-4919-ACB9-CC48AC61E3E1}"/>
    <cellStyle name="Normal 3 2 10 3" xfId="926" xr:uid="{B28AEA64-13E3-4442-B19D-1ED05A8B9C71}"/>
    <cellStyle name="Normal 3 2 10 4" xfId="1175" xr:uid="{79A1DDF2-E8A9-41BA-BB6A-F080BFD92BC4}"/>
    <cellStyle name="Normal 3 2 11" xfId="210" xr:uid="{76D6C349-4194-484A-B46F-4461EFBA95BC}"/>
    <cellStyle name="Normal 3 2 11 2" xfId="483" xr:uid="{469D8AC8-F895-479A-A401-47C7D7FD11B1}"/>
    <cellStyle name="Normal 3 2 11 3" xfId="739" xr:uid="{C066E3BF-D9E5-4D9E-8391-8CCF16C6EF53}"/>
    <cellStyle name="Normal 3 2 12" xfId="445" xr:uid="{EDB176ED-6F0B-4B17-B66D-275055C2F127}"/>
    <cellStyle name="Normal 3 2 13" xfId="711" xr:uid="{64A40E72-A20D-47C0-9596-4954D83C3590}"/>
    <cellStyle name="Normal 3 2 14" xfId="936" xr:uid="{4D616FA7-042F-4ACE-90E5-90998F73FA0E}"/>
    <cellStyle name="Normal 3 2 15" xfId="947" xr:uid="{FC6AA1B4-2969-4BCB-8752-7EF3AC1C876D}"/>
    <cellStyle name="Normal 3 2 16" xfId="958" xr:uid="{E2306B7E-49A4-4140-BD0B-D6BA0301D904}"/>
    <cellStyle name="Normal 3 2 17" xfId="986" xr:uid="{3F3FF975-914A-49D3-87AF-64F1A12A47F2}"/>
    <cellStyle name="Normal 3 2 2" xfId="69" xr:uid="{83434749-256A-4340-A460-B9FE9504E004}"/>
    <cellStyle name="Normal 3 2 2 2" xfId="122" xr:uid="{BB522CE2-69B7-451C-B364-28A0232A04E2}"/>
    <cellStyle name="Normal 3 2 2 2 2" xfId="358" xr:uid="{AB2A4969-72B5-46DD-AC3A-B15C2D9674CC}"/>
    <cellStyle name="Normal 3 2 2 2 2 2" xfId="621" xr:uid="{D3EDBA0E-C56C-4D1A-9D98-00142401D980}"/>
    <cellStyle name="Normal 3 2 2 2 2 3" xfId="876" xr:uid="{036B588C-5752-4D56-BFFA-3BD9C22303B0}"/>
    <cellStyle name="Normal 3 2 2 2 2 4" xfId="1125" xr:uid="{9963CF4B-AA18-471D-B71C-A963D296CD8B}"/>
    <cellStyle name="Normal 3 2 2 2 3" xfId="259" xr:uid="{4735438D-CCA4-471D-9542-A6B0E5456436}"/>
    <cellStyle name="Normal 3 2 2 2 4" xfId="528" xr:uid="{F9855A3D-ABA1-4BA9-92BC-F827044E97B6}"/>
    <cellStyle name="Normal 3 2 2 2 5" xfId="783" xr:uid="{16A7AD72-5BD5-4C78-BE83-D1B36849BFC7}"/>
    <cellStyle name="Normal 3 2 2 2 6" xfId="1032" xr:uid="{0DF5573C-337C-4BD7-9007-D543CF226D49}"/>
    <cellStyle name="Normal 3 2 2 3" xfId="148" xr:uid="{C891FB3F-F1E4-4042-9432-04C19010A0F3}"/>
    <cellStyle name="Normal 3 2 2 3 2" xfId="383" xr:uid="{D9CFEE7D-5045-4A14-A555-F8FBB2D144B5}"/>
    <cellStyle name="Normal 3 2 2 3 2 2" xfId="645" xr:uid="{F265E746-15FD-45F4-A49D-44E0E7286668}"/>
    <cellStyle name="Normal 3 2 2 3 2 3" xfId="900" xr:uid="{C1165212-D03E-4867-B24A-A92F1B9322E5}"/>
    <cellStyle name="Normal 3 2 2 3 2 4" xfId="1149" xr:uid="{1F08F7A7-13D7-4728-8268-3EF9C8FAAFC0}"/>
    <cellStyle name="Normal 3 2 2 3 3" xfId="284" xr:uid="{A03B757B-7C7D-4C60-9558-F58BFFD24DC3}"/>
    <cellStyle name="Normal 3 2 2 3 4" xfId="552" xr:uid="{B732AE81-5152-4C9F-8777-529518B5D7AA}"/>
    <cellStyle name="Normal 3 2 2 3 5" xfId="807" xr:uid="{D032790D-D360-4709-A378-D15F3C525275}"/>
    <cellStyle name="Normal 3 2 2 3 6" xfId="1056" xr:uid="{940C9940-170D-47F5-91BA-52B0A361DF91}"/>
    <cellStyle name="Normal 3 2 2 4" xfId="325" xr:uid="{5025776C-0388-44B9-B65C-9F89D489CBBB}"/>
    <cellStyle name="Normal 3 2 2 4 2" xfId="588" xr:uid="{93053740-3C8D-49D0-9BE9-3202E8AEE86A}"/>
    <cellStyle name="Normal 3 2 2 4 3" xfId="843" xr:uid="{DC67B4C7-286E-45E4-BE92-E079572EEA70}"/>
    <cellStyle name="Normal 3 2 2 4 4" xfId="1092" xr:uid="{248006E3-B87F-4DA3-A69C-2A520C5C1068}"/>
    <cellStyle name="Normal 3 2 2 5" xfId="223" xr:uid="{752AB346-0D1D-4B8F-9BC1-E81DAC1D59C5}"/>
    <cellStyle name="Normal 3 2 2 6" xfId="495" xr:uid="{94A16178-6994-4D49-B1EE-AFBBDCEF5C64}"/>
    <cellStyle name="Normal 3 2 2 7" xfId="750" xr:uid="{62457962-F579-47E8-AA9A-E7821E365D4B}"/>
    <cellStyle name="Normal 3 2 2 8" xfId="960" xr:uid="{EF363376-39A2-434C-B53B-D7BF32A1A775}"/>
    <cellStyle name="Normal 3 2 2 9" xfId="998" xr:uid="{3138BF50-A8A7-408F-A430-77583BAE2821}"/>
    <cellStyle name="Normal 3 2 3" xfId="100" xr:uid="{A3844A24-2A9F-4D73-864D-BE2B127FF748}"/>
    <cellStyle name="Normal 3 2 3 2" xfId="337" xr:uid="{93644D58-98E2-4A19-97D8-227540D35BED}"/>
    <cellStyle name="Normal 3 2 3 2 2" xfId="600" xr:uid="{6A17C43C-EA38-4A69-A519-B369D4EA29FA}"/>
    <cellStyle name="Normal 3 2 3 2 3" xfId="855" xr:uid="{A551A542-1054-46B0-B611-9728297E9DD4}"/>
    <cellStyle name="Normal 3 2 3 2 4" xfId="1104" xr:uid="{A32EC1D1-8BC2-41D6-9E13-1C2174D9AE52}"/>
    <cellStyle name="Normal 3 2 3 3" xfId="237" xr:uid="{DB6680C9-4222-45E5-B7DE-52FAE2031A4C}"/>
    <cellStyle name="Normal 3 2 3 4" xfId="507" xr:uid="{51CA3D19-8562-4166-AA51-AEA1CD264223}"/>
    <cellStyle name="Normal 3 2 3 5" xfId="762" xr:uid="{CF3DD37F-B3A5-4237-B0FC-218D527CFC70}"/>
    <cellStyle name="Normal 3 2 3 6" xfId="1011" xr:uid="{B1B24295-E4E7-4048-9393-15B92B84EFCE}"/>
    <cellStyle name="Normal 3 2 4" xfId="110" xr:uid="{8E275786-12D5-4454-A071-36A7F912B343}"/>
    <cellStyle name="Normal 3 2 4 2" xfId="347" xr:uid="{547DDEC1-B80D-40B4-ACF2-B5208428305B}"/>
    <cellStyle name="Normal 3 2 4 2 2" xfId="610" xr:uid="{9692A8D9-AD86-4FA3-B60E-596CBF44B25F}"/>
    <cellStyle name="Normal 3 2 4 2 3" xfId="865" xr:uid="{2A265D3A-0742-4CE5-9FFC-42ACD80BB9A7}"/>
    <cellStyle name="Normal 3 2 4 2 4" xfId="1114" xr:uid="{83B22A52-D467-4D60-B785-4BE09BC78FB4}"/>
    <cellStyle name="Normal 3 2 4 3" xfId="247" xr:uid="{C3223B5C-921C-457C-8427-1831660ED5E9}"/>
    <cellStyle name="Normal 3 2 4 4" xfId="517" xr:uid="{429FC3C1-94FC-4823-9905-4F7AF9109D13}"/>
    <cellStyle name="Normal 3 2 4 5" xfId="772" xr:uid="{891F5EB5-272E-4BE0-898B-51CC64627709}"/>
    <cellStyle name="Normal 3 2 4 6" xfId="1021" xr:uid="{4AFFEBCF-27CB-4080-8765-9227BA61DB15}"/>
    <cellStyle name="Normal 3 2 5" xfId="134" xr:uid="{A13F2DE0-E196-49EA-9BDB-EC145E66F851}"/>
    <cellStyle name="Normal 3 2 5 2" xfId="369" xr:uid="{4A38F31E-989A-44F8-9E98-B1F4D7F2814B}"/>
    <cellStyle name="Normal 3 2 5 2 2" xfId="632" xr:uid="{FCD0E010-1279-4C09-98FD-144F35412415}"/>
    <cellStyle name="Normal 3 2 5 2 3" xfId="887" xr:uid="{8853A403-984D-437F-9437-6473C6D2D7ED}"/>
    <cellStyle name="Normal 3 2 5 2 4" xfId="1136" xr:uid="{E14CE61E-C8F2-4F8F-80A2-9F21B7CD0F7F}"/>
    <cellStyle name="Normal 3 2 5 3" xfId="270" xr:uid="{AF8FE77E-41D6-456E-B32D-5077ABB3E2C8}"/>
    <cellStyle name="Normal 3 2 5 4" xfId="539" xr:uid="{34E37B56-72E1-4E32-9387-E8F628C004C3}"/>
    <cellStyle name="Normal 3 2 5 5" xfId="794" xr:uid="{B6058630-E6D7-41C5-9CAC-08CB1DC5F154}"/>
    <cellStyle name="Normal 3 2 5 6" xfId="1043" xr:uid="{3FCAF5F8-4391-4BF9-AE81-BA942CBD36C9}"/>
    <cellStyle name="Normal 3 2 6" xfId="146" xr:uid="{1B066111-3D21-4C99-B995-466FE56F9DC0}"/>
    <cellStyle name="Normal 3 2 6 2" xfId="381" xr:uid="{6F996883-9841-426A-98A4-70A0EFFAD239}"/>
    <cellStyle name="Normal 3 2 6 2 2" xfId="643" xr:uid="{67914745-BC38-4EE8-943E-F930935037A2}"/>
    <cellStyle name="Normal 3 2 6 2 3" xfId="898" xr:uid="{2AD77C16-7CAF-479F-AA33-865D0BA7DE6B}"/>
    <cellStyle name="Normal 3 2 6 2 4" xfId="1147" xr:uid="{D8027B4F-4C51-48D7-A78E-0A06C28378D1}"/>
    <cellStyle name="Normal 3 2 6 3" xfId="282" xr:uid="{8957EB6D-86B8-454D-B037-877AD15E72CD}"/>
    <cellStyle name="Normal 3 2 6 4" xfId="550" xr:uid="{431B62FC-E67C-4B7D-9276-178C9C43A4A3}"/>
    <cellStyle name="Normal 3 2 6 5" xfId="805" xr:uid="{87619CF4-ACFC-4BA3-84E1-08ACF247BFF6}"/>
    <cellStyle name="Normal 3 2 6 6" xfId="1054" xr:uid="{6CE0031F-3BBF-41BA-B6BD-94002D613341}"/>
    <cellStyle name="Normal 3 2 7" xfId="151" xr:uid="{6BA7B178-51A1-4D4B-AD7D-B4A991344FF7}"/>
    <cellStyle name="Normal 3 2 7 2" xfId="386" xr:uid="{CBBF4215-27A9-44E3-B2E1-8094662121CB}"/>
    <cellStyle name="Normal 3 2 7 2 2" xfId="648" xr:uid="{F6CD77E3-EF1B-4D7C-B1ED-EC42BB0477DA}"/>
    <cellStyle name="Normal 3 2 7 2 3" xfId="903" xr:uid="{411DC0BE-F5F4-4008-BACE-82662A34C810}"/>
    <cellStyle name="Normal 3 2 7 2 4" xfId="1152" xr:uid="{D751DAD4-81EA-4737-94CD-8D7A900F2F21}"/>
    <cellStyle name="Normal 3 2 7 3" xfId="287" xr:uid="{AF62974D-588D-4175-A4AD-3E6DE3DC60CB}"/>
    <cellStyle name="Normal 3 2 7 4" xfId="555" xr:uid="{8D9B007F-9E1C-416E-AEB0-AC2F8A3021F6}"/>
    <cellStyle name="Normal 3 2 7 5" xfId="810" xr:uid="{86943347-1226-46E1-9E59-F1741E07DA9D}"/>
    <cellStyle name="Normal 3 2 7 6" xfId="1059" xr:uid="{FED2A25C-B131-44AE-95E0-25AA777E86D5}"/>
    <cellStyle name="Normal 3 2 8" xfId="161" xr:uid="{3518F36F-B6F4-4327-B42E-296EA3452CF4}"/>
    <cellStyle name="Normal 3 2 8 2" xfId="396" xr:uid="{7512E7C3-359C-45AA-8661-A462AFD5A325}"/>
    <cellStyle name="Normal 3 2 8 2 2" xfId="658" xr:uid="{5E6F66BB-6471-429A-AC87-D777EF51C26C}"/>
    <cellStyle name="Normal 3 2 8 2 3" xfId="913" xr:uid="{46A3D836-F024-4746-8435-6B5C7C7FAAA9}"/>
    <cellStyle name="Normal 3 2 8 2 4" xfId="1162" xr:uid="{D691AFAD-3574-4F9A-8D3B-345C82B22B34}"/>
    <cellStyle name="Normal 3 2 8 3" xfId="297" xr:uid="{5481D1C8-3E36-46AC-87B9-DBB9F2EF712E}"/>
    <cellStyle name="Normal 3 2 8 4" xfId="565" xr:uid="{1B11F2B7-6B97-4DCE-956E-AEE715A09D0C}"/>
    <cellStyle name="Normal 3 2 8 5" xfId="820" xr:uid="{5F6DFC32-BE31-48BC-868F-6CDA188D0F0C}"/>
    <cellStyle name="Normal 3 2 8 6" xfId="1069" xr:uid="{31B64F64-9407-4B75-95F6-66C889577210}"/>
    <cellStyle name="Normal 3 2 9" xfId="312" xr:uid="{AFD8EC08-8D1C-4216-A32D-4DF891B2219F}"/>
    <cellStyle name="Normal 3 2 9 2" xfId="578" xr:uid="{018B35D8-D7AE-44EA-976D-5C30D563D31A}"/>
    <cellStyle name="Normal 3 2 9 3" xfId="833" xr:uid="{9CFA4398-43F3-4514-A57B-4D3790049B9E}"/>
    <cellStyle name="Normal 3 2 9 4" xfId="1082" xr:uid="{F91A0056-B2F8-4CF1-B480-EBCCE87D53A9}"/>
    <cellStyle name="Normal 3 3" xfId="22" xr:uid="{C734556E-4C65-4E5E-98D1-D6A04A3164DA}"/>
    <cellStyle name="Normal 3 3 2" xfId="147" xr:uid="{8B56CB45-065F-43FC-BCDC-BCC4F44D4B41}"/>
    <cellStyle name="Normal 3 3 2 2" xfId="382" xr:uid="{4AD8760E-9E8C-4112-9CDF-F5C2FDA38A58}"/>
    <cellStyle name="Normal 3 3 2 2 2" xfId="644" xr:uid="{1FA6F438-F3F7-4E73-8E3A-65B9C9A06232}"/>
    <cellStyle name="Normal 3 3 2 2 3" xfId="899" xr:uid="{356A67FE-7F04-4A6F-9DA2-F78799FACFB5}"/>
    <cellStyle name="Normal 3 3 2 2 4" xfId="1148" xr:uid="{2562E21A-DDC2-4360-BDAC-6B3372B328AC}"/>
    <cellStyle name="Normal 3 3 2 3" xfId="283" xr:uid="{3C7311FD-1819-4C0E-B06D-08CD30420DAE}"/>
    <cellStyle name="Normal 3 3 2 4" xfId="551" xr:uid="{6524F2D5-BF28-4E8D-AA08-2EEB0032DB03}"/>
    <cellStyle name="Normal 3 3 2 5" xfId="806" xr:uid="{80ED4B9C-95B6-4618-88EA-54F66B2EE3B2}"/>
    <cellStyle name="Normal 3 3 2 6" xfId="1055" xr:uid="{CA85CFF9-C864-40E2-9783-6A56388B5A49}"/>
    <cellStyle name="Normal 3 3 3" xfId="959" xr:uid="{52361271-871D-4101-A534-7554B3B0B72E}"/>
    <cellStyle name="Normal 3 4" xfId="145" xr:uid="{94E354C6-F8E2-4AE4-99B3-3E755A5CA2A4}"/>
    <cellStyle name="Normal 3 4 2" xfId="380" xr:uid="{053928B6-C86C-437F-A85C-016A475DA583}"/>
    <cellStyle name="Normal 3 4 2 2" xfId="642" xr:uid="{CD6F1FE7-06CE-411D-9D56-ED32843F4D6C}"/>
    <cellStyle name="Normal 3 4 2 3" xfId="897" xr:uid="{6AFB44E2-4DC1-4C0F-8233-7CB8F1538C85}"/>
    <cellStyle name="Normal 3 4 2 4" xfId="1146" xr:uid="{AA517478-C65F-47BD-8A86-969DC0AE86C6}"/>
    <cellStyle name="Normal 3 4 3" xfId="281" xr:uid="{4FD24D6B-9D2E-4171-AFCE-FA0A2E7FF526}"/>
    <cellStyle name="Normal 3 4 4" xfId="549" xr:uid="{4D3F6CAA-AFE7-47ED-BB05-FC4253CAF8E9}"/>
    <cellStyle name="Normal 3 4 5" xfId="804" xr:uid="{81D096D7-4EBD-4ADF-A373-20F008ECFF3A}"/>
    <cellStyle name="Normal 3 4 6" xfId="1053" xr:uid="{9F7C30EE-BACE-449B-9371-A074BB096E3C}"/>
    <cellStyle name="Normal 3 5" xfId="205" xr:uid="{9CBEECD4-DF54-4AA6-A6D2-596B7FB83259}"/>
    <cellStyle name="Normal 3 6" xfId="707" xr:uid="{10B3D3B0-A1C3-4865-A489-BD60290B25ED}"/>
    <cellStyle name="Normal 3 7" xfId="703" xr:uid="{082431F0-31D8-460A-B020-301AD56161D0}"/>
    <cellStyle name="Normal 3 8" xfId="957" xr:uid="{A8FE074D-41F2-4D14-AB72-D1D9276585BA}"/>
    <cellStyle name="Normal 3 9" xfId="13" xr:uid="{09EA638F-E0D3-4D22-9649-E6D64308017E}"/>
    <cellStyle name="Normal 30" xfId="172" xr:uid="{5F155194-1F0E-46D0-8F3D-E477958BDE1F}"/>
    <cellStyle name="Normal 30 2" xfId="455" xr:uid="{EA107F11-A92B-4431-9C6F-E6C0CD849552}"/>
    <cellStyle name="Normal 31" xfId="179" xr:uid="{79ABC0FA-3937-46AC-916C-2D6497AD1F8C}"/>
    <cellStyle name="Normal 31 2" xfId="462" xr:uid="{022B94BC-F8F9-4548-9328-FFED12BD6383}"/>
    <cellStyle name="Normal 32" xfId="185" xr:uid="{D1278462-FDB9-400D-A2D0-633C5FEF78FB}"/>
    <cellStyle name="Normal 32 2" xfId="463" xr:uid="{A6FBEC84-704B-45DD-B5F3-56901CBBC83A}"/>
    <cellStyle name="Normal 33" xfId="176" xr:uid="{083C1186-A20F-4CA1-83C1-A5D9A30A7FE0}"/>
    <cellStyle name="Normal 33 2" xfId="459" xr:uid="{F22620BC-CFF5-4272-8F18-023719074BFF}"/>
    <cellStyle name="Normal 34" xfId="177" xr:uid="{F3223644-5E17-419C-A046-1301C981F4AE}"/>
    <cellStyle name="Normal 34 2" xfId="460" xr:uid="{FD32F924-EDBA-4609-8652-ECDE69BC09AD}"/>
    <cellStyle name="Normal 35" xfId="187" xr:uid="{1E6081AF-93C9-4F40-9FF0-65ADEF0ACC8A}"/>
    <cellStyle name="Normal 35 2" xfId="464" xr:uid="{C0CD4009-6C05-496E-8A75-8503914FF8B5}"/>
    <cellStyle name="Normal 36" xfId="257" xr:uid="{CB373986-1E62-4A4C-B3DB-329491976660}"/>
    <cellStyle name="Normal 36 2" xfId="484" xr:uid="{7C1E52B4-B151-48E9-AE66-8B69F7D371A6}"/>
    <cellStyle name="Normal 37" xfId="426" xr:uid="{3F2A326D-67E9-480B-AD9D-A1094B049C02}"/>
    <cellStyle name="Normal 37 2" xfId="687" xr:uid="{6A03E056-CDC9-48B4-80E3-A0C5F12348E1}"/>
    <cellStyle name="Normal 38" xfId="427" xr:uid="{BE2FD79D-B5A7-40A9-B404-50C314FFA748}"/>
    <cellStyle name="Normal 38 2" xfId="688" xr:uid="{DC2AFE80-23A7-456F-B327-C9C0C113120E}"/>
    <cellStyle name="Normal 39" xfId="428" xr:uid="{24DE317B-78A1-4913-9F4F-2AB1FA14A1E3}"/>
    <cellStyle name="Normal 39 2" xfId="689" xr:uid="{E269E4E9-199F-4454-A051-16A17535E828}"/>
    <cellStyle name="Normal 4" xfId="14" xr:uid="{20791ABC-7D90-4859-9384-611D351320F4}"/>
    <cellStyle name="Normal 4 10" xfId="160" xr:uid="{E34B94D8-C5B6-42E6-A63B-D15B3BE3F40F}"/>
    <cellStyle name="Normal 4 10 2" xfId="395" xr:uid="{DBF5209A-2ACD-4DCB-B9D2-68C59F922EB1}"/>
    <cellStyle name="Normal 4 10 2 2" xfId="657" xr:uid="{D8E57A93-14E0-4AE4-B7A9-0A48A2402842}"/>
    <cellStyle name="Normal 4 10 2 3" xfId="912" xr:uid="{294C1D62-BB69-4957-AAC2-1361DACD989C}"/>
    <cellStyle name="Normal 4 10 2 4" xfId="1161" xr:uid="{AEC80EFD-3C18-405F-B1B8-74718D8D9999}"/>
    <cellStyle name="Normal 4 10 3" xfId="296" xr:uid="{490BA917-6A88-4B03-BB26-DB3B6AD0D5E5}"/>
    <cellStyle name="Normal 4 10 4" xfId="564" xr:uid="{7144DE97-7C6D-482F-A577-6A225640CAAF}"/>
    <cellStyle name="Normal 4 10 5" xfId="819" xr:uid="{15BF6F0A-5D52-40AF-A7F6-7A26E7B2D43F}"/>
    <cellStyle name="Normal 4 10 6" xfId="1068" xr:uid="{CB54037E-9724-4EFB-84A1-AB9827FFE18E}"/>
    <cellStyle name="Normal 4 11" xfId="309" xr:uid="{BEACD0A4-4550-4EEF-9582-3BEABAE8F239}"/>
    <cellStyle name="Normal 4 11 2" xfId="575" xr:uid="{82662549-3A0F-4325-8CFB-83027900B08D}"/>
    <cellStyle name="Normal 4 11 3" xfId="830" xr:uid="{AAF86154-7515-480D-9E12-13EE376B3F82}"/>
    <cellStyle name="Normal 4 11 4" xfId="1079" xr:uid="{177087B2-ADA6-4269-9EC7-057257948747}"/>
    <cellStyle name="Normal 4 12" xfId="206" xr:uid="{A6113716-60E9-4FF9-86B2-CA1DBC9BFE9B}"/>
    <cellStyle name="Normal 4 12 2" xfId="482" xr:uid="{EF178823-050D-4102-BB4D-8B3E25FA40AD}"/>
    <cellStyle name="Normal 4 12 3" xfId="738" xr:uid="{87CAB740-CFC1-4A5B-9E70-2C5D0BD11614}"/>
    <cellStyle name="Normal 4 12 4" xfId="985" xr:uid="{C2BB37E8-9112-49CA-BB09-136DCEED5475}"/>
    <cellStyle name="Normal 4 13" xfId="410" xr:uid="{09ACFCF5-9019-4B1C-93EF-2FB4122BB5E9}"/>
    <cellStyle name="Normal 4 13 2" xfId="670" xr:uid="{B5AA48C0-8647-402B-B2B3-A17C6ADF92A0}"/>
    <cellStyle name="Normal 4 13 3" xfId="925" xr:uid="{6423B27E-4F73-4C81-B5E2-1F83B87B0327}"/>
    <cellStyle name="Normal 4 13 4" xfId="1174" xr:uid="{95DE48E8-D113-4101-917A-D15B602D68C3}"/>
    <cellStyle name="Normal 4 14" xfId="173" xr:uid="{2C6713B4-0C6B-4769-9043-0AEEE291EB8A}"/>
    <cellStyle name="Normal 4 14 2" xfId="456" xr:uid="{282B08FD-65F0-4712-91FA-A7B1AED51223}"/>
    <cellStyle name="Normal 4 14 3" xfId="720" xr:uid="{A1FEB7EF-3643-4E06-A283-6341BC34EC1E}"/>
    <cellStyle name="Normal 4 15" xfId="444" xr:uid="{6A45AB09-985E-4E19-88C8-75B65D2ABE4C}"/>
    <cellStyle name="Normal 4 16" xfId="708" xr:uid="{D19B1677-5251-4CB7-8E5E-75BC0B352782}"/>
    <cellStyle name="Normal 4 17" xfId="935" xr:uid="{97CF8AAC-7415-447C-A48D-A1E529BD7461}"/>
    <cellStyle name="Normal 4 18" xfId="946" xr:uid="{880A1C75-34B7-4712-88C1-493058FCBC2E}"/>
    <cellStyle name="Normal 4 19" xfId="962" xr:uid="{4436E10B-F406-4329-A381-DA5DE496BDF1}"/>
    <cellStyle name="Normal 4 2" xfId="57" xr:uid="{FC7ECAEA-0277-45CC-AC16-9CC37337D857}"/>
    <cellStyle name="Normal 4 2 10" xfId="415" xr:uid="{3DC31CD8-C21E-4CAD-927A-E3B0AEAC7919}"/>
    <cellStyle name="Normal 4 2 10 2" xfId="675" xr:uid="{250DA1BD-91B4-48EF-BBF1-EB1C2699BB83}"/>
    <cellStyle name="Normal 4 2 10 3" xfId="930" xr:uid="{7254A549-F04C-4552-A948-C406E37C942D}"/>
    <cellStyle name="Normal 4 2 10 4" xfId="1179" xr:uid="{3D261B5E-EFA9-4100-8D77-CE113E2DBBA0}"/>
    <cellStyle name="Normal 4 2 11" xfId="189" xr:uid="{2DD1FC34-5524-4543-8F66-70B74DDBA835}"/>
    <cellStyle name="Normal 4 2 11 2" xfId="466" xr:uid="{0D3AF97E-7E37-4994-A83F-586F15BD66E3}"/>
    <cellStyle name="Normal 4 2 11 3" xfId="723" xr:uid="{8E75C272-130E-4680-94FC-668161609A10}"/>
    <cellStyle name="Normal 4 2 12" xfId="449" xr:uid="{01C5E4EE-C721-4A3D-90DF-1E1C03B35981}"/>
    <cellStyle name="Normal 4 2 13" xfId="715" xr:uid="{BD4BB569-5721-4B56-A021-DA1896FB4FDE}"/>
    <cellStyle name="Normal 4 2 14" xfId="940" xr:uid="{46493F30-A48C-422C-9B13-DB24BC1480E8}"/>
    <cellStyle name="Normal 4 2 15" xfId="951" xr:uid="{82F80E54-A836-4826-BBD8-2079F65499BF}"/>
    <cellStyle name="Normal 4 2 16" xfId="970" xr:uid="{0E5448D3-5122-425C-BD03-AD4E0D4AE842}"/>
    <cellStyle name="Normal 4 2 2" xfId="76" xr:uid="{C717AF80-C37E-4C8A-BFDC-5AB55B95165D}"/>
    <cellStyle name="Normal 4 2 2 2" xfId="127" xr:uid="{A36070FB-B2F3-4639-9689-7D819E3CA90D}"/>
    <cellStyle name="Normal 4 2 2 2 2" xfId="362" xr:uid="{865111EC-2C26-4677-AED7-F1D955675ABF}"/>
    <cellStyle name="Normal 4 2 2 2 2 2" xfId="625" xr:uid="{052464B5-B487-40FE-9D79-EC508E65B6F5}"/>
    <cellStyle name="Normal 4 2 2 2 2 3" xfId="880" xr:uid="{D5098764-1F51-4DB5-8673-6232DB7792E0}"/>
    <cellStyle name="Normal 4 2 2 2 2 4" xfId="1129" xr:uid="{9C54C965-6993-4CC5-8AB8-A3160B72B68C}"/>
    <cellStyle name="Normal 4 2 2 2 3" xfId="263" xr:uid="{732C3E53-4C3F-423D-AE26-3D15BB66DDF3}"/>
    <cellStyle name="Normal 4 2 2 2 4" xfId="532" xr:uid="{62B0ED45-1476-452F-A206-B2BE417C1BF0}"/>
    <cellStyle name="Normal 4 2 2 2 5" xfId="787" xr:uid="{C4FF5487-7F8D-4A27-BF66-E17273EFBC36}"/>
    <cellStyle name="Normal 4 2 2 2 6" xfId="1036" xr:uid="{31BDE673-3505-4FCB-81A0-BA597D46EEA4}"/>
    <cellStyle name="Normal 4 2 2 3" xfId="329" xr:uid="{E40FF06A-3EED-4A30-BA5A-20E5C9FBB65F}"/>
    <cellStyle name="Normal 4 2 2 3 2" xfId="592" xr:uid="{C73E05FF-6248-4A19-B84C-5212CD2FCC55}"/>
    <cellStyle name="Normal 4 2 2 3 3" xfId="847" xr:uid="{29710CE0-AD0F-463B-92A6-408FE11E7188}"/>
    <cellStyle name="Normal 4 2 2 3 4" xfId="1096" xr:uid="{1CF5643D-F1AA-46D0-9D8F-D22973EDA4DC}"/>
    <cellStyle name="Normal 4 2 2 4" xfId="228" xr:uid="{9445059A-5B5D-4A2F-B577-BC188028DBF8}"/>
    <cellStyle name="Normal 4 2 2 4 2" xfId="499" xr:uid="{7DCC802F-6BBF-40AD-BF19-A2CA573773EE}"/>
    <cellStyle name="Normal 4 2 2 4 3" xfId="754" xr:uid="{BF61A6C9-167A-4182-B472-70C711B32BAA}"/>
    <cellStyle name="Normal 4 2 2 4 4" xfId="1002" xr:uid="{B593B5B3-8130-4848-8FA7-CFF6035473A7}"/>
    <cellStyle name="Normal 4 2 2 5" xfId="197" xr:uid="{F2FD935E-CEC8-410D-926D-512AFB540D7F}"/>
    <cellStyle name="Normal 4 2 2 6" xfId="474" xr:uid="{79FF573D-BD54-4C86-900A-B9CF39DD8C6E}"/>
    <cellStyle name="Normal 4 2 2 7" xfId="731" xr:uid="{8B2D8C5B-BC76-40B5-BB67-6515581538BC}"/>
    <cellStyle name="Normal 4 2 2 8" xfId="978" xr:uid="{AF5AFE93-B7D2-4CB7-B1F2-AF4A93FC49A0}"/>
    <cellStyle name="Normal 4 2 3" xfId="104" xr:uid="{C4B9529B-050E-4F47-803F-6BDA3841AB51}"/>
    <cellStyle name="Normal 4 2 3 2" xfId="341" xr:uid="{CAB9942D-FF40-48DB-9406-7BFDF5C0E462}"/>
    <cellStyle name="Normal 4 2 3 2 2" xfId="604" xr:uid="{58D15003-06AB-4423-BDCA-F8095D9C2B1F}"/>
    <cellStyle name="Normal 4 2 3 2 3" xfId="859" xr:uid="{BB437057-1D94-42E2-8022-12FE29A9A929}"/>
    <cellStyle name="Normal 4 2 3 2 4" xfId="1108" xr:uid="{84CA7497-EA06-4B3C-99B1-16D3E5E85066}"/>
    <cellStyle name="Normal 4 2 3 3" xfId="241" xr:uid="{E09193C7-4465-45A6-AE80-8279091F3150}"/>
    <cellStyle name="Normal 4 2 3 4" xfId="511" xr:uid="{A5A4EFED-A4E7-4A77-BAE7-AC970B6110A0}"/>
    <cellStyle name="Normal 4 2 3 5" xfId="766" xr:uid="{9740E26D-B9F2-4ADC-9C9F-B2FB9E5CBE4C}"/>
    <cellStyle name="Normal 4 2 3 6" xfId="1015" xr:uid="{A3453836-8462-479C-98C4-7431BCC888CF}"/>
    <cellStyle name="Normal 4 2 4" xfId="114" xr:uid="{FF881009-0A17-4AA4-83D6-9CEA47CEF2ED}"/>
    <cellStyle name="Normal 4 2 4 2" xfId="351" xr:uid="{F2D8FCBB-8769-4DFC-AE6A-3146FD2CC532}"/>
    <cellStyle name="Normal 4 2 4 2 2" xfId="614" xr:uid="{AC63DEF9-4870-46DB-A805-14B72DA203C4}"/>
    <cellStyle name="Normal 4 2 4 2 3" xfId="869" xr:uid="{1FDD5E49-DDC0-4344-8F76-C18EB0A3A429}"/>
    <cellStyle name="Normal 4 2 4 2 4" xfId="1118" xr:uid="{12461949-338C-483B-9C22-707CDD942F6C}"/>
    <cellStyle name="Normal 4 2 4 3" xfId="251" xr:uid="{79555EAB-5408-45D9-B2EB-569F80ADA51D}"/>
    <cellStyle name="Normal 4 2 4 4" xfId="521" xr:uid="{7F7BF756-40C0-435E-B032-8B5BE795E42F}"/>
    <cellStyle name="Normal 4 2 4 5" xfId="776" xr:uid="{589DDD9B-530B-4B83-9293-132BD06CC362}"/>
    <cellStyle name="Normal 4 2 4 6" xfId="1025" xr:uid="{4E3EF2E7-E65E-4E04-995E-526AFD9E6554}"/>
    <cellStyle name="Normal 4 2 5" xfId="138" xr:uid="{A0825C28-435D-4972-A606-7068A84B8075}"/>
    <cellStyle name="Normal 4 2 5 2" xfId="373" xr:uid="{CB38404F-2942-429A-A13A-EA23274E3D6F}"/>
    <cellStyle name="Normal 4 2 5 2 2" xfId="636" xr:uid="{9122772B-A7DC-4D0E-BC40-0FBEB9F05CD7}"/>
    <cellStyle name="Normal 4 2 5 2 3" xfId="891" xr:uid="{EA3A7F60-9208-4420-A7D7-DAB2D0126AE1}"/>
    <cellStyle name="Normal 4 2 5 2 4" xfId="1140" xr:uid="{7B7E77DE-C7AD-4CD4-8BCB-2EAE74CE4304}"/>
    <cellStyle name="Normal 4 2 5 3" xfId="274" xr:uid="{5ECC2742-A3F2-4CB0-8554-B207F5E42FE3}"/>
    <cellStyle name="Normal 4 2 5 4" xfId="543" xr:uid="{251DC66D-A4A0-48D9-A582-EA44425A63ED}"/>
    <cellStyle name="Normal 4 2 5 5" xfId="798" xr:uid="{0F2B9BC0-97D8-48C2-9245-DD5F576CC8AD}"/>
    <cellStyle name="Normal 4 2 5 6" xfId="1047" xr:uid="{1A7BA0CF-2CCB-42A8-9FF2-A94667B2C91E}"/>
    <cellStyle name="Normal 4 2 6" xfId="155" xr:uid="{9C7CB59B-0F29-4BB0-A127-F15439D97165}"/>
    <cellStyle name="Normal 4 2 6 2" xfId="390" xr:uid="{92C05FCB-75DC-45CA-89A2-864AA8B5BD43}"/>
    <cellStyle name="Normal 4 2 6 2 2" xfId="652" xr:uid="{3E9BE0DA-5CD7-40D1-AFCC-37E3615221F1}"/>
    <cellStyle name="Normal 4 2 6 2 3" xfId="907" xr:uid="{AD76AFD6-09B8-44F6-A344-DAF809CED8C8}"/>
    <cellStyle name="Normal 4 2 6 2 4" xfId="1156" xr:uid="{1CE96C2C-5578-45A6-9303-B88AD596CF9C}"/>
    <cellStyle name="Normal 4 2 6 3" xfId="291" xr:uid="{37D713D6-F53B-4A93-9EB6-36199BE96FE4}"/>
    <cellStyle name="Normal 4 2 6 4" xfId="559" xr:uid="{E71F3C90-FDFE-4B66-BEEC-7116AC49F16E}"/>
    <cellStyle name="Normal 4 2 6 5" xfId="814" xr:uid="{2AF159B6-0E08-4372-92AE-D365D7CBB433}"/>
    <cellStyle name="Normal 4 2 6 6" xfId="1063" xr:uid="{8C7A73E3-36AB-4CA0-AEC5-56608E56D481}"/>
    <cellStyle name="Normal 4 2 7" xfId="165" xr:uid="{B4E5BD04-319F-45ED-B431-03446054740C}"/>
    <cellStyle name="Normal 4 2 7 2" xfId="400" xr:uid="{7F42F6F3-4C9A-4EF4-A7B9-51FA1DA1B93C}"/>
    <cellStyle name="Normal 4 2 7 2 2" xfId="662" xr:uid="{18A5B3BB-950A-4733-ACB2-E36077E091CE}"/>
    <cellStyle name="Normal 4 2 7 2 3" xfId="917" xr:uid="{9E2CC439-1865-4AC9-9520-F86E4B2DF1A2}"/>
    <cellStyle name="Normal 4 2 7 2 4" xfId="1166" xr:uid="{01592E86-0317-40D8-B9B4-7ADE8CC3DE80}"/>
    <cellStyle name="Normal 4 2 7 3" xfId="301" xr:uid="{A6A1E793-3E3C-45F6-A74B-36395CC191C5}"/>
    <cellStyle name="Normal 4 2 7 4" xfId="569" xr:uid="{A57C4787-38A2-4774-883C-2566C92AB1E1}"/>
    <cellStyle name="Normal 4 2 7 5" xfId="824" xr:uid="{74E634DC-195D-490F-83D3-372E962DECCF}"/>
    <cellStyle name="Normal 4 2 7 6" xfId="1073" xr:uid="{8E42954F-664A-46E9-8A34-52F329E58415}"/>
    <cellStyle name="Normal 4 2 8" xfId="318" xr:uid="{59B83D74-B52A-4994-947A-6562629E0819}"/>
    <cellStyle name="Normal 4 2 8 2" xfId="581" xr:uid="{A627C6C7-B071-4CA0-8D5E-287CBB64BB4E}"/>
    <cellStyle name="Normal 4 2 8 3" xfId="836" xr:uid="{FD11D331-16F3-4C86-A245-E445C289E07F}"/>
    <cellStyle name="Normal 4 2 8 4" xfId="1085" xr:uid="{03E7410F-D633-4BFC-A14D-A8E7ABBD86BB}"/>
    <cellStyle name="Normal 4 2 9" xfId="215" xr:uid="{57320979-EE71-46E4-AAE3-FFA0171C0E0E}"/>
    <cellStyle name="Normal 4 2 9 2" xfId="488" xr:uid="{BF0BF95B-75FB-41A3-9181-B555389FBF30}"/>
    <cellStyle name="Normal 4 2 9 3" xfId="743" xr:uid="{0B59605D-35CB-4255-88D2-C80177569595}"/>
    <cellStyle name="Normal 4 2 9 4" xfId="991" xr:uid="{B09E1799-F276-4041-AFF6-F847C1575CC6}"/>
    <cellStyle name="Normal 4 3" xfId="61" xr:uid="{0317D3BC-34F3-4BED-8CF7-595CC4F3BCD2}"/>
    <cellStyle name="Normal 4 3 10" xfId="419" xr:uid="{88D6F178-0C84-4384-AA26-7506BB9C4036}"/>
    <cellStyle name="Normal 4 3 10 2" xfId="679" xr:uid="{9835F041-0C90-4416-9F27-5204C0869B1F}"/>
    <cellStyle name="Normal 4 3 10 3" xfId="934" xr:uid="{35D37CC3-F1B3-468C-8238-AFD0E17F37D1}"/>
    <cellStyle name="Normal 4 3 10 4" xfId="1183" xr:uid="{A6BE8D0E-F19B-4EA9-8B45-44B449C2317E}"/>
    <cellStyle name="Normal 4 3 11" xfId="193" xr:uid="{E7846148-6DA1-4516-861B-C0234A64B880}"/>
    <cellStyle name="Normal 4 3 11 2" xfId="470" xr:uid="{16FF0E1E-9C77-419D-975B-592B27241F6E}"/>
    <cellStyle name="Normal 4 3 11 3" xfId="727" xr:uid="{519EAC4F-AE6C-492C-8284-14AA8544E9A9}"/>
    <cellStyle name="Normal 4 3 12" xfId="453" xr:uid="{DE2F39FA-DE02-47B7-B915-193AD7C054FB}"/>
    <cellStyle name="Normal 4 3 13" xfId="719" xr:uid="{94A474F1-BDD4-4333-9469-0147E376AA67}"/>
    <cellStyle name="Normal 4 3 14" xfId="944" xr:uid="{063A3C69-3BCF-42A8-96B2-64AF19019B91}"/>
    <cellStyle name="Normal 4 3 15" xfId="955" xr:uid="{0A3BA7A0-5292-4B84-A189-271B496C5F8D}"/>
    <cellStyle name="Normal 4 3 16" xfId="974" xr:uid="{9515B6D4-EA6C-418D-9C5F-97A41A72B9F9}"/>
    <cellStyle name="Normal 4 3 2" xfId="80" xr:uid="{AC686452-E4F0-4EE4-8218-D89A2AB1B98E}"/>
    <cellStyle name="Normal 4 3 2 2" xfId="131" xr:uid="{490FB39C-C84C-445D-A75D-B670D61B15D5}"/>
    <cellStyle name="Normal 4 3 2 2 2" xfId="366" xr:uid="{9541493A-5287-4157-9B60-D70E2187D0E2}"/>
    <cellStyle name="Normal 4 3 2 2 2 2" xfId="629" xr:uid="{E8623DEB-2751-4303-B02E-BAF0BB738E29}"/>
    <cellStyle name="Normal 4 3 2 2 2 3" xfId="884" xr:uid="{FFED37F1-B1F8-4A6F-A77E-A83B4307F28E}"/>
    <cellStyle name="Normal 4 3 2 2 2 4" xfId="1133" xr:uid="{169E2A58-3421-44F4-A68A-02901E364403}"/>
    <cellStyle name="Normal 4 3 2 2 3" xfId="267" xr:uid="{3E4B1AE8-9EFE-446D-8819-B3EC11274D3A}"/>
    <cellStyle name="Normal 4 3 2 2 4" xfId="536" xr:uid="{9F40A7A0-EB32-479F-AED2-BA7585216C76}"/>
    <cellStyle name="Normal 4 3 2 2 5" xfId="791" xr:uid="{64A2FBDE-4A5F-4C76-869E-1367B45870D8}"/>
    <cellStyle name="Normal 4 3 2 2 6" xfId="1040" xr:uid="{0964FF06-03A5-4CE6-A5C6-AFC3AF4CBD87}"/>
    <cellStyle name="Normal 4 3 2 3" xfId="333" xr:uid="{48EDE057-A776-400E-8F0C-6DE8A84A7339}"/>
    <cellStyle name="Normal 4 3 2 3 2" xfId="596" xr:uid="{E89C5576-B381-4A7C-87BE-8266D51570A1}"/>
    <cellStyle name="Normal 4 3 2 3 3" xfId="851" xr:uid="{F3F84E7B-A804-4339-ACC8-C4B6833A4242}"/>
    <cellStyle name="Normal 4 3 2 3 4" xfId="1100" xr:uid="{ACE0F68E-FCFF-4DF0-A793-BAD9B58746D0}"/>
    <cellStyle name="Normal 4 3 2 4" xfId="232" xr:uid="{595EC530-0AD6-49F7-954F-2D3B0B3FCAF6}"/>
    <cellStyle name="Normal 4 3 2 4 2" xfId="503" xr:uid="{9BC9046C-DD80-4CED-9419-ED828441E693}"/>
    <cellStyle name="Normal 4 3 2 4 3" xfId="758" xr:uid="{5B5C09C2-225B-4D78-8C22-74B8E1AF8B21}"/>
    <cellStyle name="Normal 4 3 2 4 4" xfId="1006" xr:uid="{6E429F73-E790-4A4F-AD8B-9BDE35081FC7}"/>
    <cellStyle name="Normal 4 3 2 5" xfId="201" xr:uid="{1D19B812-E56B-4B79-892B-954178D73EB7}"/>
    <cellStyle name="Normal 4 3 2 6" xfId="478" xr:uid="{1DF61A20-FA86-4106-B37A-BE53B95B5873}"/>
    <cellStyle name="Normal 4 3 2 7" xfId="735" xr:uid="{68BA4E63-D9C2-4BF6-AC41-7CAF37BE6EC7}"/>
    <cellStyle name="Normal 4 3 2 8" xfId="982" xr:uid="{5933E7C2-8096-4432-A4C3-B0D4B138F432}"/>
    <cellStyle name="Normal 4 3 3" xfId="108" xr:uid="{66D68BB6-D578-4420-92F0-71C6B6FAB4BF}"/>
    <cellStyle name="Normal 4 3 3 2" xfId="345" xr:uid="{8F4103BC-7625-4DDF-8EB7-6DF984F86364}"/>
    <cellStyle name="Normal 4 3 3 2 2" xfId="608" xr:uid="{3C1FD780-A517-4A77-AE71-C9320B81D0FF}"/>
    <cellStyle name="Normal 4 3 3 2 3" xfId="863" xr:uid="{27871E12-03B4-4DFB-B3A8-9DA988785C13}"/>
    <cellStyle name="Normal 4 3 3 2 4" xfId="1112" xr:uid="{CE5986D6-449D-4EDA-B21F-9F67A46900B9}"/>
    <cellStyle name="Normal 4 3 3 3" xfId="245" xr:uid="{31AA9231-D9F5-440D-92CB-CB4E25DA8843}"/>
    <cellStyle name="Normal 4 3 3 4" xfId="515" xr:uid="{C9F8A930-8F1A-440B-91AC-42EDBA933DFE}"/>
    <cellStyle name="Normal 4 3 3 5" xfId="770" xr:uid="{56D807B7-BFA6-4142-81F6-8BCC9689940C}"/>
    <cellStyle name="Normal 4 3 3 6" xfId="1019" xr:uid="{BC6ED671-6E15-4FB8-BCE8-377B83916CFC}"/>
    <cellStyle name="Normal 4 3 4" xfId="118" xr:uid="{DE3E870F-370A-47DE-8215-C334E2FB63D9}"/>
    <cellStyle name="Normal 4 3 4 2" xfId="355" xr:uid="{5AB95F00-A907-441A-AB29-023344F4C138}"/>
    <cellStyle name="Normal 4 3 4 2 2" xfId="618" xr:uid="{D428ABE8-38E0-43EB-B8B9-91A779E9C6D6}"/>
    <cellStyle name="Normal 4 3 4 2 3" xfId="873" xr:uid="{5AC2EBF3-E615-41D9-9018-DC0BCB257231}"/>
    <cellStyle name="Normal 4 3 4 2 4" xfId="1122" xr:uid="{14904FE6-417D-49E5-AA4C-F7A2A1C26132}"/>
    <cellStyle name="Normal 4 3 4 3" xfId="255" xr:uid="{3F8C2D38-41EB-4897-86A3-BDB91A44BAB0}"/>
    <cellStyle name="Normal 4 3 4 4" xfId="525" xr:uid="{8CACA736-0767-44F0-96B1-F7BB58F20492}"/>
    <cellStyle name="Normal 4 3 4 5" xfId="780" xr:uid="{CC97DB2D-4EBA-487D-B766-3F49594D8834}"/>
    <cellStyle name="Normal 4 3 4 6" xfId="1029" xr:uid="{BBF69D58-D9E9-41BE-B64E-ACD190EDCA6F}"/>
    <cellStyle name="Normal 4 3 5" xfId="142" xr:uid="{75AEE1A9-9D9C-4A8C-9E8F-F3D1F9AD77E4}"/>
    <cellStyle name="Normal 4 3 5 2" xfId="377" xr:uid="{08061186-71BF-4F03-93BD-DB501CF7DA28}"/>
    <cellStyle name="Normal 4 3 5 2 2" xfId="640" xr:uid="{EEC4BFD3-42DB-44FA-B253-98EC9294D4A9}"/>
    <cellStyle name="Normal 4 3 5 2 3" xfId="895" xr:uid="{CDBABD40-8432-4ABD-AE6D-6689D9B6B7C0}"/>
    <cellStyle name="Normal 4 3 5 2 4" xfId="1144" xr:uid="{D9B27757-511E-4D78-9E35-260A46718855}"/>
    <cellStyle name="Normal 4 3 5 3" xfId="278" xr:uid="{B74CD1FF-1480-40D9-ABC1-C2CF87B48DCA}"/>
    <cellStyle name="Normal 4 3 5 4" xfId="547" xr:uid="{A799CF8C-00CE-4306-BB0B-3B26EB135A30}"/>
    <cellStyle name="Normal 4 3 5 5" xfId="802" xr:uid="{7FA1D4A6-D493-41E7-BA74-7BC63BFA1FC4}"/>
    <cellStyle name="Normal 4 3 5 6" xfId="1051" xr:uid="{D92DAE1D-CE23-4483-BA01-B7E82030720F}"/>
    <cellStyle name="Normal 4 3 6" xfId="159" xr:uid="{26EC80D0-7A70-42EC-AEB6-DB0CB0B3EE68}"/>
    <cellStyle name="Normal 4 3 6 2" xfId="394" xr:uid="{3ABBF96C-BE0E-4170-802D-654EDA578799}"/>
    <cellStyle name="Normal 4 3 6 2 2" xfId="656" xr:uid="{60BBEBA4-DF15-4BE5-98B8-24EBB85C0A17}"/>
    <cellStyle name="Normal 4 3 6 2 3" xfId="911" xr:uid="{D720A7EC-CE1C-4DBB-B871-AE5948A6DA0E}"/>
    <cellStyle name="Normal 4 3 6 2 4" xfId="1160" xr:uid="{2B70DF6F-B465-4ECF-AC90-AC1DE22B8BBE}"/>
    <cellStyle name="Normal 4 3 6 3" xfId="295" xr:uid="{AC7E0BEF-512F-47A9-BBC5-B812FB8F653D}"/>
    <cellStyle name="Normal 4 3 6 4" xfId="563" xr:uid="{37B8F3A4-D83B-4007-AE11-E4DD99852D7D}"/>
    <cellStyle name="Normal 4 3 6 5" xfId="818" xr:uid="{B2EF2A11-17C8-45A0-875D-DC0E6CD0A48E}"/>
    <cellStyle name="Normal 4 3 6 6" xfId="1067" xr:uid="{91EDDB6B-4EC7-415D-A7BF-BD285F4BD3C0}"/>
    <cellStyle name="Normal 4 3 7" xfId="169" xr:uid="{84319663-FCCD-4ED3-B656-70EA49692293}"/>
    <cellStyle name="Normal 4 3 7 2" xfId="404" xr:uid="{4EDF7B7D-E932-4064-B358-D7BD0F859FB1}"/>
    <cellStyle name="Normal 4 3 7 2 2" xfId="666" xr:uid="{57DDF234-D3F5-4E47-AEBB-70E0E136D346}"/>
    <cellStyle name="Normal 4 3 7 2 3" xfId="921" xr:uid="{0DD752CC-237B-45C6-BF4B-6877C40887C4}"/>
    <cellStyle name="Normal 4 3 7 2 4" xfId="1170" xr:uid="{7992AAF0-714D-4A50-B94C-0383F13B8D70}"/>
    <cellStyle name="Normal 4 3 7 3" xfId="305" xr:uid="{346BB087-CA84-4DE1-A39F-52E4E1DAC50C}"/>
    <cellStyle name="Normal 4 3 7 4" xfId="573" xr:uid="{0741E951-8BF5-42FE-A70B-03A10ECEC13C}"/>
    <cellStyle name="Normal 4 3 7 5" xfId="828" xr:uid="{F69E017D-40A4-4CFA-8EE0-A3E50AB692FF}"/>
    <cellStyle name="Normal 4 3 7 6" xfId="1077" xr:uid="{44812516-4FF0-49C0-BAD1-1B184F52737F}"/>
    <cellStyle name="Normal 4 3 8" xfId="322" xr:uid="{402CE515-124E-4ACD-8EDD-600593E83FB9}"/>
    <cellStyle name="Normal 4 3 8 2" xfId="585" xr:uid="{967E9734-64D3-4006-9222-1F2A34931CC2}"/>
    <cellStyle name="Normal 4 3 8 3" xfId="840" xr:uid="{0BCAAF3D-47FD-4C4A-8C57-0BFB48C691C9}"/>
    <cellStyle name="Normal 4 3 8 4" xfId="1089" xr:uid="{D3F8C1ED-6840-46FC-A645-364B29B10AF0}"/>
    <cellStyle name="Normal 4 3 9" xfId="219" xr:uid="{4CFCAF9E-E081-4C48-ABD2-27936776A95A}"/>
    <cellStyle name="Normal 4 3 9 2" xfId="492" xr:uid="{9CE78179-0ECE-4D86-AD36-2EEA69049F5D}"/>
    <cellStyle name="Normal 4 3 9 3" xfId="747" xr:uid="{48C5D034-1D90-485D-9866-B20715E3922E}"/>
    <cellStyle name="Normal 4 3 9 4" xfId="995" xr:uid="{2312A95C-3FD1-4FB2-885A-3F3DFBFA8F7C}"/>
    <cellStyle name="Normal 4 4" xfId="23" xr:uid="{0CC0BCAA-15B3-41F4-A718-A5990F2D0BBB}"/>
    <cellStyle name="Normal 4 4 10" xfId="412" xr:uid="{1530B904-F6E5-4B79-A583-3FE7270D00BB}"/>
    <cellStyle name="Normal 4 4 10 2" xfId="672" xr:uid="{A146914C-3B66-4E07-899C-264C48DE034F}"/>
    <cellStyle name="Normal 4 4 10 3" xfId="927" xr:uid="{85A67A95-162B-4D62-BFF6-04C009DAC85F}"/>
    <cellStyle name="Normal 4 4 10 4" xfId="1176" xr:uid="{097E62CB-FF5D-4F7F-B626-C35D8405EAD8}"/>
    <cellStyle name="Normal 4 4 11" xfId="194" xr:uid="{BC43CDD9-9671-48F1-B3A1-AF7F1C40A6BF}"/>
    <cellStyle name="Normal 4 4 11 2" xfId="471" xr:uid="{C35C161E-9ECC-413B-BED6-25F9C22160B9}"/>
    <cellStyle name="Normal 4 4 11 3" xfId="728" xr:uid="{F65F0B0E-33BF-4F97-8691-4F9430C491F5}"/>
    <cellStyle name="Normal 4 4 12" xfId="446" xr:uid="{DDC54011-D221-45FC-9B59-389FFD47B0B5}"/>
    <cellStyle name="Normal 4 4 13" xfId="712" xr:uid="{7B41A221-36F8-415E-B23D-F85B251F7F62}"/>
    <cellStyle name="Normal 4 4 14" xfId="937" xr:uid="{C17B65F4-6ADF-4965-8990-BFAB11E9B280}"/>
    <cellStyle name="Normal 4 4 15" xfId="948" xr:uid="{C23EFCED-37CF-47FC-AA43-1E90B9722F7B}"/>
    <cellStyle name="Normal 4 4 16" xfId="975" xr:uid="{18BD8327-5DF8-4ED9-AEA5-F529E89258B2}"/>
    <cellStyle name="Normal 4 4 2" xfId="72" xr:uid="{1EA211E6-1B40-4153-8ACA-7A4996E6AD0F}"/>
    <cellStyle name="Normal 4 4 2 2" xfId="124" xr:uid="{D87214B2-945A-4FEC-AD7E-7B3C32FF5DEC}"/>
    <cellStyle name="Normal 4 4 2 2 2" xfId="359" xr:uid="{44115DEC-E620-4F47-898E-B80CE458F035}"/>
    <cellStyle name="Normal 4 4 2 2 2 2" xfId="622" xr:uid="{1DD04CE3-1B37-4FD9-8E82-772CA8B0C891}"/>
    <cellStyle name="Normal 4 4 2 2 2 3" xfId="877" xr:uid="{D2F1ACD8-91A6-4F50-9510-B540991B863A}"/>
    <cellStyle name="Normal 4 4 2 2 2 4" xfId="1126" xr:uid="{0AF03966-FFC3-4F7F-88C9-9BDEF2D45AC9}"/>
    <cellStyle name="Normal 4 4 2 2 3" xfId="260" xr:uid="{0122B75C-B99E-4AEF-9404-8718F043D359}"/>
    <cellStyle name="Normal 4 4 2 2 4" xfId="529" xr:uid="{3D2B1208-28A1-476E-A2D0-0AC0FD351F11}"/>
    <cellStyle name="Normal 4 4 2 2 5" xfId="784" xr:uid="{D8B87117-6E8F-4AD0-B9C6-8D89BF16FA57}"/>
    <cellStyle name="Normal 4 4 2 2 6" xfId="1033" xr:uid="{CC0B921D-DA5C-447E-BF7D-3E6490B3905F}"/>
    <cellStyle name="Normal 4 4 2 3" xfId="326" xr:uid="{88F0EBAA-B30A-49E2-8EE0-D28CA05B2D1C}"/>
    <cellStyle name="Normal 4 4 2 3 2" xfId="589" xr:uid="{BF2166AA-BDD9-40C7-90F2-49F90B6D05DB}"/>
    <cellStyle name="Normal 4 4 2 3 3" xfId="844" xr:uid="{CC27C00F-EA71-46DC-BA8E-B200043C93D9}"/>
    <cellStyle name="Normal 4 4 2 3 4" xfId="1093" xr:uid="{4B99A2E0-11E8-49B3-9EFE-5D0F7E196EB2}"/>
    <cellStyle name="Normal 4 4 2 4" xfId="225" xr:uid="{8CCF935D-F955-4D44-A24A-4B86F74E0F1C}"/>
    <cellStyle name="Normal 4 4 2 5" xfId="496" xr:uid="{DF478E45-DF92-47E0-9504-F26CD1BD0C73}"/>
    <cellStyle name="Normal 4 4 2 6" xfId="751" xr:uid="{A880F236-4BC9-4C28-B43E-E251E9B3EB30}"/>
    <cellStyle name="Normal 4 4 2 7" xfId="999" xr:uid="{D4072572-5439-4517-BC46-9445232C0079}"/>
    <cellStyle name="Normal 4 4 3" xfId="101" xr:uid="{177EFBB6-9CB5-4446-A7AA-9F3EA3F88124}"/>
    <cellStyle name="Normal 4 4 3 2" xfId="338" xr:uid="{5A15F73E-A89F-43E3-A754-6D863BBB2A1B}"/>
    <cellStyle name="Normal 4 4 3 2 2" xfId="601" xr:uid="{3C25C2EF-BCAB-42F5-9829-8304277CA94E}"/>
    <cellStyle name="Normal 4 4 3 2 3" xfId="856" xr:uid="{25F9C963-C034-4FF2-9B6B-2E40E07C3D7B}"/>
    <cellStyle name="Normal 4 4 3 2 4" xfId="1105" xr:uid="{87179BAD-AA1E-4F5E-BDEE-B458D2CDB7B3}"/>
    <cellStyle name="Normal 4 4 3 3" xfId="238" xr:uid="{95625E76-AEC0-437C-8C32-1D142692FE87}"/>
    <cellStyle name="Normal 4 4 3 4" xfId="508" xr:uid="{3F4A8D74-4CDD-474F-8319-1F905D637CEA}"/>
    <cellStyle name="Normal 4 4 3 5" xfId="763" xr:uid="{50DDDF37-4EF2-4756-A155-EDC8C26B7411}"/>
    <cellStyle name="Normal 4 4 3 6" xfId="1012" xr:uid="{ECD70668-8FEE-4162-9827-1DA2CCC1AF4E}"/>
    <cellStyle name="Normal 4 4 4" xfId="111" xr:uid="{474E2900-6467-4763-8D7A-AB07B104A35F}"/>
    <cellStyle name="Normal 4 4 4 2" xfId="348" xr:uid="{B6D6EE7C-47EB-40C2-BDBA-D7EEE52346BA}"/>
    <cellStyle name="Normal 4 4 4 2 2" xfId="611" xr:uid="{51D40788-91A8-4911-BEAD-A1B945FD53A6}"/>
    <cellStyle name="Normal 4 4 4 2 3" xfId="866" xr:uid="{FD129400-5842-49EB-B056-DB71F227EC89}"/>
    <cellStyle name="Normal 4 4 4 2 4" xfId="1115" xr:uid="{F145F7BA-B624-4B9E-BAD5-1EF60CBE2F1F}"/>
    <cellStyle name="Normal 4 4 4 3" xfId="248" xr:uid="{073C17EA-64D0-4DA8-89A9-609ACBB929F6}"/>
    <cellStyle name="Normal 4 4 4 4" xfId="518" xr:uid="{2948891A-EF8E-4617-A389-422C41D4140E}"/>
    <cellStyle name="Normal 4 4 4 5" xfId="773" xr:uid="{FEDC227E-EA47-48F6-9B65-2B08E5404EC2}"/>
    <cellStyle name="Normal 4 4 4 6" xfId="1022" xr:uid="{152BE0E8-0A3A-4752-8127-C99E4082D86F}"/>
    <cellStyle name="Normal 4 4 5" xfId="135" xr:uid="{A3C21758-1D6C-4755-B72D-AD0D5FF70904}"/>
    <cellStyle name="Normal 4 4 5 2" xfId="370" xr:uid="{84136806-CE51-4060-AA3E-44D18F90AF18}"/>
    <cellStyle name="Normal 4 4 5 2 2" xfId="633" xr:uid="{97111566-C770-4926-A8E2-53D9B77B7D2D}"/>
    <cellStyle name="Normal 4 4 5 2 3" xfId="888" xr:uid="{5A12EB28-D16B-482D-9AEA-5D5291457A32}"/>
    <cellStyle name="Normal 4 4 5 2 4" xfId="1137" xr:uid="{E84D166B-E8CB-442C-8E9B-9EE53317E395}"/>
    <cellStyle name="Normal 4 4 5 3" xfId="271" xr:uid="{60F4FA99-E6A0-47B8-85E3-4A295AB6D1DE}"/>
    <cellStyle name="Normal 4 4 5 4" xfId="540" xr:uid="{98AE5949-ED0C-454A-9432-3FE9C8D8DB59}"/>
    <cellStyle name="Normal 4 4 5 5" xfId="795" xr:uid="{0BF9DE22-6C5F-4F95-B360-E34AD392F262}"/>
    <cellStyle name="Normal 4 4 5 6" xfId="1044" xr:uid="{DACF40C0-E1CD-4F05-91EC-BF1ECCFA57F6}"/>
    <cellStyle name="Normal 4 4 6" xfId="152" xr:uid="{790A94D3-F7E5-468D-840D-BF1C1DCB651D}"/>
    <cellStyle name="Normal 4 4 6 2" xfId="387" xr:uid="{80269E97-8B14-4953-8ED6-3E5729CFA56D}"/>
    <cellStyle name="Normal 4 4 6 2 2" xfId="649" xr:uid="{27F57096-18C7-46C9-A04F-E5D93E026495}"/>
    <cellStyle name="Normal 4 4 6 2 3" xfId="904" xr:uid="{DFD455F4-717B-4DB9-8492-5948B6E968C6}"/>
    <cellStyle name="Normal 4 4 6 2 4" xfId="1153" xr:uid="{AA03F68D-3E43-4558-B431-5E0CA93BDF2A}"/>
    <cellStyle name="Normal 4 4 6 3" xfId="288" xr:uid="{22F6B5B8-A746-484E-9EF1-2DC898B4B98F}"/>
    <cellStyle name="Normal 4 4 6 4" xfId="556" xr:uid="{A7CA8A1E-CD3A-4AED-973A-7827559E2DC7}"/>
    <cellStyle name="Normal 4 4 6 5" xfId="811" xr:uid="{2DF92C69-EDF7-4C9D-AA8B-99AB7144C63B}"/>
    <cellStyle name="Normal 4 4 6 6" xfId="1060" xr:uid="{E9225934-EA94-49C1-A5D1-4292AF1BA2EC}"/>
    <cellStyle name="Normal 4 4 7" xfId="162" xr:uid="{C95DC236-4738-4CD2-9E28-38F49415A943}"/>
    <cellStyle name="Normal 4 4 7 2" xfId="397" xr:uid="{D43CFCF8-B661-4F12-91EE-1509E5021932}"/>
    <cellStyle name="Normal 4 4 7 2 2" xfId="659" xr:uid="{7F7D5437-3BAC-4E9D-90D5-96FC6F495D50}"/>
    <cellStyle name="Normal 4 4 7 2 3" xfId="914" xr:uid="{71EFF826-1457-4E0D-8B56-525DA718958F}"/>
    <cellStyle name="Normal 4 4 7 2 4" xfId="1163" xr:uid="{8391CD22-7EB5-4A01-9BEF-D899FC8F0573}"/>
    <cellStyle name="Normal 4 4 7 3" xfId="298" xr:uid="{9784D625-62B0-4C36-9C4D-C741C2631EF7}"/>
    <cellStyle name="Normal 4 4 7 4" xfId="566" xr:uid="{FF8ED134-CF1F-4A60-8AE5-E15A96CB3DC0}"/>
    <cellStyle name="Normal 4 4 7 5" xfId="821" xr:uid="{CD28D4A5-DAFF-489E-B6B0-451DED4476E5}"/>
    <cellStyle name="Normal 4 4 7 6" xfId="1070" xr:uid="{07E26C1B-99DA-46FA-96E5-86EF20D98883}"/>
    <cellStyle name="Normal 4 4 8" xfId="316" xr:uid="{19F436E8-DDC9-4A9A-92D3-E8D526BD6FD6}"/>
    <cellStyle name="Normal 4 4 8 2" xfId="580" xr:uid="{19361044-1677-4771-A480-FD23D4093A30}"/>
    <cellStyle name="Normal 4 4 8 3" xfId="835" xr:uid="{D36A3361-6816-4FD9-A80F-4E739D35111F}"/>
    <cellStyle name="Normal 4 4 8 4" xfId="1084" xr:uid="{13721B44-6498-4EFA-83AF-225697FC4CE8}"/>
    <cellStyle name="Normal 4 4 9" xfId="212" xr:uid="{C2BB66BE-15EB-4D9C-8A49-82CAFC04528E}"/>
    <cellStyle name="Normal 4 4 9 2" xfId="485" xr:uid="{340DA23C-198C-46F4-80FC-A2A43F368CA7}"/>
    <cellStyle name="Normal 4 4 9 3" xfId="740" xr:uid="{2D6EF795-48D2-4DB5-A5F9-1D337F01554C}"/>
    <cellStyle name="Normal 4 4 9 4" xfId="988" xr:uid="{343A1C13-0CAC-4E7F-B17A-5917660B339C}"/>
    <cellStyle name="Normal 4 5" xfId="66" xr:uid="{8F497940-CC38-4A60-9BDB-5028DD6803C4}"/>
    <cellStyle name="Normal 4 5 2" xfId="121" xr:uid="{4419C492-484B-42AB-B468-9BEBDCADBCA2}"/>
    <cellStyle name="Normal 4 5 2 2" xfId="357" xr:uid="{7F6C921C-A795-4DD4-88D2-095DBFD874AF}"/>
    <cellStyle name="Normal 4 5 2 2 2" xfId="620" xr:uid="{1B77A3D3-081D-4653-BA20-1C77EB426DEA}"/>
    <cellStyle name="Normal 4 5 2 2 3" xfId="875" xr:uid="{72DC0D83-9F7D-4752-A5EB-0BC2AF2F18E7}"/>
    <cellStyle name="Normal 4 5 2 2 4" xfId="1124" xr:uid="{FD48B6A0-9189-469A-AD33-D9A21DAD817D}"/>
    <cellStyle name="Normal 4 5 2 3" xfId="258" xr:uid="{B4B0664F-6BF7-460B-B05F-CC2BDFBC86E8}"/>
    <cellStyle name="Normal 4 5 2 4" xfId="527" xr:uid="{8250DC84-BB33-4CB1-87D1-A67BC5D2E6EC}"/>
    <cellStyle name="Normal 4 5 2 5" xfId="782" xr:uid="{0D82BF46-69B9-4780-BF23-3861E2D39A95}"/>
    <cellStyle name="Normal 4 5 2 6" xfId="1031" xr:uid="{1C595E1D-54F1-4E34-BB31-5134E0DF24BE}"/>
    <cellStyle name="Normal 4 5 3" xfId="324" xr:uid="{34817C78-72A6-46D5-A80A-D08C6BA6E96E}"/>
    <cellStyle name="Normal 4 5 3 2" xfId="587" xr:uid="{2A51E4BD-9DA6-457E-AB7F-B7CFE753C40C}"/>
    <cellStyle name="Normal 4 5 3 3" xfId="842" xr:uid="{EC88CF5A-85DE-4367-8995-31939AA5A82C}"/>
    <cellStyle name="Normal 4 5 3 4" xfId="1091" xr:uid="{08BBF68E-88B6-4FC6-A2D8-6C27823B8898}"/>
    <cellStyle name="Normal 4 5 4" xfId="221" xr:uid="{8A3E3B21-E028-4BDA-A8C3-D4F95F70A98A}"/>
    <cellStyle name="Normal 4 5 5" xfId="494" xr:uid="{2231643E-C332-443E-AA24-C3E48EF1BB06}"/>
    <cellStyle name="Normal 4 5 6" xfId="749" xr:uid="{6C5F6C66-54F3-4396-B3EF-D83BFA006732}"/>
    <cellStyle name="Normal 4 5 7" xfId="997" xr:uid="{08E1ED5C-E8A9-4D60-B083-08B60543F253}"/>
    <cellStyle name="Normal 4 6" xfId="99" xr:uid="{D3AC8777-0C82-4066-AAAE-DF620A28B9AC}"/>
    <cellStyle name="Normal 4 6 2" xfId="336" xr:uid="{F3683472-4601-4F9E-A068-CAA0B8F8A6BF}"/>
    <cellStyle name="Normal 4 6 2 2" xfId="599" xr:uid="{827C0E79-6002-48D2-AE58-9233548419CF}"/>
    <cellStyle name="Normal 4 6 2 3" xfId="854" xr:uid="{0FE8FB64-B03D-41AF-AD4D-DCE43DC5FC61}"/>
    <cellStyle name="Normal 4 6 2 4" xfId="1103" xr:uid="{B5E7EABC-DDF8-4AD3-A5A8-9B2C92972F3A}"/>
    <cellStyle name="Normal 4 6 3" xfId="236" xr:uid="{C64A0B98-E4D6-4CD4-B169-D9D752D2F61D}"/>
    <cellStyle name="Normal 4 6 4" xfId="506" xr:uid="{3A2D0F6D-7805-48EC-A15D-BBBDE2B086FF}"/>
    <cellStyle name="Normal 4 6 5" xfId="761" xr:uid="{4CF53541-5700-4ABB-BA43-963C81F7324C}"/>
    <cellStyle name="Normal 4 6 6" xfId="1010" xr:uid="{38D616AD-E4CA-4637-AAD1-90C090E75F7D}"/>
    <cellStyle name="Normal 4 7" xfId="109" xr:uid="{84BE2413-1FBC-4BCC-8035-548FC02BC442}"/>
    <cellStyle name="Normal 4 7 2" xfId="346" xr:uid="{760C4923-69F0-4031-A775-F6BEFC679CAF}"/>
    <cellStyle name="Normal 4 7 2 2" xfId="609" xr:uid="{0D9721E5-A12D-420B-BA9E-21CBEE931CDD}"/>
    <cellStyle name="Normal 4 7 2 3" xfId="864" xr:uid="{70C16D09-BE72-42E9-826B-DFCF5059BF94}"/>
    <cellStyle name="Normal 4 7 2 4" xfId="1113" xr:uid="{9578920D-5D89-45BD-BBA0-F902EFAC0BAC}"/>
    <cellStyle name="Normal 4 7 3" xfId="246" xr:uid="{22A3B33E-DB79-4208-8DC5-65D6D91249BE}"/>
    <cellStyle name="Normal 4 7 4" xfId="516" xr:uid="{87FA98A7-81EF-49C2-805E-217C12C15038}"/>
    <cellStyle name="Normal 4 7 5" xfId="771" xr:uid="{78BACE3C-8896-4036-90F9-E35AB2E85A18}"/>
    <cellStyle name="Normal 4 7 6" xfId="1020" xr:uid="{E3FC71FA-17B4-4AEF-B7BC-57C34BA2BB69}"/>
    <cellStyle name="Normal 4 8" xfId="133" xr:uid="{5ADCDB6D-4041-4AB1-B526-FB0AB0ADF9C2}"/>
    <cellStyle name="Normal 4 8 2" xfId="368" xr:uid="{62BC0A06-F8D4-4203-8358-8C5F9D999914}"/>
    <cellStyle name="Normal 4 8 2 2" xfId="631" xr:uid="{1078A02D-1C42-4DF1-8E67-01A42402988F}"/>
    <cellStyle name="Normal 4 8 2 3" xfId="886" xr:uid="{7589A8EF-4A2E-4788-BFA0-13CBEF834829}"/>
    <cellStyle name="Normal 4 8 2 4" xfId="1135" xr:uid="{BEC2B21C-6903-4B16-AFF8-C4A70145210F}"/>
    <cellStyle name="Normal 4 8 3" xfId="269" xr:uid="{2FC2AE56-4ABE-4855-BBF7-85B68A08719B}"/>
    <cellStyle name="Normal 4 8 4" xfId="538" xr:uid="{420A2F09-9C5C-4C2D-83D7-711307F6A6B1}"/>
    <cellStyle name="Normal 4 8 5" xfId="793" xr:uid="{A7A3285E-4DC0-4E70-B9E0-6F49CF16235B}"/>
    <cellStyle name="Normal 4 8 6" xfId="1042" xr:uid="{31311D59-E6B8-4EFD-B049-0C99D45B5368}"/>
    <cellStyle name="Normal 4 9" xfId="150" xr:uid="{B0882B1B-095A-4916-97CD-EFBE8E5FA3B7}"/>
    <cellStyle name="Normal 4 9 2" xfId="385" xr:uid="{D4608371-5D85-40C0-AD4D-73C387FBDF07}"/>
    <cellStyle name="Normal 4 9 2 2" xfId="647" xr:uid="{8C89A73E-75FA-4B04-B7BE-2CF03B8D2F1E}"/>
    <cellStyle name="Normal 4 9 2 3" xfId="902" xr:uid="{595A8477-00AE-403C-940D-C4905D43921C}"/>
    <cellStyle name="Normal 4 9 2 4" xfId="1151" xr:uid="{1DF9D63C-51B0-46F2-B8E9-B6A926A9B643}"/>
    <cellStyle name="Normal 4 9 3" xfId="286" xr:uid="{8B6125E5-CB17-4689-8E91-7DF3DD7E2EAF}"/>
    <cellStyle name="Normal 4 9 4" xfId="554" xr:uid="{0E8448C1-C8D2-4571-BE5F-C0624D9F17FB}"/>
    <cellStyle name="Normal 4 9 5" xfId="809" xr:uid="{526B6D47-2847-4200-9071-5624D3FDC60A}"/>
    <cellStyle name="Normal 4 9 6" xfId="1058" xr:uid="{3C13A3EC-3ADC-4155-AAFC-03DF2312B9B6}"/>
    <cellStyle name="Normal 40" xfId="433" xr:uid="{3CF16232-F521-4764-AD36-7FFFC3338B90}"/>
    <cellStyle name="Normal 40 2" xfId="695" xr:uid="{B7FA6A81-A6F2-4E99-BF65-053548CC3E4E}"/>
    <cellStyle name="Normal 41" xfId="439" xr:uid="{E3DEB1CF-F914-401B-A34A-85F45CE7257A}"/>
    <cellStyle name="Normal 41 2" xfId="698" xr:uid="{0D0C42BC-4731-4ED1-9ED7-264769661E5E}"/>
    <cellStyle name="Normal 42" xfId="178" xr:uid="{B8A34EEE-70F2-47E9-900D-F36E33684908}"/>
    <cellStyle name="Normal 42 2" xfId="461" xr:uid="{146028DC-3A23-4358-AA4A-AA2235659ECB}"/>
    <cellStyle name="Normal 43" xfId="186" xr:uid="{D31619BE-8C60-4CD0-8DE1-898254FD51B8}"/>
    <cellStyle name="Normal 43 2" xfId="8" xr:uid="{6B57BE40-F7E9-4DD2-8C7B-02D4876F50DC}"/>
    <cellStyle name="Normal 44" xfId="188" xr:uid="{15B53202-AD2B-4D2E-8057-3C441F53B5DC}"/>
    <cellStyle name="Normal 44 2" xfId="465" xr:uid="{94523778-44EA-4DD5-81C9-D91B2E4C56EC}"/>
    <cellStyle name="Normal 45" xfId="202" xr:uid="{BBC53DFB-419D-4B95-B348-1E05A7F42C23}"/>
    <cellStyle name="Normal 45 2" xfId="9" xr:uid="{A7B53E54-BAC5-4F41-94A2-B237CC5AACEC}"/>
    <cellStyle name="Normal 46" xfId="234" xr:uid="{DD48C2D4-3EDC-48B4-BE6E-3D6CDC0F6E2B}"/>
    <cellStyle name="Normal 46 2" xfId="682" xr:uid="{8242A48A-1317-4EE9-A895-E223A2A09644}"/>
    <cellStyle name="Normal 47" xfId="434" xr:uid="{8AD1B7FA-4942-4653-9713-6A4FECBDC923}"/>
    <cellStyle name="Normal 47 2" xfId="696" xr:uid="{33F26D05-F4D3-44A6-928B-F12D7950DFCC}"/>
    <cellStyle name="Normal 48" xfId="442" xr:uid="{5CE35A02-938B-421D-B223-0B55ECA09628}"/>
    <cellStyle name="Normal 48 2" xfId="701" xr:uid="{16BB5DA0-D5CD-4DC7-8D24-6C9B0A3ED41F}"/>
    <cellStyle name="Normal 49" xfId="422" xr:uid="{C1DD2500-D8C1-4710-BEAB-3EC4AA09F0D5}"/>
    <cellStyle name="Normal 49 2" xfId="684" xr:uid="{C87904FE-CC46-48F8-9942-14562B60AA47}"/>
    <cellStyle name="Normal 5" xfId="19" xr:uid="{089B9B52-EA80-4011-A8AE-D4A4F1B82690}"/>
    <cellStyle name="Normal 5 2" xfId="58" xr:uid="{90D95E4D-B476-4A41-9A85-434BB2F892F5}"/>
    <cellStyle name="Normal 5 2 10" xfId="416" xr:uid="{0C17C3E0-117D-4912-8C9F-44F348AAC96A}"/>
    <cellStyle name="Normal 5 2 10 2" xfId="676" xr:uid="{4FF39585-7A0E-442E-84AD-6DF779F2B86F}"/>
    <cellStyle name="Normal 5 2 10 3" xfId="931" xr:uid="{ACF35996-542C-4832-9F50-D95B9DBCB792}"/>
    <cellStyle name="Normal 5 2 10 4" xfId="1180" xr:uid="{4E993FC2-8F64-458D-825C-8C9DBBA23790}"/>
    <cellStyle name="Normal 5 2 11" xfId="190" xr:uid="{C98BF016-7515-4965-A3EB-A49CBD39F883}"/>
    <cellStyle name="Normal 5 2 11 2" xfId="467" xr:uid="{99607799-4AAF-42E1-935A-27CB21BD2A6B}"/>
    <cellStyle name="Normal 5 2 11 3" xfId="724" xr:uid="{F1EEB8C2-48FB-4ED5-ACCB-079A26049E0E}"/>
    <cellStyle name="Normal 5 2 12" xfId="450" xr:uid="{07EEF494-D85A-4912-8D0A-44533ACEAFE1}"/>
    <cellStyle name="Normal 5 2 13" xfId="716" xr:uid="{D2BC8D01-3D7C-4293-8B36-5B5F169BE8C7}"/>
    <cellStyle name="Normal 5 2 14" xfId="941" xr:uid="{16EF2FD9-6D19-403D-A8F5-6FCDDA79D365}"/>
    <cellStyle name="Normal 5 2 15" xfId="952" xr:uid="{6B6D54D4-63E8-4880-8582-5F3A3A50D2C4}"/>
    <cellStyle name="Normal 5 2 16" xfId="971" xr:uid="{AB617FE1-C85F-414C-8F6A-FFF030796BE3}"/>
    <cellStyle name="Normal 5 2 2" xfId="77" xr:uid="{C3B5007E-19CF-4D41-807C-8A9870EC1B5B}"/>
    <cellStyle name="Normal 5 2 2 2" xfId="128" xr:uid="{772DD5C4-9BDD-476A-B8E0-FD9800759BD6}"/>
    <cellStyle name="Normal 5 2 2 2 2" xfId="363" xr:uid="{5C4142C1-3DE9-416A-9DF9-BAFC3BC5FDAE}"/>
    <cellStyle name="Normal 5 2 2 2 2 2" xfId="626" xr:uid="{6887FC0B-B3B0-489E-8776-2D3664EF7C47}"/>
    <cellStyle name="Normal 5 2 2 2 2 3" xfId="881" xr:uid="{CFFABDEC-2839-4915-BC11-2FBBEE0CF5CD}"/>
    <cellStyle name="Normal 5 2 2 2 2 4" xfId="1130" xr:uid="{ED8697F0-BFB5-485A-87E5-3AF069C58B3F}"/>
    <cellStyle name="Normal 5 2 2 2 3" xfId="264" xr:uid="{C2D3BA2D-C309-4FF3-AD5A-AF00D696D7E0}"/>
    <cellStyle name="Normal 5 2 2 2 4" xfId="533" xr:uid="{FCB0DA7D-1A17-491C-9303-B3431D1ABA41}"/>
    <cellStyle name="Normal 5 2 2 2 5" xfId="788" xr:uid="{F2454AA9-0078-4779-9C92-141721D19DCB}"/>
    <cellStyle name="Normal 5 2 2 2 6" xfId="1037" xr:uid="{092422BD-4E75-45FC-AE3A-A6DA6E502A8C}"/>
    <cellStyle name="Normal 5 2 2 3" xfId="330" xr:uid="{A689A283-9B0B-4CF3-9694-AC35DA3E9E0E}"/>
    <cellStyle name="Normal 5 2 2 3 2" xfId="593" xr:uid="{DD61907B-FF04-46EF-9884-E2B5397CB5BD}"/>
    <cellStyle name="Normal 5 2 2 3 3" xfId="848" xr:uid="{5534B280-924F-45FC-87E0-8292A3F99741}"/>
    <cellStyle name="Normal 5 2 2 3 4" xfId="1097" xr:uid="{4751C1B5-5ABC-4335-8F58-7D3F21B6F698}"/>
    <cellStyle name="Normal 5 2 2 4" xfId="229" xr:uid="{84535594-8795-4F89-846E-07817DA53811}"/>
    <cellStyle name="Normal 5 2 2 4 2" xfId="500" xr:uid="{0A314F9B-449E-42CB-A56A-E23AB3A70C22}"/>
    <cellStyle name="Normal 5 2 2 4 3" xfId="755" xr:uid="{6A44D7BA-9B3C-4820-9510-82D4B9354406}"/>
    <cellStyle name="Normal 5 2 2 4 4" xfId="1003" xr:uid="{4A7F2C8E-52AF-4F9A-A6BF-58E5680808BD}"/>
    <cellStyle name="Normal 5 2 2 5" xfId="198" xr:uid="{8022B8E8-3F19-4AF1-AB56-7E3808460C2B}"/>
    <cellStyle name="Normal 5 2 2 6" xfId="475" xr:uid="{D7CA643E-7E05-4727-8025-C6EEB764AD6D}"/>
    <cellStyle name="Normal 5 2 2 7" xfId="732" xr:uid="{2A6E81DD-6103-46F4-9707-6AC25789D8CE}"/>
    <cellStyle name="Normal 5 2 2 8" xfId="979" xr:uid="{9FF2251C-2700-44AE-A45D-1125F06CEECF}"/>
    <cellStyle name="Normal 5 2 3" xfId="105" xr:uid="{99AF1FEB-4842-487E-B591-E064B6BEB55C}"/>
    <cellStyle name="Normal 5 2 3 2" xfId="342" xr:uid="{929A1814-6619-4789-9921-9F68B87CD50B}"/>
    <cellStyle name="Normal 5 2 3 2 2" xfId="605" xr:uid="{94A7D778-5451-4B1C-B0B0-DF51FF5E289C}"/>
    <cellStyle name="Normal 5 2 3 2 3" xfId="860" xr:uid="{62B10824-CF59-4971-9C27-A93B130D321A}"/>
    <cellStyle name="Normal 5 2 3 2 4" xfId="1109" xr:uid="{55F3E0C9-6561-4FEA-82BF-281073E3997D}"/>
    <cellStyle name="Normal 5 2 3 3" xfId="242" xr:uid="{418E7B18-FB33-4DD6-A9B9-A97D9B1ABC9A}"/>
    <cellStyle name="Normal 5 2 3 4" xfId="512" xr:uid="{6405622E-3215-4868-8C5E-61CF8A4D902E}"/>
    <cellStyle name="Normal 5 2 3 5" xfId="767" xr:uid="{AFA45191-209D-40F0-A745-AEDA474616F3}"/>
    <cellStyle name="Normal 5 2 3 6" xfId="1016" xr:uid="{CBA7785A-A197-49E3-9862-652CD1757320}"/>
    <cellStyle name="Normal 5 2 4" xfId="115" xr:uid="{1E9CFBC4-B433-4EFA-B4AF-72C40C7A3B9A}"/>
    <cellStyle name="Normal 5 2 4 2" xfId="352" xr:uid="{A7B8BA8A-73E9-4213-9B8D-62F68FC59916}"/>
    <cellStyle name="Normal 5 2 4 2 2" xfId="615" xr:uid="{F5781648-D0D2-4BA8-9BA4-DB742B994A22}"/>
    <cellStyle name="Normal 5 2 4 2 3" xfId="870" xr:uid="{F061A946-976B-4ADB-A3CE-5AB4FF199D8D}"/>
    <cellStyle name="Normal 5 2 4 2 4" xfId="1119" xr:uid="{2B8BFC59-DA98-452B-9BA1-12EB21710F1F}"/>
    <cellStyle name="Normal 5 2 4 3" xfId="252" xr:uid="{DF77C4D4-8A1A-4026-ACEB-1CE7A8274B21}"/>
    <cellStyle name="Normal 5 2 4 4" xfId="522" xr:uid="{FA69CBBE-998B-437B-8B7B-A40837961EB6}"/>
    <cellStyle name="Normal 5 2 4 5" xfId="777" xr:uid="{8388012D-0DCD-439D-B435-4B611F7FB3E3}"/>
    <cellStyle name="Normal 5 2 4 6" xfId="1026" xr:uid="{920759B8-A9A2-463E-BD53-96D3689E2240}"/>
    <cellStyle name="Normal 5 2 5" xfId="139" xr:uid="{6E0C8881-50B8-42F2-B940-5634ECC752A8}"/>
    <cellStyle name="Normal 5 2 5 2" xfId="374" xr:uid="{E104402E-DEBF-42BA-9A51-A00AA56BB71C}"/>
    <cellStyle name="Normal 5 2 5 2 2" xfId="637" xr:uid="{AB7325BE-701F-4224-8048-C7EA99965252}"/>
    <cellStyle name="Normal 5 2 5 2 3" xfId="892" xr:uid="{FC93ED98-14A5-42CB-9E27-0E840320D606}"/>
    <cellStyle name="Normal 5 2 5 2 4" xfId="1141" xr:uid="{A9021ADD-D5F7-4039-AC83-9A52ED0E4DBC}"/>
    <cellStyle name="Normal 5 2 5 3" xfId="275" xr:uid="{383C5ACC-3948-4185-BE14-6B6E7957EE00}"/>
    <cellStyle name="Normal 5 2 5 4" xfId="544" xr:uid="{5DDFC922-6419-45D9-B27E-55321DD266D3}"/>
    <cellStyle name="Normal 5 2 5 5" xfId="799" xr:uid="{55AE114A-1D2A-49FF-91F7-2AEA9CE80270}"/>
    <cellStyle name="Normal 5 2 5 6" xfId="1048" xr:uid="{38E87BF3-3AE3-4FF2-AE8C-B444346C8D5B}"/>
    <cellStyle name="Normal 5 2 6" xfId="156" xr:uid="{8B097095-29FF-4617-97E4-2CEB3A096B0A}"/>
    <cellStyle name="Normal 5 2 6 2" xfId="391" xr:uid="{249FAE7E-31A8-41F2-A0E5-3EC3558475D2}"/>
    <cellStyle name="Normal 5 2 6 2 2" xfId="653" xr:uid="{FD334EFE-9305-4908-BFB1-851C680FC262}"/>
    <cellStyle name="Normal 5 2 6 2 3" xfId="908" xr:uid="{C1552E29-D454-4B35-B2D1-7EEE4C30CBA5}"/>
    <cellStyle name="Normal 5 2 6 2 4" xfId="1157" xr:uid="{011DAE82-F07E-4881-A9A3-45C844F1C489}"/>
    <cellStyle name="Normal 5 2 6 3" xfId="292" xr:uid="{B1160E6E-2A25-43A5-BC18-2E340DE021B5}"/>
    <cellStyle name="Normal 5 2 6 4" xfId="560" xr:uid="{88789EE4-7C9A-4DC2-83B0-041B25680587}"/>
    <cellStyle name="Normal 5 2 6 5" xfId="815" xr:uid="{07C2A66D-720E-4233-A875-53E97E25D073}"/>
    <cellStyle name="Normal 5 2 6 6" xfId="1064" xr:uid="{38ED58CB-BDC4-4BFD-A030-E4678D64C1A8}"/>
    <cellStyle name="Normal 5 2 7" xfId="166" xr:uid="{6C85DD93-1D34-42AE-B4F6-D92ED096AEE6}"/>
    <cellStyle name="Normal 5 2 7 2" xfId="401" xr:uid="{A2A034BA-B512-4ED9-A2E2-B622A24B8D13}"/>
    <cellStyle name="Normal 5 2 7 2 2" xfId="663" xr:uid="{615F3C7D-9971-42B8-8AF1-D479497B17ED}"/>
    <cellStyle name="Normal 5 2 7 2 3" xfId="918" xr:uid="{BA3B6FDA-9A76-4CBD-8EF5-562DE74A7555}"/>
    <cellStyle name="Normal 5 2 7 2 4" xfId="1167" xr:uid="{C0717326-E21C-4EBA-9773-21A6C5AF72E2}"/>
    <cellStyle name="Normal 5 2 7 3" xfId="302" xr:uid="{24827348-1D5E-4AD5-AB1E-2C2B8845CCB1}"/>
    <cellStyle name="Normal 5 2 7 4" xfId="570" xr:uid="{545F815A-41B7-49B1-91DF-3BB659B645A3}"/>
    <cellStyle name="Normal 5 2 7 5" xfId="825" xr:uid="{C921D4E8-C690-476F-9D2A-BBDB55E11AE2}"/>
    <cellStyle name="Normal 5 2 7 6" xfId="1074" xr:uid="{81E6B8A8-6DBF-4076-982C-24EBE701B7B3}"/>
    <cellStyle name="Normal 5 2 8" xfId="319" xr:uid="{0ECE799F-4034-41E0-BC29-ED2CD612354E}"/>
    <cellStyle name="Normal 5 2 8 2" xfId="582" xr:uid="{0A939226-8D37-422A-A6D3-94007A8595BE}"/>
    <cellStyle name="Normal 5 2 8 3" xfId="837" xr:uid="{8187AE05-F3ED-4ECE-BA54-6D228EBCAAF0}"/>
    <cellStyle name="Normal 5 2 8 4" xfId="1086" xr:uid="{F5EF9BE6-95CB-456B-ABF0-53F591BB971B}"/>
    <cellStyle name="Normal 5 2 9" xfId="216" xr:uid="{4F4F8E21-1E49-46FA-B775-B014F8509546}"/>
    <cellStyle name="Normal 5 2 9 2" xfId="489" xr:uid="{C4D43688-4761-485D-9903-79E6ED3231CB}"/>
    <cellStyle name="Normal 5 2 9 3" xfId="744" xr:uid="{6A1F4E95-314D-423F-9882-7C75C86892B9}"/>
    <cellStyle name="Normal 5 2 9 4" xfId="992" xr:uid="{333772FC-69DC-43BA-BB77-CE5BA4B2ACBA}"/>
    <cellStyle name="Normal 5 3" xfId="24" xr:uid="{1AE7A867-DEFB-410C-899B-972EE02DFA20}"/>
    <cellStyle name="Normal 5 3 10" xfId="413" xr:uid="{7DC19076-B054-4847-A5A0-D488702263BF}"/>
    <cellStyle name="Normal 5 3 10 2" xfId="673" xr:uid="{C65B5771-3310-439B-BE42-932810F736FB}"/>
    <cellStyle name="Normal 5 3 10 3" xfId="928" xr:uid="{E0BFB64F-3006-443A-A82F-6CDE013E39CE}"/>
    <cellStyle name="Normal 5 3 10 4" xfId="1177" xr:uid="{554E4F94-1A60-4640-B250-1D6587D33358}"/>
    <cellStyle name="Normal 5 3 11" xfId="195" xr:uid="{5D7B17F0-505F-43F9-A1F1-BC93565189BD}"/>
    <cellStyle name="Normal 5 3 11 2" xfId="472" xr:uid="{AA06B68E-AF04-423D-896B-E1C3E1588E1B}"/>
    <cellStyle name="Normal 5 3 11 3" xfId="729" xr:uid="{0F0CDC39-29BA-4D08-B947-20624CCCCBE4}"/>
    <cellStyle name="Normal 5 3 12" xfId="447" xr:uid="{82EDE3B0-8006-4C3A-B55A-D1E49C9CD30C}"/>
    <cellStyle name="Normal 5 3 13" xfId="713" xr:uid="{E1C9380E-112A-41CD-8F20-9136C93F51AB}"/>
    <cellStyle name="Normal 5 3 14" xfId="938" xr:uid="{E1E31C5A-3746-4767-90C5-3D3B68FBE6A6}"/>
    <cellStyle name="Normal 5 3 15" xfId="949" xr:uid="{5808BCA2-2520-408C-9FFE-0459BF09F8D6}"/>
    <cellStyle name="Normal 5 3 16" xfId="976" xr:uid="{3F6C2D09-A760-418D-AAB2-D3C3BB438569}"/>
    <cellStyle name="Normal 5 3 2" xfId="73" xr:uid="{43304A0A-1C61-4C7E-9B06-0E9B4407874B}"/>
    <cellStyle name="Normal 5 3 2 2" xfId="125" xr:uid="{05B5B501-67C4-4FE5-B453-DACBBB4E906D}"/>
    <cellStyle name="Normal 5 3 2 2 2" xfId="360" xr:uid="{2DF8EFBC-1AC0-4629-A886-1084D66FC39D}"/>
    <cellStyle name="Normal 5 3 2 2 2 2" xfId="623" xr:uid="{D2C01528-1F4F-495E-9076-4E659B58BB4F}"/>
    <cellStyle name="Normal 5 3 2 2 2 3" xfId="878" xr:uid="{7CFF9A09-51DD-458E-8503-578B7333FA82}"/>
    <cellStyle name="Normal 5 3 2 2 2 4" xfId="1127" xr:uid="{DB15FC18-6A0A-46FD-8A99-7D94D2D60F98}"/>
    <cellStyle name="Normal 5 3 2 2 3" xfId="261" xr:uid="{594A79A5-2E5E-4245-8C33-783D37C44E9F}"/>
    <cellStyle name="Normal 5 3 2 2 4" xfId="530" xr:uid="{92CC3B84-DC7C-44A0-9504-B6934D6AFDDD}"/>
    <cellStyle name="Normal 5 3 2 2 5" xfId="785" xr:uid="{9998E03C-A678-4C74-96A4-77044880F497}"/>
    <cellStyle name="Normal 5 3 2 2 6" xfId="1034" xr:uid="{0F4ECC0A-5357-4E2C-9047-7ACF149DF3C2}"/>
    <cellStyle name="Normal 5 3 2 3" xfId="327" xr:uid="{7F5BE483-A00B-4167-A594-33BC68DB8AD6}"/>
    <cellStyle name="Normal 5 3 2 3 2" xfId="590" xr:uid="{797605B7-5049-40ED-95BE-E11B71C1EF04}"/>
    <cellStyle name="Normal 5 3 2 3 3" xfId="845" xr:uid="{7328D361-3060-4D52-B0D9-69B4EE15C315}"/>
    <cellStyle name="Normal 5 3 2 3 4" xfId="1094" xr:uid="{7500A9D2-9A42-4971-8260-4B90A25FEF23}"/>
    <cellStyle name="Normal 5 3 2 4" xfId="226" xr:uid="{DB5FDF45-1870-46F1-B716-62FAA24DB422}"/>
    <cellStyle name="Normal 5 3 2 5" xfId="497" xr:uid="{5DE569C2-7656-44AE-829D-6D51A0C53538}"/>
    <cellStyle name="Normal 5 3 2 6" xfId="752" xr:uid="{C83BB40C-5981-49F0-B8F2-0B89A44D8E37}"/>
    <cellStyle name="Normal 5 3 2 7" xfId="1000" xr:uid="{282F78E7-BA4D-4247-A150-5B390AE64CB5}"/>
    <cellStyle name="Normal 5 3 3" xfId="102" xr:uid="{54C1EECC-68C4-4D28-9F6F-FCA7B0AC1A6C}"/>
    <cellStyle name="Normal 5 3 3 2" xfId="339" xr:uid="{8C1D2A87-800E-49CC-8A09-B6F9997BD7E4}"/>
    <cellStyle name="Normal 5 3 3 2 2" xfId="602" xr:uid="{BB36A3C5-AEA8-4948-8A29-394B6086FF5D}"/>
    <cellStyle name="Normal 5 3 3 2 3" xfId="857" xr:uid="{86CA2A00-CDCA-4237-A324-9C29F5725DCF}"/>
    <cellStyle name="Normal 5 3 3 2 4" xfId="1106" xr:uid="{D2D605E5-FAF6-4715-9ABC-980496C06E05}"/>
    <cellStyle name="Normal 5 3 3 3" xfId="239" xr:uid="{B90E546D-07E1-4CC3-AC80-1112284CCC0E}"/>
    <cellStyle name="Normal 5 3 3 4" xfId="509" xr:uid="{29A8AE25-EE5C-432A-8006-9A6D7C90F48A}"/>
    <cellStyle name="Normal 5 3 3 5" xfId="764" xr:uid="{92E1C443-2A25-4401-AA55-38018CE6FFCF}"/>
    <cellStyle name="Normal 5 3 3 6" xfId="1013" xr:uid="{EAECEA47-1A66-40DC-87EA-AAF12F261840}"/>
    <cellStyle name="Normal 5 3 4" xfId="112" xr:uid="{FCB331FA-B523-47B6-B153-F4BC3C954ED1}"/>
    <cellStyle name="Normal 5 3 4 2" xfId="349" xr:uid="{AF1528BE-1132-48C3-963E-6D1AA9BB1C87}"/>
    <cellStyle name="Normal 5 3 4 2 2" xfId="612" xr:uid="{9B26CCC8-60E4-4BEE-BE06-BF60D4107F6A}"/>
    <cellStyle name="Normal 5 3 4 2 3" xfId="867" xr:uid="{6FAA0836-B66D-4DBD-AEDB-074E7718E150}"/>
    <cellStyle name="Normal 5 3 4 2 4" xfId="1116" xr:uid="{EF1CFF3D-25F1-4BCE-96AA-F1B2D051E29B}"/>
    <cellStyle name="Normal 5 3 4 3" xfId="249" xr:uid="{B7BF2B41-9D59-4B69-9395-A064E05DF49E}"/>
    <cellStyle name="Normal 5 3 4 4" xfId="519" xr:uid="{5789A996-6B73-4BDF-B838-D196D0BDED7A}"/>
    <cellStyle name="Normal 5 3 4 5" xfId="774" xr:uid="{81DF0AD5-59A1-4686-B581-A681D8833CEC}"/>
    <cellStyle name="Normal 5 3 4 6" xfId="1023" xr:uid="{AC025D6E-D9C8-4D2C-AD3F-4E392AB26D08}"/>
    <cellStyle name="Normal 5 3 5" xfId="136" xr:uid="{6B386F70-55B4-4024-A124-885150BCB0D9}"/>
    <cellStyle name="Normal 5 3 5 2" xfId="371" xr:uid="{840E4137-DECC-4B00-A42B-1BAC811B9A96}"/>
    <cellStyle name="Normal 5 3 5 2 2" xfId="634" xr:uid="{F3EA82BB-1B0C-46E0-952E-BCC0F1A7DB4C}"/>
    <cellStyle name="Normal 5 3 5 2 3" xfId="889" xr:uid="{F2CADA94-E4A5-4B41-BFC0-867507966EF5}"/>
    <cellStyle name="Normal 5 3 5 2 4" xfId="1138" xr:uid="{27A0F067-48FE-4787-8D4F-20A66AD796A2}"/>
    <cellStyle name="Normal 5 3 5 3" xfId="272" xr:uid="{2F64B314-B45A-42D7-9AB3-355635F29E72}"/>
    <cellStyle name="Normal 5 3 5 4" xfId="541" xr:uid="{487C09F0-BBC2-4794-BEE6-65FDB1DAB9F0}"/>
    <cellStyle name="Normal 5 3 5 5" xfId="796" xr:uid="{0AB174A2-130A-4599-A7D2-11F4ECDE52D4}"/>
    <cellStyle name="Normal 5 3 5 6" xfId="1045" xr:uid="{60236BD5-5661-4E55-8AF0-F34BF5560DBC}"/>
    <cellStyle name="Normal 5 3 6" xfId="153" xr:uid="{D0A6DC3C-22CC-4F55-9E00-8B4D782C4985}"/>
    <cellStyle name="Normal 5 3 6 2" xfId="388" xr:uid="{EB14D5FE-C1BD-4E78-A5BF-A46B37E93595}"/>
    <cellStyle name="Normal 5 3 6 2 2" xfId="650" xr:uid="{7BA8677E-8301-4936-9D35-7D3F92FD37E9}"/>
    <cellStyle name="Normal 5 3 6 2 3" xfId="905" xr:uid="{0E6F9108-7DF2-4C2A-9994-2BEE2F33EAE1}"/>
    <cellStyle name="Normal 5 3 6 2 4" xfId="1154" xr:uid="{41347673-82FF-4BF3-9C86-B1105AD07FEA}"/>
    <cellStyle name="Normal 5 3 6 3" xfId="289" xr:uid="{D3DF866A-A600-4503-9663-8795588C3CEB}"/>
    <cellStyle name="Normal 5 3 6 4" xfId="557" xr:uid="{35AD48AA-ECA8-48D4-B25D-11F301A439A1}"/>
    <cellStyle name="Normal 5 3 6 5" xfId="812" xr:uid="{B07292FC-4D21-4DA8-8356-77609E559DB0}"/>
    <cellStyle name="Normal 5 3 6 6" xfId="1061" xr:uid="{10FBBC31-8C4F-435C-9A58-3872EB2306CF}"/>
    <cellStyle name="Normal 5 3 7" xfId="163" xr:uid="{74A01C74-7016-4BE8-B558-A99CE7EB91DF}"/>
    <cellStyle name="Normal 5 3 7 2" xfId="398" xr:uid="{DF34BD8F-8E9B-493B-A976-248638E5413B}"/>
    <cellStyle name="Normal 5 3 7 2 2" xfId="660" xr:uid="{06497777-1D0E-4F8C-9E6B-38715875D2B2}"/>
    <cellStyle name="Normal 5 3 7 2 3" xfId="915" xr:uid="{BC08AE88-6E03-419E-8118-B09D4FAAB988}"/>
    <cellStyle name="Normal 5 3 7 2 4" xfId="1164" xr:uid="{32B36825-4E38-4248-92AC-7B56B243C58D}"/>
    <cellStyle name="Normal 5 3 7 3" xfId="299" xr:uid="{DDBF3FBC-18E8-46F4-98BD-259D62DECA2C}"/>
    <cellStyle name="Normal 5 3 7 4" xfId="567" xr:uid="{4E41F345-E773-4C54-8092-7F72FAB3491D}"/>
    <cellStyle name="Normal 5 3 7 5" xfId="822" xr:uid="{68A5A1C3-BD9C-4C66-B7AA-DC7079D49A29}"/>
    <cellStyle name="Normal 5 3 7 6" xfId="1071" xr:uid="{E6795FB1-7B60-4D5C-8B28-D8C83BFD6BE7}"/>
    <cellStyle name="Normal 5 3 8" xfId="314" xr:uid="{897CEF36-3F8B-4257-8D52-57D4AAC5FF46}"/>
    <cellStyle name="Normal 5 3 8 2" xfId="579" xr:uid="{4677B072-E1F7-4949-99F5-F1F38830A2AC}"/>
    <cellStyle name="Normal 5 3 8 3" xfId="834" xr:uid="{DA476116-021E-4588-8F78-3B383C490D1C}"/>
    <cellStyle name="Normal 5 3 8 4" xfId="1083" xr:uid="{2FAE25B9-6006-47AA-A84A-1E26F48F8ED3}"/>
    <cellStyle name="Normal 5 3 9" xfId="213" xr:uid="{21490A63-3044-475D-BE67-D96E81B7CAD1}"/>
    <cellStyle name="Normal 5 3 9 2" xfId="486" xr:uid="{07D5A7D7-608A-4EC8-A7FE-F3BC08F7078F}"/>
    <cellStyle name="Normal 5 3 9 3" xfId="741" xr:uid="{839966F2-38E0-4C06-9E1B-6AFD49A84E1E}"/>
    <cellStyle name="Normal 5 3 9 4" xfId="989" xr:uid="{C74B8F20-0B55-4F56-9952-85F91BDCEF44}"/>
    <cellStyle name="Normal 5 4" xfId="68" xr:uid="{1D248593-5BAA-45A3-8C45-EEE1B41A9450}"/>
    <cellStyle name="Normal 5 5" xfId="310" xr:uid="{1B73FFAB-3E8F-4920-8BFF-0BABB11F318C}"/>
    <cellStyle name="Normal 5 5 2" xfId="576" xr:uid="{4F694241-8AF2-43EB-BFBE-ED331BDC475C}"/>
    <cellStyle name="Normal 5 5 3" xfId="831" xr:uid="{586F86FE-00B4-4D41-B102-9500506F83EC}"/>
    <cellStyle name="Normal 5 5 4" xfId="1080" xr:uid="{B2D165C3-1B50-4FBA-B95D-7EEBBBA5D897}"/>
    <cellStyle name="Normal 5 6" xfId="209" xr:uid="{79D15E01-9B6C-4643-AFF2-90BE40198F23}"/>
    <cellStyle name="Normal 5 7" xfId="174" xr:uid="{2F7432C4-F858-4253-893E-0AEEA4D72282}"/>
    <cellStyle name="Normal 5 7 2" xfId="457" xr:uid="{50E9CAA0-03EF-4FEA-953A-5C00CBCD5725}"/>
    <cellStyle name="Normal 5 7 3" xfId="721" xr:uid="{6DFA07B9-60F5-40BA-8ECD-644BBDED3941}"/>
    <cellStyle name="Normal 5 8" xfId="963" xr:uid="{2142BA88-4642-4040-9097-949AC81F146A}"/>
    <cellStyle name="Normal 50" xfId="430" xr:uid="{1E9E9BA7-EAB7-442F-957F-B7CD45BCE33D}"/>
    <cellStyle name="Normal 50 2" xfId="693" xr:uid="{F42FC587-589B-4944-B6E2-B6E3594C5044}"/>
    <cellStyle name="Normal 51" xfId="438" xr:uid="{FD55A075-615C-42BC-B5BD-EC38F949BEFC}"/>
    <cellStyle name="Normal 51 2" xfId="697" xr:uid="{64312996-B347-4DE5-BD51-C49086C2E17B}"/>
    <cellStyle name="Normal 52" xfId="441" xr:uid="{56D4E00D-C3D0-478F-8965-4AEF107B348A}"/>
    <cellStyle name="Normal 52 2" xfId="700" xr:uid="{CCA23E96-4DEF-47CD-83B6-D0BA69CFE017}"/>
    <cellStyle name="Normal 53" xfId="424" xr:uid="{A904D563-73C4-4AB0-9A66-32F23C5606A4}"/>
    <cellStyle name="Normal 53 2" xfId="685" xr:uid="{991112CA-5065-442A-AE56-9BA592203519}"/>
    <cellStyle name="Normal 54" xfId="425" xr:uid="{4B745E41-DB20-4FD9-9ECE-A5715D24688E}"/>
    <cellStyle name="Normal 54 2" xfId="686" xr:uid="{AB689619-6F21-4FBC-884F-B6C7EAFDE118}"/>
    <cellStyle name="Normal 55" xfId="429" xr:uid="{FE83C455-9BC1-45B6-9EBB-6D4977F3CD4A}"/>
    <cellStyle name="Normal 55 2" xfId="690" xr:uid="{671AB230-E381-43F9-B9F8-2A557F1E86C2}"/>
    <cellStyle name="Normal 56" xfId="443" xr:uid="{9B690172-0A02-406E-9C09-43E915B08AB1}"/>
    <cellStyle name="Normal 56 2" xfId="702" xr:uid="{2B224C56-5695-4A9F-965A-F0E58A0EEFB4}"/>
    <cellStyle name="Normal 57" xfId="224" xr:uid="{E8B25F6D-614D-4B3E-A401-1024E83BF730}"/>
    <cellStyle name="Normal 57 2" xfId="683" xr:uid="{519824F2-F530-46E4-A2D9-86EA9EA796F1}"/>
    <cellStyle name="Normal 58" xfId="435" xr:uid="{7402A16E-B0A0-4BA4-9BF6-D2013FA3466E}"/>
    <cellStyle name="Normal 58 2" xfId="691" xr:uid="{1377DAA5-3E09-4A7D-B11E-3F447DAAC3B0}"/>
    <cellStyle name="Normal 59" xfId="440" xr:uid="{ACD4DD21-CF8F-456B-997D-ADF68A5C186D}"/>
    <cellStyle name="Normal 59 2" xfId="681" xr:uid="{46856F1B-771D-4F94-B775-402934D0CA08}"/>
    <cellStyle name="Normal 6" xfId="25" xr:uid="{E96EA639-716B-493F-B550-FA8947647204}"/>
    <cellStyle name="Normal 6 10" xfId="214" xr:uid="{E1A39F08-31CF-402B-B032-71ED926EAE3D}"/>
    <cellStyle name="Normal 6 10 2" xfId="487" xr:uid="{6CA234CC-A261-4DC2-B4E1-C3D6D459A4E3}"/>
    <cellStyle name="Normal 6 10 3" xfId="742" xr:uid="{E8306670-6410-45D3-91BE-25B1D53F7F2C}"/>
    <cellStyle name="Normal 6 10 4" xfId="990" xr:uid="{60157E3F-3D8B-4F31-A892-64DC1BFDBA05}"/>
    <cellStyle name="Normal 6 11" xfId="414" xr:uid="{4248928B-B37F-4D6D-AFB3-DE2E1334D744}"/>
    <cellStyle name="Normal 6 11 2" xfId="674" xr:uid="{9DD9D04F-E331-4384-8BFE-799E8722B9A7}"/>
    <cellStyle name="Normal 6 11 3" xfId="929" xr:uid="{6A11815D-DB5E-44F5-A6B7-825AE08C15D5}"/>
    <cellStyle name="Normal 6 11 4" xfId="1178" xr:uid="{B10D65B7-8529-4910-BF12-4D3365CE92C0}"/>
    <cellStyle name="Normal 6 12" xfId="175" xr:uid="{BC7A0853-AC39-40CB-9AEE-F083D9E0D5A6}"/>
    <cellStyle name="Normal 6 12 2" xfId="458" xr:uid="{54B97BEE-D7E8-4582-BFE1-017C83D3BC60}"/>
    <cellStyle name="Normal 6 12 3" xfId="722" xr:uid="{D5D8A966-DF1D-45D3-B65B-1A991D210924}"/>
    <cellStyle name="Normal 6 13" xfId="448" xr:uid="{D161CB81-A833-4256-BD52-C966F6E32D0E}"/>
    <cellStyle name="Normal 6 14" xfId="714" xr:uid="{4D11532D-4C07-4C22-AF1C-BBCE6CDAE1C5}"/>
    <cellStyle name="Normal 6 15" xfId="939" xr:uid="{89B01FA5-4470-4C11-8266-7F2C915C818C}"/>
    <cellStyle name="Normal 6 16" xfId="950" xr:uid="{12B857D2-46BC-434A-8242-FC18E40EB2AD}"/>
    <cellStyle name="Normal 6 17" xfId="964" xr:uid="{125655AB-71BE-4BBA-850B-430A7EB7DC45}"/>
    <cellStyle name="Normal 6 2" xfId="59" xr:uid="{153242A3-9881-4B61-8E42-EFFA3A1EE01E}"/>
    <cellStyle name="Normal 6 2 10" xfId="417" xr:uid="{9F658B3D-8715-4272-8CCA-E97E11A26161}"/>
    <cellStyle name="Normal 6 2 10 2" xfId="677" xr:uid="{EBA1E165-6580-4202-9B44-DF3C2AD39E7C}"/>
    <cellStyle name="Normal 6 2 10 3" xfId="932" xr:uid="{AF73DC12-4357-4F9C-8B0A-D9C25DAF88C4}"/>
    <cellStyle name="Normal 6 2 10 4" xfId="1181" xr:uid="{5E09A70A-3C53-44B4-AFB4-29678E93B43E}"/>
    <cellStyle name="Normal 6 2 11" xfId="191" xr:uid="{C3C9C570-DE9C-46D0-8D14-58DECFB81C20}"/>
    <cellStyle name="Normal 6 2 11 2" xfId="468" xr:uid="{21B666DA-7C2B-49D0-B790-E910ABDF747F}"/>
    <cellStyle name="Normal 6 2 11 3" xfId="725" xr:uid="{F2679B11-79F1-4150-8831-9D6E05E63377}"/>
    <cellStyle name="Normal 6 2 12" xfId="451" xr:uid="{24F89C2C-EC19-4582-B21D-8E0BB020B740}"/>
    <cellStyle name="Normal 6 2 13" xfId="717" xr:uid="{38ADD4B8-3A24-4148-A5BD-883864791F1C}"/>
    <cellStyle name="Normal 6 2 14" xfId="942" xr:uid="{5E293FA0-2BB9-4C07-9D8D-BFE5ABD41CEB}"/>
    <cellStyle name="Normal 6 2 15" xfId="953" xr:uid="{8053AEC7-7C23-498D-8204-B1F25532A218}"/>
    <cellStyle name="Normal 6 2 16" xfId="972" xr:uid="{93E9FF70-E667-41ED-A1FB-FB2EED97CBB7}"/>
    <cellStyle name="Normal 6 2 2" xfId="78" xr:uid="{461F494D-D131-44B5-AB5C-D55678716345}"/>
    <cellStyle name="Normal 6 2 2 2" xfId="129" xr:uid="{E65D5896-862C-4154-8251-6CD4D955B927}"/>
    <cellStyle name="Normal 6 2 2 2 2" xfId="364" xr:uid="{1CF6D5CB-A9D9-4118-A3E2-47941C808926}"/>
    <cellStyle name="Normal 6 2 2 2 2 2" xfId="627" xr:uid="{F1587E84-2861-4305-825C-7BCAC7F33A5D}"/>
    <cellStyle name="Normal 6 2 2 2 2 3" xfId="882" xr:uid="{FE2920F8-0198-449F-A281-AD9EC4A5EB86}"/>
    <cellStyle name="Normal 6 2 2 2 2 4" xfId="1131" xr:uid="{7643B899-C1D7-4A9A-ACAC-3104B9A72F56}"/>
    <cellStyle name="Normal 6 2 2 2 3" xfId="265" xr:uid="{0944B37A-6D95-422A-BA8F-0F2261DE3E78}"/>
    <cellStyle name="Normal 6 2 2 2 4" xfId="534" xr:uid="{86D7A20D-1A38-4B57-B486-9380CD6981FF}"/>
    <cellStyle name="Normal 6 2 2 2 5" xfId="789" xr:uid="{261B4CEF-420A-4732-9E53-9234692D6E37}"/>
    <cellStyle name="Normal 6 2 2 2 6" xfId="1038" xr:uid="{CC1EA72B-0A94-4BCC-A4CD-38A563BAEE4A}"/>
    <cellStyle name="Normal 6 2 2 3" xfId="331" xr:uid="{A0E46DF7-A691-421F-8C30-333FECC6312C}"/>
    <cellStyle name="Normal 6 2 2 3 2" xfId="594" xr:uid="{16F5BB66-D2BA-4502-8A5E-D3A1D587C7D7}"/>
    <cellStyle name="Normal 6 2 2 3 3" xfId="849" xr:uid="{64997B62-DD8A-47A9-AB89-7DCCD4C9A007}"/>
    <cellStyle name="Normal 6 2 2 3 4" xfId="1098" xr:uid="{72A746CE-2A14-4E82-8285-4D884DBBB866}"/>
    <cellStyle name="Normal 6 2 2 4" xfId="230" xr:uid="{B42FC594-F1E1-45C3-B9C5-305E64267104}"/>
    <cellStyle name="Normal 6 2 2 4 2" xfId="501" xr:uid="{F862ABDD-B219-468E-A3E6-42EF0E6EE5E1}"/>
    <cellStyle name="Normal 6 2 2 4 3" xfId="756" xr:uid="{A3149223-E079-498F-A4E7-5A2449B4B8EE}"/>
    <cellStyle name="Normal 6 2 2 4 4" xfId="1004" xr:uid="{E89BE3BB-AAB9-4829-9597-39CADB98B497}"/>
    <cellStyle name="Normal 6 2 2 5" xfId="199" xr:uid="{33E8C7F9-EE87-4662-AE29-E3DE757BFE46}"/>
    <cellStyle name="Normal 6 2 2 6" xfId="476" xr:uid="{633815F8-D083-46EB-8DF9-FE60266675D0}"/>
    <cellStyle name="Normal 6 2 2 7" xfId="733" xr:uid="{554D17F2-C859-435C-9808-D3C2619A4FE6}"/>
    <cellStyle name="Normal 6 2 2 8" xfId="980" xr:uid="{9F07A704-BCF1-4764-BE17-72B6D52A7A27}"/>
    <cellStyle name="Normal 6 2 3" xfId="106" xr:uid="{3BDB6478-169D-4B7F-9C58-92CAFB5DADDC}"/>
    <cellStyle name="Normal 6 2 3 2" xfId="343" xr:uid="{5BD6FF55-2379-4EDC-8ECB-1E79A2BC9AD7}"/>
    <cellStyle name="Normal 6 2 3 2 2" xfId="606" xr:uid="{D4A74E41-8FEA-4AF2-8FA9-6AB7876993C2}"/>
    <cellStyle name="Normal 6 2 3 2 3" xfId="861" xr:uid="{09EC1F7E-BF37-40BD-AF0E-E27FD83263A6}"/>
    <cellStyle name="Normal 6 2 3 2 4" xfId="1110" xr:uid="{B1271F21-3E82-4C30-BDE9-870F612634FA}"/>
    <cellStyle name="Normal 6 2 3 3" xfId="243" xr:uid="{89210CA4-B3C1-4AB4-B195-82830BF08EE4}"/>
    <cellStyle name="Normal 6 2 3 4" xfId="513" xr:uid="{F4270D0A-0510-42B4-85A0-E6D0799EB275}"/>
    <cellStyle name="Normal 6 2 3 5" xfId="768" xr:uid="{26FE4BF4-7987-4BA1-89F3-D07DBC2A43D9}"/>
    <cellStyle name="Normal 6 2 3 6" xfId="1017" xr:uid="{1B961241-FD7F-447A-A255-3BF85BD13C35}"/>
    <cellStyle name="Normal 6 2 4" xfId="116" xr:uid="{E315FE11-781C-4DFA-85EB-A546D9FD4479}"/>
    <cellStyle name="Normal 6 2 4 2" xfId="353" xr:uid="{3A4099C8-5FD2-49A1-AF24-51FCB560BEFB}"/>
    <cellStyle name="Normal 6 2 4 2 2" xfId="616" xr:uid="{079EA9BF-1D2D-4BD8-95B1-DEA93BF94CAD}"/>
    <cellStyle name="Normal 6 2 4 2 3" xfId="871" xr:uid="{81B4F641-A856-4C57-9982-57A6BC90B5FD}"/>
    <cellStyle name="Normal 6 2 4 2 4" xfId="1120" xr:uid="{A823AD84-C40E-424B-A813-1425AF24FE1A}"/>
    <cellStyle name="Normal 6 2 4 3" xfId="253" xr:uid="{2477BAC1-1FB9-4CBD-872A-8BD9F7D357A2}"/>
    <cellStyle name="Normal 6 2 4 4" xfId="523" xr:uid="{5EC6B50C-2CD0-43E9-9DBA-6FF800C443FA}"/>
    <cellStyle name="Normal 6 2 4 5" xfId="778" xr:uid="{AA6AB570-46EF-4808-A1CA-E0F525098531}"/>
    <cellStyle name="Normal 6 2 4 6" xfId="1027" xr:uid="{805BF8AA-F131-4C0C-81F2-0EEEB13EAAB3}"/>
    <cellStyle name="Normal 6 2 5" xfId="140" xr:uid="{8B20AF93-D5CB-4C51-BA61-7EE26EF94291}"/>
    <cellStyle name="Normal 6 2 5 2" xfId="375" xr:uid="{D5FCE77B-4EA1-4A2B-BBA0-0293DCAF7A08}"/>
    <cellStyle name="Normal 6 2 5 2 2" xfId="638" xr:uid="{2829C55A-1019-4BC0-A2F1-B7DA3820D891}"/>
    <cellStyle name="Normal 6 2 5 2 3" xfId="893" xr:uid="{45D072A8-AD48-41E8-A64B-F9964842A906}"/>
    <cellStyle name="Normal 6 2 5 2 4" xfId="1142" xr:uid="{4C7B627A-84DB-452B-82CB-297B7318A2CE}"/>
    <cellStyle name="Normal 6 2 5 3" xfId="276" xr:uid="{9D66CF0E-CD72-4FAD-9C4B-AB80673FB69C}"/>
    <cellStyle name="Normal 6 2 5 4" xfId="545" xr:uid="{20FE25A8-F70D-4BE0-A68A-7A441D734FE4}"/>
    <cellStyle name="Normal 6 2 5 5" xfId="800" xr:uid="{82074276-A743-428B-90E8-593DBF224770}"/>
    <cellStyle name="Normal 6 2 5 6" xfId="1049" xr:uid="{E4B652D1-C4A9-481F-A761-81DAB438BA57}"/>
    <cellStyle name="Normal 6 2 6" xfId="157" xr:uid="{34ADA43C-F36F-4B11-94EF-AAC1E6B683DC}"/>
    <cellStyle name="Normal 6 2 6 2" xfId="392" xr:uid="{8C2BC425-88E6-498B-A490-673C3013A9C0}"/>
    <cellStyle name="Normal 6 2 6 2 2" xfId="654" xr:uid="{08D961A2-BE22-4F77-AAF3-0C04F3C93040}"/>
    <cellStyle name="Normal 6 2 6 2 3" xfId="909" xr:uid="{11939986-F4B3-4E78-9CFF-AC80C635072B}"/>
    <cellStyle name="Normal 6 2 6 2 4" xfId="1158" xr:uid="{DD939509-81F9-47CB-B4F7-BD73C385CF17}"/>
    <cellStyle name="Normal 6 2 6 3" xfId="293" xr:uid="{484B659A-E1C0-4846-BA33-C0DC18BC2216}"/>
    <cellStyle name="Normal 6 2 6 4" xfId="561" xr:uid="{E555C2C6-E45D-47F2-A577-5CA600E7A655}"/>
    <cellStyle name="Normal 6 2 6 5" xfId="816" xr:uid="{D35B5631-E5E1-4456-8E8F-AC7312CCB4CF}"/>
    <cellStyle name="Normal 6 2 6 6" xfId="1065" xr:uid="{A4288773-BAFA-4C98-A411-D4F7D099C5DF}"/>
    <cellStyle name="Normal 6 2 7" xfId="167" xr:uid="{67DCDD00-3C50-4215-A5DD-5B0818E09D36}"/>
    <cellStyle name="Normal 6 2 7 2" xfId="402" xr:uid="{469E4652-8905-431D-875E-14E728BD7C79}"/>
    <cellStyle name="Normal 6 2 7 2 2" xfId="664" xr:uid="{3D03F089-45BD-42EE-A3A5-F7646F0BD8B1}"/>
    <cellStyle name="Normal 6 2 7 2 3" xfId="919" xr:uid="{E43D9D91-1151-4DC1-9F6B-7FAF873F407A}"/>
    <cellStyle name="Normal 6 2 7 2 4" xfId="1168" xr:uid="{F82E4F29-BAE3-4E5E-B9DB-4BEF6C40610E}"/>
    <cellStyle name="Normal 6 2 7 3" xfId="303" xr:uid="{B8249223-DA74-4C3F-8005-C9D6D298EFDE}"/>
    <cellStyle name="Normal 6 2 7 4" xfId="571" xr:uid="{E9D756FC-70BE-4434-8B24-C03767808C41}"/>
    <cellStyle name="Normal 6 2 7 5" xfId="826" xr:uid="{B83ADD75-D522-4893-A0D9-F072A51C34BC}"/>
    <cellStyle name="Normal 6 2 7 6" xfId="1075" xr:uid="{7A84A9E2-74EE-4EDB-800A-6E8621E09B96}"/>
    <cellStyle name="Normal 6 2 8" xfId="320" xr:uid="{1E223BA7-8C12-4057-9B6E-1E19C3B81E79}"/>
    <cellStyle name="Normal 6 2 8 2" xfId="583" xr:uid="{1771E252-5B50-44D3-8A42-1138CD8F0E44}"/>
    <cellStyle name="Normal 6 2 8 3" xfId="838" xr:uid="{B158DB45-76DD-4A7D-9AE5-D186F15C8B10}"/>
    <cellStyle name="Normal 6 2 8 4" xfId="1087" xr:uid="{0544236C-99DF-4ED3-9948-7A2FDCBC4994}"/>
    <cellStyle name="Normal 6 2 9" xfId="217" xr:uid="{BFB0AD1C-17B8-484A-A9F1-9D11893A96A9}"/>
    <cellStyle name="Normal 6 2 9 2" xfId="490" xr:uid="{0B308BDC-0210-499C-8552-A47B341EC687}"/>
    <cellStyle name="Normal 6 2 9 3" xfId="745" xr:uid="{E676AF9D-98B0-44F3-B542-48F23680CF03}"/>
    <cellStyle name="Normal 6 2 9 4" xfId="993" xr:uid="{ACE3ED96-B40A-4F56-8693-34D79E23793A}"/>
    <cellStyle name="Normal 6 3" xfId="74" xr:uid="{0E758F37-1064-4CFD-BF34-EF4907DB9DD8}"/>
    <cellStyle name="Normal 6 3 2" xfId="126" xr:uid="{704D8E1C-43E3-40A7-B838-1BE2388B7B64}"/>
    <cellStyle name="Normal 6 3 2 2" xfId="361" xr:uid="{FDD81045-01D0-4DA5-91FE-2666E6EE5C67}"/>
    <cellStyle name="Normal 6 3 2 2 2" xfId="624" xr:uid="{4B017CDE-2C8C-49A7-A326-009EDD37A015}"/>
    <cellStyle name="Normal 6 3 2 2 3" xfId="879" xr:uid="{3B0CBCF7-F9FA-4F29-A80F-2D8270CED263}"/>
    <cellStyle name="Normal 6 3 2 2 4" xfId="1128" xr:uid="{E5689C33-C52F-496C-805B-1C09E2C3E326}"/>
    <cellStyle name="Normal 6 3 2 3" xfId="262" xr:uid="{C48383CA-0A6B-4B7D-8AEB-5ED5E22B9944}"/>
    <cellStyle name="Normal 6 3 2 4" xfId="531" xr:uid="{67BFB494-D192-4848-90CA-14D7A8817877}"/>
    <cellStyle name="Normal 6 3 2 5" xfId="786" xr:uid="{0EDA6391-6E2D-45B8-B65B-7313D703239F}"/>
    <cellStyle name="Normal 6 3 2 6" xfId="1035" xr:uid="{BBBB3B8B-3F41-49A1-8A2D-3B5F7AFD4E11}"/>
    <cellStyle name="Normal 6 3 3" xfId="328" xr:uid="{68C3066C-DAF9-4C7F-8334-E33C80850201}"/>
    <cellStyle name="Normal 6 3 3 2" xfId="591" xr:uid="{2D2B5E7B-BBB9-42CB-ABFA-697736A4B513}"/>
    <cellStyle name="Normal 6 3 3 3" xfId="846" xr:uid="{BF852D06-2737-4D7B-9178-9374B1DB8E1E}"/>
    <cellStyle name="Normal 6 3 3 4" xfId="1095" xr:uid="{EA510A5F-4322-4704-821B-7362699AD239}"/>
    <cellStyle name="Normal 6 3 4" xfId="227" xr:uid="{FCC527DA-7CAC-4F4F-BFA9-20A7861E2BA0}"/>
    <cellStyle name="Normal 6 3 4 2" xfId="498" xr:uid="{64AB7C72-C710-48E2-96B6-0C9165361244}"/>
    <cellStyle name="Normal 6 3 4 3" xfId="753" xr:uid="{A752107A-F44E-45A4-B95B-A4FCEBE470BF}"/>
    <cellStyle name="Normal 6 3 4 4" xfId="1001" xr:uid="{735B8227-7416-4C34-B0EA-ADE8663DE858}"/>
    <cellStyle name="Normal 6 3 5" xfId="196" xr:uid="{121E30A1-2256-46A4-9D72-CFD6703FC5A2}"/>
    <cellStyle name="Normal 6 3 6" xfId="473" xr:uid="{8A79F37C-1B8D-42FF-9214-F3BB2C177C5C}"/>
    <cellStyle name="Normal 6 3 7" xfId="730" xr:uid="{58373C4D-4F1B-44BE-93C1-88D17E144633}"/>
    <cellStyle name="Normal 6 3 8" xfId="977" xr:uid="{98741ABC-39A8-4F43-B538-242C3AD313B0}"/>
    <cellStyle name="Normal 6 4" xfId="103" xr:uid="{55D1F438-9F7A-4AF2-BEBC-CFD49D9D7033}"/>
    <cellStyle name="Normal 6 4 2" xfId="340" xr:uid="{FDC8F276-3739-4595-B5CC-2559F46B4CCA}"/>
    <cellStyle name="Normal 6 4 2 2" xfId="603" xr:uid="{64077452-6688-45A5-8032-68D812699DC5}"/>
    <cellStyle name="Normal 6 4 2 3" xfId="858" xr:uid="{77490F99-9245-4FF8-90F2-02A42E71F565}"/>
    <cellStyle name="Normal 6 4 2 4" xfId="1107" xr:uid="{96276F79-C0E6-47B7-98BE-C99194B59412}"/>
    <cellStyle name="Normal 6 4 3" xfId="240" xr:uid="{6F3D0A7C-5F4C-4CF3-9E9C-A511B78535A8}"/>
    <cellStyle name="Normal 6 4 4" xfId="510" xr:uid="{04D19AC3-E614-4990-816D-D2EDCC0B16A5}"/>
    <cellStyle name="Normal 6 4 5" xfId="765" xr:uid="{0DD907DC-1FD5-481F-8DB2-943AE9DA6CC3}"/>
    <cellStyle name="Normal 6 4 6" xfId="1014" xr:uid="{EA94313E-278A-49DC-A7B3-E12AD6594D87}"/>
    <cellStyle name="Normal 6 5" xfId="113" xr:uid="{7997F821-7152-46A7-88B8-85D0468E8FF0}"/>
    <cellStyle name="Normal 6 5 2" xfId="350" xr:uid="{B3E8D0DF-476D-4181-97FE-65E4ACFF45CB}"/>
    <cellStyle name="Normal 6 5 2 2" xfId="613" xr:uid="{79420D54-07B5-4585-BB9F-7A303F3C9859}"/>
    <cellStyle name="Normal 6 5 2 3" xfId="868" xr:uid="{4C477C97-8474-4A03-B607-6391AFF51383}"/>
    <cellStyle name="Normal 6 5 2 4" xfId="1117" xr:uid="{D3A5AF70-3735-4171-8A5A-F356515A110A}"/>
    <cellStyle name="Normal 6 5 3" xfId="250" xr:uid="{AC56E907-A8F5-4180-BD15-FB42C4894144}"/>
    <cellStyle name="Normal 6 5 4" xfId="520" xr:uid="{8E88B06A-808D-4897-AD88-27D1E3F5945B}"/>
    <cellStyle name="Normal 6 5 5" xfId="775" xr:uid="{36F870CD-249F-4ED7-A631-78882D0B4175}"/>
    <cellStyle name="Normal 6 5 6" xfId="1024" xr:uid="{EA146D3B-9773-4C24-B0A9-28BA9B239150}"/>
    <cellStyle name="Normal 6 6" xfId="137" xr:uid="{0D7BE9DC-F3A0-4ABB-A422-3DEFF7E2906F}"/>
    <cellStyle name="Normal 6 6 2" xfId="372" xr:uid="{08976DBE-B984-4C47-B95A-DEC3A0B5C411}"/>
    <cellStyle name="Normal 6 6 2 2" xfId="635" xr:uid="{A5F426A0-02D1-44A6-BFDC-3F673943F720}"/>
    <cellStyle name="Normal 6 6 2 3" xfId="890" xr:uid="{CD9C76BA-B2A9-4F1F-A86C-B94489F9AE92}"/>
    <cellStyle name="Normal 6 6 2 4" xfId="1139" xr:uid="{76CC2FF8-4A58-479C-BF97-5E567541EE0D}"/>
    <cellStyle name="Normal 6 6 3" xfId="273" xr:uid="{740373E9-F92F-4C85-BD62-E04641F1795E}"/>
    <cellStyle name="Normal 6 6 4" xfId="542" xr:uid="{88E88C09-D097-47B1-92D6-1FC0805B89A9}"/>
    <cellStyle name="Normal 6 6 5" xfId="797" xr:uid="{99F27501-220B-4973-8FF5-B027D26DB569}"/>
    <cellStyle name="Normal 6 6 6" xfId="1046" xr:uid="{9BFBB7E5-2242-45E7-9F2A-B1133073E5FD}"/>
    <cellStyle name="Normal 6 7" xfId="154" xr:uid="{FA8D3FF1-ED5F-42A0-A990-0537F18A935F}"/>
    <cellStyle name="Normal 6 7 2" xfId="389" xr:uid="{E67A806B-7AB6-4331-A87F-F04B96615239}"/>
    <cellStyle name="Normal 6 7 2 2" xfId="651" xr:uid="{C1E966B4-6EE2-4697-B259-75E7606574EF}"/>
    <cellStyle name="Normal 6 7 2 3" xfId="906" xr:uid="{14B1A701-972D-4DAC-9CBD-9D25CA15C68D}"/>
    <cellStyle name="Normal 6 7 2 4" xfId="1155" xr:uid="{B302FFEB-36D4-463B-9FBA-DBC8560F49BF}"/>
    <cellStyle name="Normal 6 7 3" xfId="290" xr:uid="{3BDEED23-7E66-4706-A12C-8173855B01C0}"/>
    <cellStyle name="Normal 6 7 4" xfId="558" xr:uid="{EC39FFE1-9DE3-4BE5-924F-AB732A76B147}"/>
    <cellStyle name="Normal 6 7 5" xfId="813" xr:uid="{13F6ACEE-70F9-4251-A91C-E1B40852739E}"/>
    <cellStyle name="Normal 6 7 6" xfId="1062" xr:uid="{03113AD5-FD3B-4EAC-AC84-42659B3AA201}"/>
    <cellStyle name="Normal 6 8" xfId="164" xr:uid="{90035FEB-16B5-43F8-A5AB-F11C24F0D9A1}"/>
    <cellStyle name="Normal 6 8 2" xfId="399" xr:uid="{248B6581-3313-480A-8B3E-2B913532B938}"/>
    <cellStyle name="Normal 6 8 2 2" xfId="661" xr:uid="{CAE1AF46-0BFB-40AE-9823-E92F8C9922B1}"/>
    <cellStyle name="Normal 6 8 2 3" xfId="916" xr:uid="{41EE99BA-8170-497A-85FE-DB8AE3E38C40}"/>
    <cellStyle name="Normal 6 8 2 4" xfId="1165" xr:uid="{53E6C590-329D-4225-987C-D26ED42AF74E}"/>
    <cellStyle name="Normal 6 8 3" xfId="300" xr:uid="{EDF9EFA3-8B97-40E9-93C0-FB1FBB085B8C}"/>
    <cellStyle name="Normal 6 8 4" xfId="568" xr:uid="{DB7C134C-A25E-4605-850E-8ADFE7C76F72}"/>
    <cellStyle name="Normal 6 8 5" xfId="823" xr:uid="{BBA5B5A5-A6D4-475A-B68E-C433D9805E14}"/>
    <cellStyle name="Normal 6 8 6" xfId="1072" xr:uid="{CBB9BA33-25D7-4426-9C59-97A144E3CA04}"/>
    <cellStyle name="Normal 6 9" xfId="311" xr:uid="{9C2C2F50-CFC9-455F-85E7-16FF6DD30C37}"/>
    <cellStyle name="Normal 6 9 2" xfId="577" xr:uid="{841D26CE-B872-4891-8428-72F12056FA7B}"/>
    <cellStyle name="Normal 6 9 3" xfId="832" xr:uid="{EAE48B09-C0FF-4920-A587-1F7B55BE7463}"/>
    <cellStyle name="Normal 6 9 4" xfId="1081" xr:uid="{749DBD62-998B-475D-B021-6510A6A6219E}"/>
    <cellStyle name="Normal 60" xfId="180" xr:uid="{4D6519FD-F18A-46AF-9F28-65B8EF215226}"/>
    <cellStyle name="Normal 60 2" xfId="692" xr:uid="{01C50465-87AD-4794-9261-0CF9F04B355A}"/>
    <cellStyle name="Normal 61" xfId="436" xr:uid="{55F7036B-3002-4A0C-8EB4-271FE2A6AB99}"/>
    <cellStyle name="Normal 61 2" xfId="694" xr:uid="{D624BD86-F159-4883-BB29-FCDFBC6B5FCC}"/>
    <cellStyle name="Normal 62" xfId="183" xr:uid="{76656386-21E0-46A0-8673-A3CB9107044B}"/>
    <cellStyle name="Normal 62 2" xfId="699" xr:uid="{08F792B5-60E5-4FCF-B1E6-D122B38C0CE2}"/>
    <cellStyle name="Normal 63" xfId="182" xr:uid="{B2544E84-D4FC-4935-8FEF-8A2F30F9CC49}"/>
    <cellStyle name="Normal 63 2" xfId="704" xr:uid="{7C6D3D73-4A8C-4E4D-ABAE-0A5CB2B82AAE}"/>
    <cellStyle name="Normal 64" xfId="432" xr:uid="{4675E299-B397-47D7-AB2F-C5E1DFA45681}"/>
    <cellStyle name="Normal 65" xfId="437" xr:uid="{B8574EE6-5B2A-4FCA-88F2-7CA2C018C617}"/>
    <cellStyle name="Normal 66" xfId="423" xr:uid="{45AFA7BD-7F06-4B19-BD04-37342DB2DC3F}"/>
    <cellStyle name="Normal 67" xfId="211" xr:uid="{225FF68D-F408-4047-8C60-501A8423F69E}"/>
    <cellStyle name="Normal 68" xfId="222" xr:uid="{DA4ED430-9DED-41E6-8022-EE20B19965CB}"/>
    <cellStyle name="Normal 69" xfId="431" xr:uid="{B05EDB75-FEE8-46DC-B7D1-7BAB9CBC60A1}"/>
    <cellStyle name="Normal 7" xfId="60" xr:uid="{9CB79E58-E9D4-4553-8710-7510230A3889}"/>
    <cellStyle name="Normal 7 10" xfId="418" xr:uid="{762F4530-0E66-44DA-9968-D84E9874F6A3}"/>
    <cellStyle name="Normal 7 10 2" xfId="678" xr:uid="{14D8931A-A8A5-4220-A4FA-5A8185AD57F4}"/>
    <cellStyle name="Normal 7 10 3" xfId="933" xr:uid="{E03526F5-58F4-4993-AA2A-4901FED8ADAE}"/>
    <cellStyle name="Normal 7 10 4" xfId="1182" xr:uid="{4F468DF9-77EC-43DC-9138-0C4105135C70}"/>
    <cellStyle name="Normal 7 11" xfId="192" xr:uid="{BCF336E5-4B72-4754-93D9-5559E6E95932}"/>
    <cellStyle name="Normal 7 11 2" xfId="469" xr:uid="{80B8CC27-C4E0-4714-91A9-4DD541F86301}"/>
    <cellStyle name="Normal 7 11 3" xfId="726" xr:uid="{2AC9ACA9-C092-4AB8-9A73-A2A5B650FD2C}"/>
    <cellStyle name="Normal 7 12" xfId="452" xr:uid="{79DCFB6E-2725-4367-BAA9-EDFADE8106DB}"/>
    <cellStyle name="Normal 7 13" xfId="718" xr:uid="{84B5D322-5B6E-404E-B919-4F4820F8BE3D}"/>
    <cellStyle name="Normal 7 14" xfId="943" xr:uid="{5374954B-07C3-4E72-935A-AF0118296F8E}"/>
    <cellStyle name="Normal 7 15" xfId="954" xr:uid="{854E0D98-6F72-4C12-9D4C-37AAE20B9881}"/>
    <cellStyle name="Normal 7 16" xfId="973" xr:uid="{51D01AC4-F8E3-4A21-99A9-57A294D48703}"/>
    <cellStyle name="Normal 7 2" xfId="79" xr:uid="{8EF88899-48F1-44CA-9F5B-7FDA27AEF353}"/>
    <cellStyle name="Normal 7 2 2" xfId="130" xr:uid="{16C37405-86AC-4EEC-BDF0-607A7B105B41}"/>
    <cellStyle name="Normal 7 2 2 2" xfId="365" xr:uid="{3AF3C128-2D3F-496E-8EEA-F205DB70D7BC}"/>
    <cellStyle name="Normal 7 2 2 2 2" xfId="628" xr:uid="{C59C4F9A-626C-4783-BACD-8550205B6239}"/>
    <cellStyle name="Normal 7 2 2 2 3" xfId="883" xr:uid="{58932A5B-BAD5-4EF1-9F17-075E5B097945}"/>
    <cellStyle name="Normal 7 2 2 2 4" xfId="1132" xr:uid="{820EBBC3-44FB-4BD2-8E0E-A5386242C097}"/>
    <cellStyle name="Normal 7 2 2 3" xfId="266" xr:uid="{E950026C-7121-46FB-9F24-0E180EAE3ABE}"/>
    <cellStyle name="Normal 7 2 2 4" xfId="535" xr:uid="{717B1A5D-FCC7-4230-A8C4-49E29F7F0D67}"/>
    <cellStyle name="Normal 7 2 2 5" xfId="790" xr:uid="{8AC549CC-33DC-49FE-AB18-FD5CF011C1F3}"/>
    <cellStyle name="Normal 7 2 2 6" xfId="1039" xr:uid="{8CCE97B4-074A-45E8-9007-4D97DA63212D}"/>
    <cellStyle name="Normal 7 2 3" xfId="332" xr:uid="{94200495-A37A-48D3-B4DB-163335BB1AD9}"/>
    <cellStyle name="Normal 7 2 3 2" xfId="595" xr:uid="{2AA1A95B-EE67-48FC-B843-3D8E6CB25DD8}"/>
    <cellStyle name="Normal 7 2 3 3" xfId="850" xr:uid="{B7962C20-2995-407F-9D11-0C64AE6705B7}"/>
    <cellStyle name="Normal 7 2 3 4" xfId="1099" xr:uid="{AF572044-006F-493F-B481-8A08866860F5}"/>
    <cellStyle name="Normal 7 2 4" xfId="231" xr:uid="{2701FC2C-7421-4040-9FEB-D856B16577CA}"/>
    <cellStyle name="Normal 7 2 4 2" xfId="502" xr:uid="{1EDC1475-922B-4495-BB88-6B62D027ED33}"/>
    <cellStyle name="Normal 7 2 4 3" xfId="757" xr:uid="{E6F3DE8B-ACAA-4330-9C41-8680E027B428}"/>
    <cellStyle name="Normal 7 2 4 4" xfId="1005" xr:uid="{160AA2D5-6AC9-463C-84C0-F1D8C63A7528}"/>
    <cellStyle name="Normal 7 2 5" xfId="200" xr:uid="{96682558-176E-4852-9FEB-7058F08C4500}"/>
    <cellStyle name="Normal 7 2 6" xfId="477" xr:uid="{7851CF9A-8FD5-45BD-8620-1148CA12FE2A}"/>
    <cellStyle name="Normal 7 2 7" xfId="734" xr:uid="{67B459FF-AF3F-4E7C-85C4-EDE0D9FD96DA}"/>
    <cellStyle name="Normal 7 2 8" xfId="981" xr:uid="{A7E07B4C-7CAC-4A45-BF9E-9FB4A7F7ED72}"/>
    <cellStyle name="Normal 7 3" xfId="107" xr:uid="{DBCDF4B4-D088-4704-A1BE-82D014F0B746}"/>
    <cellStyle name="Normal 7 3 2" xfId="344" xr:uid="{7BD5FAE4-FCD6-4FC3-84AB-C8D86F0FB792}"/>
    <cellStyle name="Normal 7 3 2 2" xfId="607" xr:uid="{D0255F0C-74B0-4CBE-A039-2D467DF371C0}"/>
    <cellStyle name="Normal 7 3 2 3" xfId="862" xr:uid="{8FFEAE6B-AEA5-4009-A354-33F251387A8F}"/>
    <cellStyle name="Normal 7 3 2 4" xfId="1111" xr:uid="{767EBEAB-A44E-4D0F-B282-D6A49A60D92E}"/>
    <cellStyle name="Normal 7 3 3" xfId="244" xr:uid="{FAE1C559-7A9C-46C2-B61A-3FD02CC53121}"/>
    <cellStyle name="Normal 7 3 4" xfId="514" xr:uid="{A6B78742-76DE-4811-9570-6E599C1D3D77}"/>
    <cellStyle name="Normal 7 3 5" xfId="769" xr:uid="{B862BA2B-D0FD-42A0-97B7-CB6A7C5A5625}"/>
    <cellStyle name="Normal 7 3 6" xfId="1018" xr:uid="{95B098AA-FD76-4B14-97BA-177E86016A6A}"/>
    <cellStyle name="Normal 7 4" xfId="117" xr:uid="{C2183E12-D27A-4455-84E6-C72498973310}"/>
    <cellStyle name="Normal 7 4 2" xfId="354" xr:uid="{78BA015C-E7F2-4227-8E98-F7A137F048EC}"/>
    <cellStyle name="Normal 7 4 2 2" xfId="617" xr:uid="{6D43B7E1-25D9-4B03-B383-48C016B8BBDF}"/>
    <cellStyle name="Normal 7 4 2 3" xfId="872" xr:uid="{292578F7-0EA7-4212-9079-C317734991D1}"/>
    <cellStyle name="Normal 7 4 2 4" xfId="1121" xr:uid="{4C846179-9767-41B7-969F-2CFDFD4DC61F}"/>
    <cellStyle name="Normal 7 4 3" xfId="254" xr:uid="{E6588232-85D8-4549-B360-6A9FFC915864}"/>
    <cellStyle name="Normal 7 4 4" xfId="524" xr:uid="{EA066D82-90A1-4431-B11C-D38B34C93AAE}"/>
    <cellStyle name="Normal 7 4 5" xfId="779" xr:uid="{EF6E409B-E7A1-44E3-BA0B-37BEA5F4CDD6}"/>
    <cellStyle name="Normal 7 4 6" xfId="1028" xr:uid="{77AFC112-A88E-4214-B8BF-BCFD6EA71CB0}"/>
    <cellStyle name="Normal 7 5" xfId="141" xr:uid="{164BEB77-9622-4049-943F-B898162A2F45}"/>
    <cellStyle name="Normal 7 5 2" xfId="376" xr:uid="{1C2F80C5-97A6-4338-ABF3-26D2DAE9EBBF}"/>
    <cellStyle name="Normal 7 5 2 2" xfId="639" xr:uid="{021F613E-C429-4B6B-90A8-F5E3379B46B5}"/>
    <cellStyle name="Normal 7 5 2 3" xfId="894" xr:uid="{C1559647-06C6-475D-98F9-C907E249FB88}"/>
    <cellStyle name="Normal 7 5 2 4" xfId="1143" xr:uid="{35E6D091-6831-44C0-96AE-EB3079701363}"/>
    <cellStyle name="Normal 7 5 3" xfId="277" xr:uid="{5AD6BDA6-F3E3-44A1-B412-752686F34E74}"/>
    <cellStyle name="Normal 7 5 4" xfId="546" xr:uid="{F7217AA3-447E-4F8D-BCAA-0A801D27EAA1}"/>
    <cellStyle name="Normal 7 5 5" xfId="801" xr:uid="{0C5C5000-DC0F-4B21-9070-95A00FFE2486}"/>
    <cellStyle name="Normal 7 5 6" xfId="1050" xr:uid="{79178479-62CE-461B-91A6-721ADB5A682B}"/>
    <cellStyle name="Normal 7 6" xfId="158" xr:uid="{3BD375C4-1B2C-4390-825E-06A1AB9E2EB0}"/>
    <cellStyle name="Normal 7 6 2" xfId="393" xr:uid="{2C15B08D-2F61-4EFA-B7DE-752D6E05CFE6}"/>
    <cellStyle name="Normal 7 6 2 2" xfId="655" xr:uid="{4B5ADCB7-3F23-479A-9525-2F5DC7AB2C01}"/>
    <cellStyle name="Normal 7 6 2 3" xfId="910" xr:uid="{8EFB7C5E-10FE-43CD-9F0F-DDD5F8F3DF3E}"/>
    <cellStyle name="Normal 7 6 2 4" xfId="1159" xr:uid="{5D595776-BE52-4282-81B1-F580F9643464}"/>
    <cellStyle name="Normal 7 6 3" xfId="294" xr:uid="{728829ED-14C8-4C9F-840E-7C4F299451B2}"/>
    <cellStyle name="Normal 7 6 4" xfId="562" xr:uid="{4E039BAC-1284-4834-BB7A-043C7FD8CC3F}"/>
    <cellStyle name="Normal 7 6 5" xfId="817" xr:uid="{09D695E7-0F82-452A-AB95-E87EE26D7223}"/>
    <cellStyle name="Normal 7 6 6" xfId="1066" xr:uid="{8F813825-81EC-4361-9658-33B3BC33795B}"/>
    <cellStyle name="Normal 7 7" xfId="168" xr:uid="{C1C40C16-1F83-44C0-82F3-75327C5C6634}"/>
    <cellStyle name="Normal 7 7 2" xfId="403" xr:uid="{5ED3DF4E-3F60-4679-BA5C-41C6E4786D2C}"/>
    <cellStyle name="Normal 7 7 2 2" xfId="665" xr:uid="{1489C750-F95A-4977-84F4-4A466C34CF7A}"/>
    <cellStyle name="Normal 7 7 2 3" xfId="920" xr:uid="{9E30261C-86C8-4DF8-9CFB-577AE3C95617}"/>
    <cellStyle name="Normal 7 7 2 4" xfId="1169" xr:uid="{572D5260-3EA4-4239-8D85-1B72DD9E4E86}"/>
    <cellStyle name="Normal 7 7 3" xfId="304" xr:uid="{15BDD12B-E473-4C0D-925D-942228779C24}"/>
    <cellStyle name="Normal 7 7 4" xfId="572" xr:uid="{F737C021-EF29-4784-B9F0-190C17CC6399}"/>
    <cellStyle name="Normal 7 7 5" xfId="827" xr:uid="{652BC918-236D-4577-B12F-B7E9C74D61DD}"/>
    <cellStyle name="Normal 7 7 6" xfId="1076" xr:uid="{D1E455A6-511F-48C2-8E41-375A50A87F26}"/>
    <cellStyle name="Normal 7 8" xfId="321" xr:uid="{066E105F-F829-41FC-96D5-FFF7B1863963}"/>
    <cellStyle name="Normal 7 8 2" xfId="584" xr:uid="{A873DF38-AF23-4527-A0C8-CEBB27CC25D0}"/>
    <cellStyle name="Normal 7 8 3" xfId="839" xr:uid="{1AD89F2A-910B-46B6-AB23-FBB0CC2E088B}"/>
    <cellStyle name="Normal 7 8 4" xfId="1088" xr:uid="{A0234579-1439-4E78-99F5-201BDC5B181F}"/>
    <cellStyle name="Normal 7 9" xfId="218" xr:uid="{1242B68A-B42F-437B-A8EC-0EA6B59ADB29}"/>
    <cellStyle name="Normal 7 9 2" xfId="491" xr:uid="{7A53A1BF-1599-41E5-AE86-68142FFA1ABB}"/>
    <cellStyle name="Normal 7 9 3" xfId="746" xr:uid="{A1908503-2B9D-4FF3-AE52-C192DA497706}"/>
    <cellStyle name="Normal 7 9 4" xfId="994" xr:uid="{03CB3C5E-DAE0-4CBB-B73C-578185804E25}"/>
    <cellStyle name="Normal 70" xfId="184" xr:uid="{8FEEA31A-ADDA-4965-B491-3BBFD99F2BEC}"/>
    <cellStyle name="Normal 71" xfId="181" xr:uid="{53299BDC-7C30-4127-A91B-5C595C887C5D}"/>
    <cellStyle name="Normal 72" xfId="421" xr:uid="{2FF383CC-CAD1-4D29-9D3D-6DDB508F277D}"/>
    <cellStyle name="Normal 73" xfId="961" xr:uid="{95164349-CA25-4987-B3CD-F25A551020A1}"/>
    <cellStyle name="Normal 74" xfId="966" xr:uid="{2FC0EAE5-CB6C-4A22-B46F-BE768D3FE638}"/>
    <cellStyle name="Normal 75" xfId="965" xr:uid="{8237A245-2285-4DE7-800A-A78178E1E51B}"/>
    <cellStyle name="Normal 76" xfId="967" xr:uid="{BADD66E0-14BA-4690-BD23-423A15804947}"/>
    <cellStyle name="Normal 77" xfId="987" xr:uid="{96A64921-E0F0-45BB-B1F4-06A859351FDA}"/>
    <cellStyle name="Normal 78" xfId="969" xr:uid="{CB7A483E-968A-4E5A-ADC2-56882E79BC18}"/>
    <cellStyle name="Normal 79" xfId="968" xr:uid="{1BEF86F7-19A1-4870-AD5F-0BD4165099E6}"/>
    <cellStyle name="Normal 8" xfId="62" xr:uid="{988AC511-D49C-4E86-AE11-6FBDE3704FAD}"/>
    <cellStyle name="Normal 80" xfId="1008" xr:uid="{718D4BFD-F1D9-4B8C-92AE-788F9BA1C184}"/>
    <cellStyle name="Normal 81" xfId="1184" xr:uid="{DAE444AD-D96B-4225-9530-77E81C41EB2E}"/>
    <cellStyle name="Normal 82" xfId="1185" xr:uid="{7F93CFCC-8BF3-4806-83A8-8BBD0F0D2355}"/>
    <cellStyle name="Normal 83" xfId="6" xr:uid="{59CA13D5-DD74-43A1-AE04-CDD9FD64218B}"/>
    <cellStyle name="Normal 84" xfId="12" xr:uid="{446EB86F-6C3C-4173-A634-6FE6E94678F8}"/>
    <cellStyle name="Normal 9" xfId="65" xr:uid="{E66291D7-F7D4-471F-AA2E-B0AA418D4E0D}"/>
    <cellStyle name="Normal 9 2" xfId="70" xr:uid="{6D5CD3AC-2AE4-4A0C-8DD2-B85EADFF18C6}"/>
    <cellStyle name="Normal 9 2 2" xfId="123" xr:uid="{79EEFF94-ED59-4D8B-84A7-26BC3BEAC967}"/>
    <cellStyle name="Normal 9 3" xfId="89" xr:uid="{DA761183-136A-412A-B42F-609D1E79CB19}"/>
    <cellStyle name="Normal 9 4" xfId="120" xr:uid="{7FB33D8B-A2F0-42B2-9EC6-EAD65AB5136C}"/>
    <cellStyle name="Percent 2" xfId="56" xr:uid="{5632A539-F066-4CE3-BEC8-F2E791DD8C95}"/>
    <cellStyle name="Percent 3" xfId="21" xr:uid="{BD370FF4-2607-4CFA-8A49-DBB9169E238E}"/>
    <cellStyle name="Percent 4" xfId="706" xr:uid="{83D8A853-898D-44B9-B837-CBECF8573958}"/>
    <cellStyle name="rf0" xfId="26" xr:uid="{B30CA9BD-82D9-48C8-AD25-275463D6E54A}"/>
    <cellStyle name="rf1" xfId="27" xr:uid="{80BB80C6-258B-47D5-A169-B569697155FB}"/>
    <cellStyle name="rf10" xfId="34" xr:uid="{E736A31E-3DA7-4F76-B0FC-B5E5D1975AA2}"/>
    <cellStyle name="rf11" xfId="35" xr:uid="{FE07A638-4EF3-4A99-B0B6-F222853A6E76}"/>
    <cellStyle name="rf12" xfId="36" xr:uid="{BE9D9F0C-70E9-4CC3-BBD8-9D9FCFE10A1C}"/>
    <cellStyle name="rf13" xfId="37" xr:uid="{F8E1D61B-B961-4023-8610-A65483053605}"/>
    <cellStyle name="rf14" xfId="38" xr:uid="{BC23C025-621C-4DEC-8ECF-A3395F78AACE}"/>
    <cellStyle name="rf15" xfId="39" xr:uid="{67814D7F-DD6B-4AFA-9D52-B417E9ECA961}"/>
    <cellStyle name="rf16" xfId="40" xr:uid="{473E0EF8-34C5-4BFE-802E-8D40192587A5}"/>
    <cellStyle name="rf17" xfId="41" xr:uid="{C2AB1A53-EE40-46EE-A5BA-1DC873C780B1}"/>
    <cellStyle name="rf18" xfId="42" xr:uid="{F76FC23B-A212-4D65-93B7-1B7CB59AE1CC}"/>
    <cellStyle name="rf19" xfId="43" xr:uid="{9E4F0EB1-75C0-4061-9220-A451A2B593D6}"/>
    <cellStyle name="rf2" xfId="28" xr:uid="{D5441093-9E20-4B2B-8EE8-7D1FBB856625}"/>
    <cellStyle name="rf20" xfId="44" xr:uid="{24582351-5738-4BE5-A12F-64A9FF33E9A4}"/>
    <cellStyle name="rf21" xfId="45" xr:uid="{009ECA59-B12D-4C7A-8406-AD506A40F523}"/>
    <cellStyle name="rf22" xfId="46" xr:uid="{FCDE691C-86EF-470F-BC4A-EBB75AB0F273}"/>
    <cellStyle name="rf23" xfId="47" xr:uid="{C23F7802-44F9-4FA0-981D-DEBBAA83EC40}"/>
    <cellStyle name="rf24" xfId="48" xr:uid="{5EEB2FBB-5567-4646-939E-97608B7B2D01}"/>
    <cellStyle name="rf25" xfId="49" xr:uid="{FA8153EF-B5F2-484C-90C5-D5B7BE1A4594}"/>
    <cellStyle name="rf26" xfId="50" xr:uid="{1817A5DF-A9DD-4B64-874E-0DBA819EC424}"/>
    <cellStyle name="rf27" xfId="51" xr:uid="{62EF4D02-6317-43A3-B067-6B38DDE48231}"/>
    <cellStyle name="rf28" xfId="52" xr:uid="{A18C1E72-5629-4AEA-B677-85B3519ACE13}"/>
    <cellStyle name="rf29" xfId="53" xr:uid="{FA68E0DA-D42B-4EDE-A95C-2A9752498F72}"/>
    <cellStyle name="rf3" xfId="29" xr:uid="{2A8353E3-4E34-497E-9D4A-C679C05E8165}"/>
    <cellStyle name="rf30" xfId="54" xr:uid="{D735963E-E005-4203-9DAE-F8B0AF150CAF}"/>
    <cellStyle name="rf31" xfId="55" xr:uid="{57DEFBAC-8476-415C-9907-AA3765CD4B58}"/>
    <cellStyle name="rf4" xfId="30" xr:uid="{6BA31C7B-D9D8-41DB-B39B-D3167CD6C2C7}"/>
    <cellStyle name="rf5" xfId="17" xr:uid="{4E98F7D8-45D7-4251-B756-E26DD37B50D2}"/>
    <cellStyle name="rf6" xfId="31" xr:uid="{296957C2-41CC-4650-B780-B5257FE1F0AE}"/>
    <cellStyle name="rf7" xfId="32" xr:uid="{686E494E-E8F6-4805-92FC-35B82FDD4A31}"/>
    <cellStyle name="rf8" xfId="18" xr:uid="{C45835CA-7712-4B0B-BD6E-F35A246EBD3F}"/>
    <cellStyle name="rf9" xfId="33" xr:uid="{F65520EB-E8A3-4BA2-ABB6-1173CCB5B440}"/>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tabSelected="1" view="pageBreakPreview" zoomScaleNormal="100" zoomScaleSheetLayoutView="100" workbookViewId="0">
      <selection activeCell="C29" sqref="C29"/>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8" t="s">
        <v>305</v>
      </c>
      <c r="B1" s="129"/>
      <c r="C1" s="129"/>
      <c r="D1" s="51"/>
      <c r="E1" s="51"/>
      <c r="F1" s="51"/>
      <c r="G1" s="51"/>
      <c r="H1" s="51"/>
      <c r="I1" s="51"/>
      <c r="J1" s="52"/>
    </row>
    <row r="2" spans="1:20" ht="14.45" customHeight="1" x14ac:dyDescent="0.25">
      <c r="A2" s="130" t="s">
        <v>321</v>
      </c>
      <c r="B2" s="131"/>
      <c r="C2" s="131"/>
      <c r="D2" s="131"/>
      <c r="E2" s="131"/>
      <c r="F2" s="131"/>
      <c r="G2" s="131"/>
      <c r="H2" s="131"/>
      <c r="I2" s="131"/>
      <c r="J2" s="132"/>
      <c r="N2" s="34">
        <v>1</v>
      </c>
    </row>
    <row r="3" spans="1:20" x14ac:dyDescent="0.25">
      <c r="A3" s="53"/>
      <c r="B3" s="54"/>
      <c r="C3" s="54"/>
      <c r="D3" s="54"/>
      <c r="E3" s="54"/>
      <c r="F3" s="54"/>
      <c r="G3" s="54"/>
      <c r="H3" s="54"/>
      <c r="I3" s="54"/>
      <c r="J3" s="55"/>
      <c r="N3" s="34">
        <v>2</v>
      </c>
    </row>
    <row r="4" spans="1:20" ht="33.6" customHeight="1" x14ac:dyDescent="0.25">
      <c r="A4" s="133" t="s">
        <v>306</v>
      </c>
      <c r="B4" s="134"/>
      <c r="C4" s="134"/>
      <c r="D4" s="134"/>
      <c r="E4" s="135" t="s">
        <v>453</v>
      </c>
      <c r="F4" s="136"/>
      <c r="G4" s="56" t="s">
        <v>0</v>
      </c>
      <c r="H4" s="135" t="s">
        <v>470</v>
      </c>
      <c r="I4" s="136"/>
      <c r="J4" s="57"/>
      <c r="N4" s="34">
        <v>3</v>
      </c>
    </row>
    <row r="5" spans="1:20" s="33" customFormat="1" ht="10.15" customHeight="1" x14ac:dyDescent="0.25">
      <c r="A5" s="137"/>
      <c r="B5" s="138"/>
      <c r="C5" s="138"/>
      <c r="D5" s="138"/>
      <c r="E5" s="138"/>
      <c r="F5" s="138"/>
      <c r="G5" s="138"/>
      <c r="H5" s="138"/>
      <c r="I5" s="138"/>
      <c r="J5" s="139"/>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7" t="s">
        <v>330</v>
      </c>
      <c r="B10" s="148"/>
      <c r="C10" s="148"/>
      <c r="D10" s="148"/>
      <c r="E10" s="148"/>
      <c r="F10" s="148"/>
      <c r="G10" s="148"/>
      <c r="H10" s="148"/>
      <c r="I10" s="148"/>
      <c r="J10" s="66"/>
    </row>
    <row r="11" spans="1:20" ht="24.6" customHeight="1" x14ac:dyDescent="0.25">
      <c r="A11" s="149" t="s">
        <v>307</v>
      </c>
      <c r="B11" s="150"/>
      <c r="C11" s="142" t="s">
        <v>454</v>
      </c>
      <c r="D11" s="143"/>
      <c r="E11" s="67"/>
      <c r="F11" s="151" t="s">
        <v>331</v>
      </c>
      <c r="G11" s="141"/>
      <c r="H11" s="152" t="s">
        <v>455</v>
      </c>
      <c r="I11" s="153"/>
      <c r="J11" s="68"/>
    </row>
    <row r="12" spans="1:20" ht="14.45" customHeight="1" x14ac:dyDescent="0.25">
      <c r="A12" s="69"/>
      <c r="B12" s="70"/>
      <c r="C12" s="70"/>
      <c r="D12" s="70"/>
      <c r="E12" s="145"/>
      <c r="F12" s="145"/>
      <c r="G12" s="145"/>
      <c r="H12" s="145"/>
      <c r="I12" s="71"/>
      <c r="J12" s="68"/>
    </row>
    <row r="13" spans="1:20" ht="21" customHeight="1" x14ac:dyDescent="0.25">
      <c r="A13" s="140" t="s">
        <v>322</v>
      </c>
      <c r="B13" s="141"/>
      <c r="C13" s="142" t="s">
        <v>456</v>
      </c>
      <c r="D13" s="143"/>
      <c r="E13" s="144"/>
      <c r="F13" s="145"/>
      <c r="G13" s="145"/>
      <c r="H13" s="145"/>
      <c r="I13" s="71"/>
      <c r="J13" s="68"/>
    </row>
    <row r="14" spans="1:20" ht="10.9" customHeight="1" x14ac:dyDescent="0.25">
      <c r="A14" s="67"/>
      <c r="B14" s="71"/>
      <c r="C14" s="47"/>
      <c r="D14" s="47"/>
      <c r="E14" s="146"/>
      <c r="F14" s="146"/>
      <c r="G14" s="146"/>
      <c r="H14" s="146"/>
      <c r="I14" s="70"/>
      <c r="J14" s="72"/>
    </row>
    <row r="15" spans="1:20" ht="22.9" customHeight="1" x14ac:dyDescent="0.25">
      <c r="A15" s="140" t="s">
        <v>308</v>
      </c>
      <c r="B15" s="141"/>
      <c r="C15" s="142" t="s">
        <v>457</v>
      </c>
      <c r="D15" s="143"/>
      <c r="E15" s="160"/>
      <c r="F15" s="161"/>
      <c r="G15" s="73" t="s">
        <v>332</v>
      </c>
      <c r="H15" s="152" t="s">
        <v>459</v>
      </c>
      <c r="I15" s="153"/>
      <c r="J15" s="74"/>
    </row>
    <row r="16" spans="1:20" ht="10.9" customHeight="1" x14ac:dyDescent="0.25">
      <c r="A16" s="67"/>
      <c r="B16" s="71"/>
      <c r="C16" s="70"/>
      <c r="D16" s="70"/>
      <c r="E16" s="146"/>
      <c r="F16" s="146"/>
      <c r="G16" s="162"/>
      <c r="H16" s="162"/>
      <c r="I16" s="70"/>
      <c r="J16" s="72"/>
    </row>
    <row r="17" spans="1:10" ht="22.9" customHeight="1" x14ac:dyDescent="0.25">
      <c r="A17" s="75"/>
      <c r="B17" s="73" t="s">
        <v>333</v>
      </c>
      <c r="C17" s="142" t="s">
        <v>458</v>
      </c>
      <c r="D17" s="143"/>
      <c r="E17" s="76"/>
      <c r="F17" s="76"/>
      <c r="G17" s="76"/>
      <c r="H17" s="76"/>
      <c r="I17" s="76"/>
      <c r="J17" s="74"/>
    </row>
    <row r="18" spans="1:10" x14ac:dyDescent="0.25">
      <c r="A18" s="154"/>
      <c r="B18" s="155"/>
      <c r="C18" s="146"/>
      <c r="D18" s="146"/>
      <c r="E18" s="146"/>
      <c r="F18" s="146"/>
      <c r="G18" s="146"/>
      <c r="H18" s="146"/>
      <c r="I18" s="70"/>
      <c r="J18" s="72"/>
    </row>
    <row r="19" spans="1:10" x14ac:dyDescent="0.25">
      <c r="A19" s="149" t="s">
        <v>309</v>
      </c>
      <c r="B19" s="156"/>
      <c r="C19" s="157" t="s">
        <v>460</v>
      </c>
      <c r="D19" s="158"/>
      <c r="E19" s="158"/>
      <c r="F19" s="158"/>
      <c r="G19" s="158"/>
      <c r="H19" s="158"/>
      <c r="I19" s="158"/>
      <c r="J19" s="159"/>
    </row>
    <row r="20" spans="1:10" x14ac:dyDescent="0.25">
      <c r="A20" s="69"/>
      <c r="B20" s="70"/>
      <c r="C20" s="77"/>
      <c r="D20" s="70"/>
      <c r="E20" s="146"/>
      <c r="F20" s="146"/>
      <c r="G20" s="146"/>
      <c r="H20" s="146"/>
      <c r="I20" s="70"/>
      <c r="J20" s="72"/>
    </row>
    <row r="21" spans="1:10" x14ac:dyDescent="0.25">
      <c r="A21" s="149" t="s">
        <v>310</v>
      </c>
      <c r="B21" s="156"/>
      <c r="C21" s="152">
        <v>51000</v>
      </c>
      <c r="D21" s="153"/>
      <c r="E21" s="146"/>
      <c r="F21" s="146"/>
      <c r="G21" s="157" t="s">
        <v>461</v>
      </c>
      <c r="H21" s="158"/>
      <c r="I21" s="158"/>
      <c r="J21" s="159"/>
    </row>
    <row r="22" spans="1:10" x14ac:dyDescent="0.25">
      <c r="A22" s="69"/>
      <c r="B22" s="70"/>
      <c r="C22" s="70"/>
      <c r="D22" s="70"/>
      <c r="E22" s="146"/>
      <c r="F22" s="146"/>
      <c r="G22" s="146"/>
      <c r="H22" s="146"/>
      <c r="I22" s="70"/>
      <c r="J22" s="72"/>
    </row>
    <row r="23" spans="1:10" x14ac:dyDescent="0.25">
      <c r="A23" s="149" t="s">
        <v>311</v>
      </c>
      <c r="B23" s="156"/>
      <c r="C23" s="157" t="s">
        <v>462</v>
      </c>
      <c r="D23" s="158"/>
      <c r="E23" s="158"/>
      <c r="F23" s="158"/>
      <c r="G23" s="158"/>
      <c r="H23" s="158"/>
      <c r="I23" s="158"/>
      <c r="J23" s="159"/>
    </row>
    <row r="24" spans="1:10" x14ac:dyDescent="0.25">
      <c r="A24" s="69"/>
      <c r="B24" s="70"/>
      <c r="C24" s="47"/>
      <c r="D24" s="70"/>
      <c r="E24" s="146"/>
      <c r="F24" s="146"/>
      <c r="G24" s="146"/>
      <c r="H24" s="146"/>
      <c r="I24" s="70"/>
      <c r="J24" s="72"/>
    </row>
    <row r="25" spans="1:10" x14ac:dyDescent="0.25">
      <c r="A25" s="149" t="s">
        <v>312</v>
      </c>
      <c r="B25" s="156"/>
      <c r="C25" s="164" t="s">
        <v>463</v>
      </c>
      <c r="D25" s="165"/>
      <c r="E25" s="165"/>
      <c r="F25" s="165"/>
      <c r="G25" s="165"/>
      <c r="H25" s="165"/>
      <c r="I25" s="165"/>
      <c r="J25" s="166"/>
    </row>
    <row r="26" spans="1:10" x14ac:dyDescent="0.25">
      <c r="A26" s="69"/>
      <c r="B26" s="70"/>
      <c r="C26" s="77"/>
      <c r="D26" s="70"/>
      <c r="E26" s="146"/>
      <c r="F26" s="146"/>
      <c r="G26" s="146"/>
      <c r="H26" s="146"/>
      <c r="I26" s="70"/>
      <c r="J26" s="72"/>
    </row>
    <row r="27" spans="1:10" x14ac:dyDescent="0.25">
      <c r="A27" s="149" t="s">
        <v>313</v>
      </c>
      <c r="B27" s="156"/>
      <c r="C27" s="164" t="s">
        <v>464</v>
      </c>
      <c r="D27" s="165"/>
      <c r="E27" s="165"/>
      <c r="F27" s="165"/>
      <c r="G27" s="165"/>
      <c r="H27" s="165"/>
      <c r="I27" s="165"/>
      <c r="J27" s="166"/>
    </row>
    <row r="28" spans="1:10" ht="13.9" customHeight="1" x14ac:dyDescent="0.25">
      <c r="A28" s="69"/>
      <c r="B28" s="70"/>
      <c r="C28" s="77"/>
      <c r="D28" s="70"/>
      <c r="E28" s="146"/>
      <c r="F28" s="146"/>
      <c r="G28" s="146"/>
      <c r="H28" s="146"/>
      <c r="I28" s="70"/>
      <c r="J28" s="72"/>
    </row>
    <row r="29" spans="1:10" ht="22.9" customHeight="1" x14ac:dyDescent="0.25">
      <c r="A29" s="140" t="s">
        <v>323</v>
      </c>
      <c r="B29" s="156"/>
      <c r="C29" s="18">
        <v>131</v>
      </c>
      <c r="D29" s="78"/>
      <c r="E29" s="163"/>
      <c r="F29" s="163"/>
      <c r="G29" s="163"/>
      <c r="H29" s="163"/>
      <c r="I29" s="79"/>
      <c r="J29" s="80"/>
    </row>
    <row r="30" spans="1:10" x14ac:dyDescent="0.25">
      <c r="A30" s="69"/>
      <c r="B30" s="70"/>
      <c r="C30" s="70"/>
      <c r="D30" s="70"/>
      <c r="E30" s="146"/>
      <c r="F30" s="146"/>
      <c r="G30" s="146"/>
      <c r="H30" s="146"/>
      <c r="I30" s="79"/>
      <c r="J30" s="80"/>
    </row>
    <row r="31" spans="1:10" x14ac:dyDescent="0.25">
      <c r="A31" s="149" t="s">
        <v>314</v>
      </c>
      <c r="B31" s="156"/>
      <c r="C31" s="19" t="s">
        <v>336</v>
      </c>
      <c r="D31" s="167" t="s">
        <v>334</v>
      </c>
      <c r="E31" s="168"/>
      <c r="F31" s="168"/>
      <c r="G31" s="168"/>
      <c r="H31" s="70"/>
      <c r="I31" s="81" t="s">
        <v>335</v>
      </c>
      <c r="J31" s="82" t="s">
        <v>336</v>
      </c>
    </row>
    <row r="32" spans="1:10" x14ac:dyDescent="0.25">
      <c r="A32" s="149"/>
      <c r="B32" s="156"/>
      <c r="C32" s="83"/>
      <c r="D32" s="56"/>
      <c r="E32" s="161"/>
      <c r="F32" s="161"/>
      <c r="G32" s="161"/>
      <c r="H32" s="161"/>
      <c r="I32" s="79"/>
      <c r="J32" s="80"/>
    </row>
    <row r="33" spans="1:10" x14ac:dyDescent="0.25">
      <c r="A33" s="149" t="s">
        <v>324</v>
      </c>
      <c r="B33" s="156"/>
      <c r="C33" s="18" t="s">
        <v>338</v>
      </c>
      <c r="D33" s="167" t="s">
        <v>337</v>
      </c>
      <c r="E33" s="168"/>
      <c r="F33" s="168"/>
      <c r="G33" s="168"/>
      <c r="H33" s="76"/>
      <c r="I33" s="81" t="s">
        <v>338</v>
      </c>
      <c r="J33" s="82" t="s">
        <v>339</v>
      </c>
    </row>
    <row r="34" spans="1:10" x14ac:dyDescent="0.25">
      <c r="A34" s="69"/>
      <c r="B34" s="70"/>
      <c r="C34" s="70"/>
      <c r="D34" s="70"/>
      <c r="E34" s="146"/>
      <c r="F34" s="146"/>
      <c r="G34" s="146"/>
      <c r="H34" s="146"/>
      <c r="I34" s="70"/>
      <c r="J34" s="72"/>
    </row>
    <row r="35" spans="1:10" x14ac:dyDescent="0.25">
      <c r="A35" s="167" t="s">
        <v>325</v>
      </c>
      <c r="B35" s="168"/>
      <c r="C35" s="168"/>
      <c r="D35" s="168"/>
      <c r="E35" s="168" t="s">
        <v>315</v>
      </c>
      <c r="F35" s="168"/>
      <c r="G35" s="168"/>
      <c r="H35" s="168"/>
      <c r="I35" s="168"/>
      <c r="J35" s="84" t="s">
        <v>316</v>
      </c>
    </row>
    <row r="36" spans="1:10" x14ac:dyDescent="0.25">
      <c r="A36" s="69"/>
      <c r="B36" s="70"/>
      <c r="C36" s="70"/>
      <c r="D36" s="70"/>
      <c r="E36" s="146"/>
      <c r="F36" s="146"/>
      <c r="G36" s="146"/>
      <c r="H36" s="146"/>
      <c r="I36" s="70"/>
      <c r="J36" s="80"/>
    </row>
    <row r="37" spans="1:10" x14ac:dyDescent="0.25">
      <c r="A37" s="169" t="s">
        <v>467</v>
      </c>
      <c r="B37" s="170"/>
      <c r="C37" s="170"/>
      <c r="D37" s="170"/>
      <c r="E37" s="169" t="s">
        <v>468</v>
      </c>
      <c r="F37" s="170"/>
      <c r="G37" s="170"/>
      <c r="H37" s="170"/>
      <c r="I37" s="171"/>
      <c r="J37" s="48" t="s">
        <v>469</v>
      </c>
    </row>
    <row r="38" spans="1:10" x14ac:dyDescent="0.25">
      <c r="A38" s="39"/>
      <c r="B38" s="47"/>
      <c r="C38" s="50"/>
      <c r="D38" s="172"/>
      <c r="E38" s="172"/>
      <c r="F38" s="172"/>
      <c r="G38" s="172"/>
      <c r="H38" s="172"/>
      <c r="I38" s="172"/>
      <c r="J38" s="40"/>
    </row>
    <row r="39" spans="1:10" x14ac:dyDescent="0.25">
      <c r="A39" s="169"/>
      <c r="B39" s="170"/>
      <c r="C39" s="170"/>
      <c r="D39" s="171"/>
      <c r="E39" s="169"/>
      <c r="F39" s="170"/>
      <c r="G39" s="170"/>
      <c r="H39" s="170"/>
      <c r="I39" s="171"/>
      <c r="J39" s="18"/>
    </row>
    <row r="40" spans="1:10" x14ac:dyDescent="0.25">
      <c r="A40" s="39"/>
      <c r="B40" s="47"/>
      <c r="C40" s="50"/>
      <c r="D40" s="49"/>
      <c r="E40" s="172"/>
      <c r="F40" s="172"/>
      <c r="G40" s="172"/>
      <c r="H40" s="172"/>
      <c r="I40" s="46"/>
      <c r="J40" s="40"/>
    </row>
    <row r="41" spans="1:10" x14ac:dyDescent="0.25">
      <c r="A41" s="169"/>
      <c r="B41" s="170"/>
      <c r="C41" s="170"/>
      <c r="D41" s="171"/>
      <c r="E41" s="169"/>
      <c r="F41" s="170"/>
      <c r="G41" s="170"/>
      <c r="H41" s="170"/>
      <c r="I41" s="171"/>
      <c r="J41" s="18"/>
    </row>
    <row r="42" spans="1:10" x14ac:dyDescent="0.25">
      <c r="A42" s="39"/>
      <c r="B42" s="47"/>
      <c r="C42" s="50"/>
      <c r="D42" s="49"/>
      <c r="E42" s="172"/>
      <c r="F42" s="172"/>
      <c r="G42" s="172"/>
      <c r="H42" s="172"/>
      <c r="I42" s="46"/>
      <c r="J42" s="40"/>
    </row>
    <row r="43" spans="1:10" x14ac:dyDescent="0.25">
      <c r="A43" s="169"/>
      <c r="B43" s="170"/>
      <c r="C43" s="170"/>
      <c r="D43" s="171"/>
      <c r="E43" s="169"/>
      <c r="F43" s="170"/>
      <c r="G43" s="170"/>
      <c r="H43" s="170"/>
      <c r="I43" s="171"/>
      <c r="J43" s="18"/>
    </row>
    <row r="44" spans="1:10" x14ac:dyDescent="0.25">
      <c r="A44" s="41"/>
      <c r="B44" s="50"/>
      <c r="C44" s="174"/>
      <c r="D44" s="174"/>
      <c r="E44" s="162"/>
      <c r="F44" s="162"/>
      <c r="G44" s="174"/>
      <c r="H44" s="174"/>
      <c r="I44" s="174"/>
      <c r="J44" s="40"/>
    </row>
    <row r="45" spans="1:10" x14ac:dyDescent="0.25">
      <c r="A45" s="169"/>
      <c r="B45" s="170"/>
      <c r="C45" s="170"/>
      <c r="D45" s="171"/>
      <c r="E45" s="169"/>
      <c r="F45" s="170"/>
      <c r="G45" s="170"/>
      <c r="H45" s="170"/>
      <c r="I45" s="171"/>
      <c r="J45" s="18"/>
    </row>
    <row r="46" spans="1:10" x14ac:dyDescent="0.25">
      <c r="A46" s="41"/>
      <c r="B46" s="50"/>
      <c r="C46" s="50"/>
      <c r="D46" s="47"/>
      <c r="E46" s="162"/>
      <c r="F46" s="162"/>
      <c r="G46" s="174"/>
      <c r="H46" s="174"/>
      <c r="I46" s="47"/>
      <c r="J46" s="40"/>
    </row>
    <row r="47" spans="1:10" x14ac:dyDescent="0.25">
      <c r="A47" s="169"/>
      <c r="B47" s="170"/>
      <c r="C47" s="170"/>
      <c r="D47" s="171"/>
      <c r="E47" s="169"/>
      <c r="F47" s="170"/>
      <c r="G47" s="170"/>
      <c r="H47" s="170"/>
      <c r="I47" s="171"/>
      <c r="J47" s="18"/>
    </row>
    <row r="48" spans="1:10" x14ac:dyDescent="0.25">
      <c r="A48" s="85"/>
      <c r="B48" s="77"/>
      <c r="C48" s="77"/>
      <c r="D48" s="70"/>
      <c r="E48" s="146"/>
      <c r="F48" s="146"/>
      <c r="G48" s="173"/>
      <c r="H48" s="173"/>
      <c r="I48" s="70"/>
      <c r="J48" s="86" t="s">
        <v>340</v>
      </c>
    </row>
    <row r="49" spans="1:10" x14ac:dyDescent="0.25">
      <c r="A49" s="85"/>
      <c r="B49" s="77"/>
      <c r="C49" s="77"/>
      <c r="D49" s="70"/>
      <c r="E49" s="146"/>
      <c r="F49" s="146"/>
      <c r="G49" s="173"/>
      <c r="H49" s="173"/>
      <c r="I49" s="70"/>
      <c r="J49" s="86" t="s">
        <v>341</v>
      </c>
    </row>
    <row r="50" spans="1:10" ht="14.45" customHeight="1" x14ac:dyDescent="0.25">
      <c r="A50" s="140" t="s">
        <v>317</v>
      </c>
      <c r="B50" s="151"/>
      <c r="C50" s="152" t="s">
        <v>341</v>
      </c>
      <c r="D50" s="153"/>
      <c r="E50" s="179" t="s">
        <v>342</v>
      </c>
      <c r="F50" s="180"/>
      <c r="G50" s="157"/>
      <c r="H50" s="158"/>
      <c r="I50" s="158"/>
      <c r="J50" s="159"/>
    </row>
    <row r="51" spans="1:10" x14ac:dyDescent="0.25">
      <c r="A51" s="85"/>
      <c r="B51" s="77"/>
      <c r="C51" s="173"/>
      <c r="D51" s="173"/>
      <c r="E51" s="146"/>
      <c r="F51" s="146"/>
      <c r="G51" s="181" t="s">
        <v>343</v>
      </c>
      <c r="H51" s="181"/>
      <c r="I51" s="181"/>
      <c r="J51" s="63"/>
    </row>
    <row r="52" spans="1:10" ht="13.9" customHeight="1" x14ac:dyDescent="0.25">
      <c r="A52" s="140" t="s">
        <v>318</v>
      </c>
      <c r="B52" s="151"/>
      <c r="C52" s="157" t="s">
        <v>465</v>
      </c>
      <c r="D52" s="158"/>
      <c r="E52" s="158"/>
      <c r="F52" s="158"/>
      <c r="G52" s="158"/>
      <c r="H52" s="158"/>
      <c r="I52" s="158"/>
      <c r="J52" s="159"/>
    </row>
    <row r="53" spans="1:10" x14ac:dyDescent="0.25">
      <c r="A53" s="69"/>
      <c r="B53" s="70"/>
      <c r="C53" s="163" t="s">
        <v>319</v>
      </c>
      <c r="D53" s="163"/>
      <c r="E53" s="163"/>
      <c r="F53" s="163"/>
      <c r="G53" s="163"/>
      <c r="H53" s="163"/>
      <c r="I53" s="163"/>
      <c r="J53" s="72"/>
    </row>
    <row r="54" spans="1:10" x14ac:dyDescent="0.25">
      <c r="A54" s="140" t="s">
        <v>320</v>
      </c>
      <c r="B54" s="151"/>
      <c r="C54" s="175" t="s">
        <v>466</v>
      </c>
      <c r="D54" s="176"/>
      <c r="E54" s="177"/>
      <c r="F54" s="146"/>
      <c r="G54" s="146"/>
      <c r="H54" s="168"/>
      <c r="I54" s="168"/>
      <c r="J54" s="178"/>
    </row>
    <row r="55" spans="1:10" x14ac:dyDescent="0.25">
      <c r="A55" s="69"/>
      <c r="B55" s="70"/>
      <c r="C55" s="77"/>
      <c r="D55" s="70"/>
      <c r="E55" s="146"/>
      <c r="F55" s="146"/>
      <c r="G55" s="146"/>
      <c r="H55" s="146"/>
      <c r="I55" s="70"/>
      <c r="J55" s="72"/>
    </row>
    <row r="56" spans="1:10" ht="14.45" customHeight="1" x14ac:dyDescent="0.25">
      <c r="A56" s="140" t="s">
        <v>312</v>
      </c>
      <c r="B56" s="151"/>
      <c r="C56" s="182" t="s">
        <v>463</v>
      </c>
      <c r="D56" s="183"/>
      <c r="E56" s="183"/>
      <c r="F56" s="183"/>
      <c r="G56" s="183"/>
      <c r="H56" s="183"/>
      <c r="I56" s="183"/>
      <c r="J56" s="184"/>
    </row>
    <row r="57" spans="1:10" x14ac:dyDescent="0.25">
      <c r="A57" s="69"/>
      <c r="B57" s="70"/>
      <c r="C57" s="70"/>
      <c r="D57" s="70"/>
      <c r="E57" s="146"/>
      <c r="F57" s="146"/>
      <c r="G57" s="146"/>
      <c r="H57" s="146"/>
      <c r="I57" s="70"/>
      <c r="J57" s="72"/>
    </row>
    <row r="58" spans="1:10" x14ac:dyDescent="0.25">
      <c r="A58" s="140" t="s">
        <v>344</v>
      </c>
      <c r="B58" s="151"/>
      <c r="C58" s="182"/>
      <c r="D58" s="183"/>
      <c r="E58" s="183"/>
      <c r="F58" s="183"/>
      <c r="G58" s="183"/>
      <c r="H58" s="183"/>
      <c r="I58" s="183"/>
      <c r="J58" s="184"/>
    </row>
    <row r="59" spans="1:10" ht="14.45" customHeight="1" x14ac:dyDescent="0.25">
      <c r="A59" s="69"/>
      <c r="B59" s="70"/>
      <c r="C59" s="185" t="s">
        <v>345</v>
      </c>
      <c r="D59" s="185"/>
      <c r="E59" s="185"/>
      <c r="F59" s="185"/>
      <c r="G59" s="70"/>
      <c r="H59" s="70"/>
      <c r="I59" s="70"/>
      <c r="J59" s="72"/>
    </row>
    <row r="60" spans="1:10" x14ac:dyDescent="0.25">
      <c r="A60" s="140" t="s">
        <v>346</v>
      </c>
      <c r="B60" s="151"/>
      <c r="C60" s="182"/>
      <c r="D60" s="183"/>
      <c r="E60" s="183"/>
      <c r="F60" s="183"/>
      <c r="G60" s="183"/>
      <c r="H60" s="183"/>
      <c r="I60" s="183"/>
      <c r="J60" s="184"/>
    </row>
    <row r="61" spans="1:10" ht="14.45" customHeight="1" x14ac:dyDescent="0.25">
      <c r="A61" s="87"/>
      <c r="B61" s="88"/>
      <c r="C61" s="186" t="s">
        <v>347</v>
      </c>
      <c r="D61" s="186"/>
      <c r="E61" s="186"/>
      <c r="F61" s="186"/>
      <c r="G61" s="186"/>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0866141732283472" right="0.70866141732283472" top="0.74803149606299213" bottom="0.74803149606299213" header="0.31496062992125984" footer="0.31496062992125984"/>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5" zoomScaleNormal="100" zoomScaleSheetLayoutView="100" workbookViewId="0">
      <selection activeCell="H5" sqref="H5"/>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90" t="s">
        <v>1</v>
      </c>
      <c r="B1" s="191"/>
      <c r="C1" s="191"/>
      <c r="D1" s="191"/>
      <c r="E1" s="191"/>
      <c r="F1" s="191"/>
      <c r="G1" s="191"/>
      <c r="H1" s="191"/>
      <c r="I1" s="191"/>
    </row>
    <row r="2" spans="1:9" x14ac:dyDescent="0.2">
      <c r="A2" s="192" t="s">
        <v>471</v>
      </c>
      <c r="B2" s="193"/>
      <c r="C2" s="193"/>
      <c r="D2" s="193"/>
      <c r="E2" s="193"/>
      <c r="F2" s="193"/>
      <c r="G2" s="193"/>
      <c r="H2" s="193"/>
      <c r="I2" s="193"/>
    </row>
    <row r="3" spans="1:9" x14ac:dyDescent="0.2">
      <c r="A3" s="194" t="s">
        <v>442</v>
      </c>
      <c r="B3" s="194"/>
      <c r="C3" s="194"/>
      <c r="D3" s="194"/>
      <c r="E3" s="194"/>
      <c r="F3" s="194"/>
      <c r="G3" s="194"/>
      <c r="H3" s="194"/>
      <c r="I3" s="194"/>
    </row>
    <row r="4" spans="1:9" x14ac:dyDescent="0.2">
      <c r="A4" s="195" t="s">
        <v>452</v>
      </c>
      <c r="B4" s="196"/>
      <c r="C4" s="196"/>
      <c r="D4" s="196"/>
      <c r="E4" s="196"/>
      <c r="F4" s="196"/>
      <c r="G4" s="196"/>
      <c r="H4" s="196"/>
      <c r="I4" s="197"/>
    </row>
    <row r="5" spans="1:9" ht="45" x14ac:dyDescent="0.2">
      <c r="A5" s="200" t="s">
        <v>2</v>
      </c>
      <c r="B5" s="201"/>
      <c r="C5" s="201"/>
      <c r="D5" s="201"/>
      <c r="E5" s="201"/>
      <c r="F5" s="201"/>
      <c r="G5" s="45" t="s">
        <v>101</v>
      </c>
      <c r="H5" s="6" t="s">
        <v>294</v>
      </c>
      <c r="I5" s="6" t="s">
        <v>295</v>
      </c>
    </row>
    <row r="6" spans="1:9" x14ac:dyDescent="0.2">
      <c r="A6" s="198">
        <v>1</v>
      </c>
      <c r="B6" s="199"/>
      <c r="C6" s="199"/>
      <c r="D6" s="199"/>
      <c r="E6" s="199"/>
      <c r="F6" s="199"/>
      <c r="G6" s="44">
        <v>2</v>
      </c>
      <c r="H6" s="6">
        <v>3</v>
      </c>
      <c r="I6" s="6">
        <v>4</v>
      </c>
    </row>
    <row r="7" spans="1:9" x14ac:dyDescent="0.2">
      <c r="A7" s="202"/>
      <c r="B7" s="202"/>
      <c r="C7" s="202"/>
      <c r="D7" s="202"/>
      <c r="E7" s="202"/>
      <c r="F7" s="202"/>
      <c r="G7" s="202"/>
      <c r="H7" s="202"/>
      <c r="I7" s="202"/>
    </row>
    <row r="8" spans="1:9" ht="12.75" customHeight="1" x14ac:dyDescent="0.2">
      <c r="A8" s="203" t="s">
        <v>4</v>
      </c>
      <c r="B8" s="203"/>
      <c r="C8" s="203"/>
      <c r="D8" s="203"/>
      <c r="E8" s="203"/>
      <c r="F8" s="203"/>
      <c r="G8" s="7">
        <v>1</v>
      </c>
      <c r="H8" s="90">
        <v>0</v>
      </c>
      <c r="I8" s="90">
        <v>0</v>
      </c>
    </row>
    <row r="9" spans="1:9" ht="12.75" customHeight="1" x14ac:dyDescent="0.2">
      <c r="A9" s="189" t="s">
        <v>300</v>
      </c>
      <c r="B9" s="189"/>
      <c r="C9" s="189"/>
      <c r="D9" s="189"/>
      <c r="E9" s="189"/>
      <c r="F9" s="189"/>
      <c r="G9" s="8">
        <v>2</v>
      </c>
      <c r="H9" s="91">
        <f>H10+H17+H27+H38+H43</f>
        <v>18804718.32</v>
      </c>
      <c r="I9" s="91">
        <f>I10+I17+I27+I38+I43</f>
        <v>18227067.48</v>
      </c>
    </row>
    <row r="10" spans="1:9" ht="12.75" customHeight="1" x14ac:dyDescent="0.2">
      <c r="A10" s="188" t="s">
        <v>5</v>
      </c>
      <c r="B10" s="188"/>
      <c r="C10" s="188"/>
      <c r="D10" s="188"/>
      <c r="E10" s="188"/>
      <c r="F10" s="188"/>
      <c r="G10" s="8">
        <v>3</v>
      </c>
      <c r="H10" s="91">
        <f>H11+H12+H13+H14+H15+H16</f>
        <v>65484.27</v>
      </c>
      <c r="I10" s="91">
        <f>I11+I12+I13+I14+I15+I16</f>
        <v>55872.33</v>
      </c>
    </row>
    <row r="11" spans="1:9" ht="12.75" customHeight="1" x14ac:dyDescent="0.2">
      <c r="A11" s="187" t="s">
        <v>6</v>
      </c>
      <c r="B11" s="187"/>
      <c r="C11" s="187"/>
      <c r="D11" s="187"/>
      <c r="E11" s="187"/>
      <c r="F11" s="187"/>
      <c r="G11" s="7">
        <v>4</v>
      </c>
      <c r="H11" s="90">
        <v>0</v>
      </c>
      <c r="I11" s="90">
        <v>0</v>
      </c>
    </row>
    <row r="12" spans="1:9" ht="22.9" customHeight="1" x14ac:dyDescent="0.2">
      <c r="A12" s="187" t="s">
        <v>7</v>
      </c>
      <c r="B12" s="187"/>
      <c r="C12" s="187"/>
      <c r="D12" s="187"/>
      <c r="E12" s="187"/>
      <c r="F12" s="187"/>
      <c r="G12" s="7">
        <v>5</v>
      </c>
      <c r="H12" s="90">
        <v>65484.27</v>
      </c>
      <c r="I12" s="90">
        <v>55872.33</v>
      </c>
    </row>
    <row r="13" spans="1:9" ht="12.75" customHeight="1" x14ac:dyDescent="0.2">
      <c r="A13" s="187" t="s">
        <v>8</v>
      </c>
      <c r="B13" s="187"/>
      <c r="C13" s="187"/>
      <c r="D13" s="187"/>
      <c r="E13" s="187"/>
      <c r="F13" s="187"/>
      <c r="G13" s="7">
        <v>6</v>
      </c>
      <c r="H13" s="90">
        <v>0</v>
      </c>
      <c r="I13" s="90">
        <v>0</v>
      </c>
    </row>
    <row r="14" spans="1:9" ht="12.75" customHeight="1" x14ac:dyDescent="0.2">
      <c r="A14" s="187" t="s">
        <v>9</v>
      </c>
      <c r="B14" s="187"/>
      <c r="C14" s="187"/>
      <c r="D14" s="187"/>
      <c r="E14" s="187"/>
      <c r="F14" s="187"/>
      <c r="G14" s="7">
        <v>7</v>
      </c>
      <c r="H14" s="90">
        <v>0</v>
      </c>
      <c r="I14" s="90">
        <v>0</v>
      </c>
    </row>
    <row r="15" spans="1:9" ht="12.75" customHeight="1" x14ac:dyDescent="0.2">
      <c r="A15" s="187" t="s">
        <v>10</v>
      </c>
      <c r="B15" s="187"/>
      <c r="C15" s="187"/>
      <c r="D15" s="187"/>
      <c r="E15" s="187"/>
      <c r="F15" s="187"/>
      <c r="G15" s="7">
        <v>8</v>
      </c>
      <c r="H15" s="90">
        <v>0</v>
      </c>
      <c r="I15" s="90">
        <v>0</v>
      </c>
    </row>
    <row r="16" spans="1:9" ht="12.75" customHeight="1" x14ac:dyDescent="0.2">
      <c r="A16" s="187" t="s">
        <v>11</v>
      </c>
      <c r="B16" s="187"/>
      <c r="C16" s="187"/>
      <c r="D16" s="187"/>
      <c r="E16" s="187"/>
      <c r="F16" s="187"/>
      <c r="G16" s="7">
        <v>9</v>
      </c>
      <c r="H16" s="90">
        <v>0</v>
      </c>
      <c r="I16" s="90">
        <v>0</v>
      </c>
    </row>
    <row r="17" spans="1:9" ht="12.75" customHeight="1" x14ac:dyDescent="0.2">
      <c r="A17" s="188" t="s">
        <v>12</v>
      </c>
      <c r="B17" s="188"/>
      <c r="C17" s="188"/>
      <c r="D17" s="188"/>
      <c r="E17" s="188"/>
      <c r="F17" s="188"/>
      <c r="G17" s="8">
        <v>10</v>
      </c>
      <c r="H17" s="91">
        <f>H18+H19+H20+H21+H22+H23+H24+H25+H26</f>
        <v>15991149.08</v>
      </c>
      <c r="I17" s="91">
        <f>I18+I19+I20+I21+I22+I23+I24+I25+I26</f>
        <v>15466911.65</v>
      </c>
    </row>
    <row r="18" spans="1:9" ht="12.75" customHeight="1" x14ac:dyDescent="0.2">
      <c r="A18" s="187" t="s">
        <v>13</v>
      </c>
      <c r="B18" s="187"/>
      <c r="C18" s="187"/>
      <c r="D18" s="187"/>
      <c r="E18" s="187"/>
      <c r="F18" s="187"/>
      <c r="G18" s="7">
        <v>11</v>
      </c>
      <c r="H18" s="90">
        <v>2251782.73</v>
      </c>
      <c r="I18" s="90">
        <v>2251782.73</v>
      </c>
    </row>
    <row r="19" spans="1:9" ht="12.75" customHeight="1" x14ac:dyDescent="0.2">
      <c r="A19" s="187" t="s">
        <v>14</v>
      </c>
      <c r="B19" s="187"/>
      <c r="C19" s="187"/>
      <c r="D19" s="187"/>
      <c r="E19" s="187"/>
      <c r="F19" s="187"/>
      <c r="G19" s="7">
        <v>12</v>
      </c>
      <c r="H19" s="90">
        <v>12488906.880000001</v>
      </c>
      <c r="I19" s="90">
        <v>12267121.75</v>
      </c>
    </row>
    <row r="20" spans="1:9" ht="12.75" customHeight="1" x14ac:dyDescent="0.2">
      <c r="A20" s="187" t="s">
        <v>15</v>
      </c>
      <c r="B20" s="187"/>
      <c r="C20" s="187"/>
      <c r="D20" s="187"/>
      <c r="E20" s="187"/>
      <c r="F20" s="187"/>
      <c r="G20" s="7">
        <v>13</v>
      </c>
      <c r="H20" s="90">
        <v>45086.77</v>
      </c>
      <c r="I20" s="90">
        <v>45687.77</v>
      </c>
    </row>
    <row r="21" spans="1:9" ht="12.75" customHeight="1" x14ac:dyDescent="0.2">
      <c r="A21" s="187" t="s">
        <v>16</v>
      </c>
      <c r="B21" s="187"/>
      <c r="C21" s="187"/>
      <c r="D21" s="187"/>
      <c r="E21" s="187"/>
      <c r="F21" s="187"/>
      <c r="G21" s="7">
        <v>14</v>
      </c>
      <c r="H21" s="90">
        <v>523978.31</v>
      </c>
      <c r="I21" s="90">
        <v>660088.31000000006</v>
      </c>
    </row>
    <row r="22" spans="1:9" ht="12.75" customHeight="1" x14ac:dyDescent="0.2">
      <c r="A22" s="187" t="s">
        <v>17</v>
      </c>
      <c r="B22" s="187"/>
      <c r="C22" s="187"/>
      <c r="D22" s="187"/>
      <c r="E22" s="187"/>
      <c r="F22" s="187"/>
      <c r="G22" s="7">
        <v>15</v>
      </c>
      <c r="H22" s="90">
        <v>0</v>
      </c>
      <c r="I22" s="90">
        <v>0</v>
      </c>
    </row>
    <row r="23" spans="1:9" ht="12.75" customHeight="1" x14ac:dyDescent="0.2">
      <c r="A23" s="187" t="s">
        <v>18</v>
      </c>
      <c r="B23" s="187"/>
      <c r="C23" s="187"/>
      <c r="D23" s="187"/>
      <c r="E23" s="187"/>
      <c r="F23" s="187"/>
      <c r="G23" s="7">
        <v>16</v>
      </c>
      <c r="H23" s="90">
        <v>173157.79</v>
      </c>
      <c r="I23" s="90">
        <v>0</v>
      </c>
    </row>
    <row r="24" spans="1:9" ht="12.75" customHeight="1" x14ac:dyDescent="0.2">
      <c r="A24" s="187" t="s">
        <v>19</v>
      </c>
      <c r="B24" s="187"/>
      <c r="C24" s="187"/>
      <c r="D24" s="187"/>
      <c r="E24" s="187"/>
      <c r="F24" s="187"/>
      <c r="G24" s="7">
        <v>17</v>
      </c>
      <c r="H24" s="90">
        <v>51613.25</v>
      </c>
      <c r="I24" s="90">
        <v>51613.25</v>
      </c>
    </row>
    <row r="25" spans="1:9" ht="12.75" customHeight="1" x14ac:dyDescent="0.2">
      <c r="A25" s="187" t="s">
        <v>20</v>
      </c>
      <c r="B25" s="187"/>
      <c r="C25" s="187"/>
      <c r="D25" s="187"/>
      <c r="E25" s="187"/>
      <c r="F25" s="187"/>
      <c r="G25" s="7">
        <v>18</v>
      </c>
      <c r="H25" s="90">
        <v>40481.370000000003</v>
      </c>
      <c r="I25" s="90">
        <v>40481.370000000003</v>
      </c>
    </row>
    <row r="26" spans="1:9" ht="12.75" customHeight="1" x14ac:dyDescent="0.2">
      <c r="A26" s="187" t="s">
        <v>21</v>
      </c>
      <c r="B26" s="187"/>
      <c r="C26" s="187"/>
      <c r="D26" s="187"/>
      <c r="E26" s="187"/>
      <c r="F26" s="187"/>
      <c r="G26" s="7">
        <v>19</v>
      </c>
      <c r="H26" s="90">
        <v>416141.98</v>
      </c>
      <c r="I26" s="90">
        <v>150136.47</v>
      </c>
    </row>
    <row r="27" spans="1:9" ht="12.75" customHeight="1" x14ac:dyDescent="0.2">
      <c r="A27" s="188" t="s">
        <v>22</v>
      </c>
      <c r="B27" s="188"/>
      <c r="C27" s="188"/>
      <c r="D27" s="188"/>
      <c r="E27" s="188"/>
      <c r="F27" s="188"/>
      <c r="G27" s="8">
        <v>20</v>
      </c>
      <c r="H27" s="91">
        <f>SUM(H28:H37)</f>
        <v>2748084.97</v>
      </c>
      <c r="I27" s="91">
        <f>SUM(I28:I37)</f>
        <v>2704283.5</v>
      </c>
    </row>
    <row r="28" spans="1:9" ht="12.75" customHeight="1" x14ac:dyDescent="0.2">
      <c r="A28" s="187" t="s">
        <v>23</v>
      </c>
      <c r="B28" s="187"/>
      <c r="C28" s="187"/>
      <c r="D28" s="187"/>
      <c r="E28" s="187"/>
      <c r="F28" s="187"/>
      <c r="G28" s="7">
        <v>21</v>
      </c>
      <c r="H28" s="90">
        <v>0</v>
      </c>
      <c r="I28" s="90">
        <v>0</v>
      </c>
    </row>
    <row r="29" spans="1:9" ht="12.75" customHeight="1" x14ac:dyDescent="0.2">
      <c r="A29" s="187" t="s">
        <v>24</v>
      </c>
      <c r="B29" s="187"/>
      <c r="C29" s="187"/>
      <c r="D29" s="187"/>
      <c r="E29" s="187"/>
      <c r="F29" s="187"/>
      <c r="G29" s="7">
        <v>22</v>
      </c>
      <c r="H29" s="90">
        <v>0</v>
      </c>
      <c r="I29" s="90">
        <v>0</v>
      </c>
    </row>
    <row r="30" spans="1:9" ht="12.75" customHeight="1" x14ac:dyDescent="0.2">
      <c r="A30" s="187" t="s">
        <v>25</v>
      </c>
      <c r="B30" s="187"/>
      <c r="C30" s="187"/>
      <c r="D30" s="187"/>
      <c r="E30" s="187"/>
      <c r="F30" s="187"/>
      <c r="G30" s="7">
        <v>23</v>
      </c>
      <c r="H30" s="90">
        <v>0</v>
      </c>
      <c r="I30" s="90">
        <v>0</v>
      </c>
    </row>
    <row r="31" spans="1:9" ht="24" customHeight="1" x14ac:dyDescent="0.2">
      <c r="A31" s="187" t="s">
        <v>26</v>
      </c>
      <c r="B31" s="187"/>
      <c r="C31" s="187"/>
      <c r="D31" s="187"/>
      <c r="E31" s="187"/>
      <c r="F31" s="187"/>
      <c r="G31" s="7">
        <v>24</v>
      </c>
      <c r="H31" s="90">
        <v>176902.78</v>
      </c>
      <c r="I31" s="90">
        <v>126902.78</v>
      </c>
    </row>
    <row r="32" spans="1:9" ht="23.45" customHeight="1" x14ac:dyDescent="0.2">
      <c r="A32" s="187" t="s">
        <v>27</v>
      </c>
      <c r="B32" s="187"/>
      <c r="C32" s="187"/>
      <c r="D32" s="187"/>
      <c r="E32" s="187"/>
      <c r="F32" s="187"/>
      <c r="G32" s="7">
        <v>25</v>
      </c>
      <c r="H32" s="90">
        <v>0</v>
      </c>
      <c r="I32" s="90">
        <v>0</v>
      </c>
    </row>
    <row r="33" spans="1:9" ht="21.6" customHeight="1" x14ac:dyDescent="0.2">
      <c r="A33" s="187" t="s">
        <v>28</v>
      </c>
      <c r="B33" s="187"/>
      <c r="C33" s="187"/>
      <c r="D33" s="187"/>
      <c r="E33" s="187"/>
      <c r="F33" s="187"/>
      <c r="G33" s="7">
        <v>26</v>
      </c>
      <c r="H33" s="90">
        <v>0</v>
      </c>
      <c r="I33" s="90">
        <v>0</v>
      </c>
    </row>
    <row r="34" spans="1:9" ht="12.75" customHeight="1" x14ac:dyDescent="0.2">
      <c r="A34" s="187" t="s">
        <v>29</v>
      </c>
      <c r="B34" s="187"/>
      <c r="C34" s="187"/>
      <c r="D34" s="187"/>
      <c r="E34" s="187"/>
      <c r="F34" s="187"/>
      <c r="G34" s="7">
        <v>27</v>
      </c>
      <c r="H34" s="90">
        <v>2545152.2200000002</v>
      </c>
      <c r="I34" s="90">
        <v>2545152.2200000002</v>
      </c>
    </row>
    <row r="35" spans="1:9" ht="12.75" customHeight="1" x14ac:dyDescent="0.2">
      <c r="A35" s="187" t="s">
        <v>30</v>
      </c>
      <c r="B35" s="187"/>
      <c r="C35" s="187"/>
      <c r="D35" s="187"/>
      <c r="E35" s="187"/>
      <c r="F35" s="187"/>
      <c r="G35" s="7">
        <v>28</v>
      </c>
      <c r="H35" s="90">
        <v>26029.97</v>
      </c>
      <c r="I35" s="90">
        <v>32228.5</v>
      </c>
    </row>
    <row r="36" spans="1:9" ht="12.75" customHeight="1" x14ac:dyDescent="0.2">
      <c r="A36" s="187" t="s">
        <v>31</v>
      </c>
      <c r="B36" s="187"/>
      <c r="C36" s="187"/>
      <c r="D36" s="187"/>
      <c r="E36" s="187"/>
      <c r="F36" s="187"/>
      <c r="G36" s="7">
        <v>29</v>
      </c>
      <c r="H36" s="90">
        <v>0</v>
      </c>
      <c r="I36" s="90">
        <v>0</v>
      </c>
    </row>
    <row r="37" spans="1:9" ht="12.75" customHeight="1" x14ac:dyDescent="0.2">
      <c r="A37" s="187" t="s">
        <v>32</v>
      </c>
      <c r="B37" s="187"/>
      <c r="C37" s="187"/>
      <c r="D37" s="187"/>
      <c r="E37" s="187"/>
      <c r="F37" s="187"/>
      <c r="G37" s="7">
        <v>30</v>
      </c>
      <c r="H37" s="90">
        <v>0</v>
      </c>
      <c r="I37" s="90">
        <v>0</v>
      </c>
    </row>
    <row r="38" spans="1:9" ht="12.75" customHeight="1" x14ac:dyDescent="0.2">
      <c r="A38" s="188" t="s">
        <v>33</v>
      </c>
      <c r="B38" s="188"/>
      <c r="C38" s="188"/>
      <c r="D38" s="188"/>
      <c r="E38" s="188"/>
      <c r="F38" s="188"/>
      <c r="G38" s="8">
        <v>31</v>
      </c>
      <c r="H38" s="91">
        <f>H39+H40+H41+H42</f>
        <v>0</v>
      </c>
      <c r="I38" s="91">
        <f>I39+I40+I41+I42</f>
        <v>0</v>
      </c>
    </row>
    <row r="39" spans="1:9" ht="12.75" customHeight="1" x14ac:dyDescent="0.2">
      <c r="A39" s="187" t="s">
        <v>34</v>
      </c>
      <c r="B39" s="187"/>
      <c r="C39" s="187"/>
      <c r="D39" s="187"/>
      <c r="E39" s="187"/>
      <c r="F39" s="187"/>
      <c r="G39" s="7">
        <v>32</v>
      </c>
      <c r="H39" s="90">
        <v>0</v>
      </c>
      <c r="I39" s="90">
        <v>0</v>
      </c>
    </row>
    <row r="40" spans="1:9" ht="12.75" customHeight="1" x14ac:dyDescent="0.2">
      <c r="A40" s="187" t="s">
        <v>35</v>
      </c>
      <c r="B40" s="187"/>
      <c r="C40" s="187"/>
      <c r="D40" s="187"/>
      <c r="E40" s="187"/>
      <c r="F40" s="187"/>
      <c r="G40" s="7">
        <v>33</v>
      </c>
      <c r="H40" s="90">
        <v>0</v>
      </c>
      <c r="I40" s="90">
        <v>0</v>
      </c>
    </row>
    <row r="41" spans="1:9" ht="12.75" customHeight="1" x14ac:dyDescent="0.2">
      <c r="A41" s="187" t="s">
        <v>36</v>
      </c>
      <c r="B41" s="187"/>
      <c r="C41" s="187"/>
      <c r="D41" s="187"/>
      <c r="E41" s="187"/>
      <c r="F41" s="187"/>
      <c r="G41" s="7">
        <v>34</v>
      </c>
      <c r="H41" s="90">
        <v>0</v>
      </c>
      <c r="I41" s="90">
        <v>0</v>
      </c>
    </row>
    <row r="42" spans="1:9" ht="12.75" customHeight="1" x14ac:dyDescent="0.2">
      <c r="A42" s="187" t="s">
        <v>37</v>
      </c>
      <c r="B42" s="187"/>
      <c r="C42" s="187"/>
      <c r="D42" s="187"/>
      <c r="E42" s="187"/>
      <c r="F42" s="187"/>
      <c r="G42" s="7">
        <v>35</v>
      </c>
      <c r="H42" s="90">
        <v>0</v>
      </c>
      <c r="I42" s="90">
        <v>0</v>
      </c>
    </row>
    <row r="43" spans="1:9" ht="12.75" customHeight="1" x14ac:dyDescent="0.2">
      <c r="A43" s="187" t="s">
        <v>38</v>
      </c>
      <c r="B43" s="187"/>
      <c r="C43" s="187"/>
      <c r="D43" s="187"/>
      <c r="E43" s="187"/>
      <c r="F43" s="187"/>
      <c r="G43" s="7">
        <v>36</v>
      </c>
      <c r="H43" s="90">
        <v>0</v>
      </c>
      <c r="I43" s="90">
        <v>0</v>
      </c>
    </row>
    <row r="44" spans="1:9" ht="12.75" customHeight="1" x14ac:dyDescent="0.2">
      <c r="A44" s="189" t="s">
        <v>301</v>
      </c>
      <c r="B44" s="189"/>
      <c r="C44" s="189"/>
      <c r="D44" s="189"/>
      <c r="E44" s="189"/>
      <c r="F44" s="189"/>
      <c r="G44" s="8">
        <v>37</v>
      </c>
      <c r="H44" s="91">
        <f>H45+H53+H60+H70</f>
        <v>8180187.21</v>
      </c>
      <c r="I44" s="91">
        <f>I45+I53+I60+I70</f>
        <v>10770244.369999999</v>
      </c>
    </row>
    <row r="45" spans="1:9" ht="12.75" customHeight="1" x14ac:dyDescent="0.2">
      <c r="A45" s="188" t="s">
        <v>39</v>
      </c>
      <c r="B45" s="188"/>
      <c r="C45" s="188"/>
      <c r="D45" s="188"/>
      <c r="E45" s="188"/>
      <c r="F45" s="188"/>
      <c r="G45" s="8">
        <v>38</v>
      </c>
      <c r="H45" s="91">
        <f>SUM(H46:H52)</f>
        <v>0</v>
      </c>
      <c r="I45" s="91">
        <f>SUM(I46:I52)</f>
        <v>0</v>
      </c>
    </row>
    <row r="46" spans="1:9" ht="12.75" customHeight="1" x14ac:dyDescent="0.2">
      <c r="A46" s="187" t="s">
        <v>40</v>
      </c>
      <c r="B46" s="187"/>
      <c r="C46" s="187"/>
      <c r="D46" s="187"/>
      <c r="E46" s="187"/>
      <c r="F46" s="187"/>
      <c r="G46" s="7">
        <v>39</v>
      </c>
      <c r="H46" s="90">
        <v>0</v>
      </c>
      <c r="I46" s="90">
        <v>0</v>
      </c>
    </row>
    <row r="47" spans="1:9" ht="12.75" customHeight="1" x14ac:dyDescent="0.2">
      <c r="A47" s="187" t="s">
        <v>41</v>
      </c>
      <c r="B47" s="187"/>
      <c r="C47" s="187"/>
      <c r="D47" s="187"/>
      <c r="E47" s="187"/>
      <c r="F47" s="187"/>
      <c r="G47" s="7">
        <v>40</v>
      </c>
      <c r="H47" s="90">
        <v>0</v>
      </c>
      <c r="I47" s="90">
        <v>0</v>
      </c>
    </row>
    <row r="48" spans="1:9" ht="12.75" customHeight="1" x14ac:dyDescent="0.2">
      <c r="A48" s="187" t="s">
        <v>42</v>
      </c>
      <c r="B48" s="187"/>
      <c r="C48" s="187"/>
      <c r="D48" s="187"/>
      <c r="E48" s="187"/>
      <c r="F48" s="187"/>
      <c r="G48" s="7">
        <v>41</v>
      </c>
      <c r="H48" s="90">
        <v>0</v>
      </c>
      <c r="I48" s="90">
        <v>0</v>
      </c>
    </row>
    <row r="49" spans="1:9" ht="12.75" customHeight="1" x14ac:dyDescent="0.2">
      <c r="A49" s="187" t="s">
        <v>43</v>
      </c>
      <c r="B49" s="187"/>
      <c r="C49" s="187"/>
      <c r="D49" s="187"/>
      <c r="E49" s="187"/>
      <c r="F49" s="187"/>
      <c r="G49" s="7">
        <v>42</v>
      </c>
      <c r="H49" s="90">
        <v>0</v>
      </c>
      <c r="I49" s="90">
        <v>0</v>
      </c>
    </row>
    <row r="50" spans="1:9" ht="12.75" customHeight="1" x14ac:dyDescent="0.2">
      <c r="A50" s="187" t="s">
        <v>44</v>
      </c>
      <c r="B50" s="187"/>
      <c r="C50" s="187"/>
      <c r="D50" s="187"/>
      <c r="E50" s="187"/>
      <c r="F50" s="187"/>
      <c r="G50" s="7">
        <v>43</v>
      </c>
      <c r="H50" s="90">
        <v>0</v>
      </c>
      <c r="I50" s="90">
        <v>0</v>
      </c>
    </row>
    <row r="51" spans="1:9" ht="12.75" customHeight="1" x14ac:dyDescent="0.2">
      <c r="A51" s="187" t="s">
        <v>45</v>
      </c>
      <c r="B51" s="187"/>
      <c r="C51" s="187"/>
      <c r="D51" s="187"/>
      <c r="E51" s="187"/>
      <c r="F51" s="187"/>
      <c r="G51" s="7">
        <v>44</v>
      </c>
      <c r="H51" s="90">
        <v>0</v>
      </c>
      <c r="I51" s="90">
        <v>0</v>
      </c>
    </row>
    <row r="52" spans="1:9" ht="12.75" customHeight="1" x14ac:dyDescent="0.2">
      <c r="A52" s="187" t="s">
        <v>46</v>
      </c>
      <c r="B52" s="187"/>
      <c r="C52" s="187"/>
      <c r="D52" s="187"/>
      <c r="E52" s="187"/>
      <c r="F52" s="187"/>
      <c r="G52" s="7">
        <v>45</v>
      </c>
      <c r="H52" s="90">
        <v>0</v>
      </c>
      <c r="I52" s="90">
        <v>0</v>
      </c>
    </row>
    <row r="53" spans="1:9" ht="12.75" customHeight="1" x14ac:dyDescent="0.2">
      <c r="A53" s="188" t="s">
        <v>47</v>
      </c>
      <c r="B53" s="188"/>
      <c r="C53" s="188"/>
      <c r="D53" s="188"/>
      <c r="E53" s="188"/>
      <c r="F53" s="188"/>
      <c r="G53" s="8">
        <v>46</v>
      </c>
      <c r="H53" s="91">
        <f>SUM(H54:H59)</f>
        <v>4443967.01</v>
      </c>
      <c r="I53" s="91">
        <f>SUM(I54:I59)</f>
        <v>5785904.0999999996</v>
      </c>
    </row>
    <row r="54" spans="1:9" ht="12.75" customHeight="1" x14ac:dyDescent="0.2">
      <c r="A54" s="187" t="s">
        <v>48</v>
      </c>
      <c r="B54" s="187"/>
      <c r="C54" s="187"/>
      <c r="D54" s="187"/>
      <c r="E54" s="187"/>
      <c r="F54" s="187"/>
      <c r="G54" s="7">
        <v>47</v>
      </c>
      <c r="H54" s="90">
        <v>0</v>
      </c>
      <c r="I54" s="90">
        <v>0</v>
      </c>
    </row>
    <row r="55" spans="1:9" ht="12.75" customHeight="1" x14ac:dyDescent="0.2">
      <c r="A55" s="187" t="s">
        <v>49</v>
      </c>
      <c r="B55" s="187"/>
      <c r="C55" s="187"/>
      <c r="D55" s="187"/>
      <c r="E55" s="187"/>
      <c r="F55" s="187"/>
      <c r="G55" s="7">
        <v>48</v>
      </c>
      <c r="H55" s="90">
        <v>1437.5</v>
      </c>
      <c r="I55" s="90">
        <v>2875</v>
      </c>
    </row>
    <row r="56" spans="1:9" ht="12.75" customHeight="1" x14ac:dyDescent="0.2">
      <c r="A56" s="187" t="s">
        <v>50</v>
      </c>
      <c r="B56" s="187"/>
      <c r="C56" s="187"/>
      <c r="D56" s="187"/>
      <c r="E56" s="187"/>
      <c r="F56" s="187"/>
      <c r="G56" s="7">
        <v>49</v>
      </c>
      <c r="H56" s="90">
        <v>3980379.31</v>
      </c>
      <c r="I56" s="90">
        <v>5619880.7800000003</v>
      </c>
    </row>
    <row r="57" spans="1:9" ht="12.75" customHeight="1" x14ac:dyDescent="0.2">
      <c r="A57" s="187" t="s">
        <v>51</v>
      </c>
      <c r="B57" s="187"/>
      <c r="C57" s="187"/>
      <c r="D57" s="187"/>
      <c r="E57" s="187"/>
      <c r="F57" s="187"/>
      <c r="G57" s="7">
        <v>50</v>
      </c>
      <c r="H57" s="90">
        <v>4.29</v>
      </c>
      <c r="I57" s="90">
        <v>6.1</v>
      </c>
    </row>
    <row r="58" spans="1:9" ht="12.75" customHeight="1" x14ac:dyDescent="0.2">
      <c r="A58" s="187" t="s">
        <v>52</v>
      </c>
      <c r="B58" s="187"/>
      <c r="C58" s="187"/>
      <c r="D58" s="187"/>
      <c r="E58" s="187"/>
      <c r="F58" s="187"/>
      <c r="G58" s="7">
        <v>51</v>
      </c>
      <c r="H58" s="90">
        <v>250659.20000000001</v>
      </c>
      <c r="I58" s="90">
        <v>142241.71</v>
      </c>
    </row>
    <row r="59" spans="1:9" ht="12.75" customHeight="1" x14ac:dyDescent="0.2">
      <c r="A59" s="187" t="s">
        <v>53</v>
      </c>
      <c r="B59" s="187"/>
      <c r="C59" s="187"/>
      <c r="D59" s="187"/>
      <c r="E59" s="187"/>
      <c r="F59" s="187"/>
      <c r="G59" s="7">
        <v>52</v>
      </c>
      <c r="H59" s="90">
        <v>211486.71</v>
      </c>
      <c r="I59" s="90">
        <v>20900.509999999998</v>
      </c>
    </row>
    <row r="60" spans="1:9" ht="12.75" customHeight="1" x14ac:dyDescent="0.2">
      <c r="A60" s="188" t="s">
        <v>54</v>
      </c>
      <c r="B60" s="188"/>
      <c r="C60" s="188"/>
      <c r="D60" s="188"/>
      <c r="E60" s="188"/>
      <c r="F60" s="188"/>
      <c r="G60" s="8">
        <v>53</v>
      </c>
      <c r="H60" s="91">
        <f>SUM(H61:H69)</f>
        <v>11350.92</v>
      </c>
      <c r="I60" s="91">
        <f>SUM(I61:I69)</f>
        <v>11350.92</v>
      </c>
    </row>
    <row r="61" spans="1:9" ht="12.75" customHeight="1" x14ac:dyDescent="0.2">
      <c r="A61" s="187" t="s">
        <v>23</v>
      </c>
      <c r="B61" s="187"/>
      <c r="C61" s="187"/>
      <c r="D61" s="187"/>
      <c r="E61" s="187"/>
      <c r="F61" s="187"/>
      <c r="G61" s="7">
        <v>54</v>
      </c>
      <c r="H61" s="90">
        <v>0</v>
      </c>
      <c r="I61" s="90">
        <v>0</v>
      </c>
    </row>
    <row r="62" spans="1:9" ht="27.6" customHeight="1" x14ac:dyDescent="0.2">
      <c r="A62" s="187" t="s">
        <v>24</v>
      </c>
      <c r="B62" s="187"/>
      <c r="C62" s="187"/>
      <c r="D62" s="187"/>
      <c r="E62" s="187"/>
      <c r="F62" s="187"/>
      <c r="G62" s="7">
        <v>55</v>
      </c>
      <c r="H62" s="90">
        <v>0</v>
      </c>
      <c r="I62" s="90">
        <v>0</v>
      </c>
    </row>
    <row r="63" spans="1:9" ht="12.75" customHeight="1" x14ac:dyDescent="0.2">
      <c r="A63" s="187" t="s">
        <v>25</v>
      </c>
      <c r="B63" s="187"/>
      <c r="C63" s="187"/>
      <c r="D63" s="187"/>
      <c r="E63" s="187"/>
      <c r="F63" s="187"/>
      <c r="G63" s="7">
        <v>56</v>
      </c>
      <c r="H63" s="90">
        <v>0</v>
      </c>
      <c r="I63" s="90">
        <v>0</v>
      </c>
    </row>
    <row r="64" spans="1:9" ht="25.9" customHeight="1" x14ac:dyDescent="0.2">
      <c r="A64" s="187" t="s">
        <v>55</v>
      </c>
      <c r="B64" s="187"/>
      <c r="C64" s="187"/>
      <c r="D64" s="187"/>
      <c r="E64" s="187"/>
      <c r="F64" s="187"/>
      <c r="G64" s="7">
        <v>57</v>
      </c>
      <c r="H64" s="90">
        <v>0</v>
      </c>
      <c r="I64" s="90">
        <v>0</v>
      </c>
    </row>
    <row r="65" spans="1:9" ht="21.6" customHeight="1" x14ac:dyDescent="0.2">
      <c r="A65" s="187" t="s">
        <v>27</v>
      </c>
      <c r="B65" s="187"/>
      <c r="C65" s="187"/>
      <c r="D65" s="187"/>
      <c r="E65" s="187"/>
      <c r="F65" s="187"/>
      <c r="G65" s="7">
        <v>58</v>
      </c>
      <c r="H65" s="90">
        <v>0</v>
      </c>
      <c r="I65" s="90">
        <v>0</v>
      </c>
    </row>
    <row r="66" spans="1:9" ht="21.6" customHeight="1" x14ac:dyDescent="0.2">
      <c r="A66" s="187" t="s">
        <v>28</v>
      </c>
      <c r="B66" s="187"/>
      <c r="C66" s="187"/>
      <c r="D66" s="187"/>
      <c r="E66" s="187"/>
      <c r="F66" s="187"/>
      <c r="G66" s="7">
        <v>59</v>
      </c>
      <c r="H66" s="90">
        <v>0</v>
      </c>
      <c r="I66" s="90">
        <v>0</v>
      </c>
    </row>
    <row r="67" spans="1:9" ht="12.75" customHeight="1" x14ac:dyDescent="0.2">
      <c r="A67" s="187" t="s">
        <v>29</v>
      </c>
      <c r="B67" s="187"/>
      <c r="C67" s="187"/>
      <c r="D67" s="187"/>
      <c r="E67" s="187"/>
      <c r="F67" s="187"/>
      <c r="G67" s="7">
        <v>60</v>
      </c>
      <c r="H67" s="90">
        <v>0</v>
      </c>
      <c r="I67" s="90">
        <v>0</v>
      </c>
    </row>
    <row r="68" spans="1:9" ht="12.75" customHeight="1" x14ac:dyDescent="0.2">
      <c r="A68" s="187" t="s">
        <v>30</v>
      </c>
      <c r="B68" s="187"/>
      <c r="C68" s="187"/>
      <c r="D68" s="187"/>
      <c r="E68" s="187"/>
      <c r="F68" s="187"/>
      <c r="G68" s="7">
        <v>61</v>
      </c>
      <c r="H68" s="90">
        <v>11350.92</v>
      </c>
      <c r="I68" s="90">
        <v>11350.92</v>
      </c>
    </row>
    <row r="69" spans="1:9" ht="12.75" customHeight="1" x14ac:dyDescent="0.2">
      <c r="A69" s="187" t="s">
        <v>56</v>
      </c>
      <c r="B69" s="187"/>
      <c r="C69" s="187"/>
      <c r="D69" s="187"/>
      <c r="E69" s="187"/>
      <c r="F69" s="187"/>
      <c r="G69" s="7">
        <v>62</v>
      </c>
      <c r="H69" s="90">
        <v>0</v>
      </c>
      <c r="I69" s="90">
        <v>0</v>
      </c>
    </row>
    <row r="70" spans="1:9" ht="12.75" customHeight="1" x14ac:dyDescent="0.2">
      <c r="A70" s="187" t="s">
        <v>57</v>
      </c>
      <c r="B70" s="187"/>
      <c r="C70" s="187"/>
      <c r="D70" s="187"/>
      <c r="E70" s="187"/>
      <c r="F70" s="187"/>
      <c r="G70" s="7">
        <v>63</v>
      </c>
      <c r="H70" s="90">
        <v>3724869.28</v>
      </c>
      <c r="I70" s="90">
        <v>4972989.3499999996</v>
      </c>
    </row>
    <row r="71" spans="1:9" ht="12.75" customHeight="1" x14ac:dyDescent="0.2">
      <c r="A71" s="203" t="s">
        <v>58</v>
      </c>
      <c r="B71" s="203"/>
      <c r="C71" s="203"/>
      <c r="D71" s="203"/>
      <c r="E71" s="203"/>
      <c r="F71" s="203"/>
      <c r="G71" s="7">
        <v>64</v>
      </c>
      <c r="H71" s="90">
        <v>39648.5</v>
      </c>
      <c r="I71" s="90">
        <v>40337.279999999999</v>
      </c>
    </row>
    <row r="72" spans="1:9" ht="12.75" customHeight="1" x14ac:dyDescent="0.2">
      <c r="A72" s="189" t="s">
        <v>302</v>
      </c>
      <c r="B72" s="189"/>
      <c r="C72" s="189"/>
      <c r="D72" s="189"/>
      <c r="E72" s="189"/>
      <c r="F72" s="189"/>
      <c r="G72" s="8">
        <v>65</v>
      </c>
      <c r="H72" s="91">
        <f>H8+H9+H44+H71</f>
        <v>27024554.030000001</v>
      </c>
      <c r="I72" s="91">
        <f>I8+I9+I44+I71</f>
        <v>29037649.129999999</v>
      </c>
    </row>
    <row r="73" spans="1:9" ht="12.75" customHeight="1" x14ac:dyDescent="0.2">
      <c r="A73" s="203" t="s">
        <v>59</v>
      </c>
      <c r="B73" s="203"/>
      <c r="C73" s="203"/>
      <c r="D73" s="203"/>
      <c r="E73" s="203"/>
      <c r="F73" s="203"/>
      <c r="G73" s="7">
        <v>66</v>
      </c>
      <c r="H73" s="90">
        <v>0</v>
      </c>
      <c r="I73" s="90">
        <v>0</v>
      </c>
    </row>
    <row r="74" spans="1:9" x14ac:dyDescent="0.2">
      <c r="A74" s="205" t="s">
        <v>60</v>
      </c>
      <c r="B74" s="206"/>
      <c r="C74" s="206"/>
      <c r="D74" s="206"/>
      <c r="E74" s="206"/>
      <c r="F74" s="206"/>
      <c r="G74" s="206"/>
      <c r="H74" s="206"/>
      <c r="I74" s="206"/>
    </row>
    <row r="75" spans="1:9" ht="24.75" customHeight="1" x14ac:dyDescent="0.2">
      <c r="A75" s="189" t="s">
        <v>444</v>
      </c>
      <c r="B75" s="189"/>
      <c r="C75" s="189"/>
      <c r="D75" s="189"/>
      <c r="E75" s="189"/>
      <c r="F75" s="189"/>
      <c r="G75" s="8">
        <v>67</v>
      </c>
      <c r="H75" s="92">
        <f>H76+H77+H78+H84+H85+H92+H95+H98</f>
        <v>12326818.15</v>
      </c>
      <c r="I75" s="92">
        <f>I76+I77+I78+I84+I85+I92+I95+I98</f>
        <v>11818472.18</v>
      </c>
    </row>
    <row r="76" spans="1:9" ht="12.75" customHeight="1" x14ac:dyDescent="0.2">
      <c r="A76" s="187" t="s">
        <v>61</v>
      </c>
      <c r="B76" s="187"/>
      <c r="C76" s="187"/>
      <c r="D76" s="187"/>
      <c r="E76" s="187"/>
      <c r="F76" s="187"/>
      <c r="G76" s="7">
        <v>68</v>
      </c>
      <c r="H76" s="90">
        <v>6650700</v>
      </c>
      <c r="I76" s="90">
        <v>6650700</v>
      </c>
    </row>
    <row r="77" spans="1:9" ht="12.75" customHeight="1" x14ac:dyDescent="0.2">
      <c r="A77" s="187" t="s">
        <v>62</v>
      </c>
      <c r="B77" s="187"/>
      <c r="C77" s="187"/>
      <c r="D77" s="187"/>
      <c r="E77" s="187"/>
      <c r="F77" s="187"/>
      <c r="G77" s="7">
        <v>69</v>
      </c>
      <c r="H77" s="90">
        <v>1609711.74</v>
      </c>
      <c r="I77" s="90">
        <v>1609711.74</v>
      </c>
    </row>
    <row r="78" spans="1:9" ht="12.75" customHeight="1" x14ac:dyDescent="0.2">
      <c r="A78" s="188" t="s">
        <v>63</v>
      </c>
      <c r="B78" s="188"/>
      <c r="C78" s="188"/>
      <c r="D78" s="188"/>
      <c r="E78" s="188"/>
      <c r="F78" s="188"/>
      <c r="G78" s="8">
        <v>70</v>
      </c>
      <c r="H78" s="92">
        <f>SUM(H79:H83)</f>
        <v>498218.39</v>
      </c>
      <c r="I78" s="92">
        <f>SUM(I79:I83)</f>
        <v>505628.11</v>
      </c>
    </row>
    <row r="79" spans="1:9" ht="12.75" customHeight="1" x14ac:dyDescent="0.2">
      <c r="A79" s="187" t="s">
        <v>64</v>
      </c>
      <c r="B79" s="187"/>
      <c r="C79" s="187"/>
      <c r="D79" s="187"/>
      <c r="E79" s="187"/>
      <c r="F79" s="187"/>
      <c r="G79" s="7">
        <v>71</v>
      </c>
      <c r="H79" s="90">
        <v>332535</v>
      </c>
      <c r="I79" s="90">
        <v>332535</v>
      </c>
    </row>
    <row r="80" spans="1:9" ht="12.75" customHeight="1" x14ac:dyDescent="0.2">
      <c r="A80" s="187" t="s">
        <v>65</v>
      </c>
      <c r="B80" s="187"/>
      <c r="C80" s="187"/>
      <c r="D80" s="187"/>
      <c r="E80" s="187"/>
      <c r="F80" s="187"/>
      <c r="G80" s="7">
        <v>72</v>
      </c>
      <c r="H80" s="90">
        <v>0</v>
      </c>
      <c r="I80" s="90">
        <v>0</v>
      </c>
    </row>
    <row r="81" spans="1:9" ht="12.75" customHeight="1" x14ac:dyDescent="0.2">
      <c r="A81" s="187" t="s">
        <v>66</v>
      </c>
      <c r="B81" s="187"/>
      <c r="C81" s="187"/>
      <c r="D81" s="187"/>
      <c r="E81" s="187"/>
      <c r="F81" s="187"/>
      <c r="G81" s="7">
        <v>73</v>
      </c>
      <c r="H81" s="90">
        <v>0</v>
      </c>
      <c r="I81" s="90">
        <v>0</v>
      </c>
    </row>
    <row r="82" spans="1:9" ht="12.75" customHeight="1" x14ac:dyDescent="0.2">
      <c r="A82" s="187" t="s">
        <v>67</v>
      </c>
      <c r="B82" s="187"/>
      <c r="C82" s="187"/>
      <c r="D82" s="187"/>
      <c r="E82" s="187"/>
      <c r="F82" s="187"/>
      <c r="G82" s="7">
        <v>74</v>
      </c>
      <c r="H82" s="90">
        <v>0</v>
      </c>
      <c r="I82" s="90">
        <v>0</v>
      </c>
    </row>
    <row r="83" spans="1:9" ht="12.75" customHeight="1" x14ac:dyDescent="0.2">
      <c r="A83" s="187" t="s">
        <v>68</v>
      </c>
      <c r="B83" s="187"/>
      <c r="C83" s="187"/>
      <c r="D83" s="187"/>
      <c r="E83" s="187"/>
      <c r="F83" s="187"/>
      <c r="G83" s="7">
        <v>75</v>
      </c>
      <c r="H83" s="90">
        <v>165683.39000000001</v>
      </c>
      <c r="I83" s="90">
        <v>173093.11</v>
      </c>
    </row>
    <row r="84" spans="1:9" ht="12.75" customHeight="1" x14ac:dyDescent="0.2">
      <c r="A84" s="204" t="s">
        <v>69</v>
      </c>
      <c r="B84" s="204"/>
      <c r="C84" s="204"/>
      <c r="D84" s="204"/>
      <c r="E84" s="204"/>
      <c r="F84" s="204"/>
      <c r="G84" s="20">
        <v>76</v>
      </c>
      <c r="H84" s="93">
        <v>0</v>
      </c>
      <c r="I84" s="93">
        <v>0</v>
      </c>
    </row>
    <row r="85" spans="1:9" ht="12.75" customHeight="1" x14ac:dyDescent="0.2">
      <c r="A85" s="188" t="s">
        <v>434</v>
      </c>
      <c r="B85" s="188"/>
      <c r="C85" s="188"/>
      <c r="D85" s="188"/>
      <c r="E85" s="188"/>
      <c r="F85" s="188"/>
      <c r="G85" s="8">
        <v>77</v>
      </c>
      <c r="H85" s="91">
        <f>H86+H87+H88+H89+H90+H91</f>
        <v>1328136.52</v>
      </c>
      <c r="I85" s="91">
        <f>I86+I87+I88+I89+I90+I91</f>
        <v>1328136.52</v>
      </c>
    </row>
    <row r="86" spans="1:9" ht="25.5" customHeight="1" x14ac:dyDescent="0.2">
      <c r="A86" s="187" t="s">
        <v>429</v>
      </c>
      <c r="B86" s="187"/>
      <c r="C86" s="187"/>
      <c r="D86" s="187"/>
      <c r="E86" s="187"/>
      <c r="F86" s="187"/>
      <c r="G86" s="7">
        <v>78</v>
      </c>
      <c r="H86" s="90">
        <v>1328136.52</v>
      </c>
      <c r="I86" s="90">
        <v>1328136.52</v>
      </c>
    </row>
    <row r="87" spans="1:9" ht="12.75" customHeight="1" x14ac:dyDescent="0.2">
      <c r="A87" s="187" t="s">
        <v>70</v>
      </c>
      <c r="B87" s="187"/>
      <c r="C87" s="187"/>
      <c r="D87" s="187"/>
      <c r="E87" s="187"/>
      <c r="F87" s="187"/>
      <c r="G87" s="7">
        <v>79</v>
      </c>
      <c r="H87" s="90">
        <v>0</v>
      </c>
      <c r="I87" s="90">
        <v>0</v>
      </c>
    </row>
    <row r="88" spans="1:9" ht="12.75" customHeight="1" x14ac:dyDescent="0.2">
      <c r="A88" s="187" t="s">
        <v>71</v>
      </c>
      <c r="B88" s="187"/>
      <c r="C88" s="187"/>
      <c r="D88" s="187"/>
      <c r="E88" s="187"/>
      <c r="F88" s="187"/>
      <c r="G88" s="7">
        <v>80</v>
      </c>
      <c r="H88" s="90">
        <v>0</v>
      </c>
      <c r="I88" s="90">
        <v>0</v>
      </c>
    </row>
    <row r="89" spans="1:9" ht="12.75" customHeight="1" x14ac:dyDescent="0.2">
      <c r="A89" s="187" t="s">
        <v>348</v>
      </c>
      <c r="B89" s="187"/>
      <c r="C89" s="187"/>
      <c r="D89" s="187"/>
      <c r="E89" s="187"/>
      <c r="F89" s="187"/>
      <c r="G89" s="7">
        <v>81</v>
      </c>
      <c r="H89" s="90">
        <v>0</v>
      </c>
      <c r="I89" s="90">
        <v>0</v>
      </c>
    </row>
    <row r="90" spans="1:9" ht="26.25" customHeight="1" x14ac:dyDescent="0.2">
      <c r="A90" s="187" t="s">
        <v>349</v>
      </c>
      <c r="B90" s="187"/>
      <c r="C90" s="187"/>
      <c r="D90" s="187"/>
      <c r="E90" s="187"/>
      <c r="F90" s="187"/>
      <c r="G90" s="7">
        <v>82</v>
      </c>
      <c r="H90" s="90">
        <v>0</v>
      </c>
      <c r="I90" s="90">
        <v>0</v>
      </c>
    </row>
    <row r="91" spans="1:9" x14ac:dyDescent="0.2">
      <c r="A91" s="187" t="s">
        <v>430</v>
      </c>
      <c r="B91" s="187"/>
      <c r="C91" s="187"/>
      <c r="D91" s="187"/>
      <c r="E91" s="187"/>
      <c r="F91" s="187"/>
      <c r="G91" s="7">
        <v>83</v>
      </c>
      <c r="H91" s="90">
        <v>0</v>
      </c>
      <c r="I91" s="90">
        <v>0</v>
      </c>
    </row>
    <row r="92" spans="1:9" ht="12.75" customHeight="1" x14ac:dyDescent="0.2">
      <c r="A92" s="188" t="s">
        <v>435</v>
      </c>
      <c r="B92" s="188"/>
      <c r="C92" s="188"/>
      <c r="D92" s="188"/>
      <c r="E92" s="188"/>
      <c r="F92" s="188"/>
      <c r="G92" s="8">
        <v>84</v>
      </c>
      <c r="H92" s="91">
        <f>H93-H94</f>
        <v>1613993.49</v>
      </c>
      <c r="I92" s="91">
        <f>I93-I94</f>
        <v>1013346.78</v>
      </c>
    </row>
    <row r="93" spans="1:9" ht="12.75" customHeight="1" x14ac:dyDescent="0.2">
      <c r="A93" s="187" t="s">
        <v>72</v>
      </c>
      <c r="B93" s="187"/>
      <c r="C93" s="187"/>
      <c r="D93" s="187"/>
      <c r="E93" s="187"/>
      <c r="F93" s="187"/>
      <c r="G93" s="7">
        <v>85</v>
      </c>
      <c r="H93" s="90">
        <v>1633707.46</v>
      </c>
      <c r="I93" s="90">
        <v>1033060.75</v>
      </c>
    </row>
    <row r="94" spans="1:9" ht="12.75" customHeight="1" x14ac:dyDescent="0.2">
      <c r="A94" s="187" t="s">
        <v>73</v>
      </c>
      <c r="B94" s="187"/>
      <c r="C94" s="187"/>
      <c r="D94" s="187"/>
      <c r="E94" s="187"/>
      <c r="F94" s="187"/>
      <c r="G94" s="7">
        <v>86</v>
      </c>
      <c r="H94" s="90">
        <v>19713.97</v>
      </c>
      <c r="I94" s="90">
        <v>19713.97</v>
      </c>
    </row>
    <row r="95" spans="1:9" ht="12.75" customHeight="1" x14ac:dyDescent="0.2">
      <c r="A95" s="188" t="s">
        <v>436</v>
      </c>
      <c r="B95" s="188"/>
      <c r="C95" s="188"/>
      <c r="D95" s="188"/>
      <c r="E95" s="188"/>
      <c r="F95" s="188"/>
      <c r="G95" s="8">
        <v>87</v>
      </c>
      <c r="H95" s="91">
        <f>H96-H97</f>
        <v>626058.01</v>
      </c>
      <c r="I95" s="91">
        <f>I96-I97</f>
        <v>710949.03</v>
      </c>
    </row>
    <row r="96" spans="1:9" ht="12.75" customHeight="1" x14ac:dyDescent="0.2">
      <c r="A96" s="187" t="s">
        <v>74</v>
      </c>
      <c r="B96" s="187"/>
      <c r="C96" s="187"/>
      <c r="D96" s="187"/>
      <c r="E96" s="187"/>
      <c r="F96" s="187"/>
      <c r="G96" s="7">
        <v>88</v>
      </c>
      <c r="H96" s="90">
        <v>626058.01</v>
      </c>
      <c r="I96" s="90">
        <v>710949.03</v>
      </c>
    </row>
    <row r="97" spans="1:9" ht="12.75" customHeight="1" x14ac:dyDescent="0.2">
      <c r="A97" s="187" t="s">
        <v>75</v>
      </c>
      <c r="B97" s="187"/>
      <c r="C97" s="187"/>
      <c r="D97" s="187"/>
      <c r="E97" s="187"/>
      <c r="F97" s="187"/>
      <c r="G97" s="7">
        <v>89</v>
      </c>
      <c r="H97" s="90">
        <v>0</v>
      </c>
      <c r="I97" s="90">
        <v>0</v>
      </c>
    </row>
    <row r="98" spans="1:9" ht="12.75" customHeight="1" x14ac:dyDescent="0.2">
      <c r="A98" s="187" t="s">
        <v>76</v>
      </c>
      <c r="B98" s="187"/>
      <c r="C98" s="187"/>
      <c r="D98" s="187"/>
      <c r="E98" s="187"/>
      <c r="F98" s="187"/>
      <c r="G98" s="7">
        <v>90</v>
      </c>
      <c r="H98" s="90">
        <v>0</v>
      </c>
      <c r="I98" s="90">
        <v>0</v>
      </c>
    </row>
    <row r="99" spans="1:9" ht="12.75" customHeight="1" x14ac:dyDescent="0.2">
      <c r="A99" s="189" t="s">
        <v>437</v>
      </c>
      <c r="B99" s="189"/>
      <c r="C99" s="189"/>
      <c r="D99" s="189"/>
      <c r="E99" s="189"/>
      <c r="F99" s="189"/>
      <c r="G99" s="8">
        <v>91</v>
      </c>
      <c r="H99" s="91">
        <f>SUM(H100:H105)</f>
        <v>0</v>
      </c>
      <c r="I99" s="91">
        <f>SUM(I100:I105)</f>
        <v>0</v>
      </c>
    </row>
    <row r="100" spans="1:9" ht="12.75" customHeight="1" x14ac:dyDescent="0.2">
      <c r="A100" s="187" t="s">
        <v>77</v>
      </c>
      <c r="B100" s="187"/>
      <c r="C100" s="187"/>
      <c r="D100" s="187"/>
      <c r="E100" s="187"/>
      <c r="F100" s="187"/>
      <c r="G100" s="7">
        <v>92</v>
      </c>
      <c r="H100" s="90">
        <v>0</v>
      </c>
      <c r="I100" s="90">
        <v>0</v>
      </c>
    </row>
    <row r="101" spans="1:9" ht="12.75" customHeight="1" x14ac:dyDescent="0.2">
      <c r="A101" s="187" t="s">
        <v>78</v>
      </c>
      <c r="B101" s="187"/>
      <c r="C101" s="187"/>
      <c r="D101" s="187"/>
      <c r="E101" s="187"/>
      <c r="F101" s="187"/>
      <c r="G101" s="7">
        <v>93</v>
      </c>
      <c r="H101" s="90">
        <v>0</v>
      </c>
      <c r="I101" s="90">
        <v>0</v>
      </c>
    </row>
    <row r="102" spans="1:9" ht="12.75" customHeight="1" x14ac:dyDescent="0.2">
      <c r="A102" s="187" t="s">
        <v>79</v>
      </c>
      <c r="B102" s="187"/>
      <c r="C102" s="187"/>
      <c r="D102" s="187"/>
      <c r="E102" s="187"/>
      <c r="F102" s="187"/>
      <c r="G102" s="7">
        <v>94</v>
      </c>
      <c r="H102" s="90">
        <v>0</v>
      </c>
      <c r="I102" s="90">
        <v>0</v>
      </c>
    </row>
    <row r="103" spans="1:9" ht="12.75" customHeight="1" x14ac:dyDescent="0.2">
      <c r="A103" s="187" t="s">
        <v>80</v>
      </c>
      <c r="B103" s="187"/>
      <c r="C103" s="187"/>
      <c r="D103" s="187"/>
      <c r="E103" s="187"/>
      <c r="F103" s="187"/>
      <c r="G103" s="7">
        <v>95</v>
      </c>
      <c r="H103" s="90">
        <v>0</v>
      </c>
      <c r="I103" s="90">
        <v>0</v>
      </c>
    </row>
    <row r="104" spans="1:9" ht="12.75" customHeight="1" x14ac:dyDescent="0.2">
      <c r="A104" s="187" t="s">
        <v>81</v>
      </c>
      <c r="B104" s="187"/>
      <c r="C104" s="187"/>
      <c r="D104" s="187"/>
      <c r="E104" s="187"/>
      <c r="F104" s="187"/>
      <c r="G104" s="7">
        <v>96</v>
      </c>
      <c r="H104" s="90">
        <v>0</v>
      </c>
      <c r="I104" s="90">
        <v>0</v>
      </c>
    </row>
    <row r="105" spans="1:9" ht="12.75" customHeight="1" x14ac:dyDescent="0.2">
      <c r="A105" s="187" t="s">
        <v>82</v>
      </c>
      <c r="B105" s="187"/>
      <c r="C105" s="187"/>
      <c r="D105" s="187"/>
      <c r="E105" s="187"/>
      <c r="F105" s="187"/>
      <c r="G105" s="7">
        <v>97</v>
      </c>
      <c r="H105" s="90">
        <v>0</v>
      </c>
      <c r="I105" s="90">
        <v>0</v>
      </c>
    </row>
    <row r="106" spans="1:9" ht="12.75" customHeight="1" x14ac:dyDescent="0.2">
      <c r="A106" s="189" t="s">
        <v>438</v>
      </c>
      <c r="B106" s="189"/>
      <c r="C106" s="189"/>
      <c r="D106" s="189"/>
      <c r="E106" s="189"/>
      <c r="F106" s="189"/>
      <c r="G106" s="8">
        <v>98</v>
      </c>
      <c r="H106" s="91">
        <f>SUM(H107:H117)</f>
        <v>8622385.7899999991</v>
      </c>
      <c r="I106" s="91">
        <f>SUM(I107:I117)</f>
        <v>5699547.9400000004</v>
      </c>
    </row>
    <row r="107" spans="1:9" ht="12.75" customHeight="1" x14ac:dyDescent="0.2">
      <c r="A107" s="187" t="s">
        <v>83</v>
      </c>
      <c r="B107" s="187"/>
      <c r="C107" s="187"/>
      <c r="D107" s="187"/>
      <c r="E107" s="187"/>
      <c r="F107" s="187"/>
      <c r="G107" s="7">
        <v>99</v>
      </c>
      <c r="H107" s="90">
        <v>0</v>
      </c>
      <c r="I107" s="90">
        <v>0</v>
      </c>
    </row>
    <row r="108" spans="1:9" ht="24.6" customHeight="1" x14ac:dyDescent="0.2">
      <c r="A108" s="187" t="s">
        <v>84</v>
      </c>
      <c r="B108" s="187"/>
      <c r="C108" s="187"/>
      <c r="D108" s="187"/>
      <c r="E108" s="187"/>
      <c r="F108" s="187"/>
      <c r="G108" s="7">
        <v>100</v>
      </c>
      <c r="H108" s="90">
        <v>0</v>
      </c>
      <c r="I108" s="90">
        <v>0</v>
      </c>
    </row>
    <row r="109" spans="1:9" ht="12.75" customHeight="1" x14ac:dyDescent="0.2">
      <c r="A109" s="187" t="s">
        <v>85</v>
      </c>
      <c r="B109" s="187"/>
      <c r="C109" s="187"/>
      <c r="D109" s="187"/>
      <c r="E109" s="187"/>
      <c r="F109" s="187"/>
      <c r="G109" s="7">
        <v>101</v>
      </c>
      <c r="H109" s="90">
        <v>0</v>
      </c>
      <c r="I109" s="90">
        <v>0</v>
      </c>
    </row>
    <row r="110" spans="1:9" ht="21.6" customHeight="1" x14ac:dyDescent="0.2">
      <c r="A110" s="187" t="s">
        <v>86</v>
      </c>
      <c r="B110" s="187"/>
      <c r="C110" s="187"/>
      <c r="D110" s="187"/>
      <c r="E110" s="187"/>
      <c r="F110" s="187"/>
      <c r="G110" s="7">
        <v>102</v>
      </c>
      <c r="H110" s="90">
        <v>0</v>
      </c>
      <c r="I110" s="90">
        <v>0</v>
      </c>
    </row>
    <row r="111" spans="1:9" ht="12.75" customHeight="1" x14ac:dyDescent="0.2">
      <c r="A111" s="187" t="s">
        <v>87</v>
      </c>
      <c r="B111" s="187"/>
      <c r="C111" s="187"/>
      <c r="D111" s="187"/>
      <c r="E111" s="187"/>
      <c r="F111" s="187"/>
      <c r="G111" s="7">
        <v>103</v>
      </c>
      <c r="H111" s="90">
        <v>0</v>
      </c>
      <c r="I111" s="90">
        <v>0</v>
      </c>
    </row>
    <row r="112" spans="1:9" ht="12.75" customHeight="1" x14ac:dyDescent="0.2">
      <c r="A112" s="187" t="s">
        <v>88</v>
      </c>
      <c r="B112" s="187"/>
      <c r="C112" s="187"/>
      <c r="D112" s="187"/>
      <c r="E112" s="187"/>
      <c r="F112" s="187"/>
      <c r="G112" s="7">
        <v>104</v>
      </c>
      <c r="H112" s="90">
        <v>8041666.4800000004</v>
      </c>
      <c r="I112" s="90">
        <v>5145833.3</v>
      </c>
    </row>
    <row r="113" spans="1:9" ht="12.75" customHeight="1" x14ac:dyDescent="0.2">
      <c r="A113" s="187" t="s">
        <v>89</v>
      </c>
      <c r="B113" s="187"/>
      <c r="C113" s="187"/>
      <c r="D113" s="187"/>
      <c r="E113" s="187"/>
      <c r="F113" s="187"/>
      <c r="G113" s="7">
        <v>105</v>
      </c>
      <c r="H113" s="90">
        <v>0</v>
      </c>
      <c r="I113" s="90">
        <v>0</v>
      </c>
    </row>
    <row r="114" spans="1:9" ht="12.75" customHeight="1" x14ac:dyDescent="0.2">
      <c r="A114" s="187" t="s">
        <v>90</v>
      </c>
      <c r="B114" s="187"/>
      <c r="C114" s="187"/>
      <c r="D114" s="187"/>
      <c r="E114" s="187"/>
      <c r="F114" s="187"/>
      <c r="G114" s="7">
        <v>106</v>
      </c>
      <c r="H114" s="90">
        <v>0</v>
      </c>
      <c r="I114" s="90">
        <v>0</v>
      </c>
    </row>
    <row r="115" spans="1:9" ht="12.75" customHeight="1" x14ac:dyDescent="0.2">
      <c r="A115" s="187" t="s">
        <v>91</v>
      </c>
      <c r="B115" s="187"/>
      <c r="C115" s="187"/>
      <c r="D115" s="187"/>
      <c r="E115" s="187"/>
      <c r="F115" s="187"/>
      <c r="G115" s="7">
        <v>107</v>
      </c>
      <c r="H115" s="90">
        <v>0</v>
      </c>
      <c r="I115" s="90">
        <v>0</v>
      </c>
    </row>
    <row r="116" spans="1:9" ht="12.75" customHeight="1" x14ac:dyDescent="0.2">
      <c r="A116" s="187" t="s">
        <v>92</v>
      </c>
      <c r="B116" s="187"/>
      <c r="C116" s="187"/>
      <c r="D116" s="187"/>
      <c r="E116" s="187"/>
      <c r="F116" s="187"/>
      <c r="G116" s="7">
        <v>108</v>
      </c>
      <c r="H116" s="90">
        <v>289177.15000000002</v>
      </c>
      <c r="I116" s="90">
        <v>262172.48</v>
      </c>
    </row>
    <row r="117" spans="1:9" ht="12.75" customHeight="1" x14ac:dyDescent="0.2">
      <c r="A117" s="187" t="s">
        <v>93</v>
      </c>
      <c r="B117" s="187"/>
      <c r="C117" s="187"/>
      <c r="D117" s="187"/>
      <c r="E117" s="187"/>
      <c r="F117" s="187"/>
      <c r="G117" s="7">
        <v>109</v>
      </c>
      <c r="H117" s="90">
        <v>291542.15999999997</v>
      </c>
      <c r="I117" s="90">
        <v>291542.15999999997</v>
      </c>
    </row>
    <row r="118" spans="1:9" ht="12.75" customHeight="1" x14ac:dyDescent="0.2">
      <c r="A118" s="189" t="s">
        <v>439</v>
      </c>
      <c r="B118" s="189"/>
      <c r="C118" s="189"/>
      <c r="D118" s="189"/>
      <c r="E118" s="189"/>
      <c r="F118" s="189"/>
      <c r="G118" s="8">
        <v>110</v>
      </c>
      <c r="H118" s="91">
        <f>SUM(H119:H132)</f>
        <v>6075350.0899999999</v>
      </c>
      <c r="I118" s="91">
        <f>SUM(I119:I132)</f>
        <v>8007979.3399999999</v>
      </c>
    </row>
    <row r="119" spans="1:9" ht="12.75" customHeight="1" x14ac:dyDescent="0.2">
      <c r="A119" s="187" t="s">
        <v>83</v>
      </c>
      <c r="B119" s="187"/>
      <c r="C119" s="187"/>
      <c r="D119" s="187"/>
      <c r="E119" s="187"/>
      <c r="F119" s="187"/>
      <c r="G119" s="7">
        <v>111</v>
      </c>
      <c r="H119" s="90">
        <v>0</v>
      </c>
      <c r="I119" s="90">
        <v>0</v>
      </c>
    </row>
    <row r="120" spans="1:9" ht="22.15" customHeight="1" x14ac:dyDescent="0.2">
      <c r="A120" s="187" t="s">
        <v>84</v>
      </c>
      <c r="B120" s="187"/>
      <c r="C120" s="187"/>
      <c r="D120" s="187"/>
      <c r="E120" s="187"/>
      <c r="F120" s="187"/>
      <c r="G120" s="7">
        <v>112</v>
      </c>
      <c r="H120" s="90">
        <v>0</v>
      </c>
      <c r="I120" s="90">
        <v>0</v>
      </c>
    </row>
    <row r="121" spans="1:9" ht="12.75" customHeight="1" x14ac:dyDescent="0.2">
      <c r="A121" s="187" t="s">
        <v>85</v>
      </c>
      <c r="B121" s="187"/>
      <c r="C121" s="187"/>
      <c r="D121" s="187"/>
      <c r="E121" s="187"/>
      <c r="F121" s="187"/>
      <c r="G121" s="7">
        <v>113</v>
      </c>
      <c r="H121" s="90">
        <v>0</v>
      </c>
      <c r="I121" s="90">
        <v>0</v>
      </c>
    </row>
    <row r="122" spans="1:9" ht="23.45" customHeight="1" x14ac:dyDescent="0.2">
      <c r="A122" s="187" t="s">
        <v>86</v>
      </c>
      <c r="B122" s="187"/>
      <c r="C122" s="187"/>
      <c r="D122" s="187"/>
      <c r="E122" s="187"/>
      <c r="F122" s="187"/>
      <c r="G122" s="7">
        <v>114</v>
      </c>
      <c r="H122" s="90">
        <v>0</v>
      </c>
      <c r="I122" s="90">
        <v>0</v>
      </c>
    </row>
    <row r="123" spans="1:9" ht="12.75" customHeight="1" x14ac:dyDescent="0.2">
      <c r="A123" s="187" t="s">
        <v>87</v>
      </c>
      <c r="B123" s="187"/>
      <c r="C123" s="187"/>
      <c r="D123" s="187"/>
      <c r="E123" s="187"/>
      <c r="F123" s="187"/>
      <c r="G123" s="7">
        <v>115</v>
      </c>
      <c r="H123" s="90">
        <v>0</v>
      </c>
      <c r="I123" s="90">
        <v>0</v>
      </c>
    </row>
    <row r="124" spans="1:9" ht="12.75" customHeight="1" x14ac:dyDescent="0.2">
      <c r="A124" s="187" t="s">
        <v>88</v>
      </c>
      <c r="B124" s="187"/>
      <c r="C124" s="187"/>
      <c r="D124" s="187"/>
      <c r="E124" s="187"/>
      <c r="F124" s="187"/>
      <c r="G124" s="7">
        <v>116</v>
      </c>
      <c r="H124" s="90">
        <v>833333.4</v>
      </c>
      <c r="I124" s="90">
        <v>541666.68000000005</v>
      </c>
    </row>
    <row r="125" spans="1:9" ht="12.75" customHeight="1" x14ac:dyDescent="0.2">
      <c r="A125" s="187" t="s">
        <v>89</v>
      </c>
      <c r="B125" s="187"/>
      <c r="C125" s="187"/>
      <c r="D125" s="187"/>
      <c r="E125" s="187"/>
      <c r="F125" s="187"/>
      <c r="G125" s="7">
        <v>117</v>
      </c>
      <c r="H125" s="90">
        <v>791605.21</v>
      </c>
      <c r="I125" s="90">
        <v>717295.92</v>
      </c>
    </row>
    <row r="126" spans="1:9" ht="12.75" customHeight="1" x14ac:dyDescent="0.2">
      <c r="A126" s="187" t="s">
        <v>90</v>
      </c>
      <c r="B126" s="187"/>
      <c r="C126" s="187"/>
      <c r="D126" s="187"/>
      <c r="E126" s="187"/>
      <c r="F126" s="187"/>
      <c r="G126" s="7">
        <v>118</v>
      </c>
      <c r="H126" s="90">
        <v>3340468.71</v>
      </c>
      <c r="I126" s="90">
        <v>5572355.7199999997</v>
      </c>
    </row>
    <row r="127" spans="1:9" x14ac:dyDescent="0.2">
      <c r="A127" s="187" t="s">
        <v>91</v>
      </c>
      <c r="B127" s="187"/>
      <c r="C127" s="187"/>
      <c r="D127" s="187"/>
      <c r="E127" s="187"/>
      <c r="F127" s="187"/>
      <c r="G127" s="7">
        <v>119</v>
      </c>
      <c r="H127" s="90">
        <v>0</v>
      </c>
      <c r="I127" s="90">
        <v>0</v>
      </c>
    </row>
    <row r="128" spans="1:9" x14ac:dyDescent="0.2">
      <c r="A128" s="187" t="s">
        <v>94</v>
      </c>
      <c r="B128" s="187"/>
      <c r="C128" s="187"/>
      <c r="D128" s="187"/>
      <c r="E128" s="187"/>
      <c r="F128" s="187"/>
      <c r="G128" s="7">
        <v>120</v>
      </c>
      <c r="H128" s="90">
        <v>399459</v>
      </c>
      <c r="I128" s="90">
        <v>292820.5</v>
      </c>
    </row>
    <row r="129" spans="1:9" x14ac:dyDescent="0.2">
      <c r="A129" s="187" t="s">
        <v>95</v>
      </c>
      <c r="B129" s="187"/>
      <c r="C129" s="187"/>
      <c r="D129" s="187"/>
      <c r="E129" s="187"/>
      <c r="F129" s="187"/>
      <c r="G129" s="7">
        <v>121</v>
      </c>
      <c r="H129" s="90">
        <v>268084.21000000002</v>
      </c>
      <c r="I129" s="90">
        <v>285014.95</v>
      </c>
    </row>
    <row r="130" spans="1:9" x14ac:dyDescent="0.2">
      <c r="A130" s="187" t="s">
        <v>96</v>
      </c>
      <c r="B130" s="187"/>
      <c r="C130" s="187"/>
      <c r="D130" s="187"/>
      <c r="E130" s="187"/>
      <c r="F130" s="187"/>
      <c r="G130" s="7">
        <v>122</v>
      </c>
      <c r="H130" s="90">
        <v>131609.64000000001</v>
      </c>
      <c r="I130" s="90">
        <v>131609.64000000001</v>
      </c>
    </row>
    <row r="131" spans="1:9" x14ac:dyDescent="0.2">
      <c r="A131" s="187" t="s">
        <v>97</v>
      </c>
      <c r="B131" s="187"/>
      <c r="C131" s="187"/>
      <c r="D131" s="187"/>
      <c r="E131" s="187"/>
      <c r="F131" s="187"/>
      <c r="G131" s="7">
        <v>123</v>
      </c>
      <c r="H131" s="90">
        <v>0</v>
      </c>
      <c r="I131" s="90">
        <v>0</v>
      </c>
    </row>
    <row r="132" spans="1:9" x14ac:dyDescent="0.2">
      <c r="A132" s="187" t="s">
        <v>98</v>
      </c>
      <c r="B132" s="187"/>
      <c r="C132" s="187"/>
      <c r="D132" s="187"/>
      <c r="E132" s="187"/>
      <c r="F132" s="187"/>
      <c r="G132" s="7">
        <v>124</v>
      </c>
      <c r="H132" s="90">
        <v>310789.92</v>
      </c>
      <c r="I132" s="90">
        <v>467215.93</v>
      </c>
    </row>
    <row r="133" spans="1:9" ht="22.15" customHeight="1" x14ac:dyDescent="0.2">
      <c r="A133" s="203" t="s">
        <v>99</v>
      </c>
      <c r="B133" s="203"/>
      <c r="C133" s="203"/>
      <c r="D133" s="203"/>
      <c r="E133" s="203"/>
      <c r="F133" s="203"/>
      <c r="G133" s="7">
        <v>125</v>
      </c>
      <c r="H133" s="90">
        <v>0</v>
      </c>
      <c r="I133" s="90">
        <v>3511649.67</v>
      </c>
    </row>
    <row r="134" spans="1:9" ht="12.75" customHeight="1" x14ac:dyDescent="0.2">
      <c r="A134" s="189" t="s">
        <v>440</v>
      </c>
      <c r="B134" s="189"/>
      <c r="C134" s="189"/>
      <c r="D134" s="189"/>
      <c r="E134" s="189"/>
      <c r="F134" s="189"/>
      <c r="G134" s="8">
        <v>126</v>
      </c>
      <c r="H134" s="91">
        <f>H75+H99+H106+H118+H133</f>
        <v>27024554.030000001</v>
      </c>
      <c r="I134" s="91">
        <f>I75+I99+I106+I118+I133</f>
        <v>29037649.129999999</v>
      </c>
    </row>
    <row r="135" spans="1:9" x14ac:dyDescent="0.2">
      <c r="A135" s="203" t="s">
        <v>100</v>
      </c>
      <c r="B135" s="203"/>
      <c r="C135" s="203"/>
      <c r="D135" s="203"/>
      <c r="E135" s="203"/>
      <c r="F135" s="203"/>
      <c r="G135" s="7">
        <v>127</v>
      </c>
      <c r="H135" s="90">
        <v>0</v>
      </c>
      <c r="I135" s="90">
        <v>0</v>
      </c>
    </row>
  </sheetData>
  <sheetProtection algorithmName="SHA-512" hashValue="43WzXQIycd6UFNWPaMVce73AMdoqwjR/wY7UsayPYcdkYVP8wrLc0OmA/YNE5YNkAJ4+2DBhUR35EYPo1uM3Sg==" saltValue="1I//t7bhNpb0A8RupP9Z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1" right="1" top="1" bottom="1" header="0.5" footer="0.5"/>
  <pageSetup paperSize="9" scale="7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topLeftCell="A13" zoomScale="115" zoomScaleNormal="115" zoomScaleSheetLayoutView="110" workbookViewId="0">
      <selection activeCell="K43" sqref="K43"/>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07" t="s">
        <v>102</v>
      </c>
      <c r="B1" s="208"/>
      <c r="C1" s="208"/>
      <c r="D1" s="208"/>
      <c r="E1" s="208"/>
      <c r="F1" s="208"/>
      <c r="G1" s="208"/>
      <c r="H1" s="208"/>
      <c r="I1" s="208"/>
    </row>
    <row r="2" spans="1:11" x14ac:dyDescent="0.2">
      <c r="A2" s="209" t="s">
        <v>472</v>
      </c>
      <c r="B2" s="210"/>
      <c r="C2" s="210"/>
      <c r="D2" s="210"/>
      <c r="E2" s="210"/>
      <c r="F2" s="210"/>
      <c r="G2" s="210"/>
      <c r="H2" s="210"/>
      <c r="I2" s="210"/>
    </row>
    <row r="3" spans="1:11" x14ac:dyDescent="0.2">
      <c r="A3" s="211" t="s">
        <v>443</v>
      </c>
      <c r="B3" s="212"/>
      <c r="C3" s="212"/>
      <c r="D3" s="212"/>
      <c r="E3" s="212"/>
      <c r="F3" s="212"/>
      <c r="G3" s="212"/>
      <c r="H3" s="212"/>
      <c r="I3" s="212"/>
      <c r="J3" s="213"/>
      <c r="K3" s="213"/>
    </row>
    <row r="4" spans="1:11" x14ac:dyDescent="0.2">
      <c r="A4" s="214" t="s">
        <v>451</v>
      </c>
      <c r="B4" s="215"/>
      <c r="C4" s="215"/>
      <c r="D4" s="215"/>
      <c r="E4" s="215"/>
      <c r="F4" s="215"/>
      <c r="G4" s="215"/>
      <c r="H4" s="215"/>
      <c r="I4" s="215"/>
      <c r="J4" s="216"/>
      <c r="K4" s="216"/>
    </row>
    <row r="5" spans="1:11" ht="22.15" customHeight="1" x14ac:dyDescent="0.2">
      <c r="A5" s="217" t="s">
        <v>2</v>
      </c>
      <c r="B5" s="218"/>
      <c r="C5" s="218"/>
      <c r="D5" s="218"/>
      <c r="E5" s="218"/>
      <c r="F5" s="218"/>
      <c r="G5" s="217" t="s">
        <v>103</v>
      </c>
      <c r="H5" s="219" t="s">
        <v>299</v>
      </c>
      <c r="I5" s="220"/>
      <c r="J5" s="219" t="s">
        <v>278</v>
      </c>
      <c r="K5" s="220"/>
    </row>
    <row r="6" spans="1:11" x14ac:dyDescent="0.2">
      <c r="A6" s="218"/>
      <c r="B6" s="218"/>
      <c r="C6" s="218"/>
      <c r="D6" s="218"/>
      <c r="E6" s="218"/>
      <c r="F6" s="218"/>
      <c r="G6" s="218"/>
      <c r="H6" s="23" t="s">
        <v>292</v>
      </c>
      <c r="I6" s="23" t="s">
        <v>293</v>
      </c>
      <c r="J6" s="23" t="s">
        <v>292</v>
      </c>
      <c r="K6" s="23" t="s">
        <v>293</v>
      </c>
    </row>
    <row r="7" spans="1:11" x14ac:dyDescent="0.2">
      <c r="A7" s="223">
        <v>1</v>
      </c>
      <c r="B7" s="224"/>
      <c r="C7" s="224"/>
      <c r="D7" s="224"/>
      <c r="E7" s="224"/>
      <c r="F7" s="224"/>
      <c r="G7" s="24">
        <v>2</v>
      </c>
      <c r="H7" s="23">
        <v>3</v>
      </c>
      <c r="I7" s="23">
        <v>4</v>
      </c>
      <c r="J7" s="23">
        <v>5</v>
      </c>
      <c r="K7" s="23">
        <v>6</v>
      </c>
    </row>
    <row r="8" spans="1:11" ht="12.75" customHeight="1" x14ac:dyDescent="0.2">
      <c r="A8" s="221" t="s">
        <v>350</v>
      </c>
      <c r="B8" s="221"/>
      <c r="C8" s="221"/>
      <c r="D8" s="221"/>
      <c r="E8" s="221"/>
      <c r="F8" s="221"/>
      <c r="G8" s="8">
        <v>1</v>
      </c>
      <c r="H8" s="94">
        <f>SUM(H9:H13)</f>
        <v>3718121.14</v>
      </c>
      <c r="I8" s="94">
        <f>SUM(I9:I13)</f>
        <v>1932308.11</v>
      </c>
      <c r="J8" s="94">
        <f>SUM(J9:J13)</f>
        <v>4110499.21</v>
      </c>
      <c r="K8" s="94">
        <f>SUM(K9:K13)</f>
        <v>2218243.94</v>
      </c>
    </row>
    <row r="9" spans="1:11" ht="12.75" customHeight="1" x14ac:dyDescent="0.2">
      <c r="A9" s="187" t="s">
        <v>115</v>
      </c>
      <c r="B9" s="187"/>
      <c r="C9" s="187"/>
      <c r="D9" s="187"/>
      <c r="E9" s="187"/>
      <c r="F9" s="187"/>
      <c r="G9" s="7">
        <v>2</v>
      </c>
      <c r="H9" s="95">
        <v>0</v>
      </c>
      <c r="I9" s="95">
        <v>0</v>
      </c>
      <c r="J9" s="95">
        <v>0</v>
      </c>
      <c r="K9" s="95">
        <v>0</v>
      </c>
    </row>
    <row r="10" spans="1:11" ht="12.75" customHeight="1" x14ac:dyDescent="0.2">
      <c r="A10" s="187" t="s">
        <v>441</v>
      </c>
      <c r="B10" s="187"/>
      <c r="C10" s="187"/>
      <c r="D10" s="187"/>
      <c r="E10" s="187"/>
      <c r="F10" s="187"/>
      <c r="G10" s="7">
        <v>3</v>
      </c>
      <c r="H10" s="95">
        <v>3348261.73</v>
      </c>
      <c r="I10" s="95">
        <v>1744938.65</v>
      </c>
      <c r="J10" s="95">
        <v>3736371.13</v>
      </c>
      <c r="K10" s="95">
        <v>2047931.5</v>
      </c>
    </row>
    <row r="11" spans="1:11" ht="12.75" customHeight="1" x14ac:dyDescent="0.2">
      <c r="A11" s="187" t="s">
        <v>116</v>
      </c>
      <c r="B11" s="187"/>
      <c r="C11" s="187"/>
      <c r="D11" s="187"/>
      <c r="E11" s="187"/>
      <c r="F11" s="187"/>
      <c r="G11" s="7">
        <v>4</v>
      </c>
      <c r="H11" s="95">
        <v>0</v>
      </c>
      <c r="I11" s="95">
        <v>0</v>
      </c>
      <c r="J11" s="95">
        <v>0</v>
      </c>
      <c r="K11" s="95">
        <v>0</v>
      </c>
    </row>
    <row r="12" spans="1:11" ht="12.75" customHeight="1" x14ac:dyDescent="0.2">
      <c r="A12" s="187" t="s">
        <v>117</v>
      </c>
      <c r="B12" s="187"/>
      <c r="C12" s="187"/>
      <c r="D12" s="187"/>
      <c r="E12" s="187"/>
      <c r="F12" s="187"/>
      <c r="G12" s="7">
        <v>5</v>
      </c>
      <c r="H12" s="95">
        <v>0</v>
      </c>
      <c r="I12" s="95">
        <v>0</v>
      </c>
      <c r="J12" s="95">
        <v>0</v>
      </c>
      <c r="K12" s="95">
        <v>0</v>
      </c>
    </row>
    <row r="13" spans="1:11" ht="12.75" customHeight="1" x14ac:dyDescent="0.2">
      <c r="A13" s="187" t="s">
        <v>118</v>
      </c>
      <c r="B13" s="187"/>
      <c r="C13" s="187"/>
      <c r="D13" s="187"/>
      <c r="E13" s="187"/>
      <c r="F13" s="187"/>
      <c r="G13" s="7">
        <v>6</v>
      </c>
      <c r="H13" s="95">
        <v>369859.41</v>
      </c>
      <c r="I13" s="95">
        <v>187369.46</v>
      </c>
      <c r="J13" s="95">
        <v>374128.08</v>
      </c>
      <c r="K13" s="95">
        <v>170312.44</v>
      </c>
    </row>
    <row r="14" spans="1:11" ht="26.25" customHeight="1" x14ac:dyDescent="0.2">
      <c r="A14" s="221" t="s">
        <v>351</v>
      </c>
      <c r="B14" s="221"/>
      <c r="C14" s="221"/>
      <c r="D14" s="221"/>
      <c r="E14" s="221"/>
      <c r="F14" s="221"/>
      <c r="G14" s="8">
        <v>7</v>
      </c>
      <c r="H14" s="94">
        <f>H15+H16+H20+H24+H25+H26+H29+H36</f>
        <v>3011395.93</v>
      </c>
      <c r="I14" s="94">
        <f>I15+I16+I20+I24+I25+I26+I29+I36</f>
        <v>1557412.12</v>
      </c>
      <c r="J14" s="94">
        <f>J15+J16+J20+J24+J25+J26+J29+J36</f>
        <v>3135868.93</v>
      </c>
      <c r="K14" s="94">
        <f>K15+K16+K20+K24+K25+K26+K29+K36</f>
        <v>1537555.47</v>
      </c>
    </row>
    <row r="15" spans="1:11" ht="25.5" customHeight="1" x14ac:dyDescent="0.2">
      <c r="A15" s="187" t="s">
        <v>104</v>
      </c>
      <c r="B15" s="187"/>
      <c r="C15" s="187"/>
      <c r="D15" s="187"/>
      <c r="E15" s="187"/>
      <c r="F15" s="187"/>
      <c r="G15" s="7">
        <v>8</v>
      </c>
      <c r="H15" s="95">
        <v>0</v>
      </c>
      <c r="I15" s="95">
        <v>0</v>
      </c>
      <c r="J15" s="95">
        <v>0</v>
      </c>
      <c r="K15" s="95">
        <v>0</v>
      </c>
    </row>
    <row r="16" spans="1:11" ht="12.75" customHeight="1" x14ac:dyDescent="0.2">
      <c r="A16" s="188" t="s">
        <v>423</v>
      </c>
      <c r="B16" s="188"/>
      <c r="C16" s="188"/>
      <c r="D16" s="188"/>
      <c r="E16" s="188"/>
      <c r="F16" s="188"/>
      <c r="G16" s="8">
        <v>9</v>
      </c>
      <c r="H16" s="94">
        <f>SUM(H17:H19)</f>
        <v>529081.87</v>
      </c>
      <c r="I16" s="94">
        <f>SUM(I17:I19)</f>
        <v>261370.08</v>
      </c>
      <c r="J16" s="94">
        <f>SUM(J17:J19)</f>
        <v>563463.15</v>
      </c>
      <c r="K16" s="94">
        <f>SUM(K17:K19)</f>
        <v>256740.2</v>
      </c>
    </row>
    <row r="17" spans="1:11" ht="12.75" customHeight="1" x14ac:dyDescent="0.2">
      <c r="A17" s="222" t="s">
        <v>119</v>
      </c>
      <c r="B17" s="222"/>
      <c r="C17" s="222"/>
      <c r="D17" s="222"/>
      <c r="E17" s="222"/>
      <c r="F17" s="222"/>
      <c r="G17" s="7">
        <v>10</v>
      </c>
      <c r="H17" s="95">
        <v>22670.5</v>
      </c>
      <c r="I17" s="95">
        <v>11173.67</v>
      </c>
      <c r="J17" s="95">
        <v>18378.439999999999</v>
      </c>
      <c r="K17" s="95">
        <v>8866.57</v>
      </c>
    </row>
    <row r="18" spans="1:11" ht="12.75" customHeight="1" x14ac:dyDescent="0.2">
      <c r="A18" s="222" t="s">
        <v>120</v>
      </c>
      <c r="B18" s="222"/>
      <c r="C18" s="222"/>
      <c r="D18" s="222"/>
      <c r="E18" s="222"/>
      <c r="F18" s="222"/>
      <c r="G18" s="7">
        <v>11</v>
      </c>
      <c r="H18" s="95">
        <v>0</v>
      </c>
      <c r="I18" s="95">
        <v>0</v>
      </c>
      <c r="J18" s="95">
        <v>0</v>
      </c>
      <c r="K18" s="95">
        <v>0</v>
      </c>
    </row>
    <row r="19" spans="1:11" ht="12.75" customHeight="1" x14ac:dyDescent="0.2">
      <c r="A19" s="222" t="s">
        <v>121</v>
      </c>
      <c r="B19" s="222"/>
      <c r="C19" s="222"/>
      <c r="D19" s="222"/>
      <c r="E19" s="222"/>
      <c r="F19" s="222"/>
      <c r="G19" s="7">
        <v>12</v>
      </c>
      <c r="H19" s="95">
        <v>506411.37</v>
      </c>
      <c r="I19" s="95">
        <v>250196.41</v>
      </c>
      <c r="J19" s="95">
        <v>545084.71</v>
      </c>
      <c r="K19" s="95">
        <v>247873.63</v>
      </c>
    </row>
    <row r="20" spans="1:11" ht="12.75" customHeight="1" x14ac:dyDescent="0.2">
      <c r="A20" s="188" t="s">
        <v>424</v>
      </c>
      <c r="B20" s="188"/>
      <c r="C20" s="188"/>
      <c r="D20" s="188"/>
      <c r="E20" s="188"/>
      <c r="F20" s="188"/>
      <c r="G20" s="8">
        <v>13</v>
      </c>
      <c r="H20" s="94">
        <f>SUM(H21:H23)</f>
        <v>1906144.29</v>
      </c>
      <c r="I20" s="94">
        <f>SUM(I21:I23)</f>
        <v>1001989.72</v>
      </c>
      <c r="J20" s="94">
        <f>SUM(J21:J23)</f>
        <v>1978358.04</v>
      </c>
      <c r="K20" s="94">
        <f>SUM(K21:K23)</f>
        <v>988732.68</v>
      </c>
    </row>
    <row r="21" spans="1:11" ht="12.75" customHeight="1" x14ac:dyDescent="0.2">
      <c r="A21" s="222" t="s">
        <v>105</v>
      </c>
      <c r="B21" s="222"/>
      <c r="C21" s="222"/>
      <c r="D21" s="222"/>
      <c r="E21" s="222"/>
      <c r="F21" s="222"/>
      <c r="G21" s="7">
        <v>14</v>
      </c>
      <c r="H21" s="95">
        <v>1218941.07</v>
      </c>
      <c r="I21" s="95">
        <v>642540.63</v>
      </c>
      <c r="J21" s="95">
        <v>1274930.8899999999</v>
      </c>
      <c r="K21" s="95">
        <v>635778.06000000006</v>
      </c>
    </row>
    <row r="22" spans="1:11" ht="12.75" customHeight="1" x14ac:dyDescent="0.2">
      <c r="A22" s="222" t="s">
        <v>106</v>
      </c>
      <c r="B22" s="222"/>
      <c r="C22" s="222"/>
      <c r="D22" s="222"/>
      <c r="E22" s="222"/>
      <c r="F22" s="222"/>
      <c r="G22" s="7">
        <v>15</v>
      </c>
      <c r="H22" s="95">
        <v>444062.59</v>
      </c>
      <c r="I22" s="95">
        <v>232992.48</v>
      </c>
      <c r="J22" s="95">
        <v>450960.02</v>
      </c>
      <c r="K22" s="95">
        <v>226456.69</v>
      </c>
    </row>
    <row r="23" spans="1:11" ht="12.75" customHeight="1" x14ac:dyDescent="0.2">
      <c r="A23" s="222" t="s">
        <v>107</v>
      </c>
      <c r="B23" s="222"/>
      <c r="C23" s="222"/>
      <c r="D23" s="222"/>
      <c r="E23" s="222"/>
      <c r="F23" s="222"/>
      <c r="G23" s="7">
        <v>16</v>
      </c>
      <c r="H23" s="95">
        <v>243140.63</v>
      </c>
      <c r="I23" s="95">
        <v>126456.61</v>
      </c>
      <c r="J23" s="95">
        <v>252467.13</v>
      </c>
      <c r="K23" s="95">
        <v>126497.93</v>
      </c>
    </row>
    <row r="24" spans="1:11" ht="12.75" customHeight="1" x14ac:dyDescent="0.2">
      <c r="A24" s="187" t="s">
        <v>108</v>
      </c>
      <c r="B24" s="187"/>
      <c r="C24" s="187"/>
      <c r="D24" s="187"/>
      <c r="E24" s="187"/>
      <c r="F24" s="187"/>
      <c r="G24" s="7">
        <v>17</v>
      </c>
      <c r="H24" s="95">
        <v>318975.88</v>
      </c>
      <c r="I24" s="95">
        <v>162050.47</v>
      </c>
      <c r="J24" s="95">
        <v>346197.32</v>
      </c>
      <c r="K24" s="95">
        <v>167491.85999999999</v>
      </c>
    </row>
    <row r="25" spans="1:11" ht="12.75" customHeight="1" x14ac:dyDescent="0.2">
      <c r="A25" s="187" t="s">
        <v>109</v>
      </c>
      <c r="B25" s="187"/>
      <c r="C25" s="187"/>
      <c r="D25" s="187"/>
      <c r="E25" s="187"/>
      <c r="F25" s="187"/>
      <c r="G25" s="7">
        <v>18</v>
      </c>
      <c r="H25" s="95">
        <v>257193.89</v>
      </c>
      <c r="I25" s="95">
        <v>132001.85</v>
      </c>
      <c r="J25" s="95">
        <v>247850.42</v>
      </c>
      <c r="K25" s="95">
        <v>124590.73</v>
      </c>
    </row>
    <row r="26" spans="1:11" ht="12.75" customHeight="1" x14ac:dyDescent="0.2">
      <c r="A26" s="188" t="s">
        <v>425</v>
      </c>
      <c r="B26" s="188"/>
      <c r="C26" s="188"/>
      <c r="D26" s="188"/>
      <c r="E26" s="188"/>
      <c r="F26" s="188"/>
      <c r="G26" s="8">
        <v>19</v>
      </c>
      <c r="H26" s="94">
        <f>H27+H28</f>
        <v>0</v>
      </c>
      <c r="I26" s="94">
        <f>I27+I28</f>
        <v>0</v>
      </c>
      <c r="J26" s="94">
        <f>J27+J28</f>
        <v>0</v>
      </c>
      <c r="K26" s="94">
        <f>K27+K28</f>
        <v>0</v>
      </c>
    </row>
    <row r="27" spans="1:11" ht="12.75" customHeight="1" x14ac:dyDescent="0.2">
      <c r="A27" s="222" t="s">
        <v>122</v>
      </c>
      <c r="B27" s="222"/>
      <c r="C27" s="222"/>
      <c r="D27" s="222"/>
      <c r="E27" s="222"/>
      <c r="F27" s="222"/>
      <c r="G27" s="7">
        <v>20</v>
      </c>
      <c r="H27" s="95">
        <v>0</v>
      </c>
      <c r="I27" s="95">
        <v>0</v>
      </c>
      <c r="J27" s="95">
        <v>0</v>
      </c>
      <c r="K27" s="95">
        <v>0</v>
      </c>
    </row>
    <row r="28" spans="1:11" ht="12.75" customHeight="1" x14ac:dyDescent="0.2">
      <c r="A28" s="222" t="s">
        <v>123</v>
      </c>
      <c r="B28" s="222"/>
      <c r="C28" s="222"/>
      <c r="D28" s="222"/>
      <c r="E28" s="222"/>
      <c r="F28" s="222"/>
      <c r="G28" s="7">
        <v>21</v>
      </c>
      <c r="H28" s="95">
        <v>0</v>
      </c>
      <c r="I28" s="95">
        <v>0</v>
      </c>
      <c r="J28" s="95">
        <v>0</v>
      </c>
      <c r="K28" s="95">
        <v>0</v>
      </c>
    </row>
    <row r="29" spans="1:11" ht="12.75" customHeight="1" x14ac:dyDescent="0.2">
      <c r="A29" s="188" t="s">
        <v>426</v>
      </c>
      <c r="B29" s="188"/>
      <c r="C29" s="188"/>
      <c r="D29" s="188"/>
      <c r="E29" s="188"/>
      <c r="F29" s="188"/>
      <c r="G29" s="8">
        <v>22</v>
      </c>
      <c r="H29" s="94">
        <f>SUM(H30:H35)</f>
        <v>0</v>
      </c>
      <c r="I29" s="94">
        <f>SUM(I30:I35)</f>
        <v>0</v>
      </c>
      <c r="J29" s="94">
        <f>SUM(J30:J35)</f>
        <v>0</v>
      </c>
      <c r="K29" s="94">
        <f>SUM(K30:K35)</f>
        <v>0</v>
      </c>
    </row>
    <row r="30" spans="1:11" ht="12.75" customHeight="1" x14ac:dyDescent="0.2">
      <c r="A30" s="222" t="s">
        <v>124</v>
      </c>
      <c r="B30" s="222"/>
      <c r="C30" s="222"/>
      <c r="D30" s="222"/>
      <c r="E30" s="222"/>
      <c r="F30" s="222"/>
      <c r="G30" s="7">
        <v>23</v>
      </c>
      <c r="H30" s="95">
        <v>0</v>
      </c>
      <c r="I30" s="95">
        <v>0</v>
      </c>
      <c r="J30" s="95">
        <v>0</v>
      </c>
      <c r="K30" s="95">
        <v>0</v>
      </c>
    </row>
    <row r="31" spans="1:11" ht="12.75" customHeight="1" x14ac:dyDescent="0.2">
      <c r="A31" s="222" t="s">
        <v>125</v>
      </c>
      <c r="B31" s="222"/>
      <c r="C31" s="222"/>
      <c r="D31" s="222"/>
      <c r="E31" s="222"/>
      <c r="F31" s="222"/>
      <c r="G31" s="7">
        <v>24</v>
      </c>
      <c r="H31" s="95">
        <v>0</v>
      </c>
      <c r="I31" s="95">
        <v>0</v>
      </c>
      <c r="J31" s="95">
        <v>0</v>
      </c>
      <c r="K31" s="95">
        <v>0</v>
      </c>
    </row>
    <row r="32" spans="1:11" ht="12.75" customHeight="1" x14ac:dyDescent="0.2">
      <c r="A32" s="222" t="s">
        <v>126</v>
      </c>
      <c r="B32" s="222"/>
      <c r="C32" s="222"/>
      <c r="D32" s="222"/>
      <c r="E32" s="222"/>
      <c r="F32" s="222"/>
      <c r="G32" s="7">
        <v>25</v>
      </c>
      <c r="H32" s="95">
        <v>0</v>
      </c>
      <c r="I32" s="95">
        <v>0</v>
      </c>
      <c r="J32" s="95">
        <v>0</v>
      </c>
      <c r="K32" s="95">
        <v>0</v>
      </c>
    </row>
    <row r="33" spans="1:11" ht="12.75" customHeight="1" x14ac:dyDescent="0.2">
      <c r="A33" s="222" t="s">
        <v>127</v>
      </c>
      <c r="B33" s="222"/>
      <c r="C33" s="222"/>
      <c r="D33" s="222"/>
      <c r="E33" s="222"/>
      <c r="F33" s="222"/>
      <c r="G33" s="7">
        <v>26</v>
      </c>
      <c r="H33" s="95">
        <v>0</v>
      </c>
      <c r="I33" s="95">
        <v>0</v>
      </c>
      <c r="J33" s="95">
        <v>0</v>
      </c>
      <c r="K33" s="95">
        <v>0</v>
      </c>
    </row>
    <row r="34" spans="1:11" ht="12.75" customHeight="1" x14ac:dyDescent="0.2">
      <c r="A34" s="222" t="s">
        <v>128</v>
      </c>
      <c r="B34" s="222"/>
      <c r="C34" s="222"/>
      <c r="D34" s="222"/>
      <c r="E34" s="222"/>
      <c r="F34" s="222"/>
      <c r="G34" s="7">
        <v>27</v>
      </c>
      <c r="H34" s="95">
        <v>0</v>
      </c>
      <c r="I34" s="95">
        <v>0</v>
      </c>
      <c r="J34" s="95">
        <v>0</v>
      </c>
      <c r="K34" s="95">
        <v>0</v>
      </c>
    </row>
    <row r="35" spans="1:11" ht="12.75" customHeight="1" x14ac:dyDescent="0.2">
      <c r="A35" s="222" t="s">
        <v>129</v>
      </c>
      <c r="B35" s="222"/>
      <c r="C35" s="222"/>
      <c r="D35" s="222"/>
      <c r="E35" s="222"/>
      <c r="F35" s="222"/>
      <c r="G35" s="7">
        <v>28</v>
      </c>
      <c r="H35" s="95">
        <v>0</v>
      </c>
      <c r="I35" s="95">
        <v>0</v>
      </c>
      <c r="J35" s="95">
        <v>0</v>
      </c>
      <c r="K35" s="95">
        <v>0</v>
      </c>
    </row>
    <row r="36" spans="1:11" ht="12.75" customHeight="1" x14ac:dyDescent="0.2">
      <c r="A36" s="187" t="s">
        <v>110</v>
      </c>
      <c r="B36" s="187"/>
      <c r="C36" s="187"/>
      <c r="D36" s="187"/>
      <c r="E36" s="187"/>
      <c r="F36" s="187"/>
      <c r="G36" s="7">
        <v>29</v>
      </c>
      <c r="H36" s="95">
        <v>0</v>
      </c>
      <c r="I36" s="95">
        <v>0</v>
      </c>
      <c r="J36" s="95">
        <v>0</v>
      </c>
      <c r="K36" s="95">
        <v>0</v>
      </c>
    </row>
    <row r="37" spans="1:11" ht="12.75" customHeight="1" x14ac:dyDescent="0.2">
      <c r="A37" s="221" t="s">
        <v>352</v>
      </c>
      <c r="B37" s="221"/>
      <c r="C37" s="221"/>
      <c r="D37" s="221"/>
      <c r="E37" s="221"/>
      <c r="F37" s="221"/>
      <c r="G37" s="8">
        <v>30</v>
      </c>
      <c r="H37" s="94">
        <f>SUM(H38:H47)</f>
        <v>59127.64</v>
      </c>
      <c r="I37" s="94">
        <f>SUM(I38:I47)</f>
        <v>22456.94</v>
      </c>
      <c r="J37" s="94">
        <f>SUM(J38:J47)</f>
        <v>37630.480000000003</v>
      </c>
      <c r="K37" s="94">
        <f>SUM(K38:K47)</f>
        <v>22271.38</v>
      </c>
    </row>
    <row r="38" spans="1:11" ht="12.75" customHeight="1" x14ac:dyDescent="0.2">
      <c r="A38" s="187" t="s">
        <v>130</v>
      </c>
      <c r="B38" s="187"/>
      <c r="C38" s="187"/>
      <c r="D38" s="187"/>
      <c r="E38" s="187"/>
      <c r="F38" s="187"/>
      <c r="G38" s="7">
        <v>31</v>
      </c>
      <c r="H38" s="95">
        <v>0</v>
      </c>
      <c r="I38" s="95">
        <v>0</v>
      </c>
      <c r="J38" s="95">
        <v>0</v>
      </c>
      <c r="K38" s="95">
        <v>0</v>
      </c>
    </row>
    <row r="39" spans="1:11" ht="25.15" customHeight="1" x14ac:dyDescent="0.2">
      <c r="A39" s="187" t="s">
        <v>131</v>
      </c>
      <c r="B39" s="187"/>
      <c r="C39" s="187"/>
      <c r="D39" s="187"/>
      <c r="E39" s="187"/>
      <c r="F39" s="187"/>
      <c r="G39" s="7">
        <v>32</v>
      </c>
      <c r="H39" s="95">
        <v>0</v>
      </c>
      <c r="I39" s="95">
        <v>0</v>
      </c>
      <c r="J39" s="95">
        <v>0</v>
      </c>
      <c r="K39" s="95">
        <v>0</v>
      </c>
    </row>
    <row r="40" spans="1:11" ht="25.15" customHeight="1" x14ac:dyDescent="0.2">
      <c r="A40" s="187" t="s">
        <v>132</v>
      </c>
      <c r="B40" s="187"/>
      <c r="C40" s="187"/>
      <c r="D40" s="187"/>
      <c r="E40" s="187"/>
      <c r="F40" s="187"/>
      <c r="G40" s="7">
        <v>33</v>
      </c>
      <c r="H40" s="95">
        <v>0</v>
      </c>
      <c r="I40" s="95">
        <v>0</v>
      </c>
      <c r="J40" s="95">
        <v>0</v>
      </c>
      <c r="K40" s="95">
        <v>0</v>
      </c>
    </row>
    <row r="41" spans="1:11" ht="25.15" customHeight="1" x14ac:dyDescent="0.2">
      <c r="A41" s="187" t="s">
        <v>133</v>
      </c>
      <c r="B41" s="187"/>
      <c r="C41" s="187"/>
      <c r="D41" s="187"/>
      <c r="E41" s="187"/>
      <c r="F41" s="187"/>
      <c r="G41" s="7">
        <v>34</v>
      </c>
      <c r="H41" s="95">
        <v>0</v>
      </c>
      <c r="I41" s="95">
        <v>0</v>
      </c>
      <c r="J41" s="95">
        <v>0</v>
      </c>
      <c r="K41" s="95">
        <v>0</v>
      </c>
    </row>
    <row r="42" spans="1:11" ht="25.15" customHeight="1" x14ac:dyDescent="0.2">
      <c r="A42" s="187" t="s">
        <v>134</v>
      </c>
      <c r="B42" s="187"/>
      <c r="C42" s="187"/>
      <c r="D42" s="187"/>
      <c r="E42" s="187"/>
      <c r="F42" s="187"/>
      <c r="G42" s="7">
        <v>35</v>
      </c>
      <c r="H42" s="95">
        <v>0</v>
      </c>
      <c r="I42" s="95">
        <v>0</v>
      </c>
      <c r="J42" s="95">
        <v>0</v>
      </c>
      <c r="K42" s="95">
        <v>0</v>
      </c>
    </row>
    <row r="43" spans="1:11" ht="12.75" customHeight="1" x14ac:dyDescent="0.2">
      <c r="A43" s="187" t="s">
        <v>135</v>
      </c>
      <c r="B43" s="187"/>
      <c r="C43" s="187"/>
      <c r="D43" s="187"/>
      <c r="E43" s="187"/>
      <c r="F43" s="187"/>
      <c r="G43" s="7">
        <v>36</v>
      </c>
      <c r="H43" s="95">
        <v>0</v>
      </c>
      <c r="I43" s="95">
        <v>0</v>
      </c>
      <c r="J43" s="95">
        <v>0</v>
      </c>
      <c r="K43" s="95">
        <v>0</v>
      </c>
    </row>
    <row r="44" spans="1:11" ht="12.75" customHeight="1" x14ac:dyDescent="0.2">
      <c r="A44" s="187" t="s">
        <v>136</v>
      </c>
      <c r="B44" s="187"/>
      <c r="C44" s="187"/>
      <c r="D44" s="187"/>
      <c r="E44" s="187"/>
      <c r="F44" s="187"/>
      <c r="G44" s="7">
        <v>37</v>
      </c>
      <c r="H44" s="95">
        <v>59127.64</v>
      </c>
      <c r="I44" s="95">
        <v>22456.94</v>
      </c>
      <c r="J44" s="95">
        <v>37630.480000000003</v>
      </c>
      <c r="K44" s="95">
        <v>22271.38</v>
      </c>
    </row>
    <row r="45" spans="1:11" ht="12.75" customHeight="1" x14ac:dyDescent="0.2">
      <c r="A45" s="187" t="s">
        <v>137</v>
      </c>
      <c r="B45" s="187"/>
      <c r="C45" s="187"/>
      <c r="D45" s="187"/>
      <c r="E45" s="187"/>
      <c r="F45" s="187"/>
      <c r="G45" s="7">
        <v>38</v>
      </c>
      <c r="H45" s="95">
        <v>0</v>
      </c>
      <c r="I45" s="95">
        <v>0</v>
      </c>
      <c r="J45" s="95">
        <v>0</v>
      </c>
      <c r="K45" s="95">
        <v>0</v>
      </c>
    </row>
    <row r="46" spans="1:11" ht="12.75" customHeight="1" x14ac:dyDescent="0.2">
      <c r="A46" s="187" t="s">
        <v>138</v>
      </c>
      <c r="B46" s="187"/>
      <c r="C46" s="187"/>
      <c r="D46" s="187"/>
      <c r="E46" s="187"/>
      <c r="F46" s="187"/>
      <c r="G46" s="7">
        <v>39</v>
      </c>
      <c r="H46" s="95">
        <v>0</v>
      </c>
      <c r="I46" s="95">
        <v>0</v>
      </c>
      <c r="J46" s="95">
        <v>0</v>
      </c>
      <c r="K46" s="95">
        <v>0</v>
      </c>
    </row>
    <row r="47" spans="1:11" ht="12.75" customHeight="1" x14ac:dyDescent="0.2">
      <c r="A47" s="187" t="s">
        <v>139</v>
      </c>
      <c r="B47" s="187"/>
      <c r="C47" s="187"/>
      <c r="D47" s="187"/>
      <c r="E47" s="187"/>
      <c r="F47" s="187"/>
      <c r="G47" s="7">
        <v>40</v>
      </c>
      <c r="H47" s="95">
        <v>0</v>
      </c>
      <c r="I47" s="95">
        <v>0</v>
      </c>
      <c r="J47" s="95">
        <v>0</v>
      </c>
      <c r="K47" s="95">
        <v>0</v>
      </c>
    </row>
    <row r="48" spans="1:11" ht="12.75" customHeight="1" x14ac:dyDescent="0.2">
      <c r="A48" s="221" t="s">
        <v>353</v>
      </c>
      <c r="B48" s="221"/>
      <c r="C48" s="221"/>
      <c r="D48" s="221"/>
      <c r="E48" s="221"/>
      <c r="F48" s="221"/>
      <c r="G48" s="8">
        <v>41</v>
      </c>
      <c r="H48" s="94">
        <f>SUM(H49:H55)</f>
        <v>181966.73</v>
      </c>
      <c r="I48" s="94">
        <f>SUM(I49:I55)</f>
        <v>90498.43</v>
      </c>
      <c r="J48" s="94">
        <f>SUM(J49:J55)</f>
        <v>145249.76</v>
      </c>
      <c r="K48" s="94">
        <f>SUM(K49:K55)</f>
        <v>58238.37</v>
      </c>
    </row>
    <row r="49" spans="1:11" ht="25.15" customHeight="1" x14ac:dyDescent="0.2">
      <c r="A49" s="187" t="s">
        <v>140</v>
      </c>
      <c r="B49" s="187"/>
      <c r="C49" s="187"/>
      <c r="D49" s="187"/>
      <c r="E49" s="187"/>
      <c r="F49" s="187"/>
      <c r="G49" s="7">
        <v>42</v>
      </c>
      <c r="H49" s="95">
        <v>0</v>
      </c>
      <c r="I49" s="95">
        <v>0</v>
      </c>
      <c r="J49" s="95">
        <v>0</v>
      </c>
      <c r="K49" s="95">
        <v>0</v>
      </c>
    </row>
    <row r="50" spans="1:11" ht="12.75" customHeight="1" x14ac:dyDescent="0.2">
      <c r="A50" s="225" t="s">
        <v>141</v>
      </c>
      <c r="B50" s="225"/>
      <c r="C50" s="225"/>
      <c r="D50" s="225"/>
      <c r="E50" s="225"/>
      <c r="F50" s="225"/>
      <c r="G50" s="7">
        <v>43</v>
      </c>
      <c r="H50" s="95">
        <v>0</v>
      </c>
      <c r="I50" s="95">
        <v>0</v>
      </c>
      <c r="J50" s="95">
        <v>0</v>
      </c>
      <c r="K50" s="95">
        <v>0</v>
      </c>
    </row>
    <row r="51" spans="1:11" ht="12.75" customHeight="1" x14ac:dyDescent="0.2">
      <c r="A51" s="225" t="s">
        <v>142</v>
      </c>
      <c r="B51" s="225"/>
      <c r="C51" s="225"/>
      <c r="D51" s="225"/>
      <c r="E51" s="225"/>
      <c r="F51" s="225"/>
      <c r="G51" s="7">
        <v>44</v>
      </c>
      <c r="H51" s="95">
        <v>181966.73</v>
      </c>
      <c r="I51" s="95">
        <v>90498.43</v>
      </c>
      <c r="J51" s="95">
        <v>145249.76</v>
      </c>
      <c r="K51" s="95">
        <v>58238.37</v>
      </c>
    </row>
    <row r="52" spans="1:11" ht="12.75" customHeight="1" x14ac:dyDescent="0.2">
      <c r="A52" s="225" t="s">
        <v>143</v>
      </c>
      <c r="B52" s="225"/>
      <c r="C52" s="225"/>
      <c r="D52" s="225"/>
      <c r="E52" s="225"/>
      <c r="F52" s="225"/>
      <c r="G52" s="7">
        <v>45</v>
      </c>
      <c r="H52" s="95">
        <v>0</v>
      </c>
      <c r="I52" s="95">
        <v>0</v>
      </c>
      <c r="J52" s="95">
        <v>0</v>
      </c>
      <c r="K52" s="95">
        <v>0</v>
      </c>
    </row>
    <row r="53" spans="1:11" ht="12.75" customHeight="1" x14ac:dyDescent="0.2">
      <c r="A53" s="225" t="s">
        <v>144</v>
      </c>
      <c r="B53" s="225"/>
      <c r="C53" s="225"/>
      <c r="D53" s="225"/>
      <c r="E53" s="225"/>
      <c r="F53" s="225"/>
      <c r="G53" s="7">
        <v>46</v>
      </c>
      <c r="H53" s="95">
        <v>0</v>
      </c>
      <c r="I53" s="95">
        <v>0</v>
      </c>
      <c r="J53" s="95">
        <v>0</v>
      </c>
      <c r="K53" s="95">
        <v>0</v>
      </c>
    </row>
    <row r="54" spans="1:11" ht="12.75" customHeight="1" x14ac:dyDescent="0.2">
      <c r="A54" s="225" t="s">
        <v>145</v>
      </c>
      <c r="B54" s="225"/>
      <c r="C54" s="225"/>
      <c r="D54" s="225"/>
      <c r="E54" s="225"/>
      <c r="F54" s="225"/>
      <c r="G54" s="7">
        <v>47</v>
      </c>
      <c r="H54" s="95">
        <v>0</v>
      </c>
      <c r="I54" s="95">
        <v>0</v>
      </c>
      <c r="J54" s="95">
        <v>0</v>
      </c>
      <c r="K54" s="95">
        <v>0</v>
      </c>
    </row>
    <row r="55" spans="1:11" ht="12.75" customHeight="1" x14ac:dyDescent="0.2">
      <c r="A55" s="225" t="s">
        <v>146</v>
      </c>
      <c r="B55" s="225"/>
      <c r="C55" s="225"/>
      <c r="D55" s="225"/>
      <c r="E55" s="225"/>
      <c r="F55" s="225"/>
      <c r="G55" s="7">
        <v>48</v>
      </c>
      <c r="H55" s="95">
        <v>0</v>
      </c>
      <c r="I55" s="95">
        <v>0</v>
      </c>
      <c r="J55" s="95">
        <v>0</v>
      </c>
      <c r="K55" s="95">
        <v>0</v>
      </c>
    </row>
    <row r="56" spans="1:11" ht="22.15" customHeight="1" x14ac:dyDescent="0.2">
      <c r="A56" s="227" t="s">
        <v>147</v>
      </c>
      <c r="B56" s="227"/>
      <c r="C56" s="227"/>
      <c r="D56" s="227"/>
      <c r="E56" s="227"/>
      <c r="F56" s="227"/>
      <c r="G56" s="7">
        <v>49</v>
      </c>
      <c r="H56" s="95">
        <v>0</v>
      </c>
      <c r="I56" s="95">
        <v>0</v>
      </c>
      <c r="J56" s="95">
        <v>0</v>
      </c>
      <c r="K56" s="95">
        <v>0</v>
      </c>
    </row>
    <row r="57" spans="1:11" ht="12.75" customHeight="1" x14ac:dyDescent="0.2">
      <c r="A57" s="227" t="s">
        <v>148</v>
      </c>
      <c r="B57" s="227"/>
      <c r="C57" s="227"/>
      <c r="D57" s="227"/>
      <c r="E57" s="227"/>
      <c r="F57" s="227"/>
      <c r="G57" s="7">
        <v>50</v>
      </c>
      <c r="H57" s="95">
        <v>0</v>
      </c>
      <c r="I57" s="95">
        <v>0</v>
      </c>
      <c r="J57" s="95">
        <v>0</v>
      </c>
      <c r="K57" s="95">
        <v>0</v>
      </c>
    </row>
    <row r="58" spans="1:11" ht="24.6" customHeight="1" x14ac:dyDescent="0.2">
      <c r="A58" s="227" t="s">
        <v>149</v>
      </c>
      <c r="B58" s="227"/>
      <c r="C58" s="227"/>
      <c r="D58" s="227"/>
      <c r="E58" s="227"/>
      <c r="F58" s="227"/>
      <c r="G58" s="7">
        <v>51</v>
      </c>
      <c r="H58" s="95">
        <v>0</v>
      </c>
      <c r="I58" s="95">
        <v>0</v>
      </c>
      <c r="J58" s="95">
        <v>0</v>
      </c>
      <c r="K58" s="95">
        <v>0</v>
      </c>
    </row>
    <row r="59" spans="1:11" ht="12.75" customHeight="1" x14ac:dyDescent="0.2">
      <c r="A59" s="227" t="s">
        <v>150</v>
      </c>
      <c r="B59" s="227"/>
      <c r="C59" s="227"/>
      <c r="D59" s="227"/>
      <c r="E59" s="227"/>
      <c r="F59" s="227"/>
      <c r="G59" s="7">
        <v>52</v>
      </c>
      <c r="H59" s="95">
        <v>0</v>
      </c>
      <c r="I59" s="95">
        <v>0</v>
      </c>
      <c r="J59" s="95">
        <v>0</v>
      </c>
      <c r="K59" s="95">
        <v>0</v>
      </c>
    </row>
    <row r="60" spans="1:11" ht="12.75" customHeight="1" x14ac:dyDescent="0.2">
      <c r="A60" s="221" t="s">
        <v>354</v>
      </c>
      <c r="B60" s="221"/>
      <c r="C60" s="221"/>
      <c r="D60" s="221"/>
      <c r="E60" s="221"/>
      <c r="F60" s="221"/>
      <c r="G60" s="8">
        <v>53</v>
      </c>
      <c r="H60" s="94">
        <f>H8+H37+H56+H57</f>
        <v>3777248.78</v>
      </c>
      <c r="I60" s="94">
        <f t="shared" ref="I60:K60" si="0">I8+I37+I56+I57</f>
        <v>1954765.05</v>
      </c>
      <c r="J60" s="94">
        <f t="shared" si="0"/>
        <v>4148129.69</v>
      </c>
      <c r="K60" s="94">
        <f t="shared" si="0"/>
        <v>2240515.3199999998</v>
      </c>
    </row>
    <row r="61" spans="1:11" ht="12.75" customHeight="1" x14ac:dyDescent="0.2">
      <c r="A61" s="221" t="s">
        <v>355</v>
      </c>
      <c r="B61" s="221"/>
      <c r="C61" s="221"/>
      <c r="D61" s="221"/>
      <c r="E61" s="221"/>
      <c r="F61" s="221"/>
      <c r="G61" s="8">
        <v>54</v>
      </c>
      <c r="H61" s="94">
        <f>H14+H48+H58+H59</f>
        <v>3193362.66</v>
      </c>
      <c r="I61" s="94">
        <f t="shared" ref="I61:K61" si="1">I14+I48+I58+I59</f>
        <v>1647910.55</v>
      </c>
      <c r="J61" s="94">
        <f t="shared" si="1"/>
        <v>3281118.69</v>
      </c>
      <c r="K61" s="94">
        <f t="shared" si="1"/>
        <v>1595793.84</v>
      </c>
    </row>
    <row r="62" spans="1:11" ht="12.75" customHeight="1" x14ac:dyDescent="0.2">
      <c r="A62" s="221" t="s">
        <v>356</v>
      </c>
      <c r="B62" s="221"/>
      <c r="C62" s="221"/>
      <c r="D62" s="221"/>
      <c r="E62" s="221"/>
      <c r="F62" s="221"/>
      <c r="G62" s="8">
        <v>55</v>
      </c>
      <c r="H62" s="94">
        <f>H60-H61</f>
        <v>583886.12</v>
      </c>
      <c r="I62" s="94">
        <f t="shared" ref="I62:K62" si="2">I60-I61</f>
        <v>306854.5</v>
      </c>
      <c r="J62" s="94">
        <f t="shared" si="2"/>
        <v>867011</v>
      </c>
      <c r="K62" s="94">
        <f t="shared" si="2"/>
        <v>644721.48</v>
      </c>
    </row>
    <row r="63" spans="1:11" ht="12.75" customHeight="1" x14ac:dyDescent="0.2">
      <c r="A63" s="226" t="s">
        <v>357</v>
      </c>
      <c r="B63" s="226"/>
      <c r="C63" s="226"/>
      <c r="D63" s="226"/>
      <c r="E63" s="226"/>
      <c r="F63" s="226"/>
      <c r="G63" s="8">
        <v>56</v>
      </c>
      <c r="H63" s="94">
        <f>+IF((H60-H61)&gt;0,(H60-H61),0)</f>
        <v>583886.12</v>
      </c>
      <c r="I63" s="94">
        <f t="shared" ref="I63:K63" si="3">+IF((I60-I61)&gt;0,(I60-I61),0)</f>
        <v>306854.5</v>
      </c>
      <c r="J63" s="94">
        <f t="shared" si="3"/>
        <v>867011</v>
      </c>
      <c r="K63" s="94">
        <f t="shared" si="3"/>
        <v>644721.48</v>
      </c>
    </row>
    <row r="64" spans="1:11" ht="12.75" customHeight="1" x14ac:dyDescent="0.2">
      <c r="A64" s="226" t="s">
        <v>358</v>
      </c>
      <c r="B64" s="226"/>
      <c r="C64" s="226"/>
      <c r="D64" s="226"/>
      <c r="E64" s="226"/>
      <c r="F64" s="226"/>
      <c r="G64" s="8">
        <v>57</v>
      </c>
      <c r="H64" s="94">
        <f>+IF((H60-H61)&lt;0,(H60-H61),0)</f>
        <v>0</v>
      </c>
      <c r="I64" s="94">
        <f t="shared" ref="I64:K64" si="4">+IF((I60-I61)&lt;0,(I60-I61),0)</f>
        <v>0</v>
      </c>
      <c r="J64" s="94">
        <f t="shared" si="4"/>
        <v>0</v>
      </c>
      <c r="K64" s="94">
        <f t="shared" si="4"/>
        <v>0</v>
      </c>
    </row>
    <row r="65" spans="1:11" ht="12.75" customHeight="1" x14ac:dyDescent="0.2">
      <c r="A65" s="227" t="s">
        <v>111</v>
      </c>
      <c r="B65" s="227"/>
      <c r="C65" s="227"/>
      <c r="D65" s="227"/>
      <c r="E65" s="227"/>
      <c r="F65" s="227"/>
      <c r="G65" s="7">
        <v>58</v>
      </c>
      <c r="H65" s="95">
        <v>102348.25</v>
      </c>
      <c r="I65" s="95">
        <v>0</v>
      </c>
      <c r="J65" s="95">
        <v>156061.97</v>
      </c>
      <c r="K65" s="95">
        <v>116049.86</v>
      </c>
    </row>
    <row r="66" spans="1:11" ht="12.75" customHeight="1" x14ac:dyDescent="0.2">
      <c r="A66" s="221" t="s">
        <v>359</v>
      </c>
      <c r="B66" s="221"/>
      <c r="C66" s="221"/>
      <c r="D66" s="221"/>
      <c r="E66" s="221"/>
      <c r="F66" s="221"/>
      <c r="G66" s="8">
        <v>59</v>
      </c>
      <c r="H66" s="94">
        <f>H62-H65</f>
        <v>481537.87</v>
      </c>
      <c r="I66" s="94">
        <f t="shared" ref="I66:K66" si="5">I62-I65</f>
        <v>306854.5</v>
      </c>
      <c r="J66" s="94">
        <f t="shared" si="5"/>
        <v>710949.03</v>
      </c>
      <c r="K66" s="94">
        <f t="shared" si="5"/>
        <v>528671.62</v>
      </c>
    </row>
    <row r="67" spans="1:11" ht="12.75" customHeight="1" x14ac:dyDescent="0.2">
      <c r="A67" s="226" t="s">
        <v>360</v>
      </c>
      <c r="B67" s="226"/>
      <c r="C67" s="226"/>
      <c r="D67" s="226"/>
      <c r="E67" s="226"/>
      <c r="F67" s="226"/>
      <c r="G67" s="8">
        <v>60</v>
      </c>
      <c r="H67" s="94">
        <f>+IF((H62-H65)&gt;0,(H62-H65),0)</f>
        <v>481537.87</v>
      </c>
      <c r="I67" s="94">
        <f t="shared" ref="I67:K67" si="6">+IF((I62-I65)&gt;0,(I62-I65),0)</f>
        <v>306854.5</v>
      </c>
      <c r="J67" s="94">
        <f t="shared" si="6"/>
        <v>710949.03</v>
      </c>
      <c r="K67" s="94">
        <f t="shared" si="6"/>
        <v>528671.62</v>
      </c>
    </row>
    <row r="68" spans="1:11" ht="12.75" customHeight="1" x14ac:dyDescent="0.2">
      <c r="A68" s="226" t="s">
        <v>361</v>
      </c>
      <c r="B68" s="226"/>
      <c r="C68" s="226"/>
      <c r="D68" s="226"/>
      <c r="E68" s="226"/>
      <c r="F68" s="226"/>
      <c r="G68" s="8">
        <v>61</v>
      </c>
      <c r="H68" s="94">
        <f>+IF((H62-H65)&lt;0,(H62-H65),0)</f>
        <v>0</v>
      </c>
      <c r="I68" s="94">
        <f t="shared" ref="I68:K68" si="7">+IF((I62-I65)&lt;0,(I62-I65),0)</f>
        <v>0</v>
      </c>
      <c r="J68" s="94">
        <f t="shared" si="7"/>
        <v>0</v>
      </c>
      <c r="K68" s="94">
        <f t="shared" si="7"/>
        <v>0</v>
      </c>
    </row>
    <row r="69" spans="1:11" x14ac:dyDescent="0.2">
      <c r="A69" s="228" t="s">
        <v>151</v>
      </c>
      <c r="B69" s="228"/>
      <c r="C69" s="228"/>
      <c r="D69" s="228"/>
      <c r="E69" s="228"/>
      <c r="F69" s="228"/>
      <c r="G69" s="229"/>
      <c r="H69" s="229"/>
      <c r="I69" s="229"/>
      <c r="J69" s="230"/>
      <c r="K69" s="230"/>
    </row>
    <row r="70" spans="1:11" ht="22.15" customHeight="1" x14ac:dyDescent="0.2">
      <c r="A70" s="221" t="s">
        <v>362</v>
      </c>
      <c r="B70" s="221"/>
      <c r="C70" s="221"/>
      <c r="D70" s="221"/>
      <c r="E70" s="221"/>
      <c r="F70" s="221"/>
      <c r="G70" s="8">
        <v>62</v>
      </c>
      <c r="H70" s="94">
        <f>H71-H72</f>
        <v>0</v>
      </c>
      <c r="I70" s="94">
        <f>I71-I72</f>
        <v>0</v>
      </c>
      <c r="J70" s="94">
        <f>J71-J72</f>
        <v>0</v>
      </c>
      <c r="K70" s="94">
        <f>K71-K72</f>
        <v>0</v>
      </c>
    </row>
    <row r="71" spans="1:11" ht="12.75" customHeight="1" x14ac:dyDescent="0.2">
      <c r="A71" s="225" t="s">
        <v>152</v>
      </c>
      <c r="B71" s="225"/>
      <c r="C71" s="225"/>
      <c r="D71" s="225"/>
      <c r="E71" s="225"/>
      <c r="F71" s="225"/>
      <c r="G71" s="7">
        <v>63</v>
      </c>
      <c r="H71" s="95">
        <v>0</v>
      </c>
      <c r="I71" s="95">
        <v>0</v>
      </c>
      <c r="J71" s="95">
        <v>0</v>
      </c>
      <c r="K71" s="95">
        <v>0</v>
      </c>
    </row>
    <row r="72" spans="1:11" ht="12.75" customHeight="1" x14ac:dyDescent="0.2">
      <c r="A72" s="225" t="s">
        <v>153</v>
      </c>
      <c r="B72" s="225"/>
      <c r="C72" s="225"/>
      <c r="D72" s="225"/>
      <c r="E72" s="225"/>
      <c r="F72" s="225"/>
      <c r="G72" s="7">
        <v>64</v>
      </c>
      <c r="H72" s="95">
        <v>0</v>
      </c>
      <c r="I72" s="95">
        <v>0</v>
      </c>
      <c r="J72" s="95">
        <v>0</v>
      </c>
      <c r="K72" s="95">
        <v>0</v>
      </c>
    </row>
    <row r="73" spans="1:11" ht="12.75" customHeight="1" x14ac:dyDescent="0.2">
      <c r="A73" s="227" t="s">
        <v>154</v>
      </c>
      <c r="B73" s="227"/>
      <c r="C73" s="227"/>
      <c r="D73" s="227"/>
      <c r="E73" s="227"/>
      <c r="F73" s="227"/>
      <c r="G73" s="7">
        <v>65</v>
      </c>
      <c r="H73" s="95">
        <v>0</v>
      </c>
      <c r="I73" s="95">
        <v>0</v>
      </c>
      <c r="J73" s="95">
        <v>0</v>
      </c>
      <c r="K73" s="95">
        <v>0</v>
      </c>
    </row>
    <row r="74" spans="1:11" ht="12.75" customHeight="1" x14ac:dyDescent="0.2">
      <c r="A74" s="226" t="s">
        <v>363</v>
      </c>
      <c r="B74" s="226"/>
      <c r="C74" s="226"/>
      <c r="D74" s="226"/>
      <c r="E74" s="226"/>
      <c r="F74" s="226"/>
      <c r="G74" s="8">
        <v>66</v>
      </c>
      <c r="H74" s="96">
        <v>0</v>
      </c>
      <c r="I74" s="96">
        <v>0</v>
      </c>
      <c r="J74" s="96">
        <v>0</v>
      </c>
      <c r="K74" s="96">
        <v>0</v>
      </c>
    </row>
    <row r="75" spans="1:11" ht="12.75" customHeight="1" x14ac:dyDescent="0.2">
      <c r="A75" s="226" t="s">
        <v>364</v>
      </c>
      <c r="B75" s="226"/>
      <c r="C75" s="226"/>
      <c r="D75" s="226"/>
      <c r="E75" s="226"/>
      <c r="F75" s="226"/>
      <c r="G75" s="8">
        <v>67</v>
      </c>
      <c r="H75" s="96">
        <v>0</v>
      </c>
      <c r="I75" s="96">
        <v>0</v>
      </c>
      <c r="J75" s="96">
        <v>0</v>
      </c>
      <c r="K75" s="96">
        <v>0</v>
      </c>
    </row>
    <row r="76" spans="1:11" x14ac:dyDescent="0.2">
      <c r="A76" s="228" t="s">
        <v>155</v>
      </c>
      <c r="B76" s="228"/>
      <c r="C76" s="228"/>
      <c r="D76" s="228"/>
      <c r="E76" s="228"/>
      <c r="F76" s="228"/>
      <c r="G76" s="229"/>
      <c r="H76" s="229"/>
      <c r="I76" s="229"/>
      <c r="J76" s="230"/>
      <c r="K76" s="230"/>
    </row>
    <row r="77" spans="1:11" ht="12.75" customHeight="1" x14ac:dyDescent="0.2">
      <c r="A77" s="221" t="s">
        <v>365</v>
      </c>
      <c r="B77" s="221"/>
      <c r="C77" s="221"/>
      <c r="D77" s="221"/>
      <c r="E77" s="221"/>
      <c r="F77" s="221"/>
      <c r="G77" s="8">
        <v>68</v>
      </c>
      <c r="H77" s="96">
        <v>0</v>
      </c>
      <c r="I77" s="96">
        <v>0</v>
      </c>
      <c r="J77" s="96">
        <v>0</v>
      </c>
      <c r="K77" s="96">
        <v>0</v>
      </c>
    </row>
    <row r="78" spans="1:11" ht="12.75" customHeight="1" x14ac:dyDescent="0.2">
      <c r="A78" s="231" t="s">
        <v>366</v>
      </c>
      <c r="B78" s="231"/>
      <c r="C78" s="231"/>
      <c r="D78" s="231"/>
      <c r="E78" s="231"/>
      <c r="F78" s="231"/>
      <c r="G78" s="20">
        <v>69</v>
      </c>
      <c r="H78" s="97">
        <v>0</v>
      </c>
      <c r="I78" s="97">
        <v>0</v>
      </c>
      <c r="J78" s="97">
        <v>0</v>
      </c>
      <c r="K78" s="97">
        <v>0</v>
      </c>
    </row>
    <row r="79" spans="1:11" ht="12.75" customHeight="1" x14ac:dyDescent="0.2">
      <c r="A79" s="231" t="s">
        <v>367</v>
      </c>
      <c r="B79" s="231"/>
      <c r="C79" s="231"/>
      <c r="D79" s="231"/>
      <c r="E79" s="231"/>
      <c r="F79" s="231"/>
      <c r="G79" s="20">
        <v>70</v>
      </c>
      <c r="H79" s="97">
        <v>0</v>
      </c>
      <c r="I79" s="97">
        <v>0</v>
      </c>
      <c r="J79" s="97">
        <v>0</v>
      </c>
      <c r="K79" s="97">
        <v>0</v>
      </c>
    </row>
    <row r="80" spans="1:11" ht="12.75" customHeight="1" x14ac:dyDescent="0.2">
      <c r="A80" s="221" t="s">
        <v>368</v>
      </c>
      <c r="B80" s="221"/>
      <c r="C80" s="221"/>
      <c r="D80" s="221"/>
      <c r="E80" s="221"/>
      <c r="F80" s="221"/>
      <c r="G80" s="8">
        <v>71</v>
      </c>
      <c r="H80" s="96">
        <v>0</v>
      </c>
      <c r="I80" s="96">
        <v>0</v>
      </c>
      <c r="J80" s="96">
        <v>0</v>
      </c>
      <c r="K80" s="96">
        <v>0</v>
      </c>
    </row>
    <row r="81" spans="1:11" ht="12.75" customHeight="1" x14ac:dyDescent="0.2">
      <c r="A81" s="221" t="s">
        <v>369</v>
      </c>
      <c r="B81" s="221"/>
      <c r="C81" s="221"/>
      <c r="D81" s="221"/>
      <c r="E81" s="221"/>
      <c r="F81" s="221"/>
      <c r="G81" s="8">
        <v>72</v>
      </c>
      <c r="H81" s="96">
        <v>0</v>
      </c>
      <c r="I81" s="96">
        <v>0</v>
      </c>
      <c r="J81" s="96">
        <v>0</v>
      </c>
      <c r="K81" s="96">
        <v>0</v>
      </c>
    </row>
    <row r="82" spans="1:11" ht="12.75" customHeight="1" x14ac:dyDescent="0.2">
      <c r="A82" s="226" t="s">
        <v>370</v>
      </c>
      <c r="B82" s="226"/>
      <c r="C82" s="226"/>
      <c r="D82" s="226"/>
      <c r="E82" s="226"/>
      <c r="F82" s="226"/>
      <c r="G82" s="8">
        <v>73</v>
      </c>
      <c r="H82" s="96">
        <v>0</v>
      </c>
      <c r="I82" s="96">
        <v>0</v>
      </c>
      <c r="J82" s="96">
        <v>0</v>
      </c>
      <c r="K82" s="96">
        <v>0</v>
      </c>
    </row>
    <row r="83" spans="1:11" ht="12.75" customHeight="1" x14ac:dyDescent="0.2">
      <c r="A83" s="226" t="s">
        <v>371</v>
      </c>
      <c r="B83" s="226"/>
      <c r="C83" s="226"/>
      <c r="D83" s="226"/>
      <c r="E83" s="226"/>
      <c r="F83" s="226"/>
      <c r="G83" s="8">
        <v>74</v>
      </c>
      <c r="H83" s="96">
        <v>0</v>
      </c>
      <c r="I83" s="96">
        <v>0</v>
      </c>
      <c r="J83" s="96">
        <v>0</v>
      </c>
      <c r="K83" s="96">
        <v>0</v>
      </c>
    </row>
    <row r="84" spans="1:11" x14ac:dyDescent="0.2">
      <c r="A84" s="228" t="s">
        <v>112</v>
      </c>
      <c r="B84" s="228"/>
      <c r="C84" s="228"/>
      <c r="D84" s="228"/>
      <c r="E84" s="228"/>
      <c r="F84" s="228"/>
      <c r="G84" s="229"/>
      <c r="H84" s="229"/>
      <c r="I84" s="229"/>
      <c r="J84" s="230"/>
      <c r="K84" s="230"/>
    </row>
    <row r="85" spans="1:11" ht="12.75" customHeight="1" x14ac:dyDescent="0.2">
      <c r="A85" s="232" t="s">
        <v>372</v>
      </c>
      <c r="B85" s="232"/>
      <c r="C85" s="232"/>
      <c r="D85" s="232"/>
      <c r="E85" s="232"/>
      <c r="F85" s="232"/>
      <c r="G85" s="8">
        <v>75</v>
      </c>
      <c r="H85" s="98">
        <f>H86+H87</f>
        <v>0</v>
      </c>
      <c r="I85" s="98">
        <f>I86+I87</f>
        <v>0</v>
      </c>
      <c r="J85" s="98">
        <f>J86+J87</f>
        <v>0</v>
      </c>
      <c r="K85" s="98">
        <f>K86+K87</f>
        <v>0</v>
      </c>
    </row>
    <row r="86" spans="1:11" ht="12.75" customHeight="1" x14ac:dyDescent="0.2">
      <c r="A86" s="233" t="s">
        <v>156</v>
      </c>
      <c r="B86" s="233"/>
      <c r="C86" s="233"/>
      <c r="D86" s="233"/>
      <c r="E86" s="233"/>
      <c r="F86" s="233"/>
      <c r="G86" s="7">
        <v>76</v>
      </c>
      <c r="H86" s="99">
        <v>0</v>
      </c>
      <c r="I86" s="99">
        <v>0</v>
      </c>
      <c r="J86" s="99">
        <v>0</v>
      </c>
      <c r="K86" s="99">
        <v>0</v>
      </c>
    </row>
    <row r="87" spans="1:11" ht="12.75" customHeight="1" x14ac:dyDescent="0.2">
      <c r="A87" s="233" t="s">
        <v>157</v>
      </c>
      <c r="B87" s="233"/>
      <c r="C87" s="233"/>
      <c r="D87" s="233"/>
      <c r="E87" s="233"/>
      <c r="F87" s="233"/>
      <c r="G87" s="7">
        <v>77</v>
      </c>
      <c r="H87" s="99">
        <v>0</v>
      </c>
      <c r="I87" s="99">
        <v>0</v>
      </c>
      <c r="J87" s="99">
        <v>0</v>
      </c>
      <c r="K87" s="99">
        <v>0</v>
      </c>
    </row>
    <row r="88" spans="1:11" x14ac:dyDescent="0.2">
      <c r="A88" s="234" t="s">
        <v>114</v>
      </c>
      <c r="B88" s="234"/>
      <c r="C88" s="234"/>
      <c r="D88" s="234"/>
      <c r="E88" s="234"/>
      <c r="F88" s="234"/>
      <c r="G88" s="235"/>
      <c r="H88" s="235"/>
      <c r="I88" s="235"/>
      <c r="J88" s="230"/>
      <c r="K88" s="230"/>
    </row>
    <row r="89" spans="1:11" ht="12.75" customHeight="1" x14ac:dyDescent="0.2">
      <c r="A89" s="203" t="s">
        <v>158</v>
      </c>
      <c r="B89" s="203"/>
      <c r="C89" s="203"/>
      <c r="D89" s="203"/>
      <c r="E89" s="203"/>
      <c r="F89" s="203"/>
      <c r="G89" s="7">
        <v>78</v>
      </c>
      <c r="H89" s="99">
        <v>0</v>
      </c>
      <c r="I89" s="99">
        <v>0</v>
      </c>
      <c r="J89" s="99">
        <v>0</v>
      </c>
      <c r="K89" s="99">
        <v>0</v>
      </c>
    </row>
    <row r="90" spans="1:11" ht="24" customHeight="1" x14ac:dyDescent="0.2">
      <c r="A90" s="189" t="s">
        <v>420</v>
      </c>
      <c r="B90" s="189"/>
      <c r="C90" s="189"/>
      <c r="D90" s="189"/>
      <c r="E90" s="189"/>
      <c r="F90" s="189"/>
      <c r="G90" s="8">
        <v>79</v>
      </c>
      <c r="H90" s="100">
        <f>H91+H98</f>
        <v>0</v>
      </c>
      <c r="I90" s="100">
        <f>I91+I98</f>
        <v>0</v>
      </c>
      <c r="J90" s="100">
        <f t="shared" ref="J90:K90" si="8">J91+J98</f>
        <v>0</v>
      </c>
      <c r="K90" s="100">
        <f t="shared" si="8"/>
        <v>0</v>
      </c>
    </row>
    <row r="91" spans="1:11" ht="24" customHeight="1" x14ac:dyDescent="0.2">
      <c r="A91" s="236" t="s">
        <v>427</v>
      </c>
      <c r="B91" s="236"/>
      <c r="C91" s="236"/>
      <c r="D91" s="236"/>
      <c r="E91" s="236"/>
      <c r="F91" s="236"/>
      <c r="G91" s="8">
        <v>80</v>
      </c>
      <c r="H91" s="100">
        <f>SUM(H92:H96)</f>
        <v>0</v>
      </c>
      <c r="I91" s="100">
        <f>SUM(I92:I96)</f>
        <v>0</v>
      </c>
      <c r="J91" s="100">
        <f t="shared" ref="J91:K91" si="9">SUM(J92:J96)</f>
        <v>0</v>
      </c>
      <c r="K91" s="100">
        <f t="shared" si="9"/>
        <v>0</v>
      </c>
    </row>
    <row r="92" spans="1:11" ht="25.5" customHeight="1" x14ac:dyDescent="0.2">
      <c r="A92" s="225" t="s">
        <v>373</v>
      </c>
      <c r="B92" s="225"/>
      <c r="C92" s="225"/>
      <c r="D92" s="225"/>
      <c r="E92" s="225"/>
      <c r="F92" s="225"/>
      <c r="G92" s="7">
        <v>81</v>
      </c>
      <c r="H92" s="99">
        <v>0</v>
      </c>
      <c r="I92" s="99">
        <v>0</v>
      </c>
      <c r="J92" s="99">
        <v>0</v>
      </c>
      <c r="K92" s="99">
        <v>0</v>
      </c>
    </row>
    <row r="93" spans="1:11" ht="38.25" customHeight="1" x14ac:dyDescent="0.2">
      <c r="A93" s="225" t="s">
        <v>374</v>
      </c>
      <c r="B93" s="225"/>
      <c r="C93" s="225"/>
      <c r="D93" s="225"/>
      <c r="E93" s="225"/>
      <c r="F93" s="225"/>
      <c r="G93" s="7">
        <v>82</v>
      </c>
      <c r="H93" s="99">
        <v>0</v>
      </c>
      <c r="I93" s="99">
        <v>0</v>
      </c>
      <c r="J93" s="99">
        <v>0</v>
      </c>
      <c r="K93" s="99">
        <v>0</v>
      </c>
    </row>
    <row r="94" spans="1:11" ht="38.25" customHeight="1" x14ac:dyDescent="0.2">
      <c r="A94" s="225" t="s">
        <v>375</v>
      </c>
      <c r="B94" s="225"/>
      <c r="C94" s="225"/>
      <c r="D94" s="225"/>
      <c r="E94" s="225"/>
      <c r="F94" s="225"/>
      <c r="G94" s="7">
        <v>83</v>
      </c>
      <c r="H94" s="99">
        <v>0</v>
      </c>
      <c r="I94" s="99">
        <v>0</v>
      </c>
      <c r="J94" s="99">
        <v>0</v>
      </c>
      <c r="K94" s="99">
        <v>0</v>
      </c>
    </row>
    <row r="95" spans="1:11" x14ac:dyDescent="0.2">
      <c r="A95" s="225" t="s">
        <v>376</v>
      </c>
      <c r="B95" s="225"/>
      <c r="C95" s="225"/>
      <c r="D95" s="225"/>
      <c r="E95" s="225"/>
      <c r="F95" s="225"/>
      <c r="G95" s="7">
        <v>84</v>
      </c>
      <c r="H95" s="99">
        <v>0</v>
      </c>
      <c r="I95" s="99">
        <v>0</v>
      </c>
      <c r="J95" s="99">
        <v>0</v>
      </c>
      <c r="K95" s="99">
        <v>0</v>
      </c>
    </row>
    <row r="96" spans="1:11" x14ac:dyDescent="0.2">
      <c r="A96" s="225" t="s">
        <v>377</v>
      </c>
      <c r="B96" s="225"/>
      <c r="C96" s="225"/>
      <c r="D96" s="225"/>
      <c r="E96" s="225"/>
      <c r="F96" s="225"/>
      <c r="G96" s="7">
        <v>85</v>
      </c>
      <c r="H96" s="99">
        <v>0</v>
      </c>
      <c r="I96" s="99">
        <v>0</v>
      </c>
      <c r="J96" s="99">
        <v>0</v>
      </c>
      <c r="K96" s="99">
        <v>0</v>
      </c>
    </row>
    <row r="97" spans="1:11" ht="26.25" customHeight="1" x14ac:dyDescent="0.2">
      <c r="A97" s="225" t="s">
        <v>378</v>
      </c>
      <c r="B97" s="225"/>
      <c r="C97" s="225"/>
      <c r="D97" s="225"/>
      <c r="E97" s="225"/>
      <c r="F97" s="225"/>
      <c r="G97" s="7">
        <v>86</v>
      </c>
      <c r="H97" s="99">
        <v>0</v>
      </c>
      <c r="I97" s="99">
        <v>0</v>
      </c>
      <c r="J97" s="99">
        <v>0</v>
      </c>
      <c r="K97" s="99">
        <v>0</v>
      </c>
    </row>
    <row r="98" spans="1:11" ht="25.5" customHeight="1" x14ac:dyDescent="0.2">
      <c r="A98" s="236" t="s">
        <v>421</v>
      </c>
      <c r="B98" s="236"/>
      <c r="C98" s="236"/>
      <c r="D98" s="236"/>
      <c r="E98" s="236"/>
      <c r="F98" s="236"/>
      <c r="G98" s="8">
        <v>87</v>
      </c>
      <c r="H98" s="100">
        <f>SUM(H99:H108)</f>
        <v>0</v>
      </c>
      <c r="I98" s="100">
        <f t="shared" ref="I98:J98" si="10">SUM(I99:I108)</f>
        <v>0</v>
      </c>
      <c r="J98" s="100">
        <f t="shared" si="10"/>
        <v>0</v>
      </c>
      <c r="K98" s="100">
        <f>SUM(K99:K108)</f>
        <v>0</v>
      </c>
    </row>
    <row r="99" spans="1:11" x14ac:dyDescent="0.2">
      <c r="A99" s="237" t="s">
        <v>159</v>
      </c>
      <c r="B99" s="237"/>
      <c r="C99" s="237"/>
      <c r="D99" s="237"/>
      <c r="E99" s="237"/>
      <c r="F99" s="237"/>
      <c r="G99" s="7">
        <v>88</v>
      </c>
      <c r="H99" s="99">
        <v>0</v>
      </c>
      <c r="I99" s="99">
        <v>0</v>
      </c>
      <c r="J99" s="99">
        <v>0</v>
      </c>
      <c r="K99" s="99">
        <v>0</v>
      </c>
    </row>
    <row r="100" spans="1:11" x14ac:dyDescent="0.2">
      <c r="A100" s="237" t="s">
        <v>445</v>
      </c>
      <c r="B100" s="237"/>
      <c r="C100" s="237"/>
      <c r="D100" s="237"/>
      <c r="E100" s="237"/>
      <c r="F100" s="237"/>
      <c r="G100" s="7">
        <v>89</v>
      </c>
      <c r="H100" s="99">
        <v>0</v>
      </c>
      <c r="I100" s="99">
        <v>0</v>
      </c>
      <c r="J100" s="99">
        <v>0</v>
      </c>
      <c r="K100" s="99">
        <v>0</v>
      </c>
    </row>
    <row r="101" spans="1:11" ht="36" customHeight="1" x14ac:dyDescent="0.2">
      <c r="A101" s="225" t="s">
        <v>446</v>
      </c>
      <c r="B101" s="225"/>
      <c r="C101" s="225"/>
      <c r="D101" s="225"/>
      <c r="E101" s="225"/>
      <c r="F101" s="225"/>
      <c r="G101" s="7">
        <v>90</v>
      </c>
      <c r="H101" s="99">
        <v>0</v>
      </c>
      <c r="I101" s="99">
        <v>0</v>
      </c>
      <c r="J101" s="99">
        <v>0</v>
      </c>
      <c r="K101" s="99">
        <v>0</v>
      </c>
    </row>
    <row r="102" spans="1:11" ht="22.15" customHeight="1" x14ac:dyDescent="0.2">
      <c r="A102" s="237" t="s">
        <v>160</v>
      </c>
      <c r="B102" s="237"/>
      <c r="C102" s="237"/>
      <c r="D102" s="237"/>
      <c r="E102" s="237"/>
      <c r="F102" s="237"/>
      <c r="G102" s="7">
        <v>91</v>
      </c>
      <c r="H102" s="99">
        <v>0</v>
      </c>
      <c r="I102" s="99">
        <v>0</v>
      </c>
      <c r="J102" s="99">
        <v>0</v>
      </c>
      <c r="K102" s="99">
        <v>0</v>
      </c>
    </row>
    <row r="103" spans="1:11" ht="22.15" customHeight="1" x14ac:dyDescent="0.2">
      <c r="A103" s="237" t="s">
        <v>161</v>
      </c>
      <c r="B103" s="237"/>
      <c r="C103" s="237"/>
      <c r="D103" s="237"/>
      <c r="E103" s="237"/>
      <c r="F103" s="237"/>
      <c r="G103" s="7">
        <v>92</v>
      </c>
      <c r="H103" s="99">
        <v>0</v>
      </c>
      <c r="I103" s="99">
        <v>0</v>
      </c>
      <c r="J103" s="99">
        <v>0</v>
      </c>
      <c r="K103" s="99">
        <v>0</v>
      </c>
    </row>
    <row r="104" spans="1:11" ht="22.15" customHeight="1" x14ac:dyDescent="0.2">
      <c r="A104" s="237" t="s">
        <v>162</v>
      </c>
      <c r="B104" s="237"/>
      <c r="C104" s="237"/>
      <c r="D104" s="237"/>
      <c r="E104" s="237"/>
      <c r="F104" s="237"/>
      <c r="G104" s="7">
        <v>93</v>
      </c>
      <c r="H104" s="99">
        <v>0</v>
      </c>
      <c r="I104" s="99">
        <v>0</v>
      </c>
      <c r="J104" s="99">
        <v>0</v>
      </c>
      <c r="K104" s="99">
        <v>0</v>
      </c>
    </row>
    <row r="105" spans="1:11" ht="12.75" customHeight="1" x14ac:dyDescent="0.2">
      <c r="A105" s="225" t="s">
        <v>447</v>
      </c>
      <c r="B105" s="225"/>
      <c r="C105" s="225"/>
      <c r="D105" s="225"/>
      <c r="E105" s="225"/>
      <c r="F105" s="225"/>
      <c r="G105" s="7">
        <v>94</v>
      </c>
      <c r="H105" s="99">
        <v>0</v>
      </c>
      <c r="I105" s="99">
        <v>0</v>
      </c>
      <c r="J105" s="99">
        <v>0</v>
      </c>
      <c r="K105" s="99">
        <v>0</v>
      </c>
    </row>
    <row r="106" spans="1:11" ht="26.25" customHeight="1" x14ac:dyDescent="0.2">
      <c r="A106" s="225" t="s">
        <v>448</v>
      </c>
      <c r="B106" s="225"/>
      <c r="C106" s="225"/>
      <c r="D106" s="225"/>
      <c r="E106" s="225"/>
      <c r="F106" s="225"/>
      <c r="G106" s="7">
        <v>95</v>
      </c>
      <c r="H106" s="99">
        <v>0</v>
      </c>
      <c r="I106" s="99">
        <v>0</v>
      </c>
      <c r="J106" s="99">
        <v>0</v>
      </c>
      <c r="K106" s="99">
        <v>0</v>
      </c>
    </row>
    <row r="107" spans="1:11" x14ac:dyDescent="0.2">
      <c r="A107" s="225" t="s">
        <v>449</v>
      </c>
      <c r="B107" s="225"/>
      <c r="C107" s="225"/>
      <c r="D107" s="225"/>
      <c r="E107" s="225"/>
      <c r="F107" s="225"/>
      <c r="G107" s="7">
        <v>96</v>
      </c>
      <c r="H107" s="99">
        <v>0</v>
      </c>
      <c r="I107" s="99">
        <v>0</v>
      </c>
      <c r="J107" s="99">
        <v>0</v>
      </c>
      <c r="K107" s="99">
        <v>0</v>
      </c>
    </row>
    <row r="108" spans="1:11" ht="24.75" customHeight="1" x14ac:dyDescent="0.2">
      <c r="A108" s="225" t="s">
        <v>450</v>
      </c>
      <c r="B108" s="225"/>
      <c r="C108" s="225"/>
      <c r="D108" s="225"/>
      <c r="E108" s="225"/>
      <c r="F108" s="225"/>
      <c r="G108" s="7">
        <v>97</v>
      </c>
      <c r="H108" s="99">
        <v>0</v>
      </c>
      <c r="I108" s="99">
        <v>0</v>
      </c>
      <c r="J108" s="99">
        <v>0</v>
      </c>
      <c r="K108" s="99">
        <v>0</v>
      </c>
    </row>
    <row r="109" spans="1:11" ht="22.9" customHeight="1" x14ac:dyDescent="0.2">
      <c r="A109" s="189" t="s">
        <v>422</v>
      </c>
      <c r="B109" s="189"/>
      <c r="C109" s="189"/>
      <c r="D109" s="189"/>
      <c r="E109" s="189"/>
      <c r="F109" s="189"/>
      <c r="G109" s="8">
        <v>98</v>
      </c>
      <c r="H109" s="100">
        <f>H91+H98-H108-H97</f>
        <v>0</v>
      </c>
      <c r="I109" s="100">
        <f>I91+I98-I108-I97</f>
        <v>0</v>
      </c>
      <c r="J109" s="100">
        <f>J91+J98-J108-J97</f>
        <v>0</v>
      </c>
      <c r="K109" s="100">
        <f>K91+K98-K108-K97</f>
        <v>0</v>
      </c>
    </row>
    <row r="110" spans="1:11" ht="25.5" customHeight="1" x14ac:dyDescent="0.2">
      <c r="A110" s="189" t="s">
        <v>379</v>
      </c>
      <c r="B110" s="189"/>
      <c r="C110" s="189"/>
      <c r="D110" s="189"/>
      <c r="E110" s="189"/>
      <c r="F110" s="189"/>
      <c r="G110" s="8">
        <v>99</v>
      </c>
      <c r="H110" s="98">
        <f>H89+H109</f>
        <v>0</v>
      </c>
      <c r="I110" s="98">
        <f>I89+I109</f>
        <v>0</v>
      </c>
      <c r="J110" s="98">
        <f t="shared" ref="J110:K110" si="11">J89+J109</f>
        <v>0</v>
      </c>
      <c r="K110" s="98">
        <f t="shared" si="11"/>
        <v>0</v>
      </c>
    </row>
    <row r="111" spans="1:11" x14ac:dyDescent="0.2">
      <c r="A111" s="228" t="s">
        <v>163</v>
      </c>
      <c r="B111" s="228"/>
      <c r="C111" s="228"/>
      <c r="D111" s="228"/>
      <c r="E111" s="228"/>
      <c r="F111" s="228"/>
      <c r="G111" s="229"/>
      <c r="H111" s="229"/>
      <c r="I111" s="229"/>
      <c r="J111" s="230"/>
      <c r="K111" s="230"/>
    </row>
    <row r="112" spans="1:11" ht="23.25" customHeight="1" x14ac:dyDescent="0.2">
      <c r="A112" s="232" t="s">
        <v>380</v>
      </c>
      <c r="B112" s="232"/>
      <c r="C112" s="232"/>
      <c r="D112" s="232"/>
      <c r="E112" s="232"/>
      <c r="F112" s="232"/>
      <c r="G112" s="8">
        <v>100</v>
      </c>
      <c r="H112" s="98">
        <f>H113+H114</f>
        <v>0</v>
      </c>
      <c r="I112" s="98">
        <f>I113+I114</f>
        <v>0</v>
      </c>
      <c r="J112" s="98">
        <f>J113+J114</f>
        <v>0</v>
      </c>
      <c r="K112" s="98">
        <f>K113+K114</f>
        <v>0</v>
      </c>
    </row>
    <row r="113" spans="1:11" ht="12.75" customHeight="1" x14ac:dyDescent="0.2">
      <c r="A113" s="233" t="s">
        <v>113</v>
      </c>
      <c r="B113" s="233"/>
      <c r="C113" s="233"/>
      <c r="D113" s="233"/>
      <c r="E113" s="233"/>
      <c r="F113" s="233"/>
      <c r="G113" s="7">
        <v>101</v>
      </c>
      <c r="H113" s="99">
        <v>0</v>
      </c>
      <c r="I113" s="99">
        <v>0</v>
      </c>
      <c r="J113" s="99">
        <v>0</v>
      </c>
      <c r="K113" s="99">
        <v>0</v>
      </c>
    </row>
    <row r="114" spans="1:11" ht="12.75" customHeight="1" x14ac:dyDescent="0.2">
      <c r="A114" s="233" t="s">
        <v>164</v>
      </c>
      <c r="B114" s="233"/>
      <c r="C114" s="233"/>
      <c r="D114" s="233"/>
      <c r="E114" s="233"/>
      <c r="F114" s="233"/>
      <c r="G114" s="7">
        <v>102</v>
      </c>
      <c r="H114" s="99">
        <v>0</v>
      </c>
      <c r="I114" s="99">
        <v>0</v>
      </c>
      <c r="J114" s="99">
        <v>0</v>
      </c>
      <c r="K114" s="99">
        <v>0</v>
      </c>
    </row>
  </sheetData>
  <sheetProtection algorithmName="SHA-512" hashValue="GUF5LjrIXUEY4BaLr3IL40IsFndw0x9tmf5qb9vHLxbWrzg2mnzq3YAt6FW0XQqviGdnPxGi/mh/JHdxqfBUHQ==" saltValue="UnCiAYadyVfVSBOb715ZYQ=="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rintOptions horizontalCentered="1" verticalCentered="1"/>
  <pageMargins left="0.74803149606299213" right="0.15748031496062992" top="0.98425196850393704" bottom="0.98425196850393704" header="0.51181102362204722" footer="0.51181102362204722"/>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A25" zoomScale="85" zoomScaleNormal="100" zoomScaleSheetLayoutView="85" workbookViewId="0">
      <selection activeCell="H61" sqref="H61"/>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8" t="s">
        <v>165</v>
      </c>
      <c r="B1" s="239"/>
      <c r="C1" s="239"/>
      <c r="D1" s="239"/>
      <c r="E1" s="239"/>
      <c r="F1" s="239"/>
      <c r="G1" s="239"/>
      <c r="H1" s="239"/>
      <c r="I1" s="239"/>
    </row>
    <row r="2" spans="1:9" x14ac:dyDescent="0.2">
      <c r="A2" s="240" t="s">
        <v>472</v>
      </c>
      <c r="B2" s="193"/>
      <c r="C2" s="193"/>
      <c r="D2" s="193"/>
      <c r="E2" s="193"/>
      <c r="F2" s="193"/>
      <c r="G2" s="193"/>
      <c r="H2" s="193"/>
      <c r="I2" s="193"/>
    </row>
    <row r="3" spans="1:9" x14ac:dyDescent="0.2">
      <c r="A3" s="242" t="s">
        <v>443</v>
      </c>
      <c r="B3" s="243"/>
      <c r="C3" s="243"/>
      <c r="D3" s="243"/>
      <c r="E3" s="243"/>
      <c r="F3" s="243"/>
      <c r="G3" s="243"/>
      <c r="H3" s="243"/>
      <c r="I3" s="243"/>
    </row>
    <row r="4" spans="1:9" x14ac:dyDescent="0.2">
      <c r="A4" s="241" t="s">
        <v>451</v>
      </c>
      <c r="B4" s="196"/>
      <c r="C4" s="196"/>
      <c r="D4" s="196"/>
      <c r="E4" s="196"/>
      <c r="F4" s="196"/>
      <c r="G4" s="196"/>
      <c r="H4" s="196"/>
      <c r="I4" s="197"/>
    </row>
    <row r="5" spans="1:9" ht="23.25" x14ac:dyDescent="0.2">
      <c r="A5" s="246" t="s">
        <v>2</v>
      </c>
      <c r="B5" s="201"/>
      <c r="C5" s="201"/>
      <c r="D5" s="201"/>
      <c r="E5" s="201"/>
      <c r="F5" s="201"/>
      <c r="G5" s="28" t="s">
        <v>103</v>
      </c>
      <c r="H5" s="29" t="s">
        <v>299</v>
      </c>
      <c r="I5" s="29" t="s">
        <v>278</v>
      </c>
    </row>
    <row r="6" spans="1:9" x14ac:dyDescent="0.2">
      <c r="A6" s="247">
        <v>1</v>
      </c>
      <c r="B6" s="201"/>
      <c r="C6" s="201"/>
      <c r="D6" s="201"/>
      <c r="E6" s="201"/>
      <c r="F6" s="201"/>
      <c r="G6" s="30">
        <v>2</v>
      </c>
      <c r="H6" s="29" t="s">
        <v>166</v>
      </c>
      <c r="I6" s="29" t="s">
        <v>167</v>
      </c>
    </row>
    <row r="7" spans="1:9" x14ac:dyDescent="0.2">
      <c r="A7" s="248" t="s">
        <v>168</v>
      </c>
      <c r="B7" s="248"/>
      <c r="C7" s="248"/>
      <c r="D7" s="248"/>
      <c r="E7" s="248"/>
      <c r="F7" s="248"/>
      <c r="G7" s="248"/>
      <c r="H7" s="248"/>
      <c r="I7" s="248"/>
    </row>
    <row r="8" spans="1:9" ht="12.75" customHeight="1" x14ac:dyDescent="0.2">
      <c r="A8" s="187" t="s">
        <v>169</v>
      </c>
      <c r="B8" s="187"/>
      <c r="C8" s="187"/>
      <c r="D8" s="187"/>
      <c r="E8" s="187"/>
      <c r="F8" s="187"/>
      <c r="G8" s="31">
        <v>1</v>
      </c>
      <c r="H8" s="123">
        <v>583886.12000000011</v>
      </c>
      <c r="I8" s="101">
        <v>867011</v>
      </c>
    </row>
    <row r="9" spans="1:9" ht="12.75" customHeight="1" x14ac:dyDescent="0.2">
      <c r="A9" s="245" t="s">
        <v>170</v>
      </c>
      <c r="B9" s="245"/>
      <c r="C9" s="245"/>
      <c r="D9" s="245"/>
      <c r="E9" s="245"/>
      <c r="F9" s="245"/>
      <c r="G9" s="32">
        <v>2</v>
      </c>
      <c r="H9" s="102">
        <f>H10+H11+H12+H13+H14+H15+H16+H17</f>
        <v>1292155</v>
      </c>
      <c r="I9" s="102">
        <f>I10+I11+I12+I13+I14+I15+I16+I17</f>
        <v>464020.91</v>
      </c>
    </row>
    <row r="10" spans="1:9" ht="12.75" customHeight="1" x14ac:dyDescent="0.2">
      <c r="A10" s="222" t="s">
        <v>171</v>
      </c>
      <c r="B10" s="222"/>
      <c r="C10" s="222"/>
      <c r="D10" s="222"/>
      <c r="E10" s="222"/>
      <c r="F10" s="222"/>
      <c r="G10" s="31">
        <v>3</v>
      </c>
      <c r="H10" s="123">
        <v>318975.88</v>
      </c>
      <c r="I10" s="101">
        <v>346197.32</v>
      </c>
    </row>
    <row r="11" spans="1:9" ht="22.15" customHeight="1" x14ac:dyDescent="0.2">
      <c r="A11" s="222" t="s">
        <v>172</v>
      </c>
      <c r="B11" s="222"/>
      <c r="C11" s="222"/>
      <c r="D11" s="222"/>
      <c r="E11" s="222"/>
      <c r="F11" s="222"/>
      <c r="G11" s="31">
        <v>4</v>
      </c>
      <c r="H11" s="101">
        <v>0</v>
      </c>
      <c r="I11" s="101">
        <v>0</v>
      </c>
    </row>
    <row r="12" spans="1:9" ht="23.45" customHeight="1" x14ac:dyDescent="0.2">
      <c r="A12" s="222" t="s">
        <v>173</v>
      </c>
      <c r="B12" s="222"/>
      <c r="C12" s="222"/>
      <c r="D12" s="222"/>
      <c r="E12" s="222"/>
      <c r="F12" s="222"/>
      <c r="G12" s="31">
        <v>5</v>
      </c>
      <c r="H12" s="101">
        <v>0</v>
      </c>
      <c r="I12" s="101">
        <v>0</v>
      </c>
    </row>
    <row r="13" spans="1:9" ht="12.75" customHeight="1" x14ac:dyDescent="0.2">
      <c r="A13" s="222" t="s">
        <v>174</v>
      </c>
      <c r="B13" s="222"/>
      <c r="C13" s="222"/>
      <c r="D13" s="222"/>
      <c r="E13" s="222"/>
      <c r="F13" s="222"/>
      <c r="G13" s="31">
        <v>6</v>
      </c>
      <c r="H13" s="123">
        <v>-59127.64</v>
      </c>
      <c r="I13" s="101">
        <v>-37630.480000000003</v>
      </c>
    </row>
    <row r="14" spans="1:9" ht="12.75" customHeight="1" x14ac:dyDescent="0.2">
      <c r="A14" s="222" t="s">
        <v>175</v>
      </c>
      <c r="B14" s="222"/>
      <c r="C14" s="222"/>
      <c r="D14" s="222"/>
      <c r="E14" s="222"/>
      <c r="F14" s="222"/>
      <c r="G14" s="31">
        <v>7</v>
      </c>
      <c r="H14" s="123">
        <v>181966.73</v>
      </c>
      <c r="I14" s="101">
        <v>145249.76</v>
      </c>
    </row>
    <row r="15" spans="1:9" ht="12.75" customHeight="1" x14ac:dyDescent="0.2">
      <c r="A15" s="222" t="s">
        <v>176</v>
      </c>
      <c r="B15" s="222"/>
      <c r="C15" s="222"/>
      <c r="D15" s="222"/>
      <c r="E15" s="222"/>
      <c r="F15" s="222"/>
      <c r="G15" s="31">
        <v>8</v>
      </c>
      <c r="H15" s="101">
        <v>0</v>
      </c>
      <c r="I15" s="101">
        <v>0</v>
      </c>
    </row>
    <row r="16" spans="1:9" ht="12.75" customHeight="1" x14ac:dyDescent="0.2">
      <c r="A16" s="222" t="s">
        <v>177</v>
      </c>
      <c r="B16" s="222"/>
      <c r="C16" s="222"/>
      <c r="D16" s="222"/>
      <c r="E16" s="222"/>
      <c r="F16" s="222"/>
      <c r="G16" s="31">
        <v>9</v>
      </c>
      <c r="H16" s="101">
        <v>0</v>
      </c>
      <c r="I16" s="101">
        <v>0</v>
      </c>
    </row>
    <row r="17" spans="1:9" ht="25.15" customHeight="1" x14ac:dyDescent="0.2">
      <c r="A17" s="222" t="s">
        <v>178</v>
      </c>
      <c r="B17" s="222"/>
      <c r="C17" s="222"/>
      <c r="D17" s="222"/>
      <c r="E17" s="222"/>
      <c r="F17" s="222"/>
      <c r="G17" s="31">
        <v>10</v>
      </c>
      <c r="H17" s="123">
        <v>850340.03</v>
      </c>
      <c r="I17" s="101">
        <v>10204.31</v>
      </c>
    </row>
    <row r="18" spans="1:9" ht="28.15" customHeight="1" x14ac:dyDescent="0.2">
      <c r="A18" s="244" t="s">
        <v>304</v>
      </c>
      <c r="B18" s="244"/>
      <c r="C18" s="244"/>
      <c r="D18" s="244"/>
      <c r="E18" s="244"/>
      <c r="F18" s="244"/>
      <c r="G18" s="32">
        <v>11</v>
      </c>
      <c r="H18" s="102">
        <f>H8+H9</f>
        <v>1876041.12</v>
      </c>
      <c r="I18" s="102">
        <f>I8+I9</f>
        <v>1331031.9099999999</v>
      </c>
    </row>
    <row r="19" spans="1:9" ht="12.75" customHeight="1" x14ac:dyDescent="0.2">
      <c r="A19" s="245" t="s">
        <v>179</v>
      </c>
      <c r="B19" s="245"/>
      <c r="C19" s="245"/>
      <c r="D19" s="245"/>
      <c r="E19" s="245"/>
      <c r="F19" s="245"/>
      <c r="G19" s="32">
        <v>12</v>
      </c>
      <c r="H19" s="102">
        <f>H20+H21+H22+H23</f>
        <v>-2268123.91</v>
      </c>
      <c r="I19" s="102">
        <f>I20+I21+I22+I23</f>
        <v>830780.84</v>
      </c>
    </row>
    <row r="20" spans="1:9" ht="12.75" customHeight="1" x14ac:dyDescent="0.2">
      <c r="A20" s="222" t="s">
        <v>180</v>
      </c>
      <c r="B20" s="222"/>
      <c r="C20" s="222"/>
      <c r="D20" s="222"/>
      <c r="E20" s="222"/>
      <c r="F20" s="222"/>
      <c r="G20" s="31">
        <v>13</v>
      </c>
      <c r="H20" s="123">
        <v>-191021.46</v>
      </c>
      <c r="I20" s="101">
        <v>2075260.16</v>
      </c>
    </row>
    <row r="21" spans="1:9" ht="12.75" customHeight="1" x14ac:dyDescent="0.2">
      <c r="A21" s="222" t="s">
        <v>181</v>
      </c>
      <c r="B21" s="222"/>
      <c r="C21" s="222"/>
      <c r="D21" s="222"/>
      <c r="E21" s="222"/>
      <c r="F21" s="222"/>
      <c r="G21" s="31">
        <v>14</v>
      </c>
      <c r="H21" s="123">
        <v>-1795810.9000000008</v>
      </c>
      <c r="I21" s="101">
        <v>-1215302.28</v>
      </c>
    </row>
    <row r="22" spans="1:9" ht="12.75" customHeight="1" x14ac:dyDescent="0.2">
      <c r="A22" s="222" t="s">
        <v>182</v>
      </c>
      <c r="B22" s="222"/>
      <c r="C22" s="222"/>
      <c r="D22" s="222"/>
      <c r="E22" s="222"/>
      <c r="F22" s="222"/>
      <c r="G22" s="31">
        <v>15</v>
      </c>
      <c r="H22" s="101">
        <v>0</v>
      </c>
      <c r="I22" s="101">
        <v>0</v>
      </c>
    </row>
    <row r="23" spans="1:9" ht="12.75" customHeight="1" x14ac:dyDescent="0.2">
      <c r="A23" s="222" t="s">
        <v>183</v>
      </c>
      <c r="B23" s="222"/>
      <c r="C23" s="222"/>
      <c r="D23" s="222"/>
      <c r="E23" s="222"/>
      <c r="F23" s="222"/>
      <c r="G23" s="31">
        <v>16</v>
      </c>
      <c r="H23" s="123">
        <v>-281291.55000000005</v>
      </c>
      <c r="I23" s="101">
        <v>-29177.040000000001</v>
      </c>
    </row>
    <row r="24" spans="1:9" ht="12.75" customHeight="1" x14ac:dyDescent="0.2">
      <c r="A24" s="244" t="s">
        <v>184</v>
      </c>
      <c r="B24" s="244"/>
      <c r="C24" s="244"/>
      <c r="D24" s="244"/>
      <c r="E24" s="244"/>
      <c r="F24" s="244"/>
      <c r="G24" s="32">
        <v>17</v>
      </c>
      <c r="H24" s="102">
        <f>H18+H19</f>
        <v>-392082.79</v>
      </c>
      <c r="I24" s="102">
        <f>I18+I19</f>
        <v>2161812.75</v>
      </c>
    </row>
    <row r="25" spans="1:9" ht="12.75" customHeight="1" x14ac:dyDescent="0.2">
      <c r="A25" s="187" t="s">
        <v>185</v>
      </c>
      <c r="B25" s="187"/>
      <c r="C25" s="187"/>
      <c r="D25" s="187"/>
      <c r="E25" s="187"/>
      <c r="F25" s="187"/>
      <c r="G25" s="31">
        <v>18</v>
      </c>
      <c r="H25" s="123">
        <v>-181966.73</v>
      </c>
      <c r="I25" s="101">
        <v>-145249.76</v>
      </c>
    </row>
    <row r="26" spans="1:9" ht="12.75" customHeight="1" x14ac:dyDescent="0.2">
      <c r="A26" s="187" t="s">
        <v>186</v>
      </c>
      <c r="B26" s="187"/>
      <c r="C26" s="187"/>
      <c r="D26" s="187"/>
      <c r="E26" s="187"/>
      <c r="F26" s="187"/>
      <c r="G26" s="31">
        <v>19</v>
      </c>
      <c r="H26" s="123">
        <v>-167603.07999999999</v>
      </c>
      <c r="I26" s="101">
        <v>-78511.94</v>
      </c>
    </row>
    <row r="27" spans="1:9" ht="25.9" customHeight="1" x14ac:dyDescent="0.2">
      <c r="A27" s="249" t="s">
        <v>187</v>
      </c>
      <c r="B27" s="249"/>
      <c r="C27" s="249"/>
      <c r="D27" s="249"/>
      <c r="E27" s="249"/>
      <c r="F27" s="249"/>
      <c r="G27" s="32">
        <v>20</v>
      </c>
      <c r="H27" s="102">
        <f>H24+H25+H26</f>
        <v>-741652.6</v>
      </c>
      <c r="I27" s="102">
        <f>I24+I25+I26</f>
        <v>1938051.05</v>
      </c>
    </row>
    <row r="28" spans="1:9" x14ac:dyDescent="0.2">
      <c r="A28" s="248" t="s">
        <v>188</v>
      </c>
      <c r="B28" s="248"/>
      <c r="C28" s="248"/>
      <c r="D28" s="248"/>
      <c r="E28" s="248"/>
      <c r="F28" s="248"/>
      <c r="G28" s="248"/>
      <c r="H28" s="248"/>
      <c r="I28" s="248"/>
    </row>
    <row r="29" spans="1:9" ht="30.6" customHeight="1" x14ac:dyDescent="0.2">
      <c r="A29" s="187" t="s">
        <v>189</v>
      </c>
      <c r="B29" s="187"/>
      <c r="C29" s="187"/>
      <c r="D29" s="187"/>
      <c r="E29" s="187"/>
      <c r="F29" s="187"/>
      <c r="G29" s="31">
        <v>21</v>
      </c>
      <c r="H29" s="103">
        <v>0</v>
      </c>
      <c r="I29" s="103">
        <v>3762100</v>
      </c>
    </row>
    <row r="30" spans="1:9" ht="12.75" customHeight="1" x14ac:dyDescent="0.2">
      <c r="A30" s="187" t="s">
        <v>190</v>
      </c>
      <c r="B30" s="187"/>
      <c r="C30" s="187"/>
      <c r="D30" s="187"/>
      <c r="E30" s="187"/>
      <c r="F30" s="187"/>
      <c r="G30" s="31">
        <v>22</v>
      </c>
      <c r="H30" s="103">
        <v>0</v>
      </c>
      <c r="I30" s="103">
        <v>0</v>
      </c>
    </row>
    <row r="31" spans="1:9" ht="12.75" customHeight="1" x14ac:dyDescent="0.2">
      <c r="A31" s="187" t="s">
        <v>191</v>
      </c>
      <c r="B31" s="187"/>
      <c r="C31" s="187"/>
      <c r="D31" s="187"/>
      <c r="E31" s="187"/>
      <c r="F31" s="187"/>
      <c r="G31" s="31">
        <v>23</v>
      </c>
      <c r="H31" s="125">
        <v>59127.64</v>
      </c>
      <c r="I31" s="103">
        <v>37630.480000000003</v>
      </c>
    </row>
    <row r="32" spans="1:9" ht="12.75" customHeight="1" x14ac:dyDescent="0.2">
      <c r="A32" s="187" t="s">
        <v>192</v>
      </c>
      <c r="B32" s="187"/>
      <c r="C32" s="187"/>
      <c r="D32" s="187"/>
      <c r="E32" s="187"/>
      <c r="F32" s="187"/>
      <c r="G32" s="31">
        <v>24</v>
      </c>
      <c r="H32" s="125">
        <v>72142.25</v>
      </c>
      <c r="I32" s="103">
        <v>50000</v>
      </c>
    </row>
    <row r="33" spans="1:9" ht="12.75" customHeight="1" x14ac:dyDescent="0.2">
      <c r="A33" s="187" t="s">
        <v>193</v>
      </c>
      <c r="B33" s="187"/>
      <c r="C33" s="187"/>
      <c r="D33" s="187"/>
      <c r="E33" s="187"/>
      <c r="F33" s="187"/>
      <c r="G33" s="31">
        <v>25</v>
      </c>
      <c r="H33" s="125">
        <v>2782.9</v>
      </c>
      <c r="I33" s="103">
        <v>0</v>
      </c>
    </row>
    <row r="34" spans="1:9" ht="12.75" customHeight="1" x14ac:dyDescent="0.2">
      <c r="A34" s="187" t="s">
        <v>194</v>
      </c>
      <c r="B34" s="187"/>
      <c r="C34" s="187"/>
      <c r="D34" s="187"/>
      <c r="E34" s="187"/>
      <c r="F34" s="187"/>
      <c r="G34" s="31">
        <v>26</v>
      </c>
      <c r="H34" s="124">
        <v>50108.850000000006</v>
      </c>
      <c r="I34" s="103">
        <v>0</v>
      </c>
    </row>
    <row r="35" spans="1:9" ht="26.45" customHeight="1" x14ac:dyDescent="0.2">
      <c r="A35" s="244" t="s">
        <v>195</v>
      </c>
      <c r="B35" s="244"/>
      <c r="C35" s="244"/>
      <c r="D35" s="244"/>
      <c r="E35" s="244"/>
      <c r="F35" s="244"/>
      <c r="G35" s="32">
        <v>27</v>
      </c>
      <c r="H35" s="104">
        <f>H29+H30+H31+H32+H33+H34</f>
        <v>184161.64</v>
      </c>
      <c r="I35" s="104">
        <f>I29+I30+I31+I32+I33+I34</f>
        <v>3849730.48</v>
      </c>
    </row>
    <row r="36" spans="1:9" ht="22.9" customHeight="1" x14ac:dyDescent="0.2">
      <c r="A36" s="187" t="s">
        <v>196</v>
      </c>
      <c r="B36" s="187"/>
      <c r="C36" s="187"/>
      <c r="D36" s="187"/>
      <c r="E36" s="187"/>
      <c r="F36" s="187"/>
      <c r="G36" s="31">
        <v>28</v>
      </c>
      <c r="H36" s="125">
        <v>-1119993.69</v>
      </c>
      <c r="I36" s="103">
        <v>-106694.02</v>
      </c>
    </row>
    <row r="37" spans="1:9" ht="12.75" customHeight="1" x14ac:dyDescent="0.2">
      <c r="A37" s="187" t="s">
        <v>197</v>
      </c>
      <c r="B37" s="187"/>
      <c r="C37" s="187"/>
      <c r="D37" s="187"/>
      <c r="E37" s="187"/>
      <c r="F37" s="187"/>
      <c r="G37" s="31">
        <v>29</v>
      </c>
      <c r="H37" s="103">
        <v>0</v>
      </c>
      <c r="I37" s="103">
        <v>0</v>
      </c>
    </row>
    <row r="38" spans="1:9" ht="12.75" customHeight="1" x14ac:dyDescent="0.2">
      <c r="A38" s="187" t="s">
        <v>198</v>
      </c>
      <c r="B38" s="187"/>
      <c r="C38" s="187"/>
      <c r="D38" s="187"/>
      <c r="E38" s="187"/>
      <c r="F38" s="187"/>
      <c r="G38" s="31">
        <v>30</v>
      </c>
      <c r="H38" s="126">
        <v>-24217.100000000002</v>
      </c>
      <c r="I38" s="103">
        <v>-6198.53</v>
      </c>
    </row>
    <row r="39" spans="1:9" ht="12.75" customHeight="1" x14ac:dyDescent="0.2">
      <c r="A39" s="187" t="s">
        <v>199</v>
      </c>
      <c r="B39" s="187"/>
      <c r="C39" s="187"/>
      <c r="D39" s="187"/>
      <c r="E39" s="187"/>
      <c r="F39" s="187"/>
      <c r="G39" s="31">
        <v>31</v>
      </c>
      <c r="H39" s="103">
        <v>0</v>
      </c>
      <c r="I39" s="103">
        <v>0</v>
      </c>
    </row>
    <row r="40" spans="1:9" ht="12.75" customHeight="1" x14ac:dyDescent="0.2">
      <c r="A40" s="187" t="s">
        <v>200</v>
      </c>
      <c r="B40" s="187"/>
      <c r="C40" s="187"/>
      <c r="D40" s="187"/>
      <c r="E40" s="187"/>
      <c r="F40" s="187"/>
      <c r="G40" s="31">
        <v>32</v>
      </c>
      <c r="H40" s="103">
        <v>0</v>
      </c>
      <c r="I40" s="103">
        <v>0</v>
      </c>
    </row>
    <row r="41" spans="1:9" ht="24" customHeight="1" x14ac:dyDescent="0.2">
      <c r="A41" s="244" t="s">
        <v>201</v>
      </c>
      <c r="B41" s="244"/>
      <c r="C41" s="244"/>
      <c r="D41" s="244"/>
      <c r="E41" s="244"/>
      <c r="F41" s="244"/>
      <c r="G41" s="32">
        <v>33</v>
      </c>
      <c r="H41" s="104">
        <f>H36+H37+H38+H39+H40</f>
        <v>-1144210.79</v>
      </c>
      <c r="I41" s="104">
        <f>I36+I37+I38+I39+I40</f>
        <v>-112892.55</v>
      </c>
    </row>
    <row r="42" spans="1:9" ht="29.45" customHeight="1" x14ac:dyDescent="0.2">
      <c r="A42" s="249" t="s">
        <v>202</v>
      </c>
      <c r="B42" s="249"/>
      <c r="C42" s="249"/>
      <c r="D42" s="249"/>
      <c r="E42" s="249"/>
      <c r="F42" s="249"/>
      <c r="G42" s="32">
        <v>34</v>
      </c>
      <c r="H42" s="104">
        <f>H35+H41</f>
        <v>-960049.15</v>
      </c>
      <c r="I42" s="104">
        <f>I35+I41</f>
        <v>3736837.93</v>
      </c>
    </row>
    <row r="43" spans="1:9" x14ac:dyDescent="0.2">
      <c r="A43" s="248" t="s">
        <v>203</v>
      </c>
      <c r="B43" s="248"/>
      <c r="C43" s="248"/>
      <c r="D43" s="248"/>
      <c r="E43" s="248"/>
      <c r="F43" s="248"/>
      <c r="G43" s="248"/>
      <c r="H43" s="248"/>
      <c r="I43" s="248"/>
    </row>
    <row r="44" spans="1:9" ht="12.75" customHeight="1" x14ac:dyDescent="0.2">
      <c r="A44" s="187" t="s">
        <v>204</v>
      </c>
      <c r="B44" s="187"/>
      <c r="C44" s="187"/>
      <c r="D44" s="187"/>
      <c r="E44" s="187"/>
      <c r="F44" s="187"/>
      <c r="G44" s="31">
        <v>35</v>
      </c>
      <c r="H44" s="103">
        <v>0</v>
      </c>
      <c r="I44" s="103">
        <v>0</v>
      </c>
    </row>
    <row r="45" spans="1:9" ht="25.15" customHeight="1" x14ac:dyDescent="0.2">
      <c r="A45" s="187" t="s">
        <v>205</v>
      </c>
      <c r="B45" s="187"/>
      <c r="C45" s="187"/>
      <c r="D45" s="187"/>
      <c r="E45" s="187"/>
      <c r="F45" s="187"/>
      <c r="G45" s="31">
        <v>36</v>
      </c>
      <c r="H45" s="103">
        <v>0</v>
      </c>
      <c r="I45" s="103">
        <v>0</v>
      </c>
    </row>
    <row r="46" spans="1:9" ht="12.75" customHeight="1" x14ac:dyDescent="0.2">
      <c r="A46" s="187" t="s">
        <v>206</v>
      </c>
      <c r="B46" s="187"/>
      <c r="C46" s="187"/>
      <c r="D46" s="187"/>
      <c r="E46" s="187"/>
      <c r="F46" s="187"/>
      <c r="G46" s="31">
        <v>37</v>
      </c>
      <c r="H46" s="103">
        <v>0</v>
      </c>
      <c r="I46" s="103">
        <v>0</v>
      </c>
    </row>
    <row r="47" spans="1:9" ht="12.75" customHeight="1" x14ac:dyDescent="0.2">
      <c r="A47" s="187" t="s">
        <v>207</v>
      </c>
      <c r="B47" s="187"/>
      <c r="C47" s="187"/>
      <c r="D47" s="187"/>
      <c r="E47" s="187"/>
      <c r="F47" s="187"/>
      <c r="G47" s="31">
        <v>38</v>
      </c>
      <c r="H47" s="103">
        <v>0</v>
      </c>
      <c r="I47" s="103">
        <v>0</v>
      </c>
    </row>
    <row r="48" spans="1:9" ht="22.15" customHeight="1" x14ac:dyDescent="0.2">
      <c r="A48" s="244" t="s">
        <v>208</v>
      </c>
      <c r="B48" s="244"/>
      <c r="C48" s="244"/>
      <c r="D48" s="244"/>
      <c r="E48" s="244"/>
      <c r="F48" s="244"/>
      <c r="G48" s="32">
        <v>39</v>
      </c>
      <c r="H48" s="104">
        <f>H44+H45+H46+H47</f>
        <v>0</v>
      </c>
      <c r="I48" s="104">
        <f>I44+I45+I46+I47</f>
        <v>0</v>
      </c>
    </row>
    <row r="49" spans="1:9" ht="24.6" customHeight="1" x14ac:dyDescent="0.2">
      <c r="A49" s="187" t="s">
        <v>303</v>
      </c>
      <c r="B49" s="187"/>
      <c r="C49" s="187"/>
      <c r="D49" s="187"/>
      <c r="E49" s="187"/>
      <c r="F49" s="187"/>
      <c r="G49" s="31">
        <v>40</v>
      </c>
      <c r="H49" s="125">
        <v>-416666.7</v>
      </c>
      <c r="I49" s="103">
        <v>-3187500</v>
      </c>
    </row>
    <row r="50" spans="1:9" ht="12.75" customHeight="1" x14ac:dyDescent="0.2">
      <c r="A50" s="187" t="s">
        <v>209</v>
      </c>
      <c r="B50" s="187"/>
      <c r="C50" s="187"/>
      <c r="D50" s="187"/>
      <c r="E50" s="187"/>
      <c r="F50" s="187"/>
      <c r="G50" s="31">
        <v>41</v>
      </c>
      <c r="H50" s="125">
        <v>-1435564.61</v>
      </c>
      <c r="I50" s="103">
        <v>-1219295</v>
      </c>
    </row>
    <row r="51" spans="1:9" ht="12.75" customHeight="1" x14ac:dyDescent="0.2">
      <c r="A51" s="187" t="s">
        <v>210</v>
      </c>
      <c r="B51" s="187"/>
      <c r="C51" s="187"/>
      <c r="D51" s="187"/>
      <c r="E51" s="187"/>
      <c r="F51" s="187"/>
      <c r="G51" s="31">
        <v>42</v>
      </c>
      <c r="H51" s="103">
        <v>0</v>
      </c>
      <c r="I51" s="103">
        <v>0</v>
      </c>
    </row>
    <row r="52" spans="1:9" ht="22.9" customHeight="1" x14ac:dyDescent="0.2">
      <c r="A52" s="187" t="s">
        <v>211</v>
      </c>
      <c r="B52" s="187"/>
      <c r="C52" s="187"/>
      <c r="D52" s="187"/>
      <c r="E52" s="187"/>
      <c r="F52" s="187"/>
      <c r="G52" s="31">
        <v>43</v>
      </c>
      <c r="H52" s="103">
        <v>0</v>
      </c>
      <c r="I52" s="103">
        <v>0</v>
      </c>
    </row>
    <row r="53" spans="1:9" ht="12.75" customHeight="1" x14ac:dyDescent="0.2">
      <c r="A53" s="187" t="s">
        <v>212</v>
      </c>
      <c r="B53" s="187"/>
      <c r="C53" s="187"/>
      <c r="D53" s="187"/>
      <c r="E53" s="187"/>
      <c r="F53" s="187"/>
      <c r="G53" s="31">
        <v>44</v>
      </c>
      <c r="H53" s="127">
        <v>-12029.33</v>
      </c>
      <c r="I53" s="103">
        <v>0</v>
      </c>
    </row>
    <row r="54" spans="1:9" ht="30.6" customHeight="1" x14ac:dyDescent="0.2">
      <c r="A54" s="244" t="s">
        <v>213</v>
      </c>
      <c r="B54" s="244"/>
      <c r="C54" s="244"/>
      <c r="D54" s="244"/>
      <c r="E54" s="244"/>
      <c r="F54" s="244"/>
      <c r="G54" s="32">
        <v>45</v>
      </c>
      <c r="H54" s="104">
        <f>H49+H50+H51+H52+H53</f>
        <v>-1864260.64</v>
      </c>
      <c r="I54" s="104">
        <f>I49+I50+I51+I52+I53</f>
        <v>-4406795</v>
      </c>
    </row>
    <row r="55" spans="1:9" ht="29.45" customHeight="1" x14ac:dyDescent="0.2">
      <c r="A55" s="249" t="s">
        <v>214</v>
      </c>
      <c r="B55" s="249"/>
      <c r="C55" s="249"/>
      <c r="D55" s="249"/>
      <c r="E55" s="249"/>
      <c r="F55" s="249"/>
      <c r="G55" s="32">
        <v>46</v>
      </c>
      <c r="H55" s="104">
        <f>H48+H54</f>
        <v>-1864260.64</v>
      </c>
      <c r="I55" s="104">
        <f>I48+I54</f>
        <v>-4406795</v>
      </c>
    </row>
    <row r="56" spans="1:9" x14ac:dyDescent="0.2">
      <c r="A56" s="187" t="s">
        <v>215</v>
      </c>
      <c r="B56" s="187"/>
      <c r="C56" s="187"/>
      <c r="D56" s="187"/>
      <c r="E56" s="187"/>
      <c r="F56" s="187"/>
      <c r="G56" s="31">
        <v>47</v>
      </c>
      <c r="H56" s="103">
        <v>0</v>
      </c>
      <c r="I56" s="103">
        <v>-19973.91</v>
      </c>
    </row>
    <row r="57" spans="1:9" ht="26.45" customHeight="1" x14ac:dyDescent="0.2">
      <c r="A57" s="249" t="s">
        <v>216</v>
      </c>
      <c r="B57" s="249"/>
      <c r="C57" s="249"/>
      <c r="D57" s="249"/>
      <c r="E57" s="249"/>
      <c r="F57" s="249"/>
      <c r="G57" s="32">
        <v>48</v>
      </c>
      <c r="H57" s="104">
        <f>H27+H42+H55+H56</f>
        <v>-3565962.39</v>
      </c>
      <c r="I57" s="104">
        <f>I27+I42+I55+I56</f>
        <v>1248120.07</v>
      </c>
    </row>
    <row r="58" spans="1:9" x14ac:dyDescent="0.2">
      <c r="A58" s="250" t="s">
        <v>217</v>
      </c>
      <c r="B58" s="250"/>
      <c r="C58" s="250"/>
      <c r="D58" s="250"/>
      <c r="E58" s="250"/>
      <c r="F58" s="250"/>
      <c r="G58" s="31">
        <v>49</v>
      </c>
      <c r="H58" s="125">
        <v>6506756.1299999999</v>
      </c>
      <c r="I58" s="103">
        <v>3724869.28</v>
      </c>
    </row>
    <row r="59" spans="1:9" ht="31.15" customHeight="1" x14ac:dyDescent="0.2">
      <c r="A59" s="249" t="s">
        <v>218</v>
      </c>
      <c r="B59" s="249"/>
      <c r="C59" s="249"/>
      <c r="D59" s="249"/>
      <c r="E59" s="249"/>
      <c r="F59" s="249"/>
      <c r="G59" s="32">
        <v>50</v>
      </c>
      <c r="H59" s="104">
        <f>H57+H58</f>
        <v>2940793.74</v>
      </c>
      <c r="I59" s="104">
        <f>I57+I58</f>
        <v>4972989.3499999996</v>
      </c>
    </row>
  </sheetData>
  <sheetProtection algorithmName="SHA-512" hashValue="44ifwSIWCHZvf1HYfI0QrLJ+z2z6qne9l4BFGi381IGE1D9kJMG+oSR6UP/WMHjI2J6mlSB5IbCnlH+cNg1FUw==" saltValue="hhx1H44koBcpr9TlhJ2SO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topLeftCell="A24" zoomScale="80" zoomScaleNormal="100" zoomScaleSheetLayoutView="80" workbookViewId="0">
      <selection activeCell="H53" sqref="H53"/>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8" t="s">
        <v>219</v>
      </c>
      <c r="B1" s="239"/>
      <c r="C1" s="239"/>
      <c r="D1" s="239"/>
      <c r="E1" s="239"/>
      <c r="F1" s="239"/>
      <c r="G1" s="239"/>
      <c r="H1" s="239"/>
      <c r="I1" s="239"/>
    </row>
    <row r="2" spans="1:9" ht="12.75" customHeight="1" x14ac:dyDescent="0.2">
      <c r="A2" s="240" t="s">
        <v>326</v>
      </c>
      <c r="B2" s="193"/>
      <c r="C2" s="193"/>
      <c r="D2" s="193"/>
      <c r="E2" s="193"/>
      <c r="F2" s="193"/>
      <c r="G2" s="193"/>
      <c r="H2" s="193"/>
      <c r="I2" s="193"/>
    </row>
    <row r="3" spans="1:9" x14ac:dyDescent="0.2">
      <c r="A3" s="261" t="s">
        <v>442</v>
      </c>
      <c r="B3" s="262"/>
      <c r="C3" s="262"/>
      <c r="D3" s="262"/>
      <c r="E3" s="262"/>
      <c r="F3" s="262"/>
      <c r="G3" s="262"/>
      <c r="H3" s="262"/>
      <c r="I3" s="262"/>
    </row>
    <row r="4" spans="1:9" x14ac:dyDescent="0.2">
      <c r="A4" s="241" t="s">
        <v>327</v>
      </c>
      <c r="B4" s="196"/>
      <c r="C4" s="196"/>
      <c r="D4" s="196"/>
      <c r="E4" s="196"/>
      <c r="F4" s="196"/>
      <c r="G4" s="196"/>
      <c r="H4" s="196"/>
      <c r="I4" s="197"/>
    </row>
    <row r="5" spans="1:9" ht="23.25" x14ac:dyDescent="0.2">
      <c r="A5" s="246" t="s">
        <v>2</v>
      </c>
      <c r="B5" s="201"/>
      <c r="C5" s="201"/>
      <c r="D5" s="201"/>
      <c r="E5" s="201"/>
      <c r="F5" s="201"/>
      <c r="G5" s="28" t="s">
        <v>103</v>
      </c>
      <c r="H5" s="29" t="s">
        <v>299</v>
      </c>
      <c r="I5" s="29" t="s">
        <v>278</v>
      </c>
    </row>
    <row r="6" spans="1:9" x14ac:dyDescent="0.2">
      <c r="A6" s="247">
        <v>1</v>
      </c>
      <c r="B6" s="201"/>
      <c r="C6" s="201"/>
      <c r="D6" s="201"/>
      <c r="E6" s="201"/>
      <c r="F6" s="201"/>
      <c r="G6" s="105">
        <v>2</v>
      </c>
      <c r="H6" s="29" t="s">
        <v>166</v>
      </c>
      <c r="I6" s="29" t="s">
        <v>167</v>
      </c>
    </row>
    <row r="7" spans="1:9" x14ac:dyDescent="0.2">
      <c r="A7" s="255" t="s">
        <v>168</v>
      </c>
      <c r="B7" s="256"/>
      <c r="C7" s="256"/>
      <c r="D7" s="256"/>
      <c r="E7" s="256"/>
      <c r="F7" s="256"/>
      <c r="G7" s="256"/>
      <c r="H7" s="256"/>
      <c r="I7" s="257"/>
    </row>
    <row r="8" spans="1:9" x14ac:dyDescent="0.2">
      <c r="A8" s="259" t="s">
        <v>220</v>
      </c>
      <c r="B8" s="259"/>
      <c r="C8" s="259"/>
      <c r="D8" s="259"/>
      <c r="E8" s="259"/>
      <c r="F8" s="259"/>
      <c r="G8" s="10">
        <v>1</v>
      </c>
      <c r="H8" s="106">
        <v>0</v>
      </c>
      <c r="I8" s="106">
        <v>0</v>
      </c>
    </row>
    <row r="9" spans="1:9" x14ac:dyDescent="0.2">
      <c r="A9" s="252" t="s">
        <v>221</v>
      </c>
      <c r="B9" s="252"/>
      <c r="C9" s="252"/>
      <c r="D9" s="252"/>
      <c r="E9" s="252"/>
      <c r="F9" s="252"/>
      <c r="G9" s="11">
        <v>2</v>
      </c>
      <c r="H9" s="107">
        <v>0</v>
      </c>
      <c r="I9" s="107">
        <v>0</v>
      </c>
    </row>
    <row r="10" spans="1:9" x14ac:dyDescent="0.2">
      <c r="A10" s="252" t="s">
        <v>222</v>
      </c>
      <c r="B10" s="252"/>
      <c r="C10" s="252"/>
      <c r="D10" s="252"/>
      <c r="E10" s="252"/>
      <c r="F10" s="252"/>
      <c r="G10" s="11">
        <v>3</v>
      </c>
      <c r="H10" s="107">
        <v>0</v>
      </c>
      <c r="I10" s="107">
        <v>0</v>
      </c>
    </row>
    <row r="11" spans="1:9" x14ac:dyDescent="0.2">
      <c r="A11" s="252" t="s">
        <v>223</v>
      </c>
      <c r="B11" s="252"/>
      <c r="C11" s="252"/>
      <c r="D11" s="252"/>
      <c r="E11" s="252"/>
      <c r="F11" s="252"/>
      <c r="G11" s="11">
        <v>4</v>
      </c>
      <c r="H11" s="107">
        <v>0</v>
      </c>
      <c r="I11" s="107">
        <v>0</v>
      </c>
    </row>
    <row r="12" spans="1:9" x14ac:dyDescent="0.2">
      <c r="A12" s="252" t="s">
        <v>381</v>
      </c>
      <c r="B12" s="252"/>
      <c r="C12" s="252"/>
      <c r="D12" s="252"/>
      <c r="E12" s="252"/>
      <c r="F12" s="252"/>
      <c r="G12" s="11">
        <v>5</v>
      </c>
      <c r="H12" s="107">
        <v>0</v>
      </c>
      <c r="I12" s="107">
        <v>0</v>
      </c>
    </row>
    <row r="13" spans="1:9" x14ac:dyDescent="0.2">
      <c r="A13" s="260" t="s">
        <v>382</v>
      </c>
      <c r="B13" s="260"/>
      <c r="C13" s="260"/>
      <c r="D13" s="260"/>
      <c r="E13" s="260"/>
      <c r="F13" s="260"/>
      <c r="G13" s="25">
        <v>6</v>
      </c>
      <c r="H13" s="108">
        <f>SUM(H8:H12)</f>
        <v>0</v>
      </c>
      <c r="I13" s="108">
        <f>SUM(I8:I12)</f>
        <v>0</v>
      </c>
    </row>
    <row r="14" spans="1:9" ht="12.75" customHeight="1" x14ac:dyDescent="0.2">
      <c r="A14" s="252" t="s">
        <v>383</v>
      </c>
      <c r="B14" s="252"/>
      <c r="C14" s="252"/>
      <c r="D14" s="252"/>
      <c r="E14" s="252"/>
      <c r="F14" s="252"/>
      <c r="G14" s="11">
        <v>7</v>
      </c>
      <c r="H14" s="107">
        <v>0</v>
      </c>
      <c r="I14" s="107">
        <v>0</v>
      </c>
    </row>
    <row r="15" spans="1:9" ht="12.75" customHeight="1" x14ac:dyDescent="0.2">
      <c r="A15" s="252" t="s">
        <v>384</v>
      </c>
      <c r="B15" s="252"/>
      <c r="C15" s="252"/>
      <c r="D15" s="252"/>
      <c r="E15" s="252"/>
      <c r="F15" s="252"/>
      <c r="G15" s="11">
        <v>8</v>
      </c>
      <c r="H15" s="107">
        <v>0</v>
      </c>
      <c r="I15" s="107">
        <v>0</v>
      </c>
    </row>
    <row r="16" spans="1:9" ht="12.75" customHeight="1" x14ac:dyDescent="0.2">
      <c r="A16" s="252" t="s">
        <v>385</v>
      </c>
      <c r="B16" s="252"/>
      <c r="C16" s="252"/>
      <c r="D16" s="252"/>
      <c r="E16" s="252"/>
      <c r="F16" s="252"/>
      <c r="G16" s="11">
        <v>9</v>
      </c>
      <c r="H16" s="107">
        <v>0</v>
      </c>
      <c r="I16" s="107">
        <v>0</v>
      </c>
    </row>
    <row r="17" spans="1:9" ht="12.75" customHeight="1" x14ac:dyDescent="0.2">
      <c r="A17" s="252" t="s">
        <v>386</v>
      </c>
      <c r="B17" s="252"/>
      <c r="C17" s="252"/>
      <c r="D17" s="252"/>
      <c r="E17" s="252"/>
      <c r="F17" s="252"/>
      <c r="G17" s="11">
        <v>10</v>
      </c>
      <c r="H17" s="107">
        <v>0</v>
      </c>
      <c r="I17" s="107">
        <v>0</v>
      </c>
    </row>
    <row r="18" spans="1:9" ht="12.75" customHeight="1" x14ac:dyDescent="0.2">
      <c r="A18" s="252" t="s">
        <v>387</v>
      </c>
      <c r="B18" s="252"/>
      <c r="C18" s="252"/>
      <c r="D18" s="252"/>
      <c r="E18" s="252"/>
      <c r="F18" s="252"/>
      <c r="G18" s="11">
        <v>11</v>
      </c>
      <c r="H18" s="107">
        <v>0</v>
      </c>
      <c r="I18" s="107">
        <v>0</v>
      </c>
    </row>
    <row r="19" spans="1:9" ht="12.75" customHeight="1" x14ac:dyDescent="0.2">
      <c r="A19" s="252" t="s">
        <v>388</v>
      </c>
      <c r="B19" s="252"/>
      <c r="C19" s="252"/>
      <c r="D19" s="252"/>
      <c r="E19" s="252"/>
      <c r="F19" s="252"/>
      <c r="G19" s="11">
        <v>12</v>
      </c>
      <c r="H19" s="107">
        <v>0</v>
      </c>
      <c r="I19" s="107">
        <v>0</v>
      </c>
    </row>
    <row r="20" spans="1:9" ht="26.25" customHeight="1" x14ac:dyDescent="0.2">
      <c r="A20" s="260" t="s">
        <v>389</v>
      </c>
      <c r="B20" s="260"/>
      <c r="C20" s="260"/>
      <c r="D20" s="260"/>
      <c r="E20" s="260"/>
      <c r="F20" s="260"/>
      <c r="G20" s="25">
        <v>13</v>
      </c>
      <c r="H20" s="108">
        <f>SUM(H14:H19)</f>
        <v>0</v>
      </c>
      <c r="I20" s="108">
        <f>SUM(I14:I19)</f>
        <v>0</v>
      </c>
    </row>
    <row r="21" spans="1:9" ht="27.6" customHeight="1" x14ac:dyDescent="0.2">
      <c r="A21" s="258" t="s">
        <v>390</v>
      </c>
      <c r="B21" s="258"/>
      <c r="C21" s="258"/>
      <c r="D21" s="258"/>
      <c r="E21" s="258"/>
      <c r="F21" s="258"/>
      <c r="G21" s="26">
        <v>14</v>
      </c>
      <c r="H21" s="109">
        <f>H13+H20</f>
        <v>0</v>
      </c>
      <c r="I21" s="109">
        <f>I13+I20</f>
        <v>0</v>
      </c>
    </row>
    <row r="22" spans="1:9" x14ac:dyDescent="0.2">
      <c r="A22" s="255" t="s">
        <v>188</v>
      </c>
      <c r="B22" s="256"/>
      <c r="C22" s="256"/>
      <c r="D22" s="256"/>
      <c r="E22" s="256"/>
      <c r="F22" s="256"/>
      <c r="G22" s="256"/>
      <c r="H22" s="256"/>
      <c r="I22" s="257"/>
    </row>
    <row r="23" spans="1:9" ht="26.45" customHeight="1" x14ac:dyDescent="0.2">
      <c r="A23" s="259" t="s">
        <v>224</v>
      </c>
      <c r="B23" s="259"/>
      <c r="C23" s="259"/>
      <c r="D23" s="259"/>
      <c r="E23" s="259"/>
      <c r="F23" s="259"/>
      <c r="G23" s="10">
        <v>15</v>
      </c>
      <c r="H23" s="106">
        <v>0</v>
      </c>
      <c r="I23" s="106">
        <v>0</v>
      </c>
    </row>
    <row r="24" spans="1:9" ht="12.75" customHeight="1" x14ac:dyDescent="0.2">
      <c r="A24" s="252" t="s">
        <v>225</v>
      </c>
      <c r="B24" s="252"/>
      <c r="C24" s="252"/>
      <c r="D24" s="252"/>
      <c r="E24" s="252"/>
      <c r="F24" s="252"/>
      <c r="G24" s="10">
        <v>16</v>
      </c>
      <c r="H24" s="107">
        <v>0</v>
      </c>
      <c r="I24" s="107">
        <v>0</v>
      </c>
    </row>
    <row r="25" spans="1:9" ht="12.75" customHeight="1" x14ac:dyDescent="0.2">
      <c r="A25" s="252" t="s">
        <v>226</v>
      </c>
      <c r="B25" s="252"/>
      <c r="C25" s="252"/>
      <c r="D25" s="252"/>
      <c r="E25" s="252"/>
      <c r="F25" s="252"/>
      <c r="G25" s="10">
        <v>17</v>
      </c>
      <c r="H25" s="107">
        <v>0</v>
      </c>
      <c r="I25" s="107">
        <v>0</v>
      </c>
    </row>
    <row r="26" spans="1:9" ht="12.75" customHeight="1" x14ac:dyDescent="0.2">
      <c r="A26" s="252" t="s">
        <v>227</v>
      </c>
      <c r="B26" s="252"/>
      <c r="C26" s="252"/>
      <c r="D26" s="252"/>
      <c r="E26" s="252"/>
      <c r="F26" s="252"/>
      <c r="G26" s="10">
        <v>18</v>
      </c>
      <c r="H26" s="107">
        <v>0</v>
      </c>
      <c r="I26" s="107">
        <v>0</v>
      </c>
    </row>
    <row r="27" spans="1:9" ht="12.75" customHeight="1" x14ac:dyDescent="0.2">
      <c r="A27" s="252" t="s">
        <v>228</v>
      </c>
      <c r="B27" s="252"/>
      <c r="C27" s="252"/>
      <c r="D27" s="252"/>
      <c r="E27" s="252"/>
      <c r="F27" s="252"/>
      <c r="G27" s="10">
        <v>19</v>
      </c>
      <c r="H27" s="107">
        <v>0</v>
      </c>
      <c r="I27" s="107">
        <v>0</v>
      </c>
    </row>
    <row r="28" spans="1:9" ht="12.75" customHeight="1" x14ac:dyDescent="0.2">
      <c r="A28" s="252" t="s">
        <v>229</v>
      </c>
      <c r="B28" s="252"/>
      <c r="C28" s="252"/>
      <c r="D28" s="252"/>
      <c r="E28" s="252"/>
      <c r="F28" s="252"/>
      <c r="G28" s="10">
        <v>20</v>
      </c>
      <c r="H28" s="107">
        <v>0</v>
      </c>
      <c r="I28" s="107">
        <v>0</v>
      </c>
    </row>
    <row r="29" spans="1:9" ht="24" customHeight="1" x14ac:dyDescent="0.2">
      <c r="A29" s="253" t="s">
        <v>391</v>
      </c>
      <c r="B29" s="253"/>
      <c r="C29" s="253"/>
      <c r="D29" s="253"/>
      <c r="E29" s="253"/>
      <c r="F29" s="253"/>
      <c r="G29" s="25">
        <v>21</v>
      </c>
      <c r="H29" s="110">
        <f>SUM(H23:H28)</f>
        <v>0</v>
      </c>
      <c r="I29" s="110">
        <f>SUM(I23:I28)</f>
        <v>0</v>
      </c>
    </row>
    <row r="30" spans="1:9" ht="27" customHeight="1" x14ac:dyDescent="0.2">
      <c r="A30" s="252" t="s">
        <v>230</v>
      </c>
      <c r="B30" s="252"/>
      <c r="C30" s="252"/>
      <c r="D30" s="252"/>
      <c r="E30" s="252"/>
      <c r="F30" s="252"/>
      <c r="G30" s="11">
        <v>22</v>
      </c>
      <c r="H30" s="107">
        <v>0</v>
      </c>
      <c r="I30" s="107">
        <v>0</v>
      </c>
    </row>
    <row r="31" spans="1:9" ht="12.75" customHeight="1" x14ac:dyDescent="0.2">
      <c r="A31" s="252" t="s">
        <v>231</v>
      </c>
      <c r="B31" s="252"/>
      <c r="C31" s="252"/>
      <c r="D31" s="252"/>
      <c r="E31" s="252"/>
      <c r="F31" s="252"/>
      <c r="G31" s="11">
        <v>23</v>
      </c>
      <c r="H31" s="107">
        <v>0</v>
      </c>
      <c r="I31" s="107">
        <v>0</v>
      </c>
    </row>
    <row r="32" spans="1:9" ht="12.75" customHeight="1" x14ac:dyDescent="0.2">
      <c r="A32" s="252" t="s">
        <v>392</v>
      </c>
      <c r="B32" s="252"/>
      <c r="C32" s="252"/>
      <c r="D32" s="252"/>
      <c r="E32" s="252"/>
      <c r="F32" s="252"/>
      <c r="G32" s="11">
        <v>24</v>
      </c>
      <c r="H32" s="107">
        <v>0</v>
      </c>
      <c r="I32" s="107">
        <v>0</v>
      </c>
    </row>
    <row r="33" spans="1:9" ht="12.75" customHeight="1" x14ac:dyDescent="0.2">
      <c r="A33" s="252" t="s">
        <v>232</v>
      </c>
      <c r="B33" s="252"/>
      <c r="C33" s="252"/>
      <c r="D33" s="252"/>
      <c r="E33" s="252"/>
      <c r="F33" s="252"/>
      <c r="G33" s="11">
        <v>25</v>
      </c>
      <c r="H33" s="107">
        <v>0</v>
      </c>
      <c r="I33" s="107">
        <v>0</v>
      </c>
    </row>
    <row r="34" spans="1:9" ht="12.75" customHeight="1" x14ac:dyDescent="0.2">
      <c r="A34" s="252" t="s">
        <v>233</v>
      </c>
      <c r="B34" s="252"/>
      <c r="C34" s="252"/>
      <c r="D34" s="252"/>
      <c r="E34" s="252"/>
      <c r="F34" s="252"/>
      <c r="G34" s="11">
        <v>26</v>
      </c>
      <c r="H34" s="107">
        <v>0</v>
      </c>
      <c r="I34" s="107">
        <v>0</v>
      </c>
    </row>
    <row r="35" spans="1:9" ht="25.9" customHeight="1" x14ac:dyDescent="0.2">
      <c r="A35" s="253" t="s">
        <v>393</v>
      </c>
      <c r="B35" s="253"/>
      <c r="C35" s="253"/>
      <c r="D35" s="253"/>
      <c r="E35" s="253"/>
      <c r="F35" s="253"/>
      <c r="G35" s="25">
        <v>27</v>
      </c>
      <c r="H35" s="110">
        <f>SUM(H30:H34)</f>
        <v>0</v>
      </c>
      <c r="I35" s="110">
        <f>SUM(I30:I34)</f>
        <v>0</v>
      </c>
    </row>
    <row r="36" spans="1:9" ht="28.15" customHeight="1" x14ac:dyDescent="0.2">
      <c r="A36" s="258" t="s">
        <v>394</v>
      </c>
      <c r="B36" s="258"/>
      <c r="C36" s="258"/>
      <c r="D36" s="258"/>
      <c r="E36" s="258"/>
      <c r="F36" s="258"/>
      <c r="G36" s="26">
        <v>28</v>
      </c>
      <c r="H36" s="111">
        <f>H29+H35</f>
        <v>0</v>
      </c>
      <c r="I36" s="111">
        <f>I29+I35</f>
        <v>0</v>
      </c>
    </row>
    <row r="37" spans="1:9" x14ac:dyDescent="0.2">
      <c r="A37" s="255" t="s">
        <v>203</v>
      </c>
      <c r="B37" s="256"/>
      <c r="C37" s="256"/>
      <c r="D37" s="256"/>
      <c r="E37" s="256"/>
      <c r="F37" s="256"/>
      <c r="G37" s="256">
        <v>0</v>
      </c>
      <c r="H37" s="256"/>
      <c r="I37" s="257"/>
    </row>
    <row r="38" spans="1:9" ht="12.75" customHeight="1" x14ac:dyDescent="0.2">
      <c r="A38" s="254" t="s">
        <v>234</v>
      </c>
      <c r="B38" s="254"/>
      <c r="C38" s="254"/>
      <c r="D38" s="254"/>
      <c r="E38" s="254"/>
      <c r="F38" s="254"/>
      <c r="G38" s="10">
        <v>29</v>
      </c>
      <c r="H38" s="106">
        <v>0</v>
      </c>
      <c r="I38" s="106">
        <v>0</v>
      </c>
    </row>
    <row r="39" spans="1:9" ht="25.15" customHeight="1" x14ac:dyDescent="0.2">
      <c r="A39" s="251" t="s">
        <v>235</v>
      </c>
      <c r="B39" s="251"/>
      <c r="C39" s="251"/>
      <c r="D39" s="251"/>
      <c r="E39" s="251"/>
      <c r="F39" s="251"/>
      <c r="G39" s="11">
        <v>30</v>
      </c>
      <c r="H39" s="107">
        <v>0</v>
      </c>
      <c r="I39" s="107">
        <v>0</v>
      </c>
    </row>
    <row r="40" spans="1:9" ht="12.75" customHeight="1" x14ac:dyDescent="0.2">
      <c r="A40" s="251" t="s">
        <v>236</v>
      </c>
      <c r="B40" s="251"/>
      <c r="C40" s="251"/>
      <c r="D40" s="251"/>
      <c r="E40" s="251"/>
      <c r="F40" s="251"/>
      <c r="G40" s="11">
        <v>31</v>
      </c>
      <c r="H40" s="107">
        <v>0</v>
      </c>
      <c r="I40" s="107">
        <v>0</v>
      </c>
    </row>
    <row r="41" spans="1:9" ht="12.75" customHeight="1" x14ac:dyDescent="0.2">
      <c r="A41" s="251" t="s">
        <v>237</v>
      </c>
      <c r="B41" s="251"/>
      <c r="C41" s="251"/>
      <c r="D41" s="251"/>
      <c r="E41" s="251"/>
      <c r="F41" s="251"/>
      <c r="G41" s="11">
        <v>32</v>
      </c>
      <c r="H41" s="107">
        <v>0</v>
      </c>
      <c r="I41" s="107">
        <v>0</v>
      </c>
    </row>
    <row r="42" spans="1:9" ht="25.9" customHeight="1" x14ac:dyDescent="0.2">
      <c r="A42" s="253" t="s">
        <v>395</v>
      </c>
      <c r="B42" s="253"/>
      <c r="C42" s="253"/>
      <c r="D42" s="253"/>
      <c r="E42" s="253"/>
      <c r="F42" s="253"/>
      <c r="G42" s="25">
        <v>33</v>
      </c>
      <c r="H42" s="110">
        <f>H41+H40+H39+H38</f>
        <v>0</v>
      </c>
      <c r="I42" s="110">
        <f>I41+I40+I39+I38</f>
        <v>0</v>
      </c>
    </row>
    <row r="43" spans="1:9" ht="24.6" customHeight="1" x14ac:dyDescent="0.2">
      <c r="A43" s="251" t="s">
        <v>238</v>
      </c>
      <c r="B43" s="251"/>
      <c r="C43" s="251"/>
      <c r="D43" s="251"/>
      <c r="E43" s="251"/>
      <c r="F43" s="251"/>
      <c r="G43" s="11">
        <v>34</v>
      </c>
      <c r="H43" s="107">
        <v>0</v>
      </c>
      <c r="I43" s="107">
        <v>0</v>
      </c>
    </row>
    <row r="44" spans="1:9" ht="12.75" customHeight="1" x14ac:dyDescent="0.2">
      <c r="A44" s="251" t="s">
        <v>239</v>
      </c>
      <c r="B44" s="251"/>
      <c r="C44" s="251"/>
      <c r="D44" s="251"/>
      <c r="E44" s="251"/>
      <c r="F44" s="251"/>
      <c r="G44" s="11">
        <v>35</v>
      </c>
      <c r="H44" s="107">
        <v>0</v>
      </c>
      <c r="I44" s="107">
        <v>0</v>
      </c>
    </row>
    <row r="45" spans="1:9" ht="12.75" customHeight="1" x14ac:dyDescent="0.2">
      <c r="A45" s="251" t="s">
        <v>240</v>
      </c>
      <c r="B45" s="251"/>
      <c r="C45" s="251"/>
      <c r="D45" s="251"/>
      <c r="E45" s="251"/>
      <c r="F45" s="251"/>
      <c r="G45" s="11">
        <v>36</v>
      </c>
      <c r="H45" s="107">
        <v>0</v>
      </c>
      <c r="I45" s="107">
        <v>0</v>
      </c>
    </row>
    <row r="46" spans="1:9" ht="21" customHeight="1" x14ac:dyDescent="0.2">
      <c r="A46" s="251" t="s">
        <v>241</v>
      </c>
      <c r="B46" s="251"/>
      <c r="C46" s="251"/>
      <c r="D46" s="251"/>
      <c r="E46" s="251"/>
      <c r="F46" s="251"/>
      <c r="G46" s="11">
        <v>37</v>
      </c>
      <c r="H46" s="107">
        <v>0</v>
      </c>
      <c r="I46" s="107">
        <v>0</v>
      </c>
    </row>
    <row r="47" spans="1:9" ht="12.75" customHeight="1" x14ac:dyDescent="0.2">
      <c r="A47" s="251" t="s">
        <v>242</v>
      </c>
      <c r="B47" s="251"/>
      <c r="C47" s="251"/>
      <c r="D47" s="251"/>
      <c r="E47" s="251"/>
      <c r="F47" s="251"/>
      <c r="G47" s="11">
        <v>38</v>
      </c>
      <c r="H47" s="107">
        <v>0</v>
      </c>
      <c r="I47" s="107">
        <v>0</v>
      </c>
    </row>
    <row r="48" spans="1:9" ht="22.9" customHeight="1" x14ac:dyDescent="0.2">
      <c r="A48" s="253" t="s">
        <v>396</v>
      </c>
      <c r="B48" s="253"/>
      <c r="C48" s="253"/>
      <c r="D48" s="253"/>
      <c r="E48" s="253"/>
      <c r="F48" s="253"/>
      <c r="G48" s="25">
        <v>39</v>
      </c>
      <c r="H48" s="110">
        <f>H47+H46+H45+H44+H43</f>
        <v>0</v>
      </c>
      <c r="I48" s="110">
        <f>I47+I46+I45+I44+I43</f>
        <v>0</v>
      </c>
    </row>
    <row r="49" spans="1:9" ht="25.9" customHeight="1" x14ac:dyDescent="0.2">
      <c r="A49" s="264" t="s">
        <v>428</v>
      </c>
      <c r="B49" s="264"/>
      <c r="C49" s="264"/>
      <c r="D49" s="264"/>
      <c r="E49" s="264"/>
      <c r="F49" s="264"/>
      <c r="G49" s="25">
        <v>40</v>
      </c>
      <c r="H49" s="110">
        <f>H48+H42</f>
        <v>0</v>
      </c>
      <c r="I49" s="110">
        <f>I48+I42</f>
        <v>0</v>
      </c>
    </row>
    <row r="50" spans="1:9" ht="12.75" customHeight="1" x14ac:dyDescent="0.2">
      <c r="A50" s="252" t="s">
        <v>243</v>
      </c>
      <c r="B50" s="252"/>
      <c r="C50" s="252"/>
      <c r="D50" s="252"/>
      <c r="E50" s="252"/>
      <c r="F50" s="252"/>
      <c r="G50" s="11">
        <v>41</v>
      </c>
      <c r="H50" s="107">
        <v>0</v>
      </c>
      <c r="I50" s="107">
        <v>0</v>
      </c>
    </row>
    <row r="51" spans="1:9" ht="25.9" customHeight="1" x14ac:dyDescent="0.2">
      <c r="A51" s="264" t="s">
        <v>397</v>
      </c>
      <c r="B51" s="264"/>
      <c r="C51" s="264"/>
      <c r="D51" s="264"/>
      <c r="E51" s="264"/>
      <c r="F51" s="264"/>
      <c r="G51" s="25">
        <v>42</v>
      </c>
      <c r="H51" s="110">
        <f>H21+H36+H49+H50</f>
        <v>0</v>
      </c>
      <c r="I51" s="110">
        <f>I21+I36+I49+I50</f>
        <v>0</v>
      </c>
    </row>
    <row r="52" spans="1:9" ht="12.75" customHeight="1" x14ac:dyDescent="0.2">
      <c r="A52" s="265" t="s">
        <v>217</v>
      </c>
      <c r="B52" s="265"/>
      <c r="C52" s="265"/>
      <c r="D52" s="265"/>
      <c r="E52" s="265"/>
      <c r="F52" s="265"/>
      <c r="G52" s="11">
        <v>43</v>
      </c>
      <c r="H52" s="107">
        <v>0</v>
      </c>
      <c r="I52" s="107">
        <v>0</v>
      </c>
    </row>
    <row r="53" spans="1:9" ht="31.9" customHeight="1" x14ac:dyDescent="0.2">
      <c r="A53" s="263" t="s">
        <v>398</v>
      </c>
      <c r="B53" s="263"/>
      <c r="C53" s="263"/>
      <c r="D53" s="263"/>
      <c r="E53" s="263"/>
      <c r="F53" s="263"/>
      <c r="G53" s="27">
        <v>44</v>
      </c>
      <c r="H53" s="112">
        <f>H52+H51</f>
        <v>0</v>
      </c>
      <c r="I53" s="112">
        <f>I52+I51</f>
        <v>0</v>
      </c>
    </row>
  </sheetData>
  <sheetProtection algorithmName="SHA-512" hashValue="dsTGJjXC7rYyJUBeKUbnNk8U9/LLrxn/rFGvBtBo48wQh9NvQxIXbAJaQQpzdH/0iJ9QqqyEvYGGbdjqFco3Pg==" saltValue="RI+FqQWDFiBjtDaFcoFyV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topLeftCell="A2" zoomScale="80" zoomScaleNormal="100" zoomScaleSheetLayoutView="80" workbookViewId="0">
      <selection activeCell="S20" sqref="S20"/>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6" t="s">
        <v>244</v>
      </c>
      <c r="B1" s="267"/>
      <c r="C1" s="267"/>
      <c r="D1" s="267"/>
      <c r="E1" s="267"/>
      <c r="F1" s="267"/>
      <c r="G1" s="267"/>
      <c r="H1" s="267"/>
      <c r="I1" s="267"/>
      <c r="J1" s="267"/>
      <c r="K1" s="14"/>
    </row>
    <row r="2" spans="1:26" ht="15.75" x14ac:dyDescent="0.2">
      <c r="A2" s="2"/>
      <c r="B2" s="3"/>
      <c r="C2" s="268" t="s">
        <v>245</v>
      </c>
      <c r="D2" s="268"/>
      <c r="E2" s="5">
        <v>46023</v>
      </c>
      <c r="F2" s="4" t="s">
        <v>0</v>
      </c>
      <c r="G2" s="5">
        <v>46203</v>
      </c>
      <c r="H2" s="15"/>
      <c r="I2" s="15"/>
      <c r="J2" s="15"/>
      <c r="K2" s="14"/>
      <c r="Y2" s="16" t="s">
        <v>443</v>
      </c>
    </row>
    <row r="3" spans="1:26" ht="13.5" customHeight="1" x14ac:dyDescent="0.2">
      <c r="A3" s="271" t="s">
        <v>246</v>
      </c>
      <c r="B3" s="272"/>
      <c r="C3" s="272"/>
      <c r="D3" s="272"/>
      <c r="E3" s="272"/>
      <c r="F3" s="272"/>
      <c r="G3" s="271" t="s">
        <v>3</v>
      </c>
      <c r="H3" s="274" t="s">
        <v>247</v>
      </c>
      <c r="I3" s="274"/>
      <c r="J3" s="274"/>
      <c r="K3" s="274"/>
      <c r="L3" s="274"/>
      <c r="M3" s="274"/>
      <c r="N3" s="274"/>
      <c r="O3" s="274"/>
      <c r="P3" s="274"/>
      <c r="Q3" s="274"/>
      <c r="R3" s="274"/>
      <c r="S3" s="274"/>
      <c r="T3" s="274"/>
      <c r="U3" s="274"/>
      <c r="V3" s="274"/>
      <c r="W3" s="274"/>
      <c r="X3" s="274"/>
      <c r="Y3" s="274" t="s">
        <v>248</v>
      </c>
      <c r="Z3" s="274" t="s">
        <v>249</v>
      </c>
    </row>
    <row r="4" spans="1:26" ht="90" x14ac:dyDescent="0.2">
      <c r="A4" s="272"/>
      <c r="B4" s="272"/>
      <c r="C4" s="272"/>
      <c r="D4" s="272"/>
      <c r="E4" s="272"/>
      <c r="F4" s="272"/>
      <c r="G4" s="273"/>
      <c r="H4" s="113" t="s">
        <v>250</v>
      </c>
      <c r="I4" s="113" t="s">
        <v>251</v>
      </c>
      <c r="J4" s="113" t="s">
        <v>252</v>
      </c>
      <c r="K4" s="113" t="s">
        <v>253</v>
      </c>
      <c r="L4" s="113" t="s">
        <v>254</v>
      </c>
      <c r="M4" s="113" t="s">
        <v>255</v>
      </c>
      <c r="N4" s="113" t="s">
        <v>256</v>
      </c>
      <c r="O4" s="113" t="s">
        <v>257</v>
      </c>
      <c r="P4" s="114" t="s">
        <v>399</v>
      </c>
      <c r="Q4" s="113" t="s">
        <v>258</v>
      </c>
      <c r="R4" s="113" t="s">
        <v>259</v>
      </c>
      <c r="S4" s="114" t="s">
        <v>400</v>
      </c>
      <c r="T4" s="114" t="s">
        <v>401</v>
      </c>
      <c r="U4" s="114" t="s">
        <v>431</v>
      </c>
      <c r="V4" s="113" t="s">
        <v>260</v>
      </c>
      <c r="W4" s="113" t="s">
        <v>261</v>
      </c>
      <c r="X4" s="113" t="s">
        <v>262</v>
      </c>
      <c r="Y4" s="275"/>
      <c r="Z4" s="275"/>
    </row>
    <row r="5" spans="1:26" ht="22.5" x14ac:dyDescent="0.2">
      <c r="A5" s="276">
        <v>1</v>
      </c>
      <c r="B5" s="276"/>
      <c r="C5" s="276"/>
      <c r="D5" s="276"/>
      <c r="E5" s="276"/>
      <c r="F5" s="276"/>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432</v>
      </c>
      <c r="Y5" s="113">
        <v>20</v>
      </c>
      <c r="Z5" s="116" t="s">
        <v>433</v>
      </c>
    </row>
    <row r="6" spans="1:26" x14ac:dyDescent="0.2">
      <c r="A6" s="277" t="s">
        <v>263</v>
      </c>
      <c r="B6" s="277"/>
      <c r="C6" s="277"/>
      <c r="D6" s="277"/>
      <c r="E6" s="277"/>
      <c r="F6" s="277"/>
      <c r="G6" s="277"/>
      <c r="H6" s="277"/>
      <c r="I6" s="277"/>
      <c r="J6" s="277"/>
      <c r="K6" s="277"/>
      <c r="L6" s="277"/>
      <c r="M6" s="277"/>
      <c r="N6" s="278"/>
      <c r="O6" s="278"/>
      <c r="P6" s="278"/>
      <c r="Q6" s="278"/>
      <c r="R6" s="278"/>
      <c r="S6" s="278"/>
      <c r="T6" s="278"/>
      <c r="U6" s="278"/>
      <c r="V6" s="278"/>
      <c r="W6" s="278"/>
      <c r="X6" s="278"/>
      <c r="Y6" s="278"/>
      <c r="Z6" s="279"/>
    </row>
    <row r="7" spans="1:26" x14ac:dyDescent="0.2">
      <c r="A7" s="280" t="s">
        <v>296</v>
      </c>
      <c r="B7" s="280"/>
      <c r="C7" s="280"/>
      <c r="D7" s="280"/>
      <c r="E7" s="280"/>
      <c r="F7" s="280"/>
      <c r="G7" s="117">
        <v>1</v>
      </c>
      <c r="H7" s="120">
        <v>6650700</v>
      </c>
      <c r="I7" s="120">
        <v>1633177.88</v>
      </c>
      <c r="J7" s="120">
        <v>332535</v>
      </c>
      <c r="K7" s="120">
        <v>0</v>
      </c>
      <c r="L7" s="120">
        <v>0</v>
      </c>
      <c r="M7" s="120">
        <v>0</v>
      </c>
      <c r="N7" s="120">
        <v>148567.79</v>
      </c>
      <c r="O7" s="120">
        <v>0</v>
      </c>
      <c r="P7" s="120">
        <v>1311214.1299999999</v>
      </c>
      <c r="Q7" s="120">
        <v>0</v>
      </c>
      <c r="R7" s="120">
        <v>0</v>
      </c>
      <c r="S7" s="120">
        <v>0</v>
      </c>
      <c r="T7" s="120">
        <v>0</v>
      </c>
      <c r="U7" s="120">
        <v>0</v>
      </c>
      <c r="V7" s="120">
        <v>1516979.7</v>
      </c>
      <c r="W7" s="120">
        <v>1531648.25</v>
      </c>
      <c r="X7" s="122">
        <f>H7+I7+J7+K7-L7+M7+N7+O7+P7+Q7+R7+V7+W7+S7+T7+U7</f>
        <v>13124822.75</v>
      </c>
      <c r="Y7" s="120">
        <v>0</v>
      </c>
      <c r="Z7" s="122">
        <f>X7+Y7</f>
        <v>13124822.75</v>
      </c>
    </row>
    <row r="8" spans="1:26" x14ac:dyDescent="0.2">
      <c r="A8" s="269" t="s">
        <v>264</v>
      </c>
      <c r="B8" s="269"/>
      <c r="C8" s="269"/>
      <c r="D8" s="269"/>
      <c r="E8" s="269"/>
      <c r="F8" s="269"/>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9" t="s">
        <v>265</v>
      </c>
      <c r="B9" s="269"/>
      <c r="C9" s="269"/>
      <c r="D9" s="269"/>
      <c r="E9" s="269"/>
      <c r="F9" s="269"/>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70" t="s">
        <v>297</v>
      </c>
      <c r="B10" s="270"/>
      <c r="C10" s="270"/>
      <c r="D10" s="270"/>
      <c r="E10" s="270"/>
      <c r="F10" s="270"/>
      <c r="G10" s="118">
        <v>4</v>
      </c>
      <c r="H10" s="122">
        <f>H7+H8+H9</f>
        <v>6650700</v>
      </c>
      <c r="I10" s="122">
        <f t="shared" ref="I10:Z10" si="2">I7+I8+I9</f>
        <v>1633177.88</v>
      </c>
      <c r="J10" s="122">
        <f t="shared" si="2"/>
        <v>332535</v>
      </c>
      <c r="K10" s="122">
        <f>K7+K8+K9</f>
        <v>0</v>
      </c>
      <c r="L10" s="122">
        <f t="shared" si="2"/>
        <v>0</v>
      </c>
      <c r="M10" s="122">
        <f t="shared" si="2"/>
        <v>0</v>
      </c>
      <c r="N10" s="122">
        <f t="shared" si="2"/>
        <v>148567.79</v>
      </c>
      <c r="O10" s="122">
        <f t="shared" si="2"/>
        <v>0</v>
      </c>
      <c r="P10" s="122">
        <f t="shared" si="2"/>
        <v>1311214.1299999999</v>
      </c>
      <c r="Q10" s="122">
        <f t="shared" si="2"/>
        <v>0</v>
      </c>
      <c r="R10" s="122">
        <f t="shared" si="2"/>
        <v>0</v>
      </c>
      <c r="S10" s="122">
        <f t="shared" si="2"/>
        <v>0</v>
      </c>
      <c r="T10" s="122">
        <f>T7+T8+T9</f>
        <v>0</v>
      </c>
      <c r="U10" s="122">
        <f>U7+U8+U9</f>
        <v>0</v>
      </c>
      <c r="V10" s="122">
        <f>V7+V8+V9</f>
        <v>1516979.7</v>
      </c>
      <c r="W10" s="122">
        <f>W7+W8+W9</f>
        <v>1531648.25</v>
      </c>
      <c r="X10" s="122">
        <f>X7+X8+X9</f>
        <v>13124822.75</v>
      </c>
      <c r="Y10" s="122">
        <f t="shared" si="2"/>
        <v>0</v>
      </c>
      <c r="Z10" s="122">
        <f t="shared" si="2"/>
        <v>13124822.75</v>
      </c>
    </row>
    <row r="11" spans="1:26" x14ac:dyDescent="0.2">
      <c r="A11" s="269" t="s">
        <v>266</v>
      </c>
      <c r="B11" s="269"/>
      <c r="C11" s="269"/>
      <c r="D11" s="269"/>
      <c r="E11" s="269"/>
      <c r="F11" s="269"/>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626058.01</v>
      </c>
      <c r="X11" s="122">
        <f>H11+I11+J11+K11-L11+M11+N11+O11+P11+Q11+R11+V11+W11+S11+T11+U11</f>
        <v>626058.01</v>
      </c>
      <c r="Y11" s="120">
        <v>0</v>
      </c>
      <c r="Z11" s="122">
        <f t="shared" ref="Z11:Z29" si="3">X11+Y11</f>
        <v>626058.01</v>
      </c>
    </row>
    <row r="12" spans="1:26" x14ac:dyDescent="0.2">
      <c r="A12" s="269" t="s">
        <v>267</v>
      </c>
      <c r="B12" s="269"/>
      <c r="C12" s="269"/>
      <c r="D12" s="269"/>
      <c r="E12" s="269"/>
      <c r="F12" s="269"/>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9" t="s">
        <v>268</v>
      </c>
      <c r="B13" s="269"/>
      <c r="C13" s="269"/>
      <c r="D13" s="269"/>
      <c r="E13" s="269"/>
      <c r="F13" s="269"/>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9" t="s">
        <v>402</v>
      </c>
      <c r="B14" s="269"/>
      <c r="C14" s="269"/>
      <c r="D14" s="269"/>
      <c r="E14" s="269"/>
      <c r="F14" s="269"/>
      <c r="G14" s="117">
        <v>8</v>
      </c>
      <c r="H14" s="119">
        <v>0</v>
      </c>
      <c r="I14" s="119">
        <v>0</v>
      </c>
      <c r="J14" s="119">
        <v>0</v>
      </c>
      <c r="K14" s="119">
        <v>0</v>
      </c>
      <c r="L14" s="119">
        <v>0</v>
      </c>
      <c r="M14" s="119">
        <v>0</v>
      </c>
      <c r="N14" s="119">
        <v>0</v>
      </c>
      <c r="O14" s="119">
        <v>0</v>
      </c>
      <c r="P14" s="120">
        <v>16922.39</v>
      </c>
      <c r="Q14" s="119">
        <v>0</v>
      </c>
      <c r="R14" s="119">
        <v>0</v>
      </c>
      <c r="S14" s="119">
        <v>0</v>
      </c>
      <c r="T14" s="119">
        <v>0</v>
      </c>
      <c r="U14" s="120">
        <v>0</v>
      </c>
      <c r="V14" s="120">
        <v>0</v>
      </c>
      <c r="W14" s="120">
        <v>0</v>
      </c>
      <c r="X14" s="122">
        <f t="shared" si="4"/>
        <v>16922.39</v>
      </c>
      <c r="Y14" s="120">
        <v>0</v>
      </c>
      <c r="Z14" s="122">
        <f t="shared" si="3"/>
        <v>16922.39</v>
      </c>
    </row>
    <row r="15" spans="1:26" x14ac:dyDescent="0.2">
      <c r="A15" s="269" t="s">
        <v>269</v>
      </c>
      <c r="B15" s="269"/>
      <c r="C15" s="269"/>
      <c r="D15" s="269"/>
      <c r="E15" s="269"/>
      <c r="F15" s="269"/>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9" t="s">
        <v>270</v>
      </c>
      <c r="B16" s="269"/>
      <c r="C16" s="269"/>
      <c r="D16" s="269"/>
      <c r="E16" s="269"/>
      <c r="F16" s="269"/>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9" t="s">
        <v>271</v>
      </c>
      <c r="B17" s="269"/>
      <c r="C17" s="269"/>
      <c r="D17" s="269"/>
      <c r="E17" s="269"/>
      <c r="F17" s="269"/>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9" t="s">
        <v>272</v>
      </c>
      <c r="B18" s="269"/>
      <c r="C18" s="269"/>
      <c r="D18" s="269"/>
      <c r="E18" s="269"/>
      <c r="F18" s="269"/>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9" t="s">
        <v>273</v>
      </c>
      <c r="B19" s="269"/>
      <c r="C19" s="269"/>
      <c r="D19" s="269"/>
      <c r="E19" s="269"/>
      <c r="F19" s="269"/>
      <c r="G19" s="117">
        <v>13</v>
      </c>
      <c r="H19" s="120">
        <v>0</v>
      </c>
      <c r="I19" s="120">
        <v>0</v>
      </c>
      <c r="J19" s="120">
        <v>0</v>
      </c>
      <c r="K19" s="120">
        <v>0</v>
      </c>
      <c r="L19" s="120">
        <v>0</v>
      </c>
      <c r="M19" s="120">
        <v>0</v>
      </c>
      <c r="N19" s="120">
        <v>-50108.84</v>
      </c>
      <c r="O19" s="120">
        <v>0</v>
      </c>
      <c r="P19" s="120">
        <v>0</v>
      </c>
      <c r="Q19" s="120">
        <v>0</v>
      </c>
      <c r="R19" s="120">
        <v>0</v>
      </c>
      <c r="S19" s="120">
        <v>0</v>
      </c>
      <c r="T19" s="120">
        <v>0</v>
      </c>
      <c r="U19" s="120">
        <v>0</v>
      </c>
      <c r="V19" s="120">
        <v>50108.84</v>
      </c>
      <c r="W19" s="120">
        <v>0</v>
      </c>
      <c r="X19" s="122">
        <f t="shared" si="4"/>
        <v>0</v>
      </c>
      <c r="Y19" s="120">
        <v>0</v>
      </c>
      <c r="Z19" s="122">
        <f t="shared" si="3"/>
        <v>0</v>
      </c>
    </row>
    <row r="20" spans="1:26" x14ac:dyDescent="0.2">
      <c r="A20" s="269" t="s">
        <v>274</v>
      </c>
      <c r="B20" s="269"/>
      <c r="C20" s="269"/>
      <c r="D20" s="269"/>
      <c r="E20" s="269"/>
      <c r="F20" s="269"/>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9" t="s">
        <v>403</v>
      </c>
      <c r="B21" s="269"/>
      <c r="C21" s="269"/>
      <c r="D21" s="269"/>
      <c r="E21" s="269"/>
      <c r="F21" s="269"/>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9" t="s">
        <v>404</v>
      </c>
      <c r="B22" s="269"/>
      <c r="C22" s="269"/>
      <c r="D22" s="269"/>
      <c r="E22" s="269"/>
      <c r="F22" s="269"/>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9" t="s">
        <v>405</v>
      </c>
      <c r="B23" s="269"/>
      <c r="C23" s="269"/>
      <c r="D23" s="269"/>
      <c r="E23" s="269"/>
      <c r="F23" s="269"/>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9" t="s">
        <v>275</v>
      </c>
      <c r="B24" s="269"/>
      <c r="C24" s="269"/>
      <c r="D24" s="269"/>
      <c r="E24" s="269"/>
      <c r="F24" s="269"/>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9" t="s">
        <v>406</v>
      </c>
      <c r="B25" s="269"/>
      <c r="C25" s="269"/>
      <c r="D25" s="269"/>
      <c r="E25" s="269"/>
      <c r="F25" s="269"/>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9" t="s">
        <v>414</v>
      </c>
      <c r="B26" s="269"/>
      <c r="C26" s="269"/>
      <c r="D26" s="269"/>
      <c r="E26" s="269"/>
      <c r="F26" s="269"/>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-1440985</v>
      </c>
      <c r="W26" s="120">
        <v>0</v>
      </c>
      <c r="X26" s="122">
        <f t="shared" si="4"/>
        <v>-1440985</v>
      </c>
      <c r="Y26" s="120">
        <v>0</v>
      </c>
      <c r="Z26" s="122">
        <f t="shared" si="3"/>
        <v>-1440985</v>
      </c>
    </row>
    <row r="27" spans="1:26" ht="12.75" customHeight="1" x14ac:dyDescent="0.2">
      <c r="A27" s="269" t="s">
        <v>407</v>
      </c>
      <c r="B27" s="269"/>
      <c r="C27" s="269"/>
      <c r="D27" s="269"/>
      <c r="E27" s="269"/>
      <c r="F27" s="269"/>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9" t="s">
        <v>408</v>
      </c>
      <c r="B28" s="269"/>
      <c r="C28" s="269"/>
      <c r="D28" s="269"/>
      <c r="E28" s="269"/>
      <c r="F28" s="269"/>
      <c r="G28" s="117">
        <v>22</v>
      </c>
      <c r="H28" s="120">
        <v>0</v>
      </c>
      <c r="I28" s="120">
        <v>-23466.14</v>
      </c>
      <c r="J28" s="120">
        <v>0</v>
      </c>
      <c r="K28" s="120">
        <v>0</v>
      </c>
      <c r="L28" s="120">
        <v>0</v>
      </c>
      <c r="M28" s="120">
        <v>0</v>
      </c>
      <c r="N28" s="120">
        <v>67224.44</v>
      </c>
      <c r="O28" s="120">
        <v>0</v>
      </c>
      <c r="P28" s="120">
        <v>0</v>
      </c>
      <c r="Q28" s="120">
        <v>0</v>
      </c>
      <c r="R28" s="120">
        <v>0</v>
      </c>
      <c r="S28" s="120">
        <v>0</v>
      </c>
      <c r="T28" s="120">
        <v>0</v>
      </c>
      <c r="U28" s="120">
        <v>0</v>
      </c>
      <c r="V28" s="120">
        <v>1487889.95</v>
      </c>
      <c r="W28" s="120">
        <v>-1531648.25</v>
      </c>
      <c r="X28" s="122">
        <f t="shared" si="4"/>
        <v>0</v>
      </c>
      <c r="Y28" s="120">
        <v>0</v>
      </c>
      <c r="Z28" s="122">
        <f t="shared" si="3"/>
        <v>0</v>
      </c>
    </row>
    <row r="29" spans="1:26" ht="12.75" customHeight="1" x14ac:dyDescent="0.2">
      <c r="A29" s="269" t="s">
        <v>409</v>
      </c>
      <c r="B29" s="269"/>
      <c r="C29" s="269"/>
      <c r="D29" s="269"/>
      <c r="E29" s="269"/>
      <c r="F29" s="269"/>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70" t="s">
        <v>410</v>
      </c>
      <c r="B30" s="270"/>
      <c r="C30" s="270"/>
      <c r="D30" s="270"/>
      <c r="E30" s="270"/>
      <c r="F30" s="270"/>
      <c r="G30" s="118">
        <v>24</v>
      </c>
      <c r="H30" s="122">
        <f>SUM(H10:H29)</f>
        <v>6650700</v>
      </c>
      <c r="I30" s="122">
        <f t="shared" ref="I30:Z30" si="5">SUM(I10:I29)</f>
        <v>1609711.74</v>
      </c>
      <c r="J30" s="122">
        <f t="shared" si="5"/>
        <v>332535</v>
      </c>
      <c r="K30" s="122">
        <f t="shared" si="5"/>
        <v>0</v>
      </c>
      <c r="L30" s="122">
        <f t="shared" si="5"/>
        <v>0</v>
      </c>
      <c r="M30" s="122">
        <f t="shared" si="5"/>
        <v>0</v>
      </c>
      <c r="N30" s="122">
        <f t="shared" si="5"/>
        <v>165683.39000000001</v>
      </c>
      <c r="O30" s="122">
        <f t="shared" si="5"/>
        <v>0</v>
      </c>
      <c r="P30" s="122">
        <f t="shared" si="5"/>
        <v>1328136.52</v>
      </c>
      <c r="Q30" s="122">
        <f t="shared" si="5"/>
        <v>0</v>
      </c>
      <c r="R30" s="122">
        <f t="shared" si="5"/>
        <v>0</v>
      </c>
      <c r="S30" s="122">
        <f t="shared" si="5"/>
        <v>0</v>
      </c>
      <c r="T30" s="122">
        <f t="shared" si="5"/>
        <v>0</v>
      </c>
      <c r="U30" s="122">
        <f t="shared" si="5"/>
        <v>0</v>
      </c>
      <c r="V30" s="122">
        <f t="shared" si="5"/>
        <v>1613993.49</v>
      </c>
      <c r="W30" s="122">
        <f t="shared" si="5"/>
        <v>626058.01</v>
      </c>
      <c r="X30" s="122">
        <f>SUM(X10:X29)</f>
        <v>12326818.15</v>
      </c>
      <c r="Y30" s="122">
        <f t="shared" si="5"/>
        <v>0</v>
      </c>
      <c r="Z30" s="122">
        <f t="shared" si="5"/>
        <v>12326818.15</v>
      </c>
    </row>
    <row r="31" spans="1:26" x14ac:dyDescent="0.2">
      <c r="A31" s="277" t="s">
        <v>276</v>
      </c>
      <c r="B31" s="279"/>
      <c r="C31" s="279"/>
      <c r="D31" s="279"/>
      <c r="E31" s="279"/>
      <c r="F31" s="279"/>
      <c r="G31" s="279"/>
      <c r="H31" s="279"/>
      <c r="I31" s="279"/>
      <c r="J31" s="279"/>
      <c r="K31" s="279"/>
      <c r="L31" s="279"/>
      <c r="M31" s="279"/>
      <c r="N31" s="279"/>
      <c r="O31" s="279"/>
      <c r="P31" s="279"/>
      <c r="Q31" s="279"/>
      <c r="R31" s="279"/>
      <c r="S31" s="279"/>
      <c r="T31" s="279"/>
      <c r="U31" s="279"/>
      <c r="V31" s="279"/>
      <c r="W31" s="279"/>
      <c r="X31" s="279"/>
      <c r="Y31" s="279"/>
      <c r="Z31" s="279"/>
    </row>
    <row r="32" spans="1:26" ht="36.75" customHeight="1" x14ac:dyDescent="0.2">
      <c r="A32" s="281" t="s">
        <v>277</v>
      </c>
      <c r="B32" s="281"/>
      <c r="C32" s="281"/>
      <c r="D32" s="281"/>
      <c r="E32" s="281"/>
      <c r="F32" s="281"/>
      <c r="G32" s="118">
        <v>25</v>
      </c>
      <c r="H32" s="122">
        <f>SUM(H12:H20)</f>
        <v>0</v>
      </c>
      <c r="I32" s="122">
        <f t="shared" ref="I32:Z32" si="6">SUM(I12:I20)</f>
        <v>0</v>
      </c>
      <c r="J32" s="122">
        <f t="shared" si="6"/>
        <v>0</v>
      </c>
      <c r="K32" s="122">
        <f t="shared" si="6"/>
        <v>0</v>
      </c>
      <c r="L32" s="122">
        <f t="shared" si="6"/>
        <v>0</v>
      </c>
      <c r="M32" s="122">
        <f t="shared" si="6"/>
        <v>0</v>
      </c>
      <c r="N32" s="122">
        <f t="shared" si="6"/>
        <v>-50108.84</v>
      </c>
      <c r="O32" s="122">
        <f t="shared" si="6"/>
        <v>0</v>
      </c>
      <c r="P32" s="122">
        <f t="shared" si="6"/>
        <v>16922.39</v>
      </c>
      <c r="Q32" s="122">
        <f t="shared" si="6"/>
        <v>0</v>
      </c>
      <c r="R32" s="122">
        <f t="shared" si="6"/>
        <v>0</v>
      </c>
      <c r="S32" s="122">
        <f t="shared" ref="S32:T32" si="7">SUM(S12:S20)</f>
        <v>0</v>
      </c>
      <c r="T32" s="122">
        <f t="shared" si="7"/>
        <v>0</v>
      </c>
      <c r="U32" s="122">
        <f t="shared" ref="U32" si="8">SUM(U12:U20)</f>
        <v>0</v>
      </c>
      <c r="V32" s="122">
        <f t="shared" si="6"/>
        <v>50108.84</v>
      </c>
      <c r="W32" s="122">
        <f t="shared" si="6"/>
        <v>0</v>
      </c>
      <c r="X32" s="122">
        <f>SUM(X12:X20)</f>
        <v>16922.39</v>
      </c>
      <c r="Y32" s="122">
        <f t="shared" si="6"/>
        <v>0</v>
      </c>
      <c r="Z32" s="122">
        <f t="shared" si="6"/>
        <v>16922.39</v>
      </c>
    </row>
    <row r="33" spans="1:26" ht="31.5" customHeight="1" x14ac:dyDescent="0.2">
      <c r="A33" s="281" t="s">
        <v>411</v>
      </c>
      <c r="B33" s="281"/>
      <c r="C33" s="281"/>
      <c r="D33" s="281"/>
      <c r="E33" s="281"/>
      <c r="F33" s="281"/>
      <c r="G33" s="118">
        <v>26</v>
      </c>
      <c r="H33" s="122">
        <f>H11+H32</f>
        <v>0</v>
      </c>
      <c r="I33" s="122">
        <f t="shared" ref="I33:Z33" si="9">I11+I32</f>
        <v>0</v>
      </c>
      <c r="J33" s="122">
        <f t="shared" si="9"/>
        <v>0</v>
      </c>
      <c r="K33" s="122">
        <f t="shared" si="9"/>
        <v>0</v>
      </c>
      <c r="L33" s="122">
        <f t="shared" si="9"/>
        <v>0</v>
      </c>
      <c r="M33" s="122">
        <f t="shared" si="9"/>
        <v>0</v>
      </c>
      <c r="N33" s="122">
        <f t="shared" si="9"/>
        <v>-50108.84</v>
      </c>
      <c r="O33" s="122">
        <f t="shared" si="9"/>
        <v>0</v>
      </c>
      <c r="P33" s="122">
        <f t="shared" si="9"/>
        <v>16922.39</v>
      </c>
      <c r="Q33" s="122">
        <f t="shared" si="9"/>
        <v>0</v>
      </c>
      <c r="R33" s="122">
        <f t="shared" si="9"/>
        <v>0</v>
      </c>
      <c r="S33" s="122">
        <f t="shared" ref="S33:T33" si="10">S11+S32</f>
        <v>0</v>
      </c>
      <c r="T33" s="122">
        <f t="shared" si="10"/>
        <v>0</v>
      </c>
      <c r="U33" s="122">
        <f t="shared" ref="U33" si="11">U11+U32</f>
        <v>0</v>
      </c>
      <c r="V33" s="122">
        <f t="shared" si="9"/>
        <v>50108.84</v>
      </c>
      <c r="W33" s="122">
        <f t="shared" si="9"/>
        <v>626058.01</v>
      </c>
      <c r="X33" s="122">
        <f>X11+X32</f>
        <v>642980.4</v>
      </c>
      <c r="Y33" s="122">
        <f t="shared" si="9"/>
        <v>0</v>
      </c>
      <c r="Z33" s="122">
        <f t="shared" si="9"/>
        <v>642980.4</v>
      </c>
    </row>
    <row r="34" spans="1:26" ht="30.75" customHeight="1" x14ac:dyDescent="0.2">
      <c r="A34" s="281" t="s">
        <v>412</v>
      </c>
      <c r="B34" s="281"/>
      <c r="C34" s="281"/>
      <c r="D34" s="281"/>
      <c r="E34" s="281"/>
      <c r="F34" s="281"/>
      <c r="G34" s="118">
        <v>27</v>
      </c>
      <c r="H34" s="122">
        <f>SUM(H21:H29)</f>
        <v>0</v>
      </c>
      <c r="I34" s="122">
        <f t="shared" ref="I34:Z34" si="12">SUM(I21:I29)</f>
        <v>-23466.14</v>
      </c>
      <c r="J34" s="122">
        <f t="shared" si="12"/>
        <v>0</v>
      </c>
      <c r="K34" s="122">
        <f t="shared" si="12"/>
        <v>0</v>
      </c>
      <c r="L34" s="122">
        <f t="shared" si="12"/>
        <v>0</v>
      </c>
      <c r="M34" s="122">
        <f t="shared" si="12"/>
        <v>0</v>
      </c>
      <c r="N34" s="122">
        <f t="shared" si="12"/>
        <v>67224.44</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46904.95</v>
      </c>
      <c r="W34" s="122">
        <f t="shared" si="12"/>
        <v>-1531648.25</v>
      </c>
      <c r="X34" s="122">
        <f>SUM(X21:X29)</f>
        <v>-1440985</v>
      </c>
      <c r="Y34" s="122">
        <f t="shared" si="12"/>
        <v>0</v>
      </c>
      <c r="Z34" s="122">
        <f t="shared" si="12"/>
        <v>-1440985</v>
      </c>
    </row>
    <row r="35" spans="1:26" x14ac:dyDescent="0.2">
      <c r="A35" s="277" t="s">
        <v>278</v>
      </c>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row>
    <row r="36" spans="1:26" ht="12.75" customHeight="1" x14ac:dyDescent="0.2">
      <c r="A36" s="280" t="s">
        <v>298</v>
      </c>
      <c r="B36" s="280"/>
      <c r="C36" s="280"/>
      <c r="D36" s="280"/>
      <c r="E36" s="280"/>
      <c r="F36" s="280"/>
      <c r="G36" s="117">
        <v>28</v>
      </c>
      <c r="H36" s="120">
        <v>6650700</v>
      </c>
      <c r="I36" s="120">
        <v>1609711.74</v>
      </c>
      <c r="J36" s="120">
        <v>332535</v>
      </c>
      <c r="K36" s="120">
        <v>0</v>
      </c>
      <c r="L36" s="120">
        <v>0</v>
      </c>
      <c r="M36" s="120">
        <v>0</v>
      </c>
      <c r="N36" s="120">
        <v>165683.39000000001</v>
      </c>
      <c r="O36" s="120">
        <v>0</v>
      </c>
      <c r="P36" s="120">
        <v>1328136.52</v>
      </c>
      <c r="Q36" s="120">
        <v>0</v>
      </c>
      <c r="R36" s="120">
        <v>0</v>
      </c>
      <c r="S36" s="120">
        <v>0</v>
      </c>
      <c r="T36" s="120">
        <v>0</v>
      </c>
      <c r="U36" s="120">
        <v>0</v>
      </c>
      <c r="V36" s="120">
        <v>1613993.49</v>
      </c>
      <c r="W36" s="120">
        <v>626058.01</v>
      </c>
      <c r="X36" s="121">
        <f>H36+I36+J36+K36-L36+M36+N36+O36+P36+Q36+R36+V36+W36+S36+T36+U36</f>
        <v>12326818.15</v>
      </c>
      <c r="Y36" s="120">
        <v>0</v>
      </c>
      <c r="Z36" s="121">
        <f t="shared" ref="Z36:Z38" si="15">X36+Y36</f>
        <v>12326818.15</v>
      </c>
    </row>
    <row r="37" spans="1:26" ht="12.75" customHeight="1" x14ac:dyDescent="0.2">
      <c r="A37" s="269" t="s">
        <v>264</v>
      </c>
      <c r="B37" s="269"/>
      <c r="C37" s="269"/>
      <c r="D37" s="269"/>
      <c r="E37" s="269"/>
      <c r="F37" s="269"/>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9" t="s">
        <v>265</v>
      </c>
      <c r="B38" s="269"/>
      <c r="C38" s="269"/>
      <c r="D38" s="269"/>
      <c r="E38" s="269"/>
      <c r="F38" s="269"/>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70" t="s">
        <v>413</v>
      </c>
      <c r="B39" s="270"/>
      <c r="C39" s="270"/>
      <c r="D39" s="270"/>
      <c r="E39" s="270"/>
      <c r="F39" s="270"/>
      <c r="G39" s="118">
        <v>31</v>
      </c>
      <c r="H39" s="122">
        <f>H36+H37+H38</f>
        <v>6650700</v>
      </c>
      <c r="I39" s="122">
        <f t="shared" ref="I39:Z39" si="17">I36+I37+I38</f>
        <v>1609711.74</v>
      </c>
      <c r="J39" s="122">
        <f t="shared" si="17"/>
        <v>332535</v>
      </c>
      <c r="K39" s="122">
        <f t="shared" si="17"/>
        <v>0</v>
      </c>
      <c r="L39" s="122">
        <f t="shared" si="17"/>
        <v>0</v>
      </c>
      <c r="M39" s="122">
        <f t="shared" si="17"/>
        <v>0</v>
      </c>
      <c r="N39" s="122">
        <f t="shared" si="17"/>
        <v>165683.39000000001</v>
      </c>
      <c r="O39" s="122">
        <f t="shared" si="17"/>
        <v>0</v>
      </c>
      <c r="P39" s="122">
        <f t="shared" si="17"/>
        <v>1328136.52</v>
      </c>
      <c r="Q39" s="122">
        <f t="shared" si="17"/>
        <v>0</v>
      </c>
      <c r="R39" s="122">
        <f t="shared" si="17"/>
        <v>0</v>
      </c>
      <c r="S39" s="122">
        <f t="shared" si="17"/>
        <v>0</v>
      </c>
      <c r="T39" s="122">
        <f t="shared" si="17"/>
        <v>0</v>
      </c>
      <c r="U39" s="122">
        <f t="shared" si="17"/>
        <v>0</v>
      </c>
      <c r="V39" s="122">
        <f t="shared" si="17"/>
        <v>1613993.49</v>
      </c>
      <c r="W39" s="122">
        <f t="shared" si="17"/>
        <v>626058.01</v>
      </c>
      <c r="X39" s="122">
        <f>X36+X37+X38</f>
        <v>12326818.15</v>
      </c>
      <c r="Y39" s="122">
        <f t="shared" si="17"/>
        <v>0</v>
      </c>
      <c r="Z39" s="122">
        <f t="shared" si="17"/>
        <v>12326818.15</v>
      </c>
    </row>
    <row r="40" spans="1:26" ht="12.75" customHeight="1" x14ac:dyDescent="0.2">
      <c r="A40" s="269" t="s">
        <v>266</v>
      </c>
      <c r="B40" s="269"/>
      <c r="C40" s="269"/>
      <c r="D40" s="269"/>
      <c r="E40" s="269"/>
      <c r="F40" s="269"/>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710949.03</v>
      </c>
      <c r="X40" s="121">
        <f>H40+I40+J40+K40-L40+M40+N40+O40+P40+Q40+R40+V40+W40+S40+T40+U40</f>
        <v>710949.03</v>
      </c>
      <c r="Y40" s="120">
        <v>0</v>
      </c>
      <c r="Z40" s="121">
        <f t="shared" ref="Z40:Z58" si="18">X40+Y40</f>
        <v>710949.03</v>
      </c>
    </row>
    <row r="41" spans="1:26" ht="12.75" customHeight="1" x14ac:dyDescent="0.2">
      <c r="A41" s="269" t="s">
        <v>267</v>
      </c>
      <c r="B41" s="269"/>
      <c r="C41" s="269"/>
      <c r="D41" s="269"/>
      <c r="E41" s="269"/>
      <c r="F41" s="269"/>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9" t="s">
        <v>279</v>
      </c>
      <c r="B42" s="269"/>
      <c r="C42" s="269"/>
      <c r="D42" s="269"/>
      <c r="E42" s="269"/>
      <c r="F42" s="269"/>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9" t="s">
        <v>402</v>
      </c>
      <c r="B43" s="269"/>
      <c r="C43" s="269"/>
      <c r="D43" s="269"/>
      <c r="E43" s="269"/>
      <c r="F43" s="269"/>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9" t="s">
        <v>269</v>
      </c>
      <c r="B44" s="269"/>
      <c r="C44" s="269"/>
      <c r="D44" s="269"/>
      <c r="E44" s="269"/>
      <c r="F44" s="269"/>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9" t="s">
        <v>270</v>
      </c>
      <c r="B45" s="269"/>
      <c r="C45" s="269"/>
      <c r="D45" s="269"/>
      <c r="E45" s="269"/>
      <c r="F45" s="269"/>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9" t="s">
        <v>280</v>
      </c>
      <c r="B46" s="269"/>
      <c r="C46" s="269"/>
      <c r="D46" s="269"/>
      <c r="E46" s="269"/>
      <c r="F46" s="269"/>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9" t="s">
        <v>272</v>
      </c>
      <c r="B47" s="269"/>
      <c r="C47" s="269"/>
      <c r="D47" s="269"/>
      <c r="E47" s="269"/>
      <c r="F47" s="269"/>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9" t="s">
        <v>273</v>
      </c>
      <c r="B48" s="269"/>
      <c r="C48" s="269"/>
      <c r="D48" s="269"/>
      <c r="E48" s="269"/>
      <c r="F48" s="269"/>
      <c r="G48" s="117">
        <v>40</v>
      </c>
      <c r="H48" s="120">
        <v>0</v>
      </c>
      <c r="I48" s="120">
        <v>0</v>
      </c>
      <c r="J48" s="120">
        <v>0</v>
      </c>
      <c r="K48" s="120">
        <v>0</v>
      </c>
      <c r="L48" s="120">
        <v>0</v>
      </c>
      <c r="M48" s="120">
        <v>0</v>
      </c>
      <c r="N48" s="120">
        <v>-50000</v>
      </c>
      <c r="O48" s="120">
        <v>0</v>
      </c>
      <c r="P48" s="120">
        <v>0</v>
      </c>
      <c r="Q48" s="120">
        <v>0</v>
      </c>
      <c r="R48" s="120">
        <v>0</v>
      </c>
      <c r="S48" s="120">
        <v>0</v>
      </c>
      <c r="T48" s="120">
        <v>0</v>
      </c>
      <c r="U48" s="120">
        <v>0</v>
      </c>
      <c r="V48" s="120">
        <v>50000</v>
      </c>
      <c r="W48" s="120">
        <v>0</v>
      </c>
      <c r="X48" s="121">
        <f t="shared" si="19"/>
        <v>0</v>
      </c>
      <c r="Y48" s="120">
        <v>0</v>
      </c>
      <c r="Z48" s="121">
        <f t="shared" si="18"/>
        <v>0</v>
      </c>
    </row>
    <row r="49" spans="1:26" ht="12.75" customHeight="1" x14ac:dyDescent="0.2">
      <c r="A49" s="269" t="s">
        <v>274</v>
      </c>
      <c r="B49" s="269"/>
      <c r="C49" s="269"/>
      <c r="D49" s="269"/>
      <c r="E49" s="269"/>
      <c r="F49" s="269"/>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9" t="s">
        <v>403</v>
      </c>
      <c r="B50" s="269"/>
      <c r="C50" s="269"/>
      <c r="D50" s="269"/>
      <c r="E50" s="269"/>
      <c r="F50" s="269"/>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9" t="s">
        <v>404</v>
      </c>
      <c r="B51" s="269"/>
      <c r="C51" s="269"/>
      <c r="D51" s="269"/>
      <c r="E51" s="269"/>
      <c r="F51" s="269"/>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9" t="s">
        <v>405</v>
      </c>
      <c r="B52" s="269"/>
      <c r="C52" s="269"/>
      <c r="D52" s="269"/>
      <c r="E52" s="269"/>
      <c r="F52" s="269"/>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9" t="s">
        <v>275</v>
      </c>
      <c r="B53" s="269"/>
      <c r="C53" s="269"/>
      <c r="D53" s="269"/>
      <c r="E53" s="269"/>
      <c r="F53" s="269"/>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9" t="s">
        <v>406</v>
      </c>
      <c r="B54" s="269"/>
      <c r="C54" s="269"/>
      <c r="D54" s="269"/>
      <c r="E54" s="269"/>
      <c r="F54" s="269"/>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9" t="s">
        <v>414</v>
      </c>
      <c r="B55" s="269"/>
      <c r="C55" s="269"/>
      <c r="D55" s="269"/>
      <c r="E55" s="269"/>
      <c r="F55" s="269"/>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9" t="s">
        <v>407</v>
      </c>
      <c r="B56" s="269"/>
      <c r="C56" s="269"/>
      <c r="D56" s="269"/>
      <c r="E56" s="269"/>
      <c r="F56" s="269"/>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69" t="s">
        <v>415</v>
      </c>
      <c r="B57" s="269"/>
      <c r="C57" s="269"/>
      <c r="D57" s="269"/>
      <c r="E57" s="269"/>
      <c r="F57" s="269"/>
      <c r="G57" s="117">
        <v>49</v>
      </c>
      <c r="H57" s="120">
        <v>0</v>
      </c>
      <c r="I57" s="120">
        <v>0</v>
      </c>
      <c r="J57" s="120">
        <v>0</v>
      </c>
      <c r="K57" s="120">
        <v>0</v>
      </c>
      <c r="L57" s="120">
        <v>0</v>
      </c>
      <c r="M57" s="120">
        <v>0</v>
      </c>
      <c r="N57" s="120">
        <v>57409.72</v>
      </c>
      <c r="O57" s="120">
        <v>0</v>
      </c>
      <c r="P57" s="120">
        <v>0</v>
      </c>
      <c r="Q57" s="120">
        <v>0</v>
      </c>
      <c r="R57" s="120">
        <v>0</v>
      </c>
      <c r="S57" s="120">
        <v>0</v>
      </c>
      <c r="T57" s="120">
        <v>0</v>
      </c>
      <c r="U57" s="120">
        <v>0</v>
      </c>
      <c r="V57" s="120">
        <v>-650646.71</v>
      </c>
      <c r="W57" s="120">
        <v>-626058.01</v>
      </c>
      <c r="X57" s="121">
        <f t="shared" si="19"/>
        <v>-1219295</v>
      </c>
      <c r="Y57" s="120">
        <v>0</v>
      </c>
      <c r="Z57" s="121">
        <f t="shared" si="18"/>
        <v>-1219295</v>
      </c>
    </row>
    <row r="58" spans="1:26" ht="12.75" customHeight="1" x14ac:dyDescent="0.2">
      <c r="A58" s="269" t="s">
        <v>409</v>
      </c>
      <c r="B58" s="269"/>
      <c r="C58" s="269"/>
      <c r="D58" s="269"/>
      <c r="E58" s="269"/>
      <c r="F58" s="269"/>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70" t="s">
        <v>416</v>
      </c>
      <c r="B59" s="270"/>
      <c r="C59" s="270"/>
      <c r="D59" s="270"/>
      <c r="E59" s="270"/>
      <c r="F59" s="270"/>
      <c r="G59" s="118">
        <v>51</v>
      </c>
      <c r="H59" s="122">
        <f>SUM(H39:H58)</f>
        <v>6650700</v>
      </c>
      <c r="I59" s="122">
        <f t="shared" ref="I59:Z59" si="20">SUM(I39:I58)</f>
        <v>1609711.74</v>
      </c>
      <c r="J59" s="122">
        <f t="shared" si="20"/>
        <v>332535</v>
      </c>
      <c r="K59" s="122">
        <f t="shared" si="20"/>
        <v>0</v>
      </c>
      <c r="L59" s="122">
        <f t="shared" si="20"/>
        <v>0</v>
      </c>
      <c r="M59" s="122">
        <f t="shared" si="20"/>
        <v>0</v>
      </c>
      <c r="N59" s="122">
        <f t="shared" si="20"/>
        <v>173093.11</v>
      </c>
      <c r="O59" s="122">
        <f t="shared" si="20"/>
        <v>0</v>
      </c>
      <c r="P59" s="122">
        <f t="shared" si="20"/>
        <v>1328136.52</v>
      </c>
      <c r="Q59" s="122">
        <f t="shared" si="20"/>
        <v>0</v>
      </c>
      <c r="R59" s="122">
        <f t="shared" si="20"/>
        <v>0</v>
      </c>
      <c r="S59" s="122">
        <f t="shared" si="20"/>
        <v>0</v>
      </c>
      <c r="T59" s="122">
        <f t="shared" si="20"/>
        <v>0</v>
      </c>
      <c r="U59" s="122">
        <f t="shared" si="20"/>
        <v>0</v>
      </c>
      <c r="V59" s="122">
        <f t="shared" si="20"/>
        <v>1013346.78</v>
      </c>
      <c r="W59" s="122">
        <f t="shared" si="20"/>
        <v>710949.03</v>
      </c>
      <c r="X59" s="122">
        <f>SUM(X39:X58)</f>
        <v>11818472.18</v>
      </c>
      <c r="Y59" s="122">
        <f t="shared" si="20"/>
        <v>0</v>
      </c>
      <c r="Z59" s="122">
        <f t="shared" si="20"/>
        <v>11818472.18</v>
      </c>
    </row>
    <row r="60" spans="1:26" x14ac:dyDescent="0.2">
      <c r="A60" s="277" t="s">
        <v>276</v>
      </c>
      <c r="B60" s="279"/>
      <c r="C60" s="279"/>
      <c r="D60" s="279"/>
      <c r="E60" s="279"/>
      <c r="F60" s="279"/>
      <c r="G60" s="279"/>
      <c r="H60" s="279"/>
      <c r="I60" s="279"/>
      <c r="J60" s="279"/>
      <c r="K60" s="279"/>
      <c r="L60" s="279"/>
      <c r="M60" s="279"/>
      <c r="N60" s="279"/>
      <c r="O60" s="279"/>
      <c r="P60" s="279"/>
      <c r="Q60" s="279"/>
      <c r="R60" s="279"/>
      <c r="S60" s="279"/>
      <c r="T60" s="279"/>
      <c r="U60" s="279"/>
      <c r="V60" s="279"/>
      <c r="W60" s="279"/>
      <c r="X60" s="279"/>
      <c r="Y60" s="279"/>
      <c r="Z60" s="279"/>
    </row>
    <row r="61" spans="1:26" ht="31.5" customHeight="1" x14ac:dyDescent="0.2">
      <c r="A61" s="281" t="s">
        <v>417</v>
      </c>
      <c r="B61" s="281"/>
      <c r="C61" s="281"/>
      <c r="D61" s="281"/>
      <c r="E61" s="281"/>
      <c r="F61" s="281"/>
      <c r="G61" s="118">
        <v>52</v>
      </c>
      <c r="H61" s="121">
        <f>SUM(H41:H49)</f>
        <v>0</v>
      </c>
      <c r="I61" s="121">
        <f t="shared" ref="I61:Z61" si="21">SUM(I41:I49)</f>
        <v>0</v>
      </c>
      <c r="J61" s="121">
        <f t="shared" si="21"/>
        <v>0</v>
      </c>
      <c r="K61" s="121">
        <f t="shared" si="21"/>
        <v>0</v>
      </c>
      <c r="L61" s="121">
        <f t="shared" si="21"/>
        <v>0</v>
      </c>
      <c r="M61" s="121">
        <f t="shared" si="21"/>
        <v>0</v>
      </c>
      <c r="N61" s="121">
        <f t="shared" si="21"/>
        <v>-50000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50000</v>
      </c>
      <c r="W61" s="121">
        <f t="shared" si="21"/>
        <v>0</v>
      </c>
      <c r="X61" s="121">
        <f>SUM(X41:X49)</f>
        <v>0</v>
      </c>
      <c r="Y61" s="121">
        <f t="shared" si="21"/>
        <v>0</v>
      </c>
      <c r="Z61" s="121">
        <f t="shared" si="21"/>
        <v>0</v>
      </c>
    </row>
    <row r="62" spans="1:26" ht="27.75" customHeight="1" x14ac:dyDescent="0.2">
      <c r="A62" s="281" t="s">
        <v>418</v>
      </c>
      <c r="B62" s="281"/>
      <c r="C62" s="281"/>
      <c r="D62" s="281"/>
      <c r="E62" s="281"/>
      <c r="F62" s="281"/>
      <c r="G62" s="118">
        <v>53</v>
      </c>
      <c r="H62" s="121">
        <f>H40+H61</f>
        <v>0</v>
      </c>
      <c r="I62" s="121">
        <f t="shared" ref="I62:Z62" si="24">I40+I61</f>
        <v>0</v>
      </c>
      <c r="J62" s="121">
        <f t="shared" si="24"/>
        <v>0</v>
      </c>
      <c r="K62" s="121">
        <f t="shared" si="24"/>
        <v>0</v>
      </c>
      <c r="L62" s="121">
        <f t="shared" si="24"/>
        <v>0</v>
      </c>
      <c r="M62" s="121">
        <f t="shared" si="24"/>
        <v>0</v>
      </c>
      <c r="N62" s="121">
        <f t="shared" si="24"/>
        <v>-50000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50000</v>
      </c>
      <c r="W62" s="121">
        <f t="shared" si="24"/>
        <v>710949.03</v>
      </c>
      <c r="X62" s="121">
        <f>X40+X61</f>
        <v>710949.03</v>
      </c>
      <c r="Y62" s="121">
        <f t="shared" si="24"/>
        <v>0</v>
      </c>
      <c r="Z62" s="121">
        <f t="shared" si="24"/>
        <v>710949.03</v>
      </c>
    </row>
    <row r="63" spans="1:26" ht="29.25" customHeight="1" x14ac:dyDescent="0.2">
      <c r="A63" s="281" t="s">
        <v>419</v>
      </c>
      <c r="B63" s="281"/>
      <c r="C63" s="281"/>
      <c r="D63" s="281"/>
      <c r="E63" s="281"/>
      <c r="F63" s="281"/>
      <c r="G63" s="118">
        <v>54</v>
      </c>
      <c r="H63" s="121">
        <f>SUM(H50:H58)</f>
        <v>0</v>
      </c>
      <c r="I63" s="121">
        <f t="shared" ref="I63:Z63" si="27">SUM(I50:I58)</f>
        <v>0</v>
      </c>
      <c r="J63" s="121">
        <f t="shared" si="27"/>
        <v>0</v>
      </c>
      <c r="K63" s="121">
        <f t="shared" si="27"/>
        <v>0</v>
      </c>
      <c r="L63" s="121">
        <f t="shared" si="27"/>
        <v>0</v>
      </c>
      <c r="M63" s="121">
        <f t="shared" si="27"/>
        <v>0</v>
      </c>
      <c r="N63" s="121">
        <f t="shared" si="27"/>
        <v>57409.72</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-650646.71</v>
      </c>
      <c r="W63" s="121">
        <f t="shared" si="27"/>
        <v>-626058.01</v>
      </c>
      <c r="X63" s="121">
        <f>SUM(X50:X58)</f>
        <v>-1219295</v>
      </c>
      <c r="Y63" s="121">
        <f t="shared" si="27"/>
        <v>0</v>
      </c>
      <c r="Z63" s="121">
        <f t="shared" si="27"/>
        <v>-1219295</v>
      </c>
    </row>
  </sheetData>
  <sheetProtection algorithmName="SHA-512" hashValue="25HXK5s4ghfGyyVMeDXVDL3IeNYmPsHsPU8oNeTZ0V8JlED/1C89hW9K1GDAVLJqQWzCrwqMEAwJj94OvfJtcQ==" saltValue="7HLJ51l8MbvThgACqyyRjg=="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4803149606299213" right="0.74803149606299213" top="0.98425196850393704" bottom="0.98425196850393704" header="0.51181102362204722" footer="0.51181102362204722"/>
  <pageSetup paperSize="9" scale="35"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40"/>
  <sheetViews>
    <sheetView topLeftCell="A39" zoomScale="85" zoomScaleNormal="85" workbookViewId="0">
      <selection sqref="A1:I40"/>
    </sheetView>
  </sheetViews>
  <sheetFormatPr defaultRowHeight="12.75" x14ac:dyDescent="0.2"/>
  <cols>
    <col min="9" max="9" width="95" customWidth="1"/>
  </cols>
  <sheetData>
    <row r="1" spans="1:9" x14ac:dyDescent="0.2">
      <c r="A1" s="282" t="s">
        <v>473</v>
      </c>
      <c r="B1" s="283"/>
      <c r="C1" s="283"/>
      <c r="D1" s="283"/>
      <c r="E1" s="283"/>
      <c r="F1" s="283"/>
      <c r="G1" s="283"/>
      <c r="H1" s="283"/>
      <c r="I1" s="283"/>
    </row>
    <row r="2" spans="1:9" x14ac:dyDescent="0.2">
      <c r="A2" s="283"/>
      <c r="B2" s="283"/>
      <c r="C2" s="283"/>
      <c r="D2" s="283"/>
      <c r="E2" s="283"/>
      <c r="F2" s="283"/>
      <c r="G2" s="283"/>
      <c r="H2" s="283"/>
      <c r="I2" s="283"/>
    </row>
    <row r="3" spans="1:9" x14ac:dyDescent="0.2">
      <c r="A3" s="283"/>
      <c r="B3" s="283"/>
      <c r="C3" s="283"/>
      <c r="D3" s="283"/>
      <c r="E3" s="283"/>
      <c r="F3" s="283"/>
      <c r="G3" s="283"/>
      <c r="H3" s="283"/>
      <c r="I3" s="283"/>
    </row>
    <row r="4" spans="1:9" x14ac:dyDescent="0.2">
      <c r="A4" s="283"/>
      <c r="B4" s="283"/>
      <c r="C4" s="283"/>
      <c r="D4" s="283"/>
      <c r="E4" s="283"/>
      <c r="F4" s="283"/>
      <c r="G4" s="283"/>
      <c r="H4" s="283"/>
      <c r="I4" s="283"/>
    </row>
    <row r="5" spans="1:9" x14ac:dyDescent="0.2">
      <c r="A5" s="283"/>
      <c r="B5" s="283"/>
      <c r="C5" s="283"/>
      <c r="D5" s="283"/>
      <c r="E5" s="283"/>
      <c r="F5" s="283"/>
      <c r="G5" s="283"/>
      <c r="H5" s="283"/>
      <c r="I5" s="283"/>
    </row>
    <row r="6" spans="1:9" x14ac:dyDescent="0.2">
      <c r="A6" s="283"/>
      <c r="B6" s="283"/>
      <c r="C6" s="283"/>
      <c r="D6" s="283"/>
      <c r="E6" s="283"/>
      <c r="F6" s="283"/>
      <c r="G6" s="283"/>
      <c r="H6" s="283"/>
      <c r="I6" s="283"/>
    </row>
    <row r="7" spans="1:9" x14ac:dyDescent="0.2">
      <c r="A7" s="283"/>
      <c r="B7" s="283"/>
      <c r="C7" s="283"/>
      <c r="D7" s="283"/>
      <c r="E7" s="283"/>
      <c r="F7" s="283"/>
      <c r="G7" s="283"/>
      <c r="H7" s="283"/>
      <c r="I7" s="283"/>
    </row>
    <row r="8" spans="1:9" x14ac:dyDescent="0.2">
      <c r="A8" s="283"/>
      <c r="B8" s="283"/>
      <c r="C8" s="283"/>
      <c r="D8" s="283"/>
      <c r="E8" s="283"/>
      <c r="F8" s="283"/>
      <c r="G8" s="283"/>
      <c r="H8" s="283"/>
      <c r="I8" s="283"/>
    </row>
    <row r="9" spans="1:9" x14ac:dyDescent="0.2">
      <c r="A9" s="283"/>
      <c r="B9" s="283"/>
      <c r="C9" s="283"/>
      <c r="D9" s="283"/>
      <c r="E9" s="283"/>
      <c r="F9" s="283"/>
      <c r="G9" s="283"/>
      <c r="H9" s="283"/>
      <c r="I9" s="283"/>
    </row>
    <row r="10" spans="1:9" x14ac:dyDescent="0.2">
      <c r="A10" s="283"/>
      <c r="B10" s="283"/>
      <c r="C10" s="283"/>
      <c r="D10" s="283"/>
      <c r="E10" s="283"/>
      <c r="F10" s="283"/>
      <c r="G10" s="283"/>
      <c r="H10" s="283"/>
      <c r="I10" s="283"/>
    </row>
    <row r="11" spans="1:9" x14ac:dyDescent="0.2">
      <c r="A11" s="283"/>
      <c r="B11" s="283"/>
      <c r="C11" s="283"/>
      <c r="D11" s="283"/>
      <c r="E11" s="283"/>
      <c r="F11" s="283"/>
      <c r="G11" s="283"/>
      <c r="H11" s="283"/>
      <c r="I11" s="283"/>
    </row>
    <row r="12" spans="1:9" x14ac:dyDescent="0.2">
      <c r="A12" s="283"/>
      <c r="B12" s="283"/>
      <c r="C12" s="283"/>
      <c r="D12" s="283"/>
      <c r="E12" s="283"/>
      <c r="F12" s="283"/>
      <c r="G12" s="283"/>
      <c r="H12" s="283"/>
      <c r="I12" s="283"/>
    </row>
    <row r="13" spans="1:9" x14ac:dyDescent="0.2">
      <c r="A13" s="283"/>
      <c r="B13" s="283"/>
      <c r="C13" s="283"/>
      <c r="D13" s="283"/>
      <c r="E13" s="283"/>
      <c r="F13" s="283"/>
      <c r="G13" s="283"/>
      <c r="H13" s="283"/>
      <c r="I13" s="283"/>
    </row>
    <row r="14" spans="1:9" x14ac:dyDescent="0.2">
      <c r="A14" s="283"/>
      <c r="B14" s="283"/>
      <c r="C14" s="283"/>
      <c r="D14" s="283"/>
      <c r="E14" s="283"/>
      <c r="F14" s="283"/>
      <c r="G14" s="283"/>
      <c r="H14" s="283"/>
      <c r="I14" s="283"/>
    </row>
    <row r="15" spans="1:9" x14ac:dyDescent="0.2">
      <c r="A15" s="283"/>
      <c r="B15" s="283"/>
      <c r="C15" s="283"/>
      <c r="D15" s="283"/>
      <c r="E15" s="283"/>
      <c r="F15" s="283"/>
      <c r="G15" s="283"/>
      <c r="H15" s="283"/>
      <c r="I15" s="283"/>
    </row>
    <row r="16" spans="1:9" x14ac:dyDescent="0.2">
      <c r="A16" s="283"/>
      <c r="B16" s="283"/>
      <c r="C16" s="283"/>
      <c r="D16" s="283"/>
      <c r="E16" s="283"/>
      <c r="F16" s="283"/>
      <c r="G16" s="283"/>
      <c r="H16" s="283"/>
      <c r="I16" s="283"/>
    </row>
    <row r="17" spans="1:9" x14ac:dyDescent="0.2">
      <c r="A17" s="283"/>
      <c r="B17" s="283"/>
      <c r="C17" s="283"/>
      <c r="D17" s="283"/>
      <c r="E17" s="283"/>
      <c r="F17" s="283"/>
      <c r="G17" s="283"/>
      <c r="H17" s="283"/>
      <c r="I17" s="283"/>
    </row>
    <row r="18" spans="1:9" x14ac:dyDescent="0.2">
      <c r="A18" s="283"/>
      <c r="B18" s="283"/>
      <c r="C18" s="283"/>
      <c r="D18" s="283"/>
      <c r="E18" s="283"/>
      <c r="F18" s="283"/>
      <c r="G18" s="283"/>
      <c r="H18" s="283"/>
      <c r="I18" s="283"/>
    </row>
    <row r="19" spans="1:9" x14ac:dyDescent="0.2">
      <c r="A19" s="283"/>
      <c r="B19" s="283"/>
      <c r="C19" s="283"/>
      <c r="D19" s="283"/>
      <c r="E19" s="283"/>
      <c r="F19" s="283"/>
      <c r="G19" s="283"/>
      <c r="H19" s="283"/>
      <c r="I19" s="283"/>
    </row>
    <row r="20" spans="1:9" x14ac:dyDescent="0.2">
      <c r="A20" s="283"/>
      <c r="B20" s="283"/>
      <c r="C20" s="283"/>
      <c r="D20" s="283"/>
      <c r="E20" s="283"/>
      <c r="F20" s="283"/>
      <c r="G20" s="283"/>
      <c r="H20" s="283"/>
      <c r="I20" s="283"/>
    </row>
    <row r="21" spans="1:9" x14ac:dyDescent="0.2">
      <c r="A21" s="283"/>
      <c r="B21" s="283"/>
      <c r="C21" s="283"/>
      <c r="D21" s="283"/>
      <c r="E21" s="283"/>
      <c r="F21" s="283"/>
      <c r="G21" s="283"/>
      <c r="H21" s="283"/>
      <c r="I21" s="283"/>
    </row>
    <row r="22" spans="1:9" x14ac:dyDescent="0.2">
      <c r="A22" s="283"/>
      <c r="B22" s="283"/>
      <c r="C22" s="283"/>
      <c r="D22" s="283"/>
      <c r="E22" s="283"/>
      <c r="F22" s="283"/>
      <c r="G22" s="283"/>
      <c r="H22" s="283"/>
      <c r="I22" s="283"/>
    </row>
    <row r="23" spans="1:9" x14ac:dyDescent="0.2">
      <c r="A23" s="283"/>
      <c r="B23" s="283"/>
      <c r="C23" s="283"/>
      <c r="D23" s="283"/>
      <c r="E23" s="283"/>
      <c r="F23" s="283"/>
      <c r="G23" s="283"/>
      <c r="H23" s="283"/>
      <c r="I23" s="283"/>
    </row>
    <row r="24" spans="1:9" x14ac:dyDescent="0.2">
      <c r="A24" s="283"/>
      <c r="B24" s="283"/>
      <c r="C24" s="283"/>
      <c r="D24" s="283"/>
      <c r="E24" s="283"/>
      <c r="F24" s="283"/>
      <c r="G24" s="283"/>
      <c r="H24" s="283"/>
      <c r="I24" s="283"/>
    </row>
    <row r="25" spans="1:9" x14ac:dyDescent="0.2">
      <c r="A25" s="283"/>
      <c r="B25" s="283"/>
      <c r="C25" s="283"/>
      <c r="D25" s="283"/>
      <c r="E25" s="283"/>
      <c r="F25" s="283"/>
      <c r="G25" s="283"/>
      <c r="H25" s="283"/>
      <c r="I25" s="283"/>
    </row>
    <row r="26" spans="1:9" x14ac:dyDescent="0.2">
      <c r="A26" s="283"/>
      <c r="B26" s="283"/>
      <c r="C26" s="283"/>
      <c r="D26" s="283"/>
      <c r="E26" s="283"/>
      <c r="F26" s="283"/>
      <c r="G26" s="283"/>
      <c r="H26" s="283"/>
      <c r="I26" s="283"/>
    </row>
    <row r="27" spans="1:9" x14ac:dyDescent="0.2">
      <c r="A27" s="283"/>
      <c r="B27" s="283"/>
      <c r="C27" s="283"/>
      <c r="D27" s="283"/>
      <c r="E27" s="283"/>
      <c r="F27" s="283"/>
      <c r="G27" s="283"/>
      <c r="H27" s="283"/>
      <c r="I27" s="283"/>
    </row>
    <row r="28" spans="1:9" x14ac:dyDescent="0.2">
      <c r="A28" s="283"/>
      <c r="B28" s="283"/>
      <c r="C28" s="283"/>
      <c r="D28" s="283"/>
      <c r="E28" s="283"/>
      <c r="F28" s="283"/>
      <c r="G28" s="283"/>
      <c r="H28" s="283"/>
      <c r="I28" s="283"/>
    </row>
    <row r="29" spans="1:9" x14ac:dyDescent="0.2">
      <c r="A29" s="283"/>
      <c r="B29" s="283"/>
      <c r="C29" s="283"/>
      <c r="D29" s="283"/>
      <c r="E29" s="283"/>
      <c r="F29" s="283"/>
      <c r="G29" s="283"/>
      <c r="H29" s="283"/>
      <c r="I29" s="283"/>
    </row>
    <row r="30" spans="1:9" x14ac:dyDescent="0.2">
      <c r="A30" s="283"/>
      <c r="B30" s="283"/>
      <c r="C30" s="283"/>
      <c r="D30" s="283"/>
      <c r="E30" s="283"/>
      <c r="F30" s="283"/>
      <c r="G30" s="283"/>
      <c r="H30" s="283"/>
      <c r="I30" s="283"/>
    </row>
    <row r="31" spans="1:9" x14ac:dyDescent="0.2">
      <c r="A31" s="283"/>
      <c r="B31" s="283"/>
      <c r="C31" s="283"/>
      <c r="D31" s="283"/>
      <c r="E31" s="283"/>
      <c r="F31" s="283"/>
      <c r="G31" s="283"/>
      <c r="H31" s="283"/>
      <c r="I31" s="283"/>
    </row>
    <row r="32" spans="1:9" x14ac:dyDescent="0.2">
      <c r="A32" s="283"/>
      <c r="B32" s="283"/>
      <c r="C32" s="283"/>
      <c r="D32" s="283"/>
      <c r="E32" s="283"/>
      <c r="F32" s="283"/>
      <c r="G32" s="283"/>
      <c r="H32" s="283"/>
      <c r="I32" s="283"/>
    </row>
    <row r="33" spans="1:9" x14ac:dyDescent="0.2">
      <c r="A33" s="283"/>
      <c r="B33" s="283"/>
      <c r="C33" s="283"/>
      <c r="D33" s="283"/>
      <c r="E33" s="283"/>
      <c r="F33" s="283"/>
      <c r="G33" s="283"/>
      <c r="H33" s="283"/>
      <c r="I33" s="283"/>
    </row>
    <row r="34" spans="1:9" x14ac:dyDescent="0.2">
      <c r="A34" s="283"/>
      <c r="B34" s="283"/>
      <c r="C34" s="283"/>
      <c r="D34" s="283"/>
      <c r="E34" s="283"/>
      <c r="F34" s="283"/>
      <c r="G34" s="283"/>
      <c r="H34" s="283"/>
      <c r="I34" s="283"/>
    </row>
    <row r="35" spans="1:9" x14ac:dyDescent="0.2">
      <c r="A35" s="283"/>
      <c r="B35" s="283"/>
      <c r="C35" s="283"/>
      <c r="D35" s="283"/>
      <c r="E35" s="283"/>
      <c r="F35" s="283"/>
      <c r="G35" s="283"/>
      <c r="H35" s="283"/>
      <c r="I35" s="283"/>
    </row>
    <row r="36" spans="1:9" x14ac:dyDescent="0.2">
      <c r="A36" s="283"/>
      <c r="B36" s="283"/>
      <c r="C36" s="283"/>
      <c r="D36" s="283"/>
      <c r="E36" s="283"/>
      <c r="F36" s="283"/>
      <c r="G36" s="283"/>
      <c r="H36" s="283"/>
      <c r="I36" s="283"/>
    </row>
    <row r="37" spans="1:9" x14ac:dyDescent="0.2">
      <c r="A37" s="283"/>
      <c r="B37" s="283"/>
      <c r="C37" s="283"/>
      <c r="D37" s="283"/>
      <c r="E37" s="283"/>
      <c r="F37" s="283"/>
      <c r="G37" s="283"/>
      <c r="H37" s="283"/>
      <c r="I37" s="283"/>
    </row>
    <row r="38" spans="1:9" x14ac:dyDescent="0.2">
      <c r="A38" s="283"/>
      <c r="B38" s="283"/>
      <c r="C38" s="283"/>
      <c r="D38" s="283"/>
      <c r="E38" s="283"/>
      <c r="F38" s="283"/>
      <c r="G38" s="283"/>
      <c r="H38" s="283"/>
      <c r="I38" s="283"/>
    </row>
    <row r="39" spans="1:9" ht="185.25" customHeight="1" x14ac:dyDescent="0.2">
      <c r="A39" s="283"/>
      <c r="B39" s="283"/>
      <c r="C39" s="283"/>
      <c r="D39" s="283"/>
      <c r="E39" s="283"/>
      <c r="F39" s="283"/>
      <c r="G39" s="283"/>
      <c r="H39" s="283"/>
      <c r="I39" s="283"/>
    </row>
    <row r="40" spans="1:9" ht="409.5" customHeight="1" x14ac:dyDescent="0.2">
      <c r="A40" s="283"/>
      <c r="B40" s="283"/>
      <c r="C40" s="283"/>
      <c r="D40" s="283"/>
      <c r="E40" s="283"/>
      <c r="F40" s="283"/>
      <c r="G40" s="283"/>
      <c r="H40" s="283"/>
      <c r="I40" s="283"/>
    </row>
  </sheetData>
  <mergeCells count="1">
    <mergeCell ref="A1:I40"/>
  </mergeCells>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2006/documentManagement/types"/>
    <ds:schemaRef ds:uri="f00c05a3-a522-4b3b-aeec-75a37a6bc44f"/>
    <ds:schemaRef ds:uri="http://purl.org/dc/elements/1.1/"/>
    <ds:schemaRef ds:uri="http://purl.org/dc/dcmitype/"/>
    <ds:schemaRef ds:uri="http://schemas.microsoft.com/office/2006/metadata/properties"/>
    <ds:schemaRef ds:uri="2090b57c-2e4d-4ed9-b313-510fc704fe75"/>
    <ds:schemaRef ds:uri="http://schemas.microsoft.com/office/infopath/2007/PartnerControl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Sabina Delpin</cp:lastModifiedBy>
  <cp:lastPrinted>2026-04-28T13:03:29Z</cp:lastPrinted>
  <dcterms:created xsi:type="dcterms:W3CDTF">2008-10-17T11:51:54Z</dcterms:created>
  <dcterms:modified xsi:type="dcterms:W3CDTF">2026-07-28T11:40:59Z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